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updateLinks="always" codeName="ThisWorkbook" defaultThemeVersion="124226"/>
  <xr:revisionPtr revIDLastSave="55" documentId="13_ncr:1_{DFA50B0B-17D8-40AC-A44A-908AFCE6AEC8}" xr6:coauthVersionLast="47" xr6:coauthVersionMax="47" xr10:uidLastSave="{ACE3CF57-C8DB-4FFD-84C8-EDF7213A9F18}"/>
  <bookViews>
    <workbookView xWindow="-120" yWindow="-120" windowWidth="20730" windowHeight="11040" tabRatio="840" activeTab="7" xr2:uid="{00000000-000D-0000-FFFF-FFFF00000000}"/>
  </bookViews>
  <sheets>
    <sheet name="Policy Data" sheetId="26" r:id="rId1"/>
    <sheet name="MP Info" sheetId="1" r:id="rId2"/>
    <sheet name="Assumptions" sheetId="2" r:id="rId3"/>
    <sheet name="Commission" sheetId="204" r:id="rId4"/>
    <sheet name="Lapses" sheetId="205" r:id="rId5"/>
    <sheet name="Mortality" sheetId="9" r:id="rId6"/>
    <sheet name="Yield Curve" sheetId="66" r:id="rId7"/>
    <sheet name="Cashflows" sheetId="4" r:id="rId8"/>
    <sheet name="XL_S.results" sheetId="203" state="hidden" r:id="rId9"/>
  </sheets>
  <definedNames>
    <definedName name="_xlnm._FilterDatabase" localSheetId="0" hidden="1">'Policy Data'!$A$1:$M$1</definedName>
    <definedName name="Age">'MP Info'!$B$3</definedName>
    <definedName name="Commissions">Assumptions!$B$37:$H$40</definedName>
    <definedName name="Death_benefit">'MP Info'!$D$10</definedName>
    <definedName name="Exp_Claim">Assumptions!$B$19</definedName>
    <definedName name="Exp_Inflation">Assumptions!$B$21</definedName>
    <definedName name="Exp_Init_Fixed">Assumptions!$B$12</definedName>
    <definedName name="Exp_Init_PC_Prem">Assumptions!$B$13</definedName>
    <definedName name="Exp_Init_PC_SA">Assumptions!$B$14</definedName>
    <definedName name="Exp_Ren_PC_Fund">Assumptions!$B$18</definedName>
    <definedName name="Exp_RenIF_Fixed">Assumptions!$B$16</definedName>
    <definedName name="Exp_RenIF_PC_Prem">Assumptions!$B$17</definedName>
    <definedName name="Frequency">'MP Info'!$C$9</definedName>
    <definedName name="Inception_Date">'MP Info'!$B$5</definedName>
    <definedName name="Lapse_Rates">Assumptions!$B$33:$K$34</definedName>
    <definedName name="MAD_Exp">Assumptions!$T$6</definedName>
    <definedName name="MAD_Lapse">Assumptions!$T$5</definedName>
    <definedName name="MAD_MORT">Assumptions!$T$4</definedName>
    <definedName name="MAT_FACTOR">Assumptions!$D$12:$E$13</definedName>
    <definedName name="Maturity_Date">'MP Info'!$B$6</definedName>
    <definedName name="Mort_Rate">Assumptions!$B$5</definedName>
    <definedName name="Mort_Table">Mortality!$D$6:$E$106</definedName>
    <definedName name="PH_Tax">Assumptions!$B$25</definedName>
    <definedName name="Policy_Data">'Policy Data'!$A$1:$E$99987</definedName>
    <definedName name="Policy_Number">'MP Info'!$B$2</definedName>
    <definedName name="Policy_Term">'MP Info'!$B$7</definedName>
    <definedName name="Premium">'MP Info'!$B$11</definedName>
    <definedName name="Premium_Term">'MP Info'!$B$8</definedName>
    <definedName name="Res_Commissions">Assumptions!$N$37:$T$40</definedName>
    <definedName name="Res_Exp_Claim">Assumptions!$N$19</definedName>
    <definedName name="Res_Exp_Inflation">Assumptions!$N$21</definedName>
    <definedName name="Res_Exp_Init_Fixed">Assumptions!$N$12</definedName>
    <definedName name="Res_Exp_Init_PC_Prem">Assumptions!$N$13</definedName>
    <definedName name="Res_Exp_Init_PC_SA">Assumptions!$N$14</definedName>
    <definedName name="Res_Exp_RenIF_Fixed">Assumptions!$N$16</definedName>
    <definedName name="Res_Exp_RenIF_PC_Prem">Assumptions!$N$17</definedName>
    <definedName name="Res_IR">Assumptions!$N$8</definedName>
    <definedName name="Res_Lapse_Rates">Assumptions!$N$33:$W$34</definedName>
    <definedName name="Res_Mort_Rate">Assumptions!$N$5</definedName>
    <definedName name="Res_Mort_Table">Mortality!$F$6:$G$106</definedName>
    <definedName name="SA">'MP Info'!$B$10</definedName>
    <definedName name="Sex">'MP Info'!$C$4</definedName>
    <definedName name="SH_Prop">Assumptions!$D$24</definedName>
    <definedName name="SH_Tax">Assumptions!$B$24</definedName>
    <definedName name="SM_Ratio">Assumptions!$C$30</definedName>
    <definedName name="SM_Res">Assumptions!$C$28</definedName>
    <definedName name="SM_Sar">Assumptions!$C$29</definedName>
    <definedName name="solver_adj" localSheetId="7" hidden="1">Cashflows!#REF!</definedName>
    <definedName name="solver_cvg" localSheetId="7" hidden="1">0.0001</definedName>
    <definedName name="solver_drv" localSheetId="7" hidden="1">1</definedName>
    <definedName name="solver_est" localSheetId="7" hidden="1">1</definedName>
    <definedName name="solver_itr" localSheetId="7" hidden="1">100</definedName>
    <definedName name="solver_lin" localSheetId="7" hidden="1">2</definedName>
    <definedName name="solver_neg" localSheetId="7" hidden="1">2</definedName>
    <definedName name="solver_num" localSheetId="7" hidden="1">0</definedName>
    <definedName name="solver_nwt" localSheetId="7" hidden="1">1</definedName>
    <definedName name="solver_opt" localSheetId="7" hidden="1">Cashflows!#REF!</definedName>
    <definedName name="solver_pre" localSheetId="7" hidden="1">0.000001</definedName>
    <definedName name="solver_scl" localSheetId="7" hidden="1">2</definedName>
    <definedName name="solver_sho" localSheetId="7" hidden="1">2</definedName>
    <definedName name="solver_tim" localSheetId="7" hidden="1">100</definedName>
    <definedName name="solver_tol" localSheetId="7" hidden="1">0.05</definedName>
    <definedName name="solver_typ" localSheetId="7" hidden="1">1</definedName>
    <definedName name="solver_val" localSheetId="7" hidden="1">0</definedName>
    <definedName name="ST">Assumptions!$B$26</definedName>
    <definedName name="Start_Month">'MP Info'!$B$12</definedName>
    <definedName name="Surr_Month">Assumptions!$E$15</definedName>
    <definedName name="TotalMPs">'MP Info'!#REF!</definedName>
    <definedName name="V_UNITGROWTH">Assumptions!$R$9</definedName>
    <definedName name="VAL_EXP_FUND">Assumptions!$N$18</definedName>
    <definedName name="Valn_date">'MP Info'!$G$2</definedName>
    <definedName name="wrn.Rate._.Tables." localSheetId="6" hidden="1">{#N/A,#N/A,FALSE,"GCV";#N/A,#N/A,FALSE,"SurpApp";#N/A,#N/A,FALSE,"RSV";#N/A,#N/A,FALSE,"Terminal Dividend";#N/A,#N/A,FALSE,"Dividend";#N/A,#N/A,FALSE,"Premium"}</definedName>
    <definedName name="wrn.Rate._.Tables." hidden="1">{#N/A,#N/A,FALSE,"GCV";#N/A,#N/A,FALSE,"SurpApp";#N/A,#N/A,FALSE,"RSV";#N/A,#N/A,FALSE,"Terminal Dividend";#N/A,#N/A,FALSE,"Dividend";#N/A,#N/A,FALSE,"Premium"}</definedName>
    <definedName name="Yield_Curve">'Yield Curve'!$A$5:$C$84</definedName>
    <definedName name="Yield_Start_Month">'Yield Curve'!$C$2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E5" i="205"/>
  <c r="E6" i="205"/>
  <c r="E7" i="205"/>
  <c r="E8" i="205"/>
  <c r="E9" i="205"/>
  <c r="E10" i="205"/>
  <c r="E11" i="205"/>
  <c r="E12" i="205"/>
  <c r="E13" i="205"/>
  <c r="E4" i="205"/>
  <c r="N34" i="2"/>
  <c r="D10" i="205"/>
  <c r="D11" i="205" s="1"/>
  <c r="D12" i="205" s="1"/>
  <c r="D13" i="205" s="1"/>
  <c r="A10" i="205"/>
  <c r="A11" i="205" s="1"/>
  <c r="A12" i="205" s="1"/>
  <c r="A13" i="205" s="1"/>
  <c r="J9" i="204"/>
  <c r="J8" i="204"/>
  <c r="J7" i="204"/>
  <c r="J6" i="204"/>
  <c r="J5" i="204"/>
  <c r="J4" i="204"/>
  <c r="J3" i="204"/>
  <c r="N40" i="2"/>
  <c r="N39" i="2"/>
  <c r="N38" i="2"/>
  <c r="D3" i="204"/>
  <c r="D9" i="204"/>
  <c r="D8" i="204"/>
  <c r="D7" i="204"/>
  <c r="D6" i="204"/>
  <c r="D5" i="204"/>
  <c r="D4" i="204"/>
  <c r="AU2" i="203"/>
  <c r="BR2" i="203"/>
  <c r="BQ2" i="203"/>
  <c r="BL2" i="203"/>
  <c r="AZ2" i="203"/>
  <c r="AT2" i="203"/>
  <c r="AS2" i="203"/>
  <c r="AD2" i="203"/>
  <c r="AC2" i="203"/>
  <c r="X2" i="203"/>
  <c r="F2" i="203"/>
  <c r="E2" i="203"/>
  <c r="D2" i="20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631" i="26"/>
  <c r="J632" i="26"/>
  <c r="J633" i="26"/>
  <c r="J634" i="26"/>
  <c r="J635" i="26"/>
  <c r="J636" i="26"/>
  <c r="J637" i="26"/>
  <c r="J638" i="26"/>
  <c r="J639" i="26"/>
  <c r="J640" i="26"/>
  <c r="J641" i="26"/>
  <c r="J642" i="26"/>
  <c r="J643" i="26"/>
  <c r="J644" i="26"/>
  <c r="J645" i="26"/>
  <c r="J646" i="26"/>
  <c r="J647" i="26"/>
  <c r="J648" i="26"/>
  <c r="J649" i="26"/>
  <c r="J650" i="26"/>
  <c r="J651" i="26"/>
  <c r="J652" i="26"/>
  <c r="J653" i="26"/>
  <c r="J654" i="26"/>
  <c r="J655" i="26"/>
  <c r="J656" i="26"/>
  <c r="J657" i="26"/>
  <c r="J658" i="26"/>
  <c r="J659" i="26"/>
  <c r="J660" i="26"/>
  <c r="J661" i="26"/>
  <c r="J662" i="26"/>
  <c r="J663" i="26"/>
  <c r="J664" i="26"/>
  <c r="J665" i="26"/>
  <c r="J666" i="26"/>
  <c r="J667" i="26"/>
  <c r="J668" i="26"/>
  <c r="J669" i="26"/>
  <c r="J670" i="26"/>
  <c r="J671" i="26"/>
  <c r="J672" i="26"/>
  <c r="J673" i="26"/>
  <c r="J674" i="26"/>
  <c r="J675" i="26"/>
  <c r="J676" i="26"/>
  <c r="J677" i="26"/>
  <c r="J678" i="26"/>
  <c r="J679" i="26"/>
  <c r="J680" i="26"/>
  <c r="J681" i="26"/>
  <c r="J682" i="26"/>
  <c r="J683" i="26"/>
  <c r="J684" i="26"/>
  <c r="J685" i="26"/>
  <c r="J686" i="26"/>
  <c r="J687" i="26"/>
  <c r="J688" i="26"/>
  <c r="J689" i="26"/>
  <c r="J690" i="26"/>
  <c r="J691" i="26"/>
  <c r="J692" i="26"/>
  <c r="J693" i="26"/>
  <c r="J694" i="26"/>
  <c r="J695" i="26"/>
  <c r="J696" i="26"/>
  <c r="J697" i="26"/>
  <c r="J698" i="26"/>
  <c r="J699" i="26"/>
  <c r="J700" i="26"/>
  <c r="J701" i="26"/>
  <c r="J702" i="26"/>
  <c r="J703" i="26"/>
  <c r="J704" i="26"/>
  <c r="J705" i="26"/>
  <c r="J706" i="26"/>
  <c r="J707" i="26"/>
  <c r="J708" i="26"/>
  <c r="J709" i="26"/>
  <c r="J710" i="26"/>
  <c r="J711" i="26"/>
  <c r="J712" i="26"/>
  <c r="J713" i="26"/>
  <c r="J714" i="26"/>
  <c r="J715" i="26"/>
  <c r="J716" i="26"/>
  <c r="J717" i="26"/>
  <c r="J718" i="26"/>
  <c r="J719" i="26"/>
  <c r="J720" i="26"/>
  <c r="J721" i="26"/>
  <c r="J722" i="26"/>
  <c r="J723" i="26"/>
  <c r="J724" i="26"/>
  <c r="J725" i="26"/>
  <c r="J726" i="26"/>
  <c r="J727" i="26"/>
  <c r="J728" i="26"/>
  <c r="J729" i="26"/>
  <c r="J730" i="26"/>
  <c r="J731" i="26"/>
  <c r="J732" i="26"/>
  <c r="J733" i="26"/>
  <c r="J734" i="26"/>
  <c r="J735" i="26"/>
  <c r="J736" i="26"/>
  <c r="J737" i="26"/>
  <c r="J738" i="26"/>
  <c r="J739" i="26"/>
  <c r="J740" i="26"/>
  <c r="J741" i="26"/>
  <c r="J742" i="26"/>
  <c r="J743" i="26"/>
  <c r="J744" i="26"/>
  <c r="J745" i="26"/>
  <c r="J746" i="26"/>
  <c r="J747" i="26"/>
  <c r="J748" i="26"/>
  <c r="J749" i="26"/>
  <c r="J750" i="26"/>
  <c r="J751" i="26"/>
  <c r="J752" i="26"/>
  <c r="J753" i="26"/>
  <c r="J754" i="26"/>
  <c r="J755" i="26"/>
  <c r="J756" i="26"/>
  <c r="J757" i="26"/>
  <c r="J758" i="26"/>
  <c r="J759" i="26"/>
  <c r="J760" i="26"/>
  <c r="J761" i="26"/>
  <c r="J762" i="26"/>
  <c r="J763" i="26"/>
  <c r="J764" i="26"/>
  <c r="J765" i="26"/>
  <c r="J766" i="26"/>
  <c r="J767" i="26"/>
  <c r="J768" i="26"/>
  <c r="J769" i="26"/>
  <c r="J770" i="26"/>
  <c r="J771" i="26"/>
  <c r="J772" i="26"/>
  <c r="J773" i="26"/>
  <c r="J774" i="26"/>
  <c r="J775" i="26"/>
  <c r="J776" i="26"/>
  <c r="J777" i="26"/>
  <c r="J778" i="26"/>
  <c r="J779" i="26"/>
  <c r="J780" i="26"/>
  <c r="J781" i="26"/>
  <c r="J782" i="26"/>
  <c r="J783" i="26"/>
  <c r="J784" i="26"/>
  <c r="J785" i="26"/>
  <c r="J786" i="26"/>
  <c r="J787" i="26"/>
  <c r="J788" i="26"/>
  <c r="J789" i="26"/>
  <c r="J790" i="26"/>
  <c r="J791" i="26"/>
  <c r="J792" i="26"/>
  <c r="J793" i="26"/>
  <c r="J794" i="26"/>
  <c r="J795" i="26"/>
  <c r="J796" i="26"/>
  <c r="J797" i="26"/>
  <c r="J798" i="26"/>
  <c r="J799" i="26"/>
  <c r="J800" i="26"/>
  <c r="J801" i="26"/>
  <c r="J802" i="26"/>
  <c r="J803" i="26"/>
  <c r="J804" i="26"/>
  <c r="J805" i="26"/>
  <c r="J806" i="26"/>
  <c r="J807" i="26"/>
  <c r="J808" i="26"/>
  <c r="J809" i="26"/>
  <c r="J810" i="26"/>
  <c r="J811" i="26"/>
  <c r="J812" i="26"/>
  <c r="J813" i="26"/>
  <c r="J814" i="26"/>
  <c r="J815" i="26"/>
  <c r="J816" i="26"/>
  <c r="J817" i="26"/>
  <c r="J818" i="26"/>
  <c r="J819" i="26"/>
  <c r="J820" i="26"/>
  <c r="J821" i="26"/>
  <c r="J822" i="26"/>
  <c r="J823" i="26"/>
  <c r="J824" i="26"/>
  <c r="J825" i="26"/>
  <c r="J826" i="26"/>
  <c r="J827" i="26"/>
  <c r="J828" i="26"/>
  <c r="J829" i="26"/>
  <c r="J830" i="26"/>
  <c r="J831" i="26"/>
  <c r="J832" i="26"/>
  <c r="J833" i="26"/>
  <c r="J834" i="26"/>
  <c r="J835" i="26"/>
  <c r="J836" i="26"/>
  <c r="J837" i="26"/>
  <c r="J838" i="26"/>
  <c r="J839" i="26"/>
  <c r="J840" i="26"/>
  <c r="J841" i="26"/>
  <c r="J842" i="26"/>
  <c r="J843" i="26"/>
  <c r="J844" i="26"/>
  <c r="J845" i="26"/>
  <c r="J846" i="26"/>
  <c r="J847" i="26"/>
  <c r="J848" i="26"/>
  <c r="J849" i="26"/>
  <c r="J850" i="26"/>
  <c r="J851" i="26"/>
  <c r="J852" i="26"/>
  <c r="J853" i="26"/>
  <c r="J854" i="26"/>
  <c r="J855" i="26"/>
  <c r="J856" i="26"/>
  <c r="J857" i="26"/>
  <c r="J858" i="26"/>
  <c r="J859" i="26"/>
  <c r="J860" i="26"/>
  <c r="J861" i="26"/>
  <c r="J862" i="26"/>
  <c r="J863" i="26"/>
  <c r="J864" i="26"/>
  <c r="J865" i="26"/>
  <c r="J866" i="26"/>
  <c r="J867" i="26"/>
  <c r="J868" i="26"/>
  <c r="J869" i="26"/>
  <c r="J870" i="26"/>
  <c r="J871" i="26"/>
  <c r="J872" i="26"/>
  <c r="J873" i="26"/>
  <c r="J874" i="26"/>
  <c r="J875" i="26"/>
  <c r="J876" i="26"/>
  <c r="J877" i="26"/>
  <c r="J878" i="26"/>
  <c r="J879" i="26"/>
  <c r="J880" i="26"/>
  <c r="J881" i="26"/>
  <c r="J882" i="26"/>
  <c r="J883" i="26"/>
  <c r="J884" i="26"/>
  <c r="J885" i="26"/>
  <c r="J886" i="26"/>
  <c r="J887" i="26"/>
  <c r="J888" i="26"/>
  <c r="J889" i="26"/>
  <c r="J890" i="26"/>
  <c r="J891" i="26"/>
  <c r="J892" i="26"/>
  <c r="J893" i="26"/>
  <c r="J894" i="26"/>
  <c r="J895" i="26"/>
  <c r="J896" i="26"/>
  <c r="J897" i="26"/>
  <c r="J898" i="26"/>
  <c r="J899" i="26"/>
  <c r="J900" i="26"/>
  <c r="J901" i="26"/>
  <c r="J902" i="26"/>
  <c r="J903" i="26"/>
  <c r="J904" i="26"/>
  <c r="J905" i="26"/>
  <c r="J906" i="26"/>
  <c r="J907" i="26"/>
  <c r="J908" i="26"/>
  <c r="J909" i="26"/>
  <c r="J910" i="26"/>
  <c r="J911" i="26"/>
  <c r="J912" i="26"/>
  <c r="J913" i="26"/>
  <c r="J914" i="26"/>
  <c r="J915" i="26"/>
  <c r="J916" i="26"/>
  <c r="J917" i="26"/>
  <c r="J918" i="26"/>
  <c r="J919" i="26"/>
  <c r="J920" i="26"/>
  <c r="J921" i="26"/>
  <c r="J922" i="26"/>
  <c r="J923" i="26"/>
  <c r="J924" i="26"/>
  <c r="J925" i="26"/>
  <c r="J926" i="26"/>
  <c r="J927" i="26"/>
  <c r="J928" i="26"/>
  <c r="J929" i="26"/>
  <c r="J930" i="26"/>
  <c r="J931" i="26"/>
  <c r="J932" i="26"/>
  <c r="J933" i="26"/>
  <c r="J934" i="26"/>
  <c r="J935" i="26"/>
  <c r="J936" i="26"/>
  <c r="J937" i="26"/>
  <c r="J938" i="26"/>
  <c r="J939" i="26"/>
  <c r="J940" i="26"/>
  <c r="J941" i="26"/>
  <c r="J942" i="26"/>
  <c r="J943" i="26"/>
  <c r="J944" i="26"/>
  <c r="J945" i="26"/>
  <c r="J946" i="26"/>
  <c r="J947" i="26"/>
  <c r="J948" i="26"/>
  <c r="J949" i="26"/>
  <c r="J950" i="26"/>
  <c r="J951" i="26"/>
  <c r="J952" i="26"/>
  <c r="J953" i="26"/>
  <c r="J954" i="26"/>
  <c r="J955" i="26"/>
  <c r="J956" i="26"/>
  <c r="J957" i="26"/>
  <c r="J958" i="26"/>
  <c r="J959" i="26"/>
  <c r="J960" i="26"/>
  <c r="J961" i="26"/>
  <c r="J962" i="26"/>
  <c r="J963" i="26"/>
  <c r="J964" i="26"/>
  <c r="J965" i="26"/>
  <c r="J966" i="26"/>
  <c r="J967" i="26"/>
  <c r="J968" i="26"/>
  <c r="J969" i="26"/>
  <c r="J970" i="26"/>
  <c r="J971" i="26"/>
  <c r="J972" i="26"/>
  <c r="J973" i="26"/>
  <c r="J974" i="26"/>
  <c r="J975" i="26"/>
  <c r="J976" i="26"/>
  <c r="J977" i="26"/>
  <c r="J978" i="26"/>
  <c r="J979" i="26"/>
  <c r="J980" i="26"/>
  <c r="J981" i="26"/>
  <c r="J982" i="26"/>
  <c r="J983" i="26"/>
  <c r="J984" i="26"/>
  <c r="J985" i="26"/>
  <c r="J986" i="26"/>
  <c r="J987" i="26"/>
  <c r="J988" i="26"/>
  <c r="J989" i="26"/>
  <c r="J990" i="26"/>
  <c r="J991" i="26"/>
  <c r="J992" i="26"/>
  <c r="J993" i="26"/>
  <c r="J994" i="26"/>
  <c r="J995" i="26"/>
  <c r="J996" i="26"/>
  <c r="J997" i="26"/>
  <c r="J998" i="26"/>
  <c r="J999" i="26"/>
  <c r="J1000" i="26"/>
  <c r="J1001" i="26"/>
  <c r="J2" i="26"/>
  <c r="G2" i="203"/>
  <c r="AR2" i="203"/>
  <c r="AP2" i="203"/>
  <c r="Z2" i="203"/>
  <c r="B7" i="1"/>
  <c r="B3" i="1"/>
  <c r="B8" i="1"/>
  <c r="B12" i="1"/>
  <c r="B10" i="1"/>
  <c r="B11" i="1"/>
  <c r="B4" i="1"/>
  <c r="B2" i="203" l="1"/>
  <c r="AA2" i="203"/>
  <c r="C2" i="203"/>
  <c r="AO2" i="203"/>
  <c r="Q2" i="203"/>
  <c r="AE2" i="203"/>
  <c r="AQ2" i="203"/>
  <c r="S2" i="203"/>
  <c r="T2" i="203"/>
  <c r="AJ2" i="203"/>
  <c r="L2" i="203"/>
  <c r="AF2" i="203" l="1"/>
  <c r="M2" i="203" l="1"/>
  <c r="N2" i="203"/>
  <c r="O2" i="203"/>
  <c r="R2" i="203"/>
  <c r="C4" i="1"/>
  <c r="BC2" i="203" l="1"/>
  <c r="AY2" i="203"/>
  <c r="BD2" i="203"/>
  <c r="AK2" i="203"/>
  <c r="BG2" i="203"/>
  <c r="BH2" i="203"/>
  <c r="AL2" i="203"/>
  <c r="AM2" i="203"/>
  <c r="BA2" i="203"/>
  <c r="N21" i="2" l="1"/>
  <c r="S33" i="2" l="1"/>
  <c r="R33" i="2"/>
  <c r="Q33" i="2"/>
  <c r="P33" i="2"/>
  <c r="O33" i="2"/>
  <c r="N33" i="2"/>
  <c r="D4" i="2" l="1"/>
  <c r="N19" i="2" l="1"/>
  <c r="N18" i="2"/>
  <c r="N13" i="2"/>
  <c r="N12" i="2"/>
  <c r="R34" i="2" l="1"/>
  <c r="Q34" i="2"/>
  <c r="P34" i="2"/>
  <c r="O34" i="2"/>
  <c r="P4" i="2"/>
  <c r="N4" i="2"/>
  <c r="B5" i="2" l="1"/>
  <c r="E2" i="9" s="1"/>
  <c r="N5" i="2"/>
  <c r="A6" i="66"/>
  <c r="A7" i="66" s="1"/>
  <c r="A8" i="66" s="1"/>
  <c r="A9" i="66" s="1"/>
  <c r="A10" i="66" s="1"/>
  <c r="A11" i="66" s="1"/>
  <c r="A12" i="66" s="1"/>
  <c r="A13" i="66" s="1"/>
  <c r="A14" i="66" s="1"/>
  <c r="A15" i="66" s="1"/>
  <c r="A16" i="66" s="1"/>
  <c r="A17" i="66" s="1"/>
  <c r="A18" i="66" s="1"/>
  <c r="A19" i="66" s="1"/>
  <c r="A20" i="66" s="1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45" i="66" s="1"/>
  <c r="A46" i="66" s="1"/>
  <c r="A47" i="66" s="1"/>
  <c r="A48" i="66" s="1"/>
  <c r="A49" i="66" s="1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68" i="66" s="1"/>
  <c r="A69" i="66" s="1"/>
  <c r="A70" i="66" s="1"/>
  <c r="A71" i="66" s="1"/>
  <c r="A72" i="66" s="1"/>
  <c r="A73" i="66" s="1"/>
  <c r="A74" i="66" s="1"/>
  <c r="A75" i="66" s="1"/>
  <c r="A76" i="66" s="1"/>
  <c r="A77" i="66" s="1"/>
  <c r="A78" i="66" s="1"/>
  <c r="A79" i="66" s="1"/>
  <c r="A80" i="66" s="1"/>
  <c r="A81" i="66" s="1"/>
  <c r="A82" i="66" s="1"/>
  <c r="A83" i="66" s="1"/>
  <c r="A84" i="66" s="1"/>
  <c r="E6" i="9" l="1"/>
  <c r="E7" i="9"/>
  <c r="E8" i="9"/>
  <c r="E37" i="9"/>
  <c r="E101" i="9"/>
  <c r="E30" i="9"/>
  <c r="E94" i="9"/>
  <c r="E15" i="9"/>
  <c r="E79" i="9"/>
  <c r="E72" i="9"/>
  <c r="E42" i="9"/>
  <c r="E57" i="9"/>
  <c r="E52" i="9"/>
  <c r="E92" i="9"/>
  <c r="E35" i="9"/>
  <c r="E99" i="9"/>
  <c r="E68" i="9"/>
  <c r="E70" i="9"/>
  <c r="E45" i="9"/>
  <c r="E38" i="9"/>
  <c r="E102" i="9"/>
  <c r="E23" i="9"/>
  <c r="E87" i="9"/>
  <c r="E16" i="9"/>
  <c r="E80" i="9"/>
  <c r="E66" i="9"/>
  <c r="E65" i="9"/>
  <c r="E10" i="9"/>
  <c r="E84" i="9"/>
  <c r="E43" i="9"/>
  <c r="E100" i="9"/>
  <c r="E53" i="9"/>
  <c r="E46" i="9"/>
  <c r="E31" i="9"/>
  <c r="E95" i="9"/>
  <c r="E24" i="9"/>
  <c r="E88" i="9"/>
  <c r="E82" i="9"/>
  <c r="E73" i="9"/>
  <c r="E34" i="9"/>
  <c r="E51" i="9"/>
  <c r="E32" i="9"/>
  <c r="E96" i="9"/>
  <c r="E20" i="9"/>
  <c r="E17" i="9"/>
  <c r="E81" i="9"/>
  <c r="E50" i="9"/>
  <c r="E18" i="9"/>
  <c r="E59" i="9"/>
  <c r="E77" i="9"/>
  <c r="E55" i="9"/>
  <c r="E33" i="9"/>
  <c r="E61" i="9"/>
  <c r="E54" i="9"/>
  <c r="E39" i="9"/>
  <c r="E103" i="9"/>
  <c r="E69" i="9"/>
  <c r="E62" i="9"/>
  <c r="E47" i="9"/>
  <c r="E40" i="9"/>
  <c r="E104" i="9"/>
  <c r="E76" i="9"/>
  <c r="E25" i="9"/>
  <c r="E89" i="9"/>
  <c r="E74" i="9"/>
  <c r="E58" i="9"/>
  <c r="E67" i="9"/>
  <c r="E13" i="9"/>
  <c r="E48" i="9"/>
  <c r="E9" i="9"/>
  <c r="E97" i="9"/>
  <c r="E90" i="9"/>
  <c r="E98" i="9"/>
  <c r="E11" i="9"/>
  <c r="E75" i="9"/>
  <c r="E21" i="9"/>
  <c r="E85" i="9"/>
  <c r="E14" i="9"/>
  <c r="E78" i="9"/>
  <c r="E63" i="9"/>
  <c r="E56" i="9"/>
  <c r="E41" i="9"/>
  <c r="E105" i="9"/>
  <c r="E106" i="9"/>
  <c r="E36" i="9"/>
  <c r="E19" i="9"/>
  <c r="E83" i="9"/>
  <c r="E28" i="9"/>
  <c r="E29" i="9"/>
  <c r="E93" i="9"/>
  <c r="E22" i="9"/>
  <c r="E86" i="9"/>
  <c r="E71" i="9"/>
  <c r="E64" i="9"/>
  <c r="E26" i="9"/>
  <c r="E49" i="9"/>
  <c r="E12" i="9"/>
  <c r="E60" i="9"/>
  <c r="E27" i="9"/>
  <c r="E44" i="9"/>
  <c r="E91" i="9"/>
  <c r="N17" i="2"/>
  <c r="N16" i="2"/>
  <c r="B9" i="1" l="1"/>
  <c r="H33" i="2" l="1"/>
  <c r="S34" i="2"/>
  <c r="T34" i="2" l="1"/>
  <c r="T33" i="2"/>
  <c r="I33" i="2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T37" i="2"/>
  <c r="O37" i="2"/>
  <c r="N37" i="2"/>
  <c r="U34" i="2" l="1"/>
  <c r="U33" i="2"/>
  <c r="J33" i="2"/>
  <c r="V34" i="2" l="1"/>
  <c r="V33" i="2"/>
  <c r="K33" i="2"/>
  <c r="W33" i="2" l="1"/>
  <c r="W34" i="2"/>
  <c r="N14" i="2"/>
  <c r="O39" i="2" l="1"/>
  <c r="P39" i="2"/>
  <c r="Q39" i="2"/>
  <c r="R39" i="2"/>
  <c r="S39" i="2"/>
  <c r="T39" i="2"/>
  <c r="F106" i="9" l="1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D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O38" i="2" l="1"/>
  <c r="P38" i="2"/>
  <c r="Q38" i="2" l="1"/>
  <c r="R38" i="2"/>
  <c r="T38" i="2" l="1"/>
  <c r="S38" i="2"/>
  <c r="A8" i="4" l="1"/>
  <c r="L8" i="4" l="1"/>
  <c r="G2" i="9"/>
  <c r="A9" i="4"/>
  <c r="G9" i="9" l="1"/>
  <c r="G10" i="9"/>
  <c r="G74" i="9"/>
  <c r="G35" i="9"/>
  <c r="G99" i="9"/>
  <c r="G68" i="9"/>
  <c r="G37" i="9"/>
  <c r="G101" i="9"/>
  <c r="G62" i="9"/>
  <c r="G73" i="9"/>
  <c r="G63" i="9"/>
  <c r="G89" i="9"/>
  <c r="G72" i="9"/>
  <c r="G97" i="9"/>
  <c r="G18" i="9"/>
  <c r="G82" i="9"/>
  <c r="G43" i="9"/>
  <c r="G12" i="9"/>
  <c r="G76" i="9"/>
  <c r="G45" i="9"/>
  <c r="G33" i="9"/>
  <c r="G70" i="9"/>
  <c r="G105" i="9"/>
  <c r="G71" i="9"/>
  <c r="G16" i="9"/>
  <c r="G80" i="9"/>
  <c r="G26" i="9"/>
  <c r="G90" i="9"/>
  <c r="G51" i="9"/>
  <c r="G20" i="9"/>
  <c r="G84" i="9"/>
  <c r="G53" i="9"/>
  <c r="G14" i="9"/>
  <c r="G78" i="9"/>
  <c r="G15" i="9"/>
  <c r="G79" i="9"/>
  <c r="G24" i="9"/>
  <c r="G88" i="9"/>
  <c r="G34" i="9"/>
  <c r="G98" i="9"/>
  <c r="G59" i="9"/>
  <c r="G28" i="9"/>
  <c r="G92" i="9"/>
  <c r="G61" i="9"/>
  <c r="G22" i="9"/>
  <c r="G86" i="9"/>
  <c r="G23" i="9"/>
  <c r="G87" i="9"/>
  <c r="G32" i="9"/>
  <c r="G96" i="9"/>
  <c r="G42" i="9"/>
  <c r="G106" i="9"/>
  <c r="G67" i="9"/>
  <c r="G36" i="9"/>
  <c r="G100" i="9"/>
  <c r="G69" i="9"/>
  <c r="G30" i="9"/>
  <c r="G94" i="9"/>
  <c r="G31" i="9"/>
  <c r="G95" i="9"/>
  <c r="G40" i="9"/>
  <c r="G104" i="9"/>
  <c r="G50" i="9"/>
  <c r="G11" i="9"/>
  <c r="G75" i="9"/>
  <c r="G44" i="9"/>
  <c r="G13" i="9"/>
  <c r="G77" i="9"/>
  <c r="G38" i="9"/>
  <c r="G102" i="9"/>
  <c r="G39" i="9"/>
  <c r="G103" i="9"/>
  <c r="G48" i="9"/>
  <c r="G17" i="9"/>
  <c r="G58" i="9"/>
  <c r="G19" i="9"/>
  <c r="G83" i="9"/>
  <c r="G52" i="9"/>
  <c r="G21" i="9"/>
  <c r="G85" i="9"/>
  <c r="G46" i="9"/>
  <c r="G41" i="9"/>
  <c r="G47" i="9"/>
  <c r="G25" i="9"/>
  <c r="G56" i="9"/>
  <c r="G57" i="9"/>
  <c r="G66" i="9"/>
  <c r="G27" i="9"/>
  <c r="G91" i="9"/>
  <c r="G60" i="9"/>
  <c r="G29" i="9"/>
  <c r="G93" i="9"/>
  <c r="G54" i="9"/>
  <c r="G49" i="9"/>
  <c r="G55" i="9"/>
  <c r="G65" i="9"/>
  <c r="G64" i="9"/>
  <c r="G81" i="9"/>
  <c r="G6" i="9"/>
  <c r="G7" i="9"/>
  <c r="G8" i="9"/>
  <c r="AF3" i="203"/>
  <c r="L9" i="4"/>
  <c r="G40" i="2"/>
  <c r="C40" i="2"/>
  <c r="F40" i="2"/>
  <c r="R40" i="2"/>
  <c r="A10" i="4"/>
  <c r="E40" i="2"/>
  <c r="S40" i="2"/>
  <c r="O40" i="2"/>
  <c r="Q40" i="2"/>
  <c r="D40" i="2"/>
  <c r="H40" i="2"/>
  <c r="T40" i="2"/>
  <c r="B40" i="2"/>
  <c r="P40" i="2"/>
  <c r="L10" i="4" l="1"/>
  <c r="AF5" i="203" s="1"/>
  <c r="AF4" i="203"/>
  <c r="A11" i="4"/>
  <c r="L11" i="4" l="1"/>
  <c r="A12" i="4"/>
  <c r="AF6" i="203" l="1"/>
  <c r="L12" i="4"/>
  <c r="A13" i="4"/>
  <c r="AF7" i="203" l="1"/>
  <c r="L13" i="4"/>
  <c r="A14" i="4"/>
  <c r="AF8" i="203" l="1"/>
  <c r="L14" i="4"/>
  <c r="A15" i="4"/>
  <c r="AF9" i="203" l="1"/>
  <c r="L15" i="4"/>
  <c r="A16" i="4"/>
  <c r="AF10" i="203" l="1"/>
  <c r="L16" i="4"/>
  <c r="A17" i="4"/>
  <c r="AF11" i="203" l="1"/>
  <c r="L17" i="4"/>
  <c r="A18" i="4"/>
  <c r="AF12" i="203" l="1"/>
  <c r="L18" i="4"/>
  <c r="A19" i="4"/>
  <c r="AF13" i="203" l="1"/>
  <c r="L19" i="4"/>
  <c r="A20" i="4"/>
  <c r="AF14" i="203" l="1"/>
  <c r="L20" i="4"/>
  <c r="A21" i="4"/>
  <c r="AF15" i="203" l="1"/>
  <c r="L21" i="4"/>
  <c r="A22" i="4"/>
  <c r="AF16" i="203" l="1"/>
  <c r="L22" i="4"/>
  <c r="A23" i="4"/>
  <c r="AF17" i="203" l="1"/>
  <c r="L23" i="4"/>
  <c r="A24" i="4"/>
  <c r="AF18" i="203" l="1"/>
  <c r="L24" i="4"/>
  <c r="A25" i="4"/>
  <c r="AF19" i="203" l="1"/>
  <c r="L25" i="4"/>
  <c r="A26" i="4"/>
  <c r="AF20" i="203" l="1"/>
  <c r="L26" i="4"/>
  <c r="A27" i="4"/>
  <c r="AF21" i="203" l="1"/>
  <c r="L27" i="4"/>
  <c r="A28" i="4"/>
  <c r="AF22" i="203" l="1"/>
  <c r="L28" i="4"/>
  <c r="A29" i="4"/>
  <c r="AF23" i="203" l="1"/>
  <c r="L29" i="4"/>
  <c r="A30" i="4"/>
  <c r="AF24" i="203" l="1"/>
  <c r="L30" i="4"/>
  <c r="A31" i="4"/>
  <c r="AF25" i="203" l="1"/>
  <c r="L31" i="4"/>
  <c r="A32" i="4"/>
  <c r="AF26" i="203" l="1"/>
  <c r="L32" i="4"/>
  <c r="A33" i="4"/>
  <c r="AF27" i="203" l="1"/>
  <c r="L33" i="4"/>
  <c r="A34" i="4"/>
  <c r="AF28" i="203" l="1"/>
  <c r="L34" i="4"/>
  <c r="A35" i="4"/>
  <c r="AF29" i="203" l="1"/>
  <c r="L35" i="4"/>
  <c r="A36" i="4"/>
  <c r="AF30" i="203" l="1"/>
  <c r="L36" i="4"/>
  <c r="A37" i="4"/>
  <c r="AF31" i="203" l="1"/>
  <c r="L37" i="4"/>
  <c r="A38" i="4"/>
  <c r="AF32" i="203" l="1"/>
  <c r="L38" i="4"/>
  <c r="A39" i="4"/>
  <c r="AF33" i="203" l="1"/>
  <c r="L39" i="4"/>
  <c r="A40" i="4"/>
  <c r="AF34" i="203" l="1"/>
  <c r="L40" i="4"/>
  <c r="A41" i="4"/>
  <c r="AF35" i="203" l="1"/>
  <c r="L41" i="4"/>
  <c r="AF36" i="203" s="1"/>
  <c r="A42" i="4"/>
  <c r="L42" i="4" l="1"/>
  <c r="AF37" i="203" s="1"/>
  <c r="A43" i="4"/>
  <c r="L43" i="4" l="1"/>
  <c r="AF38" i="203" s="1"/>
  <c r="A44" i="4"/>
  <c r="L44" i="4" l="1"/>
  <c r="AF39" i="203" s="1"/>
  <c r="A45" i="4"/>
  <c r="L45" i="4" l="1"/>
  <c r="AF40" i="203" s="1"/>
  <c r="A46" i="4"/>
  <c r="L46" i="4" l="1"/>
  <c r="AF41" i="203" s="1"/>
  <c r="A47" i="4"/>
  <c r="L47" i="4" l="1"/>
  <c r="AF42" i="203" s="1"/>
  <c r="A48" i="4"/>
  <c r="L48" i="4" l="1"/>
  <c r="AF43" i="203" s="1"/>
  <c r="A49" i="4"/>
  <c r="L49" i="4" l="1"/>
  <c r="AF44" i="203" s="1"/>
  <c r="A50" i="4"/>
  <c r="L50" i="4" l="1"/>
  <c r="AF45" i="203" s="1"/>
  <c r="A51" i="4"/>
  <c r="L51" i="4" l="1"/>
  <c r="AF46" i="203" s="1"/>
  <c r="A52" i="4"/>
  <c r="L52" i="4" l="1"/>
  <c r="AF47" i="203" s="1"/>
  <c r="A53" i="4"/>
  <c r="L53" i="4" l="1"/>
  <c r="AF48" i="203" s="1"/>
  <c r="A54" i="4"/>
  <c r="L54" i="4" l="1"/>
  <c r="AF49" i="203" s="1"/>
  <c r="A55" i="4"/>
  <c r="L55" i="4" l="1"/>
  <c r="AF50" i="203" s="1"/>
  <c r="A56" i="4"/>
  <c r="L56" i="4" l="1"/>
  <c r="AF51" i="203" s="1"/>
  <c r="A57" i="4"/>
  <c r="L57" i="4" l="1"/>
  <c r="AF52" i="203" s="1"/>
  <c r="A58" i="4"/>
  <c r="L58" i="4" l="1"/>
  <c r="AF53" i="203" s="1"/>
  <c r="A59" i="4"/>
  <c r="L59" i="4" l="1"/>
  <c r="AF54" i="203" s="1"/>
  <c r="A60" i="4"/>
  <c r="L60" i="4" l="1"/>
  <c r="AF55" i="203" s="1"/>
  <c r="A61" i="4"/>
  <c r="L61" i="4" l="1"/>
  <c r="AF56" i="203" s="1"/>
  <c r="A62" i="4"/>
  <c r="L62" i="4" l="1"/>
  <c r="AF57" i="203" s="1"/>
  <c r="A63" i="4"/>
  <c r="L63" i="4" l="1"/>
  <c r="AF58" i="203" s="1"/>
  <c r="A64" i="4"/>
  <c r="L64" i="4" l="1"/>
  <c r="AF59" i="203" s="1"/>
  <c r="A65" i="4"/>
  <c r="L65" i="4" l="1"/>
  <c r="AF60" i="203" s="1"/>
  <c r="A66" i="4"/>
  <c r="L66" i="4" l="1"/>
  <c r="AF61" i="203" s="1"/>
  <c r="A67" i="4"/>
  <c r="L67" i="4" l="1"/>
  <c r="AF62" i="203" s="1"/>
  <c r="A68" i="4"/>
  <c r="L68" i="4" l="1"/>
  <c r="AF63" i="203" s="1"/>
  <c r="A69" i="4"/>
  <c r="L69" i="4" l="1"/>
  <c r="AF64" i="203" s="1"/>
  <c r="A70" i="4"/>
  <c r="L70" i="4" l="1"/>
  <c r="AF65" i="203" s="1"/>
  <c r="A71" i="4"/>
  <c r="L71" i="4" l="1"/>
  <c r="AF66" i="203" s="1"/>
  <c r="A72" i="4"/>
  <c r="L72" i="4" l="1"/>
  <c r="AF67" i="203" s="1"/>
  <c r="A73" i="4"/>
  <c r="L73" i="4" l="1"/>
  <c r="AF68" i="203" s="1"/>
  <c r="A74" i="4"/>
  <c r="L74" i="4" l="1"/>
  <c r="AF69" i="203" s="1"/>
  <c r="A75" i="4"/>
  <c r="L75" i="4" l="1"/>
  <c r="AF70" i="203" s="1"/>
  <c r="A76" i="4"/>
  <c r="L76" i="4" l="1"/>
  <c r="AF71" i="203" s="1"/>
  <c r="A77" i="4"/>
  <c r="L77" i="4" l="1"/>
  <c r="AF72" i="203" s="1"/>
  <c r="A78" i="4"/>
  <c r="L78" i="4" l="1"/>
  <c r="AF73" i="203" s="1"/>
  <c r="A79" i="4"/>
  <c r="L79" i="4" l="1"/>
  <c r="AF74" i="203" s="1"/>
  <c r="A80" i="4"/>
  <c r="L80" i="4" l="1"/>
  <c r="AF75" i="203" s="1"/>
  <c r="A81" i="4"/>
  <c r="L81" i="4" l="1"/>
  <c r="AF76" i="203" s="1"/>
  <c r="A82" i="4"/>
  <c r="L82" i="4" l="1"/>
  <c r="AF77" i="203" s="1"/>
  <c r="A83" i="4"/>
  <c r="L83" i="4" l="1"/>
  <c r="AF78" i="203" s="1"/>
  <c r="A84" i="4"/>
  <c r="L84" i="4" l="1"/>
  <c r="AF79" i="203" s="1"/>
  <c r="A85" i="4"/>
  <c r="L85" i="4" l="1"/>
  <c r="AF80" i="203" s="1"/>
  <c r="A86" i="4"/>
  <c r="L86" i="4" l="1"/>
  <c r="AF81" i="203" s="1"/>
  <c r="A87" i="4"/>
  <c r="L87" i="4" l="1"/>
  <c r="AF82" i="203" s="1"/>
  <c r="A88" i="4"/>
  <c r="L88" i="4" l="1"/>
  <c r="AF83" i="203" s="1"/>
  <c r="A89" i="4"/>
  <c r="L89" i="4" l="1"/>
  <c r="AF84" i="203" s="1"/>
  <c r="A90" i="4"/>
  <c r="L90" i="4" l="1"/>
  <c r="AF85" i="203" s="1"/>
  <c r="A91" i="4"/>
  <c r="L91" i="4" l="1"/>
  <c r="AF86" i="203" s="1"/>
  <c r="A92" i="4"/>
  <c r="L92" i="4" l="1"/>
  <c r="AF87" i="203" s="1"/>
  <c r="A93" i="4"/>
  <c r="L93" i="4" l="1"/>
  <c r="AF88" i="203" s="1"/>
  <c r="A94" i="4"/>
  <c r="L94" i="4" l="1"/>
  <c r="AF89" i="203" s="1"/>
  <c r="A95" i="4"/>
  <c r="L95" i="4" l="1"/>
  <c r="AF90" i="203" s="1"/>
  <c r="A96" i="4"/>
  <c r="L96" i="4" l="1"/>
  <c r="AF91" i="203" s="1"/>
  <c r="A97" i="4"/>
  <c r="L97" i="4" l="1"/>
  <c r="AF92" i="203" s="1"/>
  <c r="A98" i="4"/>
  <c r="L98" i="4" l="1"/>
  <c r="AF93" i="203" s="1"/>
  <c r="A99" i="4"/>
  <c r="L99" i="4" l="1"/>
  <c r="AF94" i="203" s="1"/>
  <c r="A100" i="4"/>
  <c r="L100" i="4" l="1"/>
  <c r="AF95" i="203" s="1"/>
  <c r="A101" i="4"/>
  <c r="L101" i="4" l="1"/>
  <c r="AF96" i="203" s="1"/>
  <c r="A102" i="4"/>
  <c r="L102" i="4" l="1"/>
  <c r="AF97" i="203" s="1"/>
  <c r="A103" i="4"/>
  <c r="L103" i="4" l="1"/>
  <c r="AF98" i="203" s="1"/>
  <c r="A104" i="4"/>
  <c r="L104" i="4" l="1"/>
  <c r="AF99" i="203" s="1"/>
  <c r="A105" i="4"/>
  <c r="L105" i="4" l="1"/>
  <c r="AF100" i="203" s="1"/>
  <c r="A106" i="4"/>
  <c r="L106" i="4" l="1"/>
  <c r="AF101" i="203" s="1"/>
  <c r="A107" i="4"/>
  <c r="L107" i="4" l="1"/>
  <c r="AF102" i="203" s="1"/>
  <c r="A108" i="4"/>
  <c r="L108" i="4" l="1"/>
  <c r="AF103" i="203" s="1"/>
  <c r="A109" i="4"/>
  <c r="L109" i="4" l="1"/>
  <c r="AF104" i="203" s="1"/>
  <c r="A110" i="4"/>
  <c r="L110" i="4" l="1"/>
  <c r="AF105" i="203" s="1"/>
  <c r="A111" i="4"/>
  <c r="L111" i="4" l="1"/>
  <c r="AF106" i="203" s="1"/>
  <c r="A112" i="4"/>
  <c r="L112" i="4" l="1"/>
  <c r="AF107" i="203" s="1"/>
  <c r="A113" i="4"/>
  <c r="L113" i="4" l="1"/>
  <c r="AF108" i="203" s="1"/>
  <c r="A114" i="4"/>
  <c r="L114" i="4" l="1"/>
  <c r="AF109" i="203" s="1"/>
  <c r="A115" i="4"/>
  <c r="L115" i="4" l="1"/>
  <c r="AF110" i="203" s="1"/>
  <c r="A116" i="4"/>
  <c r="L116" i="4" l="1"/>
  <c r="AF111" i="203" s="1"/>
  <c r="A117" i="4"/>
  <c r="L117" i="4" l="1"/>
  <c r="AF112" i="203" s="1"/>
  <c r="A118" i="4"/>
  <c r="L118" i="4" l="1"/>
  <c r="AF113" i="203" s="1"/>
  <c r="A119" i="4"/>
  <c r="L119" i="4" l="1"/>
  <c r="AF114" i="203" s="1"/>
  <c r="A120" i="4"/>
  <c r="L120" i="4" l="1"/>
  <c r="AF115" i="203" s="1"/>
  <c r="A121" i="4"/>
  <c r="L121" i="4" l="1"/>
  <c r="AF116" i="203" s="1"/>
  <c r="A122" i="4"/>
  <c r="L122" i="4" l="1"/>
  <c r="AF117" i="203" s="1"/>
  <c r="A123" i="4"/>
  <c r="L123" i="4" l="1"/>
  <c r="AF118" i="203" s="1"/>
  <c r="A124" i="4"/>
  <c r="L124" i="4" l="1"/>
  <c r="AF119" i="203" s="1"/>
  <c r="A125" i="4"/>
  <c r="L125" i="4" l="1"/>
  <c r="AF120" i="203" s="1"/>
  <c r="A126" i="4"/>
  <c r="L126" i="4" l="1"/>
  <c r="AF121" i="203" s="1"/>
  <c r="A127" i="4"/>
  <c r="L127" i="4" l="1"/>
  <c r="AF122" i="203" s="1"/>
  <c r="A128" i="4"/>
  <c r="L128" i="4" l="1"/>
  <c r="AF123" i="203" s="1"/>
  <c r="A129" i="4"/>
  <c r="L129" i="4" l="1"/>
  <c r="AF124" i="203" s="1"/>
  <c r="A130" i="4"/>
  <c r="L130" i="4" l="1"/>
  <c r="AF125" i="203" s="1"/>
  <c r="A131" i="4"/>
  <c r="L131" i="4" l="1"/>
  <c r="AF126" i="203" s="1"/>
  <c r="A132" i="4"/>
  <c r="L132" i="4" l="1"/>
  <c r="AF127" i="203" s="1"/>
  <c r="A133" i="4"/>
  <c r="L133" i="4" l="1"/>
  <c r="AF128" i="203" s="1"/>
  <c r="A134" i="4"/>
  <c r="L134" i="4" l="1"/>
  <c r="AF129" i="203" s="1"/>
  <c r="A135" i="4"/>
  <c r="L135" i="4" l="1"/>
  <c r="AF130" i="203" s="1"/>
  <c r="A136" i="4"/>
  <c r="L136" i="4" l="1"/>
  <c r="AF131" i="203" s="1"/>
  <c r="A137" i="4"/>
  <c r="L137" i="4" l="1"/>
  <c r="AF132" i="203" s="1"/>
  <c r="A138" i="4"/>
  <c r="L138" i="4" l="1"/>
  <c r="AF133" i="203" s="1"/>
  <c r="A139" i="4"/>
  <c r="L139" i="4" l="1"/>
  <c r="AF134" i="203" s="1"/>
  <c r="A140" i="4"/>
  <c r="L140" i="4" l="1"/>
  <c r="AF135" i="203" s="1"/>
  <c r="A141" i="4"/>
  <c r="L141" i="4" l="1"/>
  <c r="AF136" i="203" s="1"/>
  <c r="A142" i="4"/>
  <c r="L142" i="4" l="1"/>
  <c r="AF137" i="203" s="1"/>
  <c r="A143" i="4"/>
  <c r="L143" i="4" l="1"/>
  <c r="AF138" i="203" s="1"/>
  <c r="A144" i="4"/>
  <c r="L144" i="4" l="1"/>
  <c r="AF139" i="203" s="1"/>
  <c r="A145" i="4"/>
  <c r="L145" i="4" l="1"/>
  <c r="AF140" i="203" s="1"/>
  <c r="A146" i="4"/>
  <c r="L146" i="4" l="1"/>
  <c r="AF141" i="203" s="1"/>
  <c r="A147" i="4"/>
  <c r="L147" i="4" l="1"/>
  <c r="AF142" i="203" s="1"/>
  <c r="A148" i="4"/>
  <c r="L148" i="4" l="1"/>
  <c r="AF143" i="203" s="1"/>
  <c r="A149" i="4"/>
  <c r="L149" i="4" l="1"/>
  <c r="AF144" i="203" s="1"/>
  <c r="A150" i="4"/>
  <c r="L150" i="4" l="1"/>
  <c r="AF145" i="203" s="1"/>
  <c r="A151" i="4"/>
  <c r="L151" i="4" l="1"/>
  <c r="AF146" i="203" s="1"/>
  <c r="A152" i="4"/>
  <c r="L152" i="4" l="1"/>
  <c r="AF147" i="203" s="1"/>
  <c r="A153" i="4"/>
  <c r="L153" i="4" l="1"/>
  <c r="AF148" i="203" s="1"/>
  <c r="A154" i="4"/>
  <c r="L154" i="4" l="1"/>
  <c r="AF149" i="203" s="1"/>
  <c r="A155" i="4"/>
  <c r="L155" i="4" l="1"/>
  <c r="AF150" i="203" s="1"/>
  <c r="A156" i="4"/>
  <c r="L156" i="4" l="1"/>
  <c r="AF151" i="203" s="1"/>
  <c r="A157" i="4"/>
  <c r="L157" i="4" l="1"/>
  <c r="AF152" i="203" s="1"/>
  <c r="A158" i="4"/>
  <c r="L158" i="4" l="1"/>
  <c r="AF153" i="203" s="1"/>
  <c r="A159" i="4"/>
  <c r="L159" i="4" l="1"/>
  <c r="AF154" i="203" s="1"/>
  <c r="A160" i="4"/>
  <c r="L160" i="4" l="1"/>
  <c r="AF155" i="203" s="1"/>
  <c r="A161" i="4"/>
  <c r="L161" i="4" l="1"/>
  <c r="AF156" i="203" s="1"/>
  <c r="A162" i="4"/>
  <c r="L162" i="4" l="1"/>
  <c r="AF157" i="203" s="1"/>
  <c r="A163" i="4"/>
  <c r="L163" i="4" l="1"/>
  <c r="AF158" i="203" s="1"/>
  <c r="A164" i="4"/>
  <c r="L164" i="4" l="1"/>
  <c r="AF159" i="203" s="1"/>
  <c r="A165" i="4"/>
  <c r="L165" i="4" l="1"/>
  <c r="AF160" i="203" s="1"/>
  <c r="A166" i="4"/>
  <c r="L166" i="4" l="1"/>
  <c r="AF161" i="203" s="1"/>
  <c r="A167" i="4"/>
  <c r="L167" i="4" l="1"/>
  <c r="AF162" i="203" s="1"/>
  <c r="A168" i="4"/>
  <c r="L168" i="4" l="1"/>
  <c r="AF163" i="203" s="1"/>
  <c r="A169" i="4"/>
  <c r="L169" i="4" l="1"/>
  <c r="AF164" i="203" s="1"/>
  <c r="A170" i="4"/>
  <c r="L170" i="4" l="1"/>
  <c r="AF165" i="203" s="1"/>
  <c r="A171" i="4"/>
  <c r="L171" i="4" l="1"/>
  <c r="AF166" i="203" s="1"/>
  <c r="A172" i="4"/>
  <c r="L172" i="4" l="1"/>
  <c r="AF167" i="203" s="1"/>
  <c r="A173" i="4"/>
  <c r="L173" i="4" l="1"/>
  <c r="AF168" i="203" s="1"/>
  <c r="A174" i="4"/>
  <c r="L174" i="4" l="1"/>
  <c r="AF169" i="203" s="1"/>
  <c r="A175" i="4"/>
  <c r="L175" i="4" l="1"/>
  <c r="AF170" i="203" s="1"/>
  <c r="A176" i="4"/>
  <c r="L176" i="4" l="1"/>
  <c r="AF171" i="203" s="1"/>
  <c r="A177" i="4"/>
  <c r="L177" i="4" l="1"/>
  <c r="AF172" i="203" s="1"/>
  <c r="A178" i="4"/>
  <c r="L178" i="4" l="1"/>
  <c r="AF173" i="203" s="1"/>
  <c r="A179" i="4"/>
  <c r="L179" i="4" l="1"/>
  <c r="AF174" i="203" s="1"/>
  <c r="A180" i="4"/>
  <c r="L180" i="4" l="1"/>
  <c r="AF175" i="203" s="1"/>
  <c r="A181" i="4"/>
  <c r="L181" i="4" l="1"/>
  <c r="AF176" i="203" s="1"/>
  <c r="A182" i="4"/>
  <c r="L182" i="4" l="1"/>
  <c r="AF177" i="203" s="1"/>
  <c r="A183" i="4"/>
  <c r="L183" i="4" l="1"/>
  <c r="AF178" i="203" s="1"/>
  <c r="A184" i="4"/>
  <c r="L184" i="4" l="1"/>
  <c r="AF179" i="203" s="1"/>
  <c r="A185" i="4"/>
  <c r="L185" i="4" l="1"/>
  <c r="AF180" i="203" s="1"/>
  <c r="A186" i="4"/>
  <c r="L186" i="4" l="1"/>
  <c r="AF181" i="203" s="1"/>
  <c r="A187" i="4"/>
  <c r="L187" i="4" l="1"/>
  <c r="AF182" i="203" s="1"/>
  <c r="A188" i="4"/>
  <c r="L188" i="4" l="1"/>
  <c r="AF183" i="203" s="1"/>
  <c r="A189" i="4"/>
  <c r="L189" i="4" l="1"/>
  <c r="AF184" i="203" s="1"/>
  <c r="A190" i="4"/>
  <c r="L190" i="4" l="1"/>
  <c r="AF185" i="203" s="1"/>
  <c r="A191" i="4"/>
  <c r="L191" i="4" l="1"/>
  <c r="AF186" i="203" s="1"/>
  <c r="A192" i="4"/>
  <c r="L192" i="4" l="1"/>
  <c r="AF187" i="203" s="1"/>
  <c r="A193" i="4"/>
  <c r="L193" i="4" l="1"/>
  <c r="AF188" i="203" s="1"/>
  <c r="A194" i="4"/>
  <c r="L194" i="4" l="1"/>
  <c r="AF189" i="203" s="1"/>
  <c r="A195" i="4"/>
  <c r="L195" i="4" l="1"/>
  <c r="AF190" i="203" s="1"/>
  <c r="A196" i="4"/>
  <c r="L196" i="4" l="1"/>
  <c r="AF191" i="203" s="1"/>
  <c r="A197" i="4"/>
  <c r="L197" i="4" l="1"/>
  <c r="AF192" i="203" s="1"/>
  <c r="A198" i="4"/>
  <c r="L198" i="4" l="1"/>
  <c r="AF193" i="203" s="1"/>
  <c r="A199" i="4"/>
  <c r="L199" i="4" l="1"/>
  <c r="AF194" i="203" s="1"/>
  <c r="A200" i="4"/>
  <c r="L200" i="4" l="1"/>
  <c r="AF195" i="203" s="1"/>
  <c r="A201" i="4"/>
  <c r="L201" i="4" l="1"/>
  <c r="AF196" i="203" s="1"/>
  <c r="A202" i="4"/>
  <c r="L202" i="4" l="1"/>
  <c r="AF197" i="203" s="1"/>
  <c r="A203" i="4"/>
  <c r="L203" i="4" l="1"/>
  <c r="AF198" i="203" s="1"/>
  <c r="A204" i="4"/>
  <c r="L204" i="4" l="1"/>
  <c r="AF199" i="203" s="1"/>
  <c r="A205" i="4"/>
  <c r="L205" i="4" l="1"/>
  <c r="AF200" i="203" s="1"/>
  <c r="A206" i="4"/>
  <c r="L206" i="4" l="1"/>
  <c r="AF201" i="203" s="1"/>
  <c r="A207" i="4"/>
  <c r="L207" i="4" l="1"/>
  <c r="AF202" i="203" s="1"/>
  <c r="A208" i="4"/>
  <c r="L208" i="4" l="1"/>
  <c r="AF203" i="203" s="1"/>
  <c r="A209" i="4"/>
  <c r="L209" i="4" l="1"/>
  <c r="AF204" i="203" s="1"/>
  <c r="A210" i="4"/>
  <c r="L210" i="4" l="1"/>
  <c r="AF205" i="203" s="1"/>
  <c r="A211" i="4"/>
  <c r="L211" i="4" l="1"/>
  <c r="AF206" i="203" s="1"/>
  <c r="A212" i="4"/>
  <c r="L212" i="4" l="1"/>
  <c r="AF207" i="203" s="1"/>
  <c r="A213" i="4"/>
  <c r="L213" i="4" l="1"/>
  <c r="AF208" i="203" s="1"/>
  <c r="A214" i="4"/>
  <c r="L214" i="4" l="1"/>
  <c r="AF209" i="203" s="1"/>
  <c r="A215" i="4"/>
  <c r="L215" i="4" l="1"/>
  <c r="AF210" i="203" s="1"/>
  <c r="A216" i="4"/>
  <c r="L216" i="4" l="1"/>
  <c r="AF211" i="203" s="1"/>
  <c r="A217" i="4"/>
  <c r="L217" i="4" l="1"/>
  <c r="AF212" i="203" s="1"/>
  <c r="A218" i="4"/>
  <c r="L218" i="4" l="1"/>
  <c r="AF213" i="203" s="1"/>
  <c r="A219" i="4"/>
  <c r="L219" i="4" l="1"/>
  <c r="AF214" i="203" s="1"/>
  <c r="A220" i="4"/>
  <c r="L220" i="4" l="1"/>
  <c r="AF215" i="203" s="1"/>
  <c r="A221" i="4"/>
  <c r="L221" i="4" l="1"/>
  <c r="AF216" i="203" s="1"/>
  <c r="A222" i="4"/>
  <c r="L222" i="4" l="1"/>
  <c r="AF217" i="203" s="1"/>
  <c r="A223" i="4"/>
  <c r="L223" i="4" l="1"/>
  <c r="AF218" i="203" s="1"/>
  <c r="A224" i="4"/>
  <c r="L224" i="4" l="1"/>
  <c r="AF219" i="203" s="1"/>
  <c r="A225" i="4"/>
  <c r="L225" i="4" l="1"/>
  <c r="AF220" i="203" s="1"/>
  <c r="A226" i="4"/>
  <c r="L226" i="4" l="1"/>
  <c r="AF221" i="203" s="1"/>
  <c r="A227" i="4"/>
  <c r="L227" i="4" l="1"/>
  <c r="AF222" i="203" s="1"/>
  <c r="A228" i="4"/>
  <c r="L228" i="4" l="1"/>
  <c r="AF223" i="203" s="1"/>
  <c r="A229" i="4"/>
  <c r="L229" i="4" l="1"/>
  <c r="AF224" i="203" s="1"/>
  <c r="A230" i="4"/>
  <c r="L230" i="4" l="1"/>
  <c r="AF225" i="203" s="1"/>
  <c r="A231" i="4"/>
  <c r="L231" i="4" l="1"/>
  <c r="AF226" i="203" s="1"/>
  <c r="A232" i="4"/>
  <c r="L232" i="4" l="1"/>
  <c r="AF227" i="203" s="1"/>
  <c r="A233" i="4"/>
  <c r="L233" i="4" l="1"/>
  <c r="AF228" i="203" s="1"/>
  <c r="A234" i="4"/>
  <c r="L234" i="4" l="1"/>
  <c r="AF229" i="203" s="1"/>
  <c r="A235" i="4"/>
  <c r="L235" i="4" l="1"/>
  <c r="AF230" i="203" s="1"/>
  <c r="A236" i="4"/>
  <c r="L236" i="4" l="1"/>
  <c r="AF231" i="203" s="1"/>
  <c r="A237" i="4"/>
  <c r="L237" i="4" l="1"/>
  <c r="AF232" i="203" s="1"/>
  <c r="A238" i="4"/>
  <c r="L238" i="4" l="1"/>
  <c r="AF233" i="203" s="1"/>
  <c r="A239" i="4"/>
  <c r="L239" i="4" l="1"/>
  <c r="AF234" i="203" s="1"/>
  <c r="A240" i="4"/>
  <c r="L240" i="4" l="1"/>
  <c r="AF235" i="203" s="1"/>
  <c r="A241" i="4"/>
  <c r="L241" i="4" l="1"/>
  <c r="AF236" i="203" s="1"/>
  <c r="A242" i="4"/>
  <c r="L242" i="4" l="1"/>
  <c r="AF237" i="203" s="1"/>
  <c r="A243" i="4"/>
  <c r="L243" i="4" l="1"/>
  <c r="AF238" i="203" s="1"/>
  <c r="A244" i="4"/>
  <c r="L244" i="4" l="1"/>
  <c r="AF239" i="203" s="1"/>
  <c r="A245" i="4"/>
  <c r="L245" i="4" l="1"/>
  <c r="AF240" i="203" s="1"/>
  <c r="A246" i="4"/>
  <c r="L246" i="4" l="1"/>
  <c r="AF241" i="203" s="1"/>
  <c r="A247" i="4"/>
  <c r="L247" i="4" l="1"/>
  <c r="AF242" i="203" s="1"/>
  <c r="A248" i="4"/>
  <c r="L248" i="4" l="1"/>
  <c r="AF243" i="203" s="1"/>
  <c r="A249" i="4"/>
  <c r="L249" i="4" l="1"/>
  <c r="AF244" i="203" s="1"/>
  <c r="A250" i="4"/>
  <c r="L250" i="4" l="1"/>
  <c r="AF245" i="203" s="1"/>
  <c r="A251" i="4"/>
  <c r="L251" i="4" l="1"/>
  <c r="AF246" i="203" s="1"/>
  <c r="A252" i="4"/>
  <c r="L252" i="4" l="1"/>
  <c r="AF247" i="203" s="1"/>
  <c r="A253" i="4"/>
  <c r="L253" i="4" l="1"/>
  <c r="AF248" i="203" s="1"/>
  <c r="A254" i="4"/>
  <c r="L254" i="4" l="1"/>
  <c r="AF249" i="203" s="1"/>
  <c r="A255" i="4"/>
  <c r="L255" i="4" l="1"/>
  <c r="AF250" i="203" s="1"/>
  <c r="A256" i="4"/>
  <c r="L256" i="4" l="1"/>
  <c r="AF251" i="203" s="1"/>
  <c r="A257" i="4"/>
  <c r="L257" i="4" l="1"/>
  <c r="AF252" i="203" s="1"/>
  <c r="A258" i="4"/>
  <c r="L258" i="4" l="1"/>
  <c r="AF253" i="203" s="1"/>
  <c r="A259" i="4"/>
  <c r="L259" i="4" l="1"/>
  <c r="AF254" i="203" s="1"/>
  <c r="A260" i="4"/>
  <c r="L260" i="4" l="1"/>
  <c r="AF255" i="203" s="1"/>
  <c r="A261" i="4"/>
  <c r="L261" i="4" l="1"/>
  <c r="AF256" i="203" s="1"/>
  <c r="A262" i="4"/>
  <c r="L262" i="4" l="1"/>
  <c r="AF257" i="203" s="1"/>
  <c r="A263" i="4"/>
  <c r="L263" i="4" l="1"/>
  <c r="AF258" i="203" s="1"/>
  <c r="A264" i="4"/>
  <c r="L264" i="4" l="1"/>
  <c r="AF259" i="203" s="1"/>
  <c r="A265" i="4"/>
  <c r="L265" i="4" l="1"/>
  <c r="AF260" i="203" s="1"/>
  <c r="A266" i="4"/>
  <c r="L266" i="4" l="1"/>
  <c r="AF261" i="203" s="1"/>
  <c r="A267" i="4"/>
  <c r="L267" i="4" l="1"/>
  <c r="AF262" i="203" s="1"/>
  <c r="A268" i="4"/>
  <c r="L268" i="4" l="1"/>
  <c r="AF263" i="203" s="1"/>
  <c r="A269" i="4"/>
  <c r="L269" i="4" l="1"/>
  <c r="AF264" i="203" s="1"/>
  <c r="A270" i="4"/>
  <c r="L270" i="4" l="1"/>
  <c r="AF265" i="203" s="1"/>
  <c r="A271" i="4"/>
  <c r="L271" i="4" l="1"/>
  <c r="AF266" i="203" s="1"/>
  <c r="A272" i="4"/>
  <c r="L272" i="4" l="1"/>
  <c r="AF267" i="203" s="1"/>
  <c r="A273" i="4"/>
  <c r="L273" i="4" l="1"/>
  <c r="A274" i="4"/>
  <c r="L274" i="4" l="1"/>
  <c r="A275" i="4"/>
  <c r="L275" i="4" l="1"/>
  <c r="A276" i="4"/>
  <c r="L276" i="4" l="1"/>
  <c r="A277" i="4"/>
  <c r="L277" i="4" l="1"/>
  <c r="A278" i="4"/>
  <c r="L278" i="4" l="1"/>
  <c r="A279" i="4"/>
  <c r="L279" i="4" l="1"/>
  <c r="A280" i="4"/>
  <c r="L280" i="4" l="1"/>
  <c r="A281" i="4"/>
  <c r="L281" i="4" l="1"/>
  <c r="A282" i="4"/>
  <c r="L282" i="4" l="1"/>
  <c r="A283" i="4"/>
  <c r="L283" i="4" l="1"/>
  <c r="A284" i="4"/>
  <c r="L284" i="4" l="1"/>
  <c r="A285" i="4"/>
  <c r="L285" i="4" l="1"/>
  <c r="A286" i="4"/>
  <c r="L286" i="4" l="1"/>
  <c r="A287" i="4"/>
  <c r="L287" i="4" l="1"/>
  <c r="A288" i="4"/>
  <c r="L288" i="4" l="1"/>
  <c r="A289" i="4"/>
  <c r="L289" i="4" l="1"/>
  <c r="A290" i="4"/>
  <c r="L290" i="4" l="1"/>
  <c r="A291" i="4"/>
  <c r="L291" i="4" l="1"/>
  <c r="A292" i="4"/>
  <c r="L292" i="4" l="1"/>
  <c r="A293" i="4"/>
  <c r="L293" i="4" l="1"/>
  <c r="A294" i="4"/>
  <c r="L294" i="4" l="1"/>
  <c r="A295" i="4"/>
  <c r="L295" i="4" l="1"/>
  <c r="A296" i="4"/>
  <c r="L296" i="4" l="1"/>
  <c r="A297" i="4"/>
  <c r="L297" i="4" l="1"/>
  <c r="A298" i="4"/>
  <c r="L298" i="4" l="1"/>
  <c r="A299" i="4"/>
  <c r="L299" i="4" l="1"/>
  <c r="A300" i="4"/>
  <c r="L300" i="4" l="1"/>
  <c r="A301" i="4"/>
  <c r="L301" i="4" l="1"/>
  <c r="A302" i="4"/>
  <c r="L302" i="4" l="1"/>
  <c r="A303" i="4"/>
  <c r="L303" i="4" l="1"/>
  <c r="A304" i="4"/>
  <c r="L304" i="4" l="1"/>
  <c r="A305" i="4"/>
  <c r="L305" i="4" l="1"/>
  <c r="A306" i="4"/>
  <c r="L306" i="4" l="1"/>
  <c r="A307" i="4"/>
  <c r="L307" i="4" l="1"/>
  <c r="A308" i="4"/>
  <c r="L308" i="4" l="1"/>
  <c r="A309" i="4"/>
  <c r="L309" i="4" l="1"/>
  <c r="A310" i="4"/>
  <c r="L310" i="4" l="1"/>
  <c r="A311" i="4"/>
  <c r="L311" i="4" l="1"/>
  <c r="A312" i="4"/>
  <c r="L312" i="4" l="1"/>
  <c r="A313" i="4"/>
  <c r="L313" i="4" l="1"/>
  <c r="A314" i="4"/>
  <c r="L314" i="4" l="1"/>
  <c r="A315" i="4"/>
  <c r="L315" i="4" l="1"/>
  <c r="A316" i="4"/>
  <c r="L316" i="4" l="1"/>
  <c r="A317" i="4"/>
  <c r="L317" i="4" l="1"/>
  <c r="A318" i="4"/>
  <c r="L318" i="4" l="1"/>
  <c r="A319" i="4"/>
  <c r="L319" i="4" l="1"/>
  <c r="A320" i="4"/>
  <c r="L320" i="4" l="1"/>
  <c r="A321" i="4"/>
  <c r="L321" i="4" l="1"/>
  <c r="A322" i="4"/>
  <c r="L322" i="4" l="1"/>
  <c r="A323" i="4"/>
  <c r="L323" i="4" l="1"/>
  <c r="A324" i="4"/>
  <c r="L324" i="4" l="1"/>
  <c r="A325" i="4"/>
  <c r="L325" i="4" l="1"/>
  <c r="A326" i="4"/>
  <c r="L326" i="4" l="1"/>
  <c r="A327" i="4"/>
  <c r="L327" i="4" l="1"/>
  <c r="A328" i="4"/>
  <c r="L328" i="4" l="1"/>
  <c r="A329" i="4"/>
  <c r="L329" i="4" l="1"/>
  <c r="A330" i="4"/>
  <c r="L330" i="4" l="1"/>
  <c r="A331" i="4"/>
  <c r="L331" i="4" l="1"/>
  <c r="A332" i="4"/>
  <c r="L332" i="4" l="1"/>
  <c r="A333" i="4"/>
  <c r="L333" i="4" l="1"/>
  <c r="A334" i="4"/>
  <c r="L334" i="4" l="1"/>
  <c r="A335" i="4"/>
  <c r="L335" i="4" l="1"/>
  <c r="A336" i="4"/>
  <c r="L336" i="4" l="1"/>
  <c r="A337" i="4"/>
  <c r="L337" i="4" l="1"/>
  <c r="A338" i="4"/>
  <c r="L338" i="4" l="1"/>
  <c r="A339" i="4"/>
  <c r="L339" i="4" l="1"/>
  <c r="A340" i="4"/>
  <c r="L340" i="4" l="1"/>
  <c r="A341" i="4"/>
  <c r="L341" i="4" l="1"/>
  <c r="A342" i="4"/>
  <c r="L342" i="4" l="1"/>
  <c r="A343" i="4"/>
  <c r="L343" i="4" l="1"/>
  <c r="A344" i="4"/>
  <c r="L344" i="4" l="1"/>
  <c r="A345" i="4"/>
  <c r="L345" i="4" l="1"/>
  <c r="A346" i="4"/>
  <c r="L346" i="4" l="1"/>
  <c r="A347" i="4"/>
  <c r="L347" i="4" l="1"/>
  <c r="A348" i="4"/>
  <c r="L348" i="4" l="1"/>
  <c r="A349" i="4"/>
  <c r="L349" i="4" l="1"/>
  <c r="A350" i="4"/>
  <c r="L350" i="4" l="1"/>
  <c r="A351" i="4"/>
  <c r="L351" i="4" l="1"/>
  <c r="A352" i="4"/>
  <c r="L352" i="4" l="1"/>
  <c r="A353" i="4"/>
  <c r="L353" i="4" l="1"/>
  <c r="A354" i="4"/>
  <c r="L354" i="4" l="1"/>
  <c r="A355" i="4"/>
  <c r="L355" i="4" l="1"/>
  <c r="A356" i="4"/>
  <c r="L356" i="4" l="1"/>
  <c r="A357" i="4"/>
  <c r="L357" i="4" l="1"/>
  <c r="A358" i="4"/>
  <c r="L358" i="4" l="1"/>
  <c r="A359" i="4"/>
  <c r="L359" i="4" l="1"/>
  <c r="A360" i="4"/>
  <c r="L360" i="4" l="1"/>
  <c r="A361" i="4"/>
  <c r="L361" i="4" l="1"/>
  <c r="A362" i="4"/>
  <c r="L362" i="4" l="1"/>
  <c r="A363" i="4"/>
  <c r="L363" i="4" l="1"/>
  <c r="A364" i="4"/>
  <c r="L364" i="4" l="1"/>
  <c r="A365" i="4"/>
  <c r="L365" i="4" l="1"/>
  <c r="A366" i="4"/>
  <c r="L366" i="4" l="1"/>
  <c r="A367" i="4"/>
  <c r="L367" i="4" l="1"/>
  <c r="A368" i="4"/>
  <c r="L368" i="4" l="1"/>
  <c r="A369" i="4"/>
  <c r="L369" i="4" l="1"/>
  <c r="A370" i="4"/>
  <c r="L370" i="4" l="1"/>
  <c r="A371" i="4"/>
  <c r="L371" i="4" l="1"/>
  <c r="A372" i="4"/>
  <c r="L372" i="4" l="1"/>
  <c r="A373" i="4"/>
  <c r="L373" i="4" l="1"/>
  <c r="A374" i="4"/>
  <c r="L374" i="4" l="1"/>
  <c r="A375" i="4"/>
  <c r="L375" i="4" l="1"/>
  <c r="A376" i="4"/>
  <c r="L376" i="4" l="1"/>
  <c r="A377" i="4"/>
  <c r="L377" i="4" l="1"/>
  <c r="A378" i="4"/>
  <c r="L378" i="4" l="1"/>
  <c r="A379" i="4"/>
  <c r="L379" i="4" l="1"/>
  <c r="A380" i="4"/>
  <c r="L380" i="4" l="1"/>
  <c r="A381" i="4"/>
  <c r="L381" i="4" l="1"/>
  <c r="A382" i="4"/>
  <c r="L382" i="4" l="1"/>
  <c r="A383" i="4"/>
  <c r="L383" i="4" l="1"/>
  <c r="A384" i="4"/>
  <c r="L384" i="4" l="1"/>
  <c r="A385" i="4"/>
  <c r="L385" i="4" l="1"/>
  <c r="A386" i="4"/>
  <c r="L386" i="4" l="1"/>
  <c r="A387" i="4"/>
  <c r="L387" i="4" l="1"/>
  <c r="A388" i="4"/>
  <c r="L388" i="4" l="1"/>
  <c r="A389" i="4"/>
  <c r="L389" i="4" l="1"/>
  <c r="A390" i="4"/>
  <c r="L390" i="4" l="1"/>
  <c r="A391" i="4"/>
  <c r="L391" i="4" l="1"/>
  <c r="A392" i="4"/>
  <c r="L392" i="4" l="1"/>
  <c r="A393" i="4"/>
  <c r="L393" i="4" l="1"/>
  <c r="A394" i="4"/>
  <c r="L394" i="4" l="1"/>
  <c r="A395" i="4"/>
  <c r="L395" i="4" l="1"/>
  <c r="A396" i="4"/>
  <c r="L396" i="4" l="1"/>
  <c r="A397" i="4"/>
  <c r="L397" i="4" l="1"/>
  <c r="A398" i="4"/>
  <c r="L398" i="4" l="1"/>
  <c r="A399" i="4"/>
  <c r="L399" i="4" l="1"/>
  <c r="A400" i="4"/>
  <c r="L400" i="4" l="1"/>
  <c r="A401" i="4"/>
  <c r="L401" i="4" l="1"/>
  <c r="A402" i="4"/>
  <c r="L402" i="4" l="1"/>
  <c r="A403" i="4"/>
  <c r="L403" i="4" l="1"/>
  <c r="A404" i="4"/>
  <c r="L404" i="4" l="1"/>
  <c r="A405" i="4"/>
  <c r="L405" i="4" l="1"/>
  <c r="A406" i="4"/>
  <c r="L406" i="4" l="1"/>
  <c r="A407" i="4"/>
  <c r="L407" i="4" l="1"/>
  <c r="C2" i="66" l="1"/>
  <c r="B7" i="4"/>
  <c r="B8" i="4" s="1"/>
  <c r="M8" i="4" l="1"/>
  <c r="B9" i="4"/>
  <c r="M7" i="4"/>
  <c r="M9" i="4" l="1"/>
  <c r="B10" i="4"/>
  <c r="M10" i="4" l="1"/>
  <c r="B11" i="4"/>
  <c r="M11" i="4" l="1"/>
  <c r="B12" i="4"/>
  <c r="M12" i="4" l="1"/>
  <c r="B13" i="4"/>
  <c r="M13" i="4" l="1"/>
  <c r="B14" i="4"/>
  <c r="M14" i="4" l="1"/>
  <c r="B15" i="4"/>
  <c r="M15" i="4" l="1"/>
  <c r="B16" i="4"/>
  <c r="M16" i="4" l="1"/>
  <c r="B17" i="4"/>
  <c r="M17" i="4" l="1"/>
  <c r="B18" i="4"/>
  <c r="M18" i="4" l="1"/>
  <c r="B19" i="4"/>
  <c r="M19" i="4" l="1"/>
  <c r="B20" i="4"/>
  <c r="M20" i="4" l="1"/>
  <c r="B21" i="4"/>
  <c r="M21" i="4" l="1"/>
  <c r="B22" i="4"/>
  <c r="M22" i="4" l="1"/>
  <c r="B23" i="4"/>
  <c r="M23" i="4" l="1"/>
  <c r="B24" i="4"/>
  <c r="M24" i="4" l="1"/>
  <c r="B25" i="4"/>
  <c r="M25" i="4" l="1"/>
  <c r="B26" i="4"/>
  <c r="M26" i="4" l="1"/>
  <c r="B27" i="4"/>
  <c r="M27" i="4" l="1"/>
  <c r="B28" i="4"/>
  <c r="M28" i="4" l="1"/>
  <c r="B29" i="4"/>
  <c r="M29" i="4" l="1"/>
  <c r="B30" i="4"/>
  <c r="M30" i="4" l="1"/>
  <c r="B31" i="4"/>
  <c r="M31" i="4" l="1"/>
  <c r="B32" i="4"/>
  <c r="M32" i="4" l="1"/>
  <c r="B33" i="4"/>
  <c r="M33" i="4" l="1"/>
  <c r="B34" i="4"/>
  <c r="M34" i="4" l="1"/>
  <c r="B35" i="4"/>
  <c r="M35" i="4" l="1"/>
  <c r="B36" i="4"/>
  <c r="M36" i="4" l="1"/>
  <c r="B37" i="4"/>
  <c r="M37" i="4" l="1"/>
  <c r="B38" i="4"/>
  <c r="M38" i="4" l="1"/>
  <c r="B39" i="4"/>
  <c r="M39" i="4" l="1"/>
  <c r="B40" i="4"/>
  <c r="M40" i="4" l="1"/>
  <c r="B41" i="4"/>
  <c r="M41" i="4" l="1"/>
  <c r="B42" i="4"/>
  <c r="M42" i="4" l="1"/>
  <c r="B43" i="4"/>
  <c r="M43" i="4" l="1"/>
  <c r="B44" i="4"/>
  <c r="M44" i="4" l="1"/>
  <c r="B45" i="4"/>
  <c r="M45" i="4" l="1"/>
  <c r="B46" i="4"/>
  <c r="M46" i="4" l="1"/>
  <c r="B47" i="4"/>
  <c r="M47" i="4" l="1"/>
  <c r="B48" i="4"/>
  <c r="M48" i="4" l="1"/>
  <c r="B49" i="4"/>
  <c r="M49" i="4" l="1"/>
  <c r="B50" i="4"/>
  <c r="M50" i="4" l="1"/>
  <c r="B51" i="4"/>
  <c r="M51" i="4" l="1"/>
  <c r="B52" i="4"/>
  <c r="M52" i="4" l="1"/>
  <c r="B53" i="4"/>
  <c r="M53" i="4" l="1"/>
  <c r="B54" i="4"/>
  <c r="M54" i="4" l="1"/>
  <c r="B55" i="4"/>
  <c r="M55" i="4" l="1"/>
  <c r="B56" i="4"/>
  <c r="M56" i="4" l="1"/>
  <c r="B57" i="4"/>
  <c r="M57" i="4" l="1"/>
  <c r="B58" i="4"/>
  <c r="M58" i="4" l="1"/>
  <c r="B59" i="4"/>
  <c r="M59" i="4" l="1"/>
  <c r="B60" i="4"/>
  <c r="M60" i="4" l="1"/>
  <c r="B61" i="4"/>
  <c r="M61" i="4" l="1"/>
  <c r="B62" i="4"/>
  <c r="M62" i="4" l="1"/>
  <c r="B63" i="4"/>
  <c r="M63" i="4" l="1"/>
  <c r="B64" i="4"/>
  <c r="M64" i="4" l="1"/>
  <c r="B65" i="4"/>
  <c r="M65" i="4" l="1"/>
  <c r="B66" i="4"/>
  <c r="M66" i="4" l="1"/>
  <c r="B67" i="4"/>
  <c r="M67" i="4" l="1"/>
  <c r="B68" i="4"/>
  <c r="M68" i="4" l="1"/>
  <c r="B69" i="4"/>
  <c r="M69" i="4" l="1"/>
  <c r="B70" i="4"/>
  <c r="M70" i="4" l="1"/>
  <c r="B71" i="4"/>
  <c r="M71" i="4" l="1"/>
  <c r="B72" i="4"/>
  <c r="M72" i="4" l="1"/>
  <c r="B73" i="4"/>
  <c r="M73" i="4" l="1"/>
  <c r="B74" i="4"/>
  <c r="M74" i="4" l="1"/>
  <c r="B75" i="4"/>
  <c r="M75" i="4" l="1"/>
  <c r="B76" i="4"/>
  <c r="M76" i="4" l="1"/>
  <c r="B77" i="4"/>
  <c r="M77" i="4" l="1"/>
  <c r="B78" i="4"/>
  <c r="M78" i="4" l="1"/>
  <c r="B79" i="4"/>
  <c r="M79" i="4" l="1"/>
  <c r="B80" i="4"/>
  <c r="M80" i="4" l="1"/>
  <c r="B81" i="4"/>
  <c r="M81" i="4" l="1"/>
  <c r="B82" i="4"/>
  <c r="M82" i="4" l="1"/>
  <c r="B83" i="4"/>
  <c r="M83" i="4" l="1"/>
  <c r="B84" i="4"/>
  <c r="M84" i="4" l="1"/>
  <c r="B85" i="4"/>
  <c r="M85" i="4" l="1"/>
  <c r="B86" i="4"/>
  <c r="M86" i="4" l="1"/>
  <c r="B87" i="4"/>
  <c r="M87" i="4" l="1"/>
  <c r="B88" i="4"/>
  <c r="M88" i="4" l="1"/>
  <c r="B89" i="4"/>
  <c r="M89" i="4" l="1"/>
  <c r="B90" i="4"/>
  <c r="M90" i="4" l="1"/>
  <c r="B91" i="4"/>
  <c r="M91" i="4" l="1"/>
  <c r="B92" i="4"/>
  <c r="M92" i="4" l="1"/>
  <c r="B93" i="4"/>
  <c r="M93" i="4" l="1"/>
  <c r="B94" i="4"/>
  <c r="M94" i="4" l="1"/>
  <c r="B95" i="4"/>
  <c r="M95" i="4" l="1"/>
  <c r="B96" i="4"/>
  <c r="M96" i="4" l="1"/>
  <c r="B97" i="4"/>
  <c r="M97" i="4" l="1"/>
  <c r="B98" i="4"/>
  <c r="M98" i="4" l="1"/>
  <c r="B99" i="4"/>
  <c r="M99" i="4" l="1"/>
  <c r="B100" i="4"/>
  <c r="M100" i="4" l="1"/>
  <c r="B101" i="4"/>
  <c r="M101" i="4" l="1"/>
  <c r="B102" i="4"/>
  <c r="M102" i="4" l="1"/>
  <c r="B103" i="4"/>
  <c r="M103" i="4" l="1"/>
  <c r="B104" i="4"/>
  <c r="M104" i="4" l="1"/>
  <c r="B105" i="4"/>
  <c r="M105" i="4" l="1"/>
  <c r="B106" i="4"/>
  <c r="M106" i="4" l="1"/>
  <c r="B107" i="4"/>
  <c r="M107" i="4" l="1"/>
  <c r="B108" i="4"/>
  <c r="M108" i="4" l="1"/>
  <c r="B109" i="4"/>
  <c r="M109" i="4" l="1"/>
  <c r="B110" i="4"/>
  <c r="M110" i="4" l="1"/>
  <c r="B111" i="4"/>
  <c r="M111" i="4" l="1"/>
  <c r="B112" i="4"/>
  <c r="M112" i="4" l="1"/>
  <c r="B113" i="4"/>
  <c r="M113" i="4" l="1"/>
  <c r="B114" i="4"/>
  <c r="M114" i="4" l="1"/>
  <c r="B115" i="4"/>
  <c r="M115" i="4" l="1"/>
  <c r="B116" i="4"/>
  <c r="M116" i="4" l="1"/>
  <c r="B117" i="4"/>
  <c r="M117" i="4" l="1"/>
  <c r="B118" i="4"/>
  <c r="M118" i="4" l="1"/>
  <c r="B119" i="4"/>
  <c r="M119" i="4" l="1"/>
  <c r="B120" i="4"/>
  <c r="M120" i="4" l="1"/>
  <c r="B121" i="4"/>
  <c r="M121" i="4" l="1"/>
  <c r="B122" i="4"/>
  <c r="M122" i="4" l="1"/>
  <c r="B123" i="4"/>
  <c r="M123" i="4" l="1"/>
  <c r="B124" i="4"/>
  <c r="M124" i="4" l="1"/>
  <c r="B125" i="4"/>
  <c r="M125" i="4" l="1"/>
  <c r="B126" i="4"/>
  <c r="M126" i="4" l="1"/>
  <c r="B127" i="4"/>
  <c r="M127" i="4" l="1"/>
  <c r="B128" i="4"/>
  <c r="M128" i="4" l="1"/>
  <c r="B129" i="4"/>
  <c r="M129" i="4" l="1"/>
  <c r="B130" i="4"/>
  <c r="M130" i="4" l="1"/>
  <c r="B131" i="4"/>
  <c r="M131" i="4" l="1"/>
  <c r="B132" i="4"/>
  <c r="M132" i="4" l="1"/>
  <c r="B133" i="4"/>
  <c r="M133" i="4" l="1"/>
  <c r="B134" i="4"/>
  <c r="M134" i="4" l="1"/>
  <c r="B135" i="4"/>
  <c r="M135" i="4" l="1"/>
  <c r="B136" i="4"/>
  <c r="M136" i="4" l="1"/>
  <c r="B137" i="4"/>
  <c r="M137" i="4" l="1"/>
  <c r="B138" i="4"/>
  <c r="M138" i="4" l="1"/>
  <c r="B139" i="4"/>
  <c r="M139" i="4" l="1"/>
  <c r="B140" i="4"/>
  <c r="M140" i="4" l="1"/>
  <c r="B141" i="4"/>
  <c r="M141" i="4" l="1"/>
  <c r="B142" i="4"/>
  <c r="M142" i="4" l="1"/>
  <c r="B143" i="4"/>
  <c r="M143" i="4" l="1"/>
  <c r="B144" i="4"/>
  <c r="M144" i="4" l="1"/>
  <c r="B145" i="4"/>
  <c r="M145" i="4" l="1"/>
  <c r="B146" i="4"/>
  <c r="M146" i="4" l="1"/>
  <c r="B147" i="4"/>
  <c r="M147" i="4" l="1"/>
  <c r="B148" i="4"/>
  <c r="M148" i="4" l="1"/>
  <c r="B149" i="4"/>
  <c r="M149" i="4" l="1"/>
  <c r="B150" i="4"/>
  <c r="M150" i="4" l="1"/>
  <c r="B151" i="4"/>
  <c r="M151" i="4" l="1"/>
  <c r="B152" i="4"/>
  <c r="M152" i="4" l="1"/>
  <c r="B153" i="4"/>
  <c r="M153" i="4" l="1"/>
  <c r="B154" i="4"/>
  <c r="M154" i="4" l="1"/>
  <c r="B155" i="4"/>
  <c r="M155" i="4" l="1"/>
  <c r="B156" i="4"/>
  <c r="M156" i="4" l="1"/>
  <c r="B157" i="4"/>
  <c r="M157" i="4" l="1"/>
  <c r="B158" i="4"/>
  <c r="M158" i="4" l="1"/>
  <c r="B159" i="4"/>
  <c r="M159" i="4" l="1"/>
  <c r="B160" i="4"/>
  <c r="M160" i="4" l="1"/>
  <c r="B161" i="4"/>
  <c r="M161" i="4" l="1"/>
  <c r="B162" i="4"/>
  <c r="M162" i="4" l="1"/>
  <c r="B163" i="4"/>
  <c r="M163" i="4" l="1"/>
  <c r="B164" i="4"/>
  <c r="M164" i="4" l="1"/>
  <c r="B165" i="4"/>
  <c r="M165" i="4" l="1"/>
  <c r="B166" i="4"/>
  <c r="M166" i="4" l="1"/>
  <c r="B167" i="4"/>
  <c r="M167" i="4" l="1"/>
  <c r="B168" i="4"/>
  <c r="M168" i="4" l="1"/>
  <c r="B169" i="4"/>
  <c r="M169" i="4" l="1"/>
  <c r="B170" i="4"/>
  <c r="M170" i="4" l="1"/>
  <c r="B171" i="4"/>
  <c r="M171" i="4" l="1"/>
  <c r="B172" i="4"/>
  <c r="M172" i="4" l="1"/>
  <c r="B173" i="4"/>
  <c r="M173" i="4" l="1"/>
  <c r="B174" i="4"/>
  <c r="M174" i="4" l="1"/>
  <c r="B175" i="4"/>
  <c r="M175" i="4" l="1"/>
  <c r="B176" i="4"/>
  <c r="M176" i="4" l="1"/>
  <c r="B177" i="4"/>
  <c r="M177" i="4" l="1"/>
  <c r="B178" i="4"/>
  <c r="M178" i="4" l="1"/>
  <c r="B179" i="4"/>
  <c r="M179" i="4" l="1"/>
  <c r="B180" i="4"/>
  <c r="M180" i="4" l="1"/>
  <c r="B181" i="4"/>
  <c r="M181" i="4" l="1"/>
  <c r="B182" i="4"/>
  <c r="M182" i="4" l="1"/>
  <c r="B183" i="4"/>
  <c r="M183" i="4" l="1"/>
  <c r="B184" i="4"/>
  <c r="M184" i="4" l="1"/>
  <c r="B185" i="4"/>
  <c r="M185" i="4" l="1"/>
  <c r="B186" i="4"/>
  <c r="M186" i="4" l="1"/>
  <c r="B187" i="4"/>
  <c r="M187" i="4" l="1"/>
  <c r="B188" i="4"/>
  <c r="M188" i="4" l="1"/>
  <c r="B189" i="4"/>
  <c r="M189" i="4" l="1"/>
  <c r="B190" i="4"/>
  <c r="M190" i="4" l="1"/>
  <c r="B191" i="4"/>
  <c r="M191" i="4" l="1"/>
  <c r="B192" i="4"/>
  <c r="M192" i="4" l="1"/>
  <c r="B193" i="4"/>
  <c r="M193" i="4" l="1"/>
  <c r="B194" i="4"/>
  <c r="M194" i="4" l="1"/>
  <c r="B195" i="4"/>
  <c r="M195" i="4" l="1"/>
  <c r="B196" i="4"/>
  <c r="M196" i="4" l="1"/>
  <c r="B197" i="4"/>
  <c r="M197" i="4" l="1"/>
  <c r="B198" i="4"/>
  <c r="M198" i="4" l="1"/>
  <c r="B199" i="4"/>
  <c r="M199" i="4" l="1"/>
  <c r="B200" i="4"/>
  <c r="M200" i="4" l="1"/>
  <c r="B201" i="4"/>
  <c r="M201" i="4" l="1"/>
  <c r="B202" i="4"/>
  <c r="M202" i="4" l="1"/>
  <c r="B203" i="4"/>
  <c r="M203" i="4" l="1"/>
  <c r="B204" i="4"/>
  <c r="M204" i="4" l="1"/>
  <c r="B205" i="4"/>
  <c r="M205" i="4" l="1"/>
  <c r="B206" i="4"/>
  <c r="M206" i="4" l="1"/>
  <c r="B207" i="4"/>
  <c r="M207" i="4" l="1"/>
  <c r="B208" i="4"/>
  <c r="M208" i="4" l="1"/>
  <c r="B209" i="4"/>
  <c r="M209" i="4" l="1"/>
  <c r="B210" i="4"/>
  <c r="M210" i="4" l="1"/>
  <c r="B211" i="4"/>
  <c r="M211" i="4" l="1"/>
  <c r="B212" i="4"/>
  <c r="M212" i="4" l="1"/>
  <c r="B213" i="4"/>
  <c r="M213" i="4" l="1"/>
  <c r="B214" i="4"/>
  <c r="M214" i="4" l="1"/>
  <c r="B215" i="4"/>
  <c r="M215" i="4" l="1"/>
  <c r="B216" i="4"/>
  <c r="M216" i="4" l="1"/>
  <c r="B217" i="4"/>
  <c r="M217" i="4" l="1"/>
  <c r="B218" i="4"/>
  <c r="M218" i="4" l="1"/>
  <c r="B219" i="4"/>
  <c r="M219" i="4" l="1"/>
  <c r="B220" i="4"/>
  <c r="M220" i="4" l="1"/>
  <c r="B221" i="4"/>
  <c r="M221" i="4" l="1"/>
  <c r="B222" i="4"/>
  <c r="M222" i="4" l="1"/>
  <c r="B223" i="4"/>
  <c r="M223" i="4" l="1"/>
  <c r="B224" i="4"/>
  <c r="M224" i="4" l="1"/>
  <c r="B225" i="4"/>
  <c r="M225" i="4" l="1"/>
  <c r="B226" i="4"/>
  <c r="M226" i="4" l="1"/>
  <c r="B227" i="4"/>
  <c r="M227" i="4" l="1"/>
  <c r="B228" i="4"/>
  <c r="M228" i="4" l="1"/>
  <c r="B229" i="4"/>
  <c r="M229" i="4" l="1"/>
  <c r="B230" i="4"/>
  <c r="M230" i="4" l="1"/>
  <c r="B231" i="4"/>
  <c r="M231" i="4" l="1"/>
  <c r="B232" i="4"/>
  <c r="M232" i="4" l="1"/>
  <c r="B233" i="4"/>
  <c r="M233" i="4" l="1"/>
  <c r="B234" i="4"/>
  <c r="M234" i="4" l="1"/>
  <c r="B235" i="4"/>
  <c r="M235" i="4" l="1"/>
  <c r="B236" i="4"/>
  <c r="M236" i="4" l="1"/>
  <c r="B237" i="4"/>
  <c r="M237" i="4" l="1"/>
  <c r="B238" i="4"/>
  <c r="M238" i="4" l="1"/>
  <c r="B239" i="4"/>
  <c r="M239" i="4" l="1"/>
  <c r="B240" i="4"/>
  <c r="M240" i="4" l="1"/>
  <c r="B241" i="4"/>
  <c r="M241" i="4" l="1"/>
  <c r="B242" i="4"/>
  <c r="M242" i="4" l="1"/>
  <c r="B243" i="4"/>
  <c r="M243" i="4" l="1"/>
  <c r="B244" i="4"/>
  <c r="M244" i="4" l="1"/>
  <c r="B245" i="4"/>
  <c r="M245" i="4" l="1"/>
  <c r="B246" i="4"/>
  <c r="M246" i="4" l="1"/>
  <c r="B247" i="4"/>
  <c r="M247" i="4" l="1"/>
  <c r="B248" i="4"/>
  <c r="M248" i="4" l="1"/>
  <c r="B249" i="4"/>
  <c r="M249" i="4" l="1"/>
  <c r="B250" i="4"/>
  <c r="M250" i="4" l="1"/>
  <c r="B251" i="4"/>
  <c r="M251" i="4" l="1"/>
  <c r="B252" i="4"/>
  <c r="M252" i="4" l="1"/>
  <c r="B253" i="4"/>
  <c r="M253" i="4" l="1"/>
  <c r="B254" i="4"/>
  <c r="M254" i="4" l="1"/>
  <c r="B255" i="4"/>
  <c r="M255" i="4" l="1"/>
  <c r="B256" i="4"/>
  <c r="M256" i="4" l="1"/>
  <c r="B257" i="4"/>
  <c r="M257" i="4" l="1"/>
  <c r="B258" i="4"/>
  <c r="M258" i="4" l="1"/>
  <c r="B259" i="4"/>
  <c r="M259" i="4" l="1"/>
  <c r="B260" i="4"/>
  <c r="M260" i="4" l="1"/>
  <c r="B261" i="4"/>
  <c r="M261" i="4" l="1"/>
  <c r="B262" i="4"/>
  <c r="M262" i="4" l="1"/>
  <c r="B263" i="4"/>
  <c r="M263" i="4" l="1"/>
  <c r="B264" i="4"/>
  <c r="M264" i="4" l="1"/>
  <c r="B265" i="4"/>
  <c r="M265" i="4" l="1"/>
  <c r="B266" i="4"/>
  <c r="M266" i="4" l="1"/>
  <c r="B267" i="4"/>
  <c r="M267" i="4" l="1"/>
  <c r="B268" i="4"/>
  <c r="M268" i="4" l="1"/>
  <c r="B269" i="4"/>
  <c r="M269" i="4" l="1"/>
  <c r="B270" i="4"/>
  <c r="M270" i="4" l="1"/>
  <c r="B271" i="4"/>
  <c r="M271" i="4" l="1"/>
  <c r="B272" i="4"/>
  <c r="M272" i="4" l="1"/>
  <c r="B273" i="4"/>
  <c r="M273" i="4" l="1"/>
  <c r="B274" i="4"/>
  <c r="M274" i="4" l="1"/>
  <c r="B275" i="4"/>
  <c r="M275" i="4" l="1"/>
  <c r="B276" i="4"/>
  <c r="M276" i="4" l="1"/>
  <c r="B277" i="4"/>
  <c r="M277" i="4" l="1"/>
  <c r="B278" i="4"/>
  <c r="M278" i="4" l="1"/>
  <c r="B279" i="4"/>
  <c r="M279" i="4" l="1"/>
  <c r="B280" i="4"/>
  <c r="M280" i="4" l="1"/>
  <c r="B281" i="4"/>
  <c r="M281" i="4" l="1"/>
  <c r="B282" i="4"/>
  <c r="M282" i="4" l="1"/>
  <c r="B283" i="4"/>
  <c r="M283" i="4" l="1"/>
  <c r="B284" i="4"/>
  <c r="M284" i="4" l="1"/>
  <c r="B285" i="4"/>
  <c r="M285" i="4" l="1"/>
  <c r="B286" i="4"/>
  <c r="M286" i="4" l="1"/>
  <c r="B287" i="4"/>
  <c r="M287" i="4" l="1"/>
  <c r="B288" i="4"/>
  <c r="M288" i="4" l="1"/>
  <c r="B289" i="4"/>
  <c r="M289" i="4" l="1"/>
  <c r="B290" i="4"/>
  <c r="M290" i="4" l="1"/>
  <c r="B291" i="4"/>
  <c r="M291" i="4" l="1"/>
  <c r="B292" i="4"/>
  <c r="M292" i="4" l="1"/>
  <c r="B293" i="4"/>
  <c r="M293" i="4" l="1"/>
  <c r="B294" i="4"/>
  <c r="M294" i="4" l="1"/>
  <c r="B295" i="4"/>
  <c r="M295" i="4" l="1"/>
  <c r="B296" i="4"/>
  <c r="M296" i="4" l="1"/>
  <c r="B297" i="4"/>
  <c r="M297" i="4" l="1"/>
  <c r="B298" i="4"/>
  <c r="M298" i="4" l="1"/>
  <c r="B299" i="4"/>
  <c r="M299" i="4" l="1"/>
  <c r="B300" i="4"/>
  <c r="M300" i="4" l="1"/>
  <c r="B301" i="4"/>
  <c r="M301" i="4" l="1"/>
  <c r="B302" i="4"/>
  <c r="M302" i="4" l="1"/>
  <c r="B303" i="4"/>
  <c r="M303" i="4" l="1"/>
  <c r="B304" i="4"/>
  <c r="M304" i="4" l="1"/>
  <c r="B305" i="4"/>
  <c r="M305" i="4" l="1"/>
  <c r="B306" i="4"/>
  <c r="M306" i="4" l="1"/>
  <c r="B307" i="4"/>
  <c r="M307" i="4" l="1"/>
  <c r="B308" i="4"/>
  <c r="M308" i="4" l="1"/>
  <c r="B309" i="4"/>
  <c r="M309" i="4" l="1"/>
  <c r="B310" i="4"/>
  <c r="M310" i="4" l="1"/>
  <c r="B311" i="4"/>
  <c r="M311" i="4" l="1"/>
  <c r="B312" i="4"/>
  <c r="M312" i="4" l="1"/>
  <c r="B313" i="4"/>
  <c r="M313" i="4" l="1"/>
  <c r="B314" i="4"/>
  <c r="M314" i="4" l="1"/>
  <c r="B315" i="4"/>
  <c r="M315" i="4" l="1"/>
  <c r="B316" i="4"/>
  <c r="M316" i="4" l="1"/>
  <c r="B317" i="4"/>
  <c r="M317" i="4" l="1"/>
  <c r="B318" i="4"/>
  <c r="M318" i="4" l="1"/>
  <c r="B319" i="4"/>
  <c r="M319" i="4" l="1"/>
  <c r="B320" i="4"/>
  <c r="M320" i="4" l="1"/>
  <c r="B321" i="4"/>
  <c r="M321" i="4" l="1"/>
  <c r="B322" i="4"/>
  <c r="M322" i="4" l="1"/>
  <c r="B323" i="4"/>
  <c r="M323" i="4" l="1"/>
  <c r="B324" i="4"/>
  <c r="M324" i="4" l="1"/>
  <c r="B325" i="4"/>
  <c r="M325" i="4" l="1"/>
  <c r="B326" i="4"/>
  <c r="M326" i="4" l="1"/>
  <c r="B327" i="4"/>
  <c r="M327" i="4" l="1"/>
  <c r="B328" i="4"/>
  <c r="M328" i="4" l="1"/>
  <c r="B329" i="4"/>
  <c r="M329" i="4" l="1"/>
  <c r="B330" i="4"/>
  <c r="M330" i="4" l="1"/>
  <c r="B331" i="4"/>
  <c r="M331" i="4" l="1"/>
  <c r="B332" i="4"/>
  <c r="M332" i="4" l="1"/>
  <c r="B333" i="4"/>
  <c r="M333" i="4" l="1"/>
  <c r="B334" i="4"/>
  <c r="M334" i="4" l="1"/>
  <c r="B335" i="4"/>
  <c r="M335" i="4" l="1"/>
  <c r="B336" i="4"/>
  <c r="M336" i="4" l="1"/>
  <c r="B337" i="4"/>
  <c r="M337" i="4" l="1"/>
  <c r="B338" i="4"/>
  <c r="M338" i="4" l="1"/>
  <c r="B339" i="4"/>
  <c r="M339" i="4" l="1"/>
  <c r="B340" i="4"/>
  <c r="M340" i="4" l="1"/>
  <c r="B341" i="4"/>
  <c r="M341" i="4" l="1"/>
  <c r="B342" i="4"/>
  <c r="M342" i="4" l="1"/>
  <c r="B343" i="4"/>
  <c r="M343" i="4" l="1"/>
  <c r="B344" i="4"/>
  <c r="M344" i="4" l="1"/>
  <c r="B345" i="4"/>
  <c r="M345" i="4" l="1"/>
  <c r="B346" i="4"/>
  <c r="M346" i="4" l="1"/>
  <c r="B347" i="4"/>
  <c r="M347" i="4" l="1"/>
  <c r="B348" i="4"/>
  <c r="M348" i="4" l="1"/>
  <c r="B349" i="4"/>
  <c r="M349" i="4" l="1"/>
  <c r="B350" i="4"/>
  <c r="M350" i="4" l="1"/>
  <c r="B351" i="4"/>
  <c r="M351" i="4" l="1"/>
  <c r="B352" i="4"/>
  <c r="M352" i="4" l="1"/>
  <c r="B353" i="4"/>
  <c r="M353" i="4" l="1"/>
  <c r="B354" i="4"/>
  <c r="M354" i="4" l="1"/>
  <c r="B355" i="4"/>
  <c r="M355" i="4" l="1"/>
  <c r="B356" i="4"/>
  <c r="M356" i="4" l="1"/>
  <c r="B357" i="4"/>
  <c r="M357" i="4" l="1"/>
  <c r="B358" i="4"/>
  <c r="M358" i="4" l="1"/>
  <c r="B359" i="4"/>
  <c r="M359" i="4" l="1"/>
  <c r="B360" i="4"/>
  <c r="M360" i="4" l="1"/>
  <c r="B361" i="4"/>
  <c r="M361" i="4" l="1"/>
  <c r="B362" i="4"/>
  <c r="M362" i="4" l="1"/>
  <c r="B363" i="4"/>
  <c r="M363" i="4" l="1"/>
  <c r="B364" i="4"/>
  <c r="M364" i="4" l="1"/>
  <c r="B365" i="4"/>
  <c r="M365" i="4" l="1"/>
  <c r="B366" i="4"/>
  <c r="M366" i="4" l="1"/>
  <c r="B367" i="4"/>
  <c r="M367" i="4" l="1"/>
  <c r="B368" i="4"/>
  <c r="M368" i="4" l="1"/>
  <c r="B369" i="4"/>
  <c r="M369" i="4" l="1"/>
  <c r="B370" i="4"/>
  <c r="M370" i="4" l="1"/>
  <c r="B371" i="4"/>
  <c r="M371" i="4" l="1"/>
  <c r="B372" i="4"/>
  <c r="M372" i="4" l="1"/>
  <c r="B373" i="4"/>
  <c r="M373" i="4" l="1"/>
  <c r="B374" i="4"/>
  <c r="M374" i="4" l="1"/>
  <c r="B375" i="4"/>
  <c r="M375" i="4" l="1"/>
  <c r="B376" i="4"/>
  <c r="M376" i="4" l="1"/>
  <c r="B377" i="4"/>
  <c r="M377" i="4" l="1"/>
  <c r="B378" i="4"/>
  <c r="M378" i="4" l="1"/>
  <c r="B379" i="4"/>
  <c r="M379" i="4" l="1"/>
  <c r="B380" i="4"/>
  <c r="M380" i="4" l="1"/>
  <c r="B381" i="4"/>
  <c r="M381" i="4" l="1"/>
  <c r="B382" i="4"/>
  <c r="M382" i="4" l="1"/>
  <c r="B383" i="4"/>
  <c r="M383" i="4" l="1"/>
  <c r="B384" i="4"/>
  <c r="M384" i="4" l="1"/>
  <c r="B385" i="4"/>
  <c r="M385" i="4" l="1"/>
  <c r="B386" i="4"/>
  <c r="M386" i="4" l="1"/>
  <c r="B387" i="4"/>
  <c r="M387" i="4" l="1"/>
  <c r="B388" i="4"/>
  <c r="M388" i="4" l="1"/>
  <c r="B389" i="4"/>
  <c r="M389" i="4" l="1"/>
  <c r="B390" i="4"/>
  <c r="M390" i="4" l="1"/>
  <c r="B391" i="4"/>
  <c r="M391" i="4" l="1"/>
  <c r="B392" i="4"/>
  <c r="M392" i="4" l="1"/>
  <c r="B393" i="4"/>
  <c r="M393" i="4" l="1"/>
  <c r="B394" i="4"/>
  <c r="M394" i="4" l="1"/>
  <c r="B395" i="4"/>
  <c r="M395" i="4" l="1"/>
  <c r="B396" i="4"/>
  <c r="M396" i="4" l="1"/>
  <c r="B397" i="4"/>
  <c r="M397" i="4" l="1"/>
  <c r="B398" i="4"/>
  <c r="M398" i="4" l="1"/>
  <c r="B399" i="4"/>
  <c r="M399" i="4" l="1"/>
  <c r="B400" i="4"/>
  <c r="M400" i="4" l="1"/>
  <c r="B401" i="4"/>
  <c r="M401" i="4" l="1"/>
  <c r="B402" i="4"/>
  <c r="M402" i="4" l="1"/>
  <c r="B403" i="4"/>
  <c r="M403" i="4" l="1"/>
  <c r="B404" i="4"/>
  <c r="M404" i="4" l="1"/>
  <c r="B405" i="4"/>
  <c r="M405" i="4" l="1"/>
  <c r="B406" i="4"/>
  <c r="M406" i="4" l="1"/>
  <c r="B407" i="4"/>
  <c r="M407" i="4" l="1"/>
  <c r="BP2" i="203" l="1"/>
  <c r="E7" i="4"/>
  <c r="E8" i="4" s="1"/>
  <c r="B5" i="1"/>
  <c r="C7" i="4" s="1"/>
  <c r="Y9" i="4" l="1"/>
  <c r="E9" i="4"/>
  <c r="C9" i="4" s="1"/>
  <c r="C8" i="4"/>
  <c r="B6" i="1"/>
  <c r="I8" i="4" l="1"/>
  <c r="P8" i="4" s="1"/>
  <c r="AC9" i="4"/>
  <c r="O9" i="4"/>
  <c r="G10" i="4"/>
  <c r="D9" i="4"/>
  <c r="X9" i="4"/>
  <c r="F10" i="4"/>
  <c r="J10" i="4"/>
  <c r="N9" i="4"/>
  <c r="W9" i="4"/>
  <c r="U10" i="4"/>
  <c r="BM3" i="203"/>
  <c r="BP3" i="203"/>
  <c r="G9" i="4"/>
  <c r="D8" i="4"/>
  <c r="H9" i="4"/>
  <c r="F9" i="4"/>
  <c r="X8" i="4"/>
  <c r="O8" i="4"/>
  <c r="J9" i="4"/>
  <c r="W8" i="4"/>
  <c r="AC8" i="4"/>
  <c r="N8" i="4"/>
  <c r="U8" i="4" s="1"/>
  <c r="AK8" i="4" s="1"/>
  <c r="U9" i="4"/>
  <c r="BM4" i="203"/>
  <c r="Y10" i="4"/>
  <c r="E10" i="4"/>
  <c r="I9" i="4"/>
  <c r="D7" i="4"/>
  <c r="J8" i="4"/>
  <c r="G8" i="4"/>
  <c r="O7" i="4"/>
  <c r="F8" i="4"/>
  <c r="H8" i="4"/>
  <c r="N7" i="4"/>
  <c r="T9" i="4" l="1"/>
  <c r="T8" i="4"/>
  <c r="BM5" i="203"/>
  <c r="Q7" i="4"/>
  <c r="P9" i="4"/>
  <c r="V9" i="4" s="1"/>
  <c r="BP4" i="203"/>
  <c r="AB9" i="4"/>
  <c r="AN2" i="203"/>
  <c r="Q8" i="4"/>
  <c r="K9" i="4"/>
  <c r="Y11" i="4"/>
  <c r="E11" i="4"/>
  <c r="C10" i="4"/>
  <c r="AB8" i="4"/>
  <c r="AD8" i="4" s="1"/>
  <c r="AC3" i="203"/>
  <c r="K8" i="4"/>
  <c r="Q9" i="4"/>
  <c r="K10" i="4"/>
  <c r="P2" i="203"/>
  <c r="Z8" i="4" l="1"/>
  <c r="AP8" i="4" s="1"/>
  <c r="V8" i="4"/>
  <c r="Y8" i="4"/>
  <c r="AO8" i="4" s="1"/>
  <c r="AF8" i="4"/>
  <c r="B3" i="203"/>
  <c r="AE8" i="4"/>
  <c r="D3" i="203"/>
  <c r="BM6" i="203"/>
  <c r="AA3" i="203"/>
  <c r="AC10" i="4"/>
  <c r="O10" i="4"/>
  <c r="X10" i="4"/>
  <c r="F11" i="4"/>
  <c r="J11" i="4"/>
  <c r="D10" i="4"/>
  <c r="N10" i="4"/>
  <c r="G11" i="4"/>
  <c r="W10" i="4"/>
  <c r="U11" i="4"/>
  <c r="H10" i="4"/>
  <c r="Z9" i="4"/>
  <c r="I10" i="4"/>
  <c r="Y12" i="4"/>
  <c r="E12" i="4"/>
  <c r="C11" i="4"/>
  <c r="BP5" i="203"/>
  <c r="AG8" i="4"/>
  <c r="X3" i="203"/>
  <c r="AQ8" i="4" l="1"/>
  <c r="E3" i="203"/>
  <c r="I11" i="4"/>
  <c r="T10" i="4"/>
  <c r="AA8" i="4"/>
  <c r="AF9" i="4" s="1"/>
  <c r="N3" i="203"/>
  <c r="AM3" i="203"/>
  <c r="AC11" i="4"/>
  <c r="O11" i="4"/>
  <c r="J12" i="4"/>
  <c r="G12" i="4"/>
  <c r="X11" i="4"/>
  <c r="F12" i="4"/>
  <c r="D11" i="4"/>
  <c r="N11" i="4"/>
  <c r="W11" i="4"/>
  <c r="U12" i="4"/>
  <c r="H11" i="4"/>
  <c r="Y13" i="4"/>
  <c r="E13" i="4"/>
  <c r="C12" i="4"/>
  <c r="AO3" i="203"/>
  <c r="AK3" i="203"/>
  <c r="Z3" i="203"/>
  <c r="E4" i="203"/>
  <c r="K11" i="4"/>
  <c r="C3" i="203"/>
  <c r="AB10" i="4"/>
  <c r="BM7" i="203"/>
  <c r="BP6" i="203"/>
  <c r="P10" i="4"/>
  <c r="V10" i="4" s="1"/>
  <c r="Q10" i="4"/>
  <c r="P11" i="4" l="1"/>
  <c r="D4" i="203"/>
  <c r="AN3" i="203"/>
  <c r="T11" i="4"/>
  <c r="AP9" i="4"/>
  <c r="AK9" i="4"/>
  <c r="AC4" i="203" s="1"/>
  <c r="AL3" i="203"/>
  <c r="AD9" i="4"/>
  <c r="AJ8" i="4"/>
  <c r="AO9" i="4"/>
  <c r="AE9" i="4"/>
  <c r="S3" i="203"/>
  <c r="X12" i="4"/>
  <c r="O12" i="4"/>
  <c r="J13" i="4"/>
  <c r="D12" i="4"/>
  <c r="F13" i="4"/>
  <c r="G13" i="4"/>
  <c r="AC12" i="4"/>
  <c r="N12" i="4"/>
  <c r="W12" i="4"/>
  <c r="U13" i="4"/>
  <c r="AB11" i="4"/>
  <c r="Q3" i="203"/>
  <c r="M3" i="203"/>
  <c r="I12" i="4"/>
  <c r="X4" i="203"/>
  <c r="Y14" i="4"/>
  <c r="E14" i="4"/>
  <c r="C13" i="4"/>
  <c r="K12" i="4"/>
  <c r="Z10" i="4"/>
  <c r="BM8" i="203"/>
  <c r="P3" i="203"/>
  <c r="BP7" i="203"/>
  <c r="Q11" i="4"/>
  <c r="AO4" i="203"/>
  <c r="O3" i="203"/>
  <c r="H12" i="4"/>
  <c r="T3" i="203"/>
  <c r="Z11" i="4" l="1"/>
  <c r="V11" i="4"/>
  <c r="C4" i="203"/>
  <c r="I13" i="4"/>
  <c r="P13" i="4" s="1"/>
  <c r="X5" i="203"/>
  <c r="AQ3" i="203"/>
  <c r="AQ9" i="4"/>
  <c r="AA9" i="4"/>
  <c r="AK10" i="4" s="1"/>
  <c r="AC5" i="203" s="1"/>
  <c r="AG9" i="4"/>
  <c r="T12" i="4"/>
  <c r="T4" i="203"/>
  <c r="D5" i="203"/>
  <c r="AB12" i="4"/>
  <c r="P12" i="4"/>
  <c r="V12" i="4" s="1"/>
  <c r="BP8" i="203"/>
  <c r="Y15" i="4"/>
  <c r="E15" i="4"/>
  <c r="C14" i="4"/>
  <c r="K13" i="4"/>
  <c r="AM4" i="203"/>
  <c r="AC13" i="4"/>
  <c r="F14" i="4"/>
  <c r="D13" i="4"/>
  <c r="O13" i="4"/>
  <c r="X13" i="4"/>
  <c r="G14" i="4"/>
  <c r="J14" i="4"/>
  <c r="N13" i="4"/>
  <c r="W13" i="4"/>
  <c r="U14" i="4"/>
  <c r="H13" i="4"/>
  <c r="Q12" i="4"/>
  <c r="O4" i="203"/>
  <c r="N4" i="203"/>
  <c r="AK4" i="203"/>
  <c r="Q4" i="203"/>
  <c r="B4" i="203"/>
  <c r="E5" i="203"/>
  <c r="BM9" i="203"/>
  <c r="Z13" i="4" l="1"/>
  <c r="V13" i="4"/>
  <c r="H14" i="4"/>
  <c r="AA4" i="203"/>
  <c r="Z4" i="203"/>
  <c r="AD10" i="4"/>
  <c r="AG10" i="4" s="1"/>
  <c r="AO10" i="4"/>
  <c r="AJ9" i="4"/>
  <c r="AQ4" i="203" s="1"/>
  <c r="AF10" i="4"/>
  <c r="AO5" i="203" s="1"/>
  <c r="AP10" i="4"/>
  <c r="AE10" i="4"/>
  <c r="AM5" i="203" s="1"/>
  <c r="S4" i="203"/>
  <c r="T13" i="4"/>
  <c r="M4" i="203"/>
  <c r="N5" i="203"/>
  <c r="I14" i="4"/>
  <c r="P14" i="4" s="1"/>
  <c r="V14" i="4" s="1"/>
  <c r="P4" i="203"/>
  <c r="AB13" i="4"/>
  <c r="BP9" i="203"/>
  <c r="Z12" i="4"/>
  <c r="O5" i="203"/>
  <c r="BM10" i="203"/>
  <c r="Q13" i="4"/>
  <c r="Y16" i="4"/>
  <c r="E16" i="4"/>
  <c r="C15" i="4"/>
  <c r="K14" i="4"/>
  <c r="AC14" i="4"/>
  <c r="X14" i="4"/>
  <c r="J15" i="4"/>
  <c r="G15" i="4"/>
  <c r="D14" i="4"/>
  <c r="F15" i="4"/>
  <c r="O14" i="4"/>
  <c r="N14" i="4"/>
  <c r="W14" i="4"/>
  <c r="U15" i="4"/>
  <c r="I15" i="4" l="1"/>
  <c r="T14" i="4"/>
  <c r="AK5" i="203"/>
  <c r="AL4" i="203"/>
  <c r="Z5" i="203"/>
  <c r="AN4" i="203"/>
  <c r="AA10" i="4"/>
  <c r="AF11" i="4" s="1"/>
  <c r="AQ10" i="4"/>
  <c r="AA5" i="203" s="1"/>
  <c r="B5" i="203"/>
  <c r="X6" i="203"/>
  <c r="D6" i="203"/>
  <c r="P5" i="203"/>
  <c r="M5" i="203"/>
  <c r="E6" i="203"/>
  <c r="H15" i="4"/>
  <c r="BM11" i="203"/>
  <c r="Y17" i="4"/>
  <c r="E17" i="4"/>
  <c r="C16" i="4"/>
  <c r="BP10" i="203"/>
  <c r="K15" i="4"/>
  <c r="C5" i="203"/>
  <c r="AB14" i="4"/>
  <c r="Q5" i="203"/>
  <c r="Q14" i="4"/>
  <c r="X15" i="4"/>
  <c r="AC15" i="4"/>
  <c r="F16" i="4"/>
  <c r="D15" i="4"/>
  <c r="G16" i="4"/>
  <c r="J16" i="4"/>
  <c r="O15" i="4"/>
  <c r="N15" i="4"/>
  <c r="W15" i="4"/>
  <c r="U16" i="4"/>
  <c r="Q6" i="203"/>
  <c r="Z14" i="4"/>
  <c r="T5" i="203"/>
  <c r="P15" i="4" l="1"/>
  <c r="V15" i="4" s="1"/>
  <c r="H16" i="4"/>
  <c r="T15" i="4"/>
  <c r="AD11" i="4"/>
  <c r="AN5" i="203"/>
  <c r="AK11" i="4"/>
  <c r="AC6" i="203" s="1"/>
  <c r="AJ10" i="4"/>
  <c r="AE11" i="4"/>
  <c r="AP11" i="4"/>
  <c r="AO11" i="4"/>
  <c r="AO6" i="203"/>
  <c r="B6" i="203"/>
  <c r="S5" i="203"/>
  <c r="AB15" i="4"/>
  <c r="BP11" i="203"/>
  <c r="K16" i="4"/>
  <c r="BM12" i="203"/>
  <c r="O6" i="203"/>
  <c r="J17" i="4"/>
  <c r="AC16" i="4"/>
  <c r="F17" i="4"/>
  <c r="D16" i="4"/>
  <c r="G17" i="4"/>
  <c r="O16" i="4"/>
  <c r="X16" i="4"/>
  <c r="N16" i="4"/>
  <c r="W16" i="4"/>
  <c r="U17" i="4"/>
  <c r="I16" i="4"/>
  <c r="Q15" i="4"/>
  <c r="Y18" i="4"/>
  <c r="E18" i="4"/>
  <c r="C17" i="4"/>
  <c r="N6" i="203"/>
  <c r="Z15" i="4" l="1"/>
  <c r="H17" i="4"/>
  <c r="X7" i="203"/>
  <c r="AG11" i="4"/>
  <c r="Z6" i="203" s="1"/>
  <c r="AQ5" i="203"/>
  <c r="AA11" i="4"/>
  <c r="AE12" i="4" s="1"/>
  <c r="AM6" i="203"/>
  <c r="AQ11" i="4"/>
  <c r="AL5" i="203"/>
  <c r="T16" i="4"/>
  <c r="M6" i="203"/>
  <c r="E7" i="203"/>
  <c r="D7" i="203"/>
  <c r="T6" i="203"/>
  <c r="C6" i="203"/>
  <c r="AK6" i="203"/>
  <c r="I17" i="4"/>
  <c r="Y19" i="4"/>
  <c r="E19" i="4"/>
  <c r="C18" i="4"/>
  <c r="BP12" i="203"/>
  <c r="P16" i="4"/>
  <c r="V16" i="4" s="1"/>
  <c r="AB16" i="4"/>
  <c r="O17" i="4"/>
  <c r="G18" i="4"/>
  <c r="AC17" i="4"/>
  <c r="F18" i="4"/>
  <c r="X17" i="4"/>
  <c r="D17" i="4"/>
  <c r="N17" i="4"/>
  <c r="J18" i="4"/>
  <c r="W17" i="4"/>
  <c r="U18" i="4"/>
  <c r="Q16" i="4"/>
  <c r="BM13" i="203"/>
  <c r="K17" i="4"/>
  <c r="I18" i="4" l="1"/>
  <c r="AP12" i="4"/>
  <c r="AM7" i="203"/>
  <c r="AO12" i="4"/>
  <c r="AD12" i="4"/>
  <c r="AA12" i="4" s="1"/>
  <c r="AF13" i="4" s="1"/>
  <c r="AK12" i="4"/>
  <c r="AC7" i="203" s="1"/>
  <c r="T17" i="4"/>
  <c r="AA6" i="203"/>
  <c r="AJ11" i="4"/>
  <c r="AF12" i="4"/>
  <c r="Q7" i="203"/>
  <c r="C7" i="203"/>
  <c r="N7" i="203"/>
  <c r="O7" i="203"/>
  <c r="P6" i="203"/>
  <c r="S6" i="203"/>
  <c r="H18" i="4"/>
  <c r="P17" i="4"/>
  <c r="Y20" i="4"/>
  <c r="E20" i="4"/>
  <c r="C19" i="4"/>
  <c r="K18" i="4"/>
  <c r="BM14" i="203"/>
  <c r="BP13" i="203"/>
  <c r="Z16" i="4"/>
  <c r="AB17" i="4"/>
  <c r="Q17" i="4"/>
  <c r="F19" i="4"/>
  <c r="D18" i="4"/>
  <c r="G19" i="4"/>
  <c r="J19" i="4"/>
  <c r="O18" i="4"/>
  <c r="AC18" i="4"/>
  <c r="X18" i="4"/>
  <c r="N18" i="4"/>
  <c r="W18" i="4"/>
  <c r="U19" i="4"/>
  <c r="Z17" i="4" l="1"/>
  <c r="V17" i="4"/>
  <c r="P18" i="4"/>
  <c r="V18" i="4" s="1"/>
  <c r="I19" i="4"/>
  <c r="X8" i="203"/>
  <c r="AQ12" i="4"/>
  <c r="AA7" i="203" s="1"/>
  <c r="AK13" i="4"/>
  <c r="AC8" i="203" s="1"/>
  <c r="T18" i="4"/>
  <c r="AL6" i="203"/>
  <c r="AD13" i="4"/>
  <c r="AG13" i="4" s="1"/>
  <c r="AL7" i="203"/>
  <c r="AE13" i="4"/>
  <c r="AM8" i="203" s="1"/>
  <c r="AJ12" i="4"/>
  <c r="AN7" i="203"/>
  <c r="AG12" i="4"/>
  <c r="AP13" i="4"/>
  <c r="AO13" i="4"/>
  <c r="AQ6" i="203"/>
  <c r="AO7" i="203"/>
  <c r="AN6" i="203"/>
  <c r="T7" i="203"/>
  <c r="Q8" i="203"/>
  <c r="D8" i="203"/>
  <c r="P7" i="203"/>
  <c r="S7" i="203"/>
  <c r="E8" i="203"/>
  <c r="B7" i="203"/>
  <c r="H19" i="4"/>
  <c r="AO8" i="203"/>
  <c r="AB18" i="4"/>
  <c r="BM15" i="203"/>
  <c r="Q18" i="4"/>
  <c r="F20" i="4"/>
  <c r="D19" i="4"/>
  <c r="AC19" i="4"/>
  <c r="O19" i="4"/>
  <c r="J20" i="4"/>
  <c r="X19" i="4"/>
  <c r="G20" i="4"/>
  <c r="N19" i="4"/>
  <c r="W19" i="4"/>
  <c r="U20" i="4"/>
  <c r="BP14" i="203"/>
  <c r="K19" i="4"/>
  <c r="Y21" i="4"/>
  <c r="E21" i="4"/>
  <c r="C20" i="4"/>
  <c r="Z18" i="4" l="1"/>
  <c r="P19" i="4"/>
  <c r="V19" i="4" s="1"/>
  <c r="H20" i="4"/>
  <c r="AK7" i="203"/>
  <c r="Z7" i="203"/>
  <c r="AA13" i="4"/>
  <c r="AK14" i="4" s="1"/>
  <c r="AC9" i="203" s="1"/>
  <c r="AQ7" i="203"/>
  <c r="AQ13" i="4"/>
  <c r="T19" i="4"/>
  <c r="N8" i="203"/>
  <c r="M7" i="203"/>
  <c r="O8" i="203"/>
  <c r="Z8" i="203"/>
  <c r="AB19" i="4"/>
  <c r="BP15" i="203"/>
  <c r="Q19" i="4"/>
  <c r="BM16" i="203"/>
  <c r="K20" i="4"/>
  <c r="Y22" i="4"/>
  <c r="E22" i="4"/>
  <c r="C21" i="4"/>
  <c r="F21" i="4"/>
  <c r="O20" i="4"/>
  <c r="AC20" i="4"/>
  <c r="J21" i="4"/>
  <c r="D20" i="4"/>
  <c r="X20" i="4"/>
  <c r="G21" i="4"/>
  <c r="N20" i="4"/>
  <c r="W20" i="4"/>
  <c r="U21" i="4"/>
  <c r="I20" i="4"/>
  <c r="Z19" i="4" l="1"/>
  <c r="H21" i="4"/>
  <c r="AK8" i="203"/>
  <c r="AD14" i="4"/>
  <c r="AG14" i="4" s="1"/>
  <c r="AJ13" i="4"/>
  <c r="AQ8" i="203" s="1"/>
  <c r="AE14" i="4"/>
  <c r="AM9" i="203" s="1"/>
  <c r="AF14" i="4"/>
  <c r="AO14" i="4"/>
  <c r="AP14" i="4"/>
  <c r="AN8" i="203"/>
  <c r="AA8" i="203"/>
  <c r="T20" i="4"/>
  <c r="C8" i="203"/>
  <c r="B8" i="203"/>
  <c r="M8" i="203"/>
  <c r="E9" i="203"/>
  <c r="Q9" i="203"/>
  <c r="N9" i="203"/>
  <c r="D9" i="203"/>
  <c r="X9" i="203"/>
  <c r="S8" i="203"/>
  <c r="Q20" i="4"/>
  <c r="X21" i="4"/>
  <c r="J22" i="4"/>
  <c r="AC21" i="4"/>
  <c r="F22" i="4"/>
  <c r="D21" i="4"/>
  <c r="O21" i="4"/>
  <c r="G22" i="4"/>
  <c r="N21" i="4"/>
  <c r="W21" i="4"/>
  <c r="U22" i="4"/>
  <c r="I21" i="4"/>
  <c r="K21" i="4"/>
  <c r="BM17" i="203"/>
  <c r="BP16" i="203"/>
  <c r="P20" i="4"/>
  <c r="V20" i="4" s="1"/>
  <c r="AB20" i="4"/>
  <c r="Y23" i="4"/>
  <c r="E23" i="4"/>
  <c r="C22" i="4"/>
  <c r="I22" i="4" l="1"/>
  <c r="P22" i="4" s="1"/>
  <c r="V22" i="4" s="1"/>
  <c r="O9" i="203"/>
  <c r="AQ14" i="4"/>
  <c r="AA9" i="203" s="1"/>
  <c r="AK9" i="203"/>
  <c r="AA14" i="4"/>
  <c r="AL8" i="203"/>
  <c r="AO9" i="203"/>
  <c r="T21" i="4"/>
  <c r="T8" i="203"/>
  <c r="P8" i="203"/>
  <c r="Z9" i="203"/>
  <c r="AB21" i="4"/>
  <c r="BM18" i="203"/>
  <c r="P21" i="4"/>
  <c r="V21" i="4" s="1"/>
  <c r="Q21" i="4"/>
  <c r="K22" i="4"/>
  <c r="BP17" i="203"/>
  <c r="X22" i="4"/>
  <c r="G23" i="4"/>
  <c r="F23" i="4"/>
  <c r="J23" i="4"/>
  <c r="O22" i="4"/>
  <c r="AC22" i="4"/>
  <c r="D22" i="4"/>
  <c r="N22" i="4"/>
  <c r="W22" i="4"/>
  <c r="U23" i="4"/>
  <c r="H22" i="4"/>
  <c r="Z20" i="4"/>
  <c r="Y24" i="4"/>
  <c r="E24" i="4"/>
  <c r="C23" i="4"/>
  <c r="I23" i="4" l="1"/>
  <c r="P23" i="4" s="1"/>
  <c r="V23" i="4" s="1"/>
  <c r="AD15" i="4"/>
  <c r="AJ14" i="4"/>
  <c r="AO15" i="4"/>
  <c r="AK15" i="4"/>
  <c r="AC10" i="203" s="1"/>
  <c r="AF15" i="4"/>
  <c r="AE15" i="4"/>
  <c r="AP15" i="4"/>
  <c r="T22" i="4"/>
  <c r="T9" i="203"/>
  <c r="C9" i="203"/>
  <c r="B9" i="203"/>
  <c r="E10" i="203"/>
  <c r="X10" i="203"/>
  <c r="D10" i="203"/>
  <c r="AN9" i="203"/>
  <c r="BM19" i="203"/>
  <c r="AC23" i="4"/>
  <c r="D23" i="4"/>
  <c r="X23" i="4"/>
  <c r="O23" i="4"/>
  <c r="G24" i="4"/>
  <c r="F24" i="4"/>
  <c r="J24" i="4"/>
  <c r="N23" i="4"/>
  <c r="W23" i="4"/>
  <c r="U24" i="4"/>
  <c r="BP18" i="203"/>
  <c r="Y25" i="4"/>
  <c r="E25" i="4"/>
  <c r="C24" i="4"/>
  <c r="AB22" i="4"/>
  <c r="Q22" i="4"/>
  <c r="H23" i="4"/>
  <c r="K23" i="4"/>
  <c r="Z22" i="4"/>
  <c r="Z21" i="4"/>
  <c r="I24" i="4" l="1"/>
  <c r="AG15" i="4"/>
  <c r="AQ9" i="203"/>
  <c r="AQ15" i="4"/>
  <c r="AL9" i="203"/>
  <c r="AO10" i="203"/>
  <c r="AM10" i="203"/>
  <c r="AA15" i="4"/>
  <c r="AK16" i="4" s="1"/>
  <c r="AC11" i="203" s="1"/>
  <c r="T23" i="4"/>
  <c r="S9" i="203"/>
  <c r="O10" i="203"/>
  <c r="P9" i="203"/>
  <c r="M9" i="203"/>
  <c r="Q10" i="203"/>
  <c r="AK10" i="203"/>
  <c r="AB23" i="4"/>
  <c r="Y26" i="4"/>
  <c r="E26" i="4"/>
  <c r="C25" i="4"/>
  <c r="K24" i="4"/>
  <c r="Q23" i="4"/>
  <c r="BM20" i="203"/>
  <c r="J25" i="4"/>
  <c r="F25" i="4"/>
  <c r="D24" i="4"/>
  <c r="G25" i="4"/>
  <c r="O24" i="4"/>
  <c r="AC24" i="4"/>
  <c r="X24" i="4"/>
  <c r="N24" i="4"/>
  <c r="W24" i="4"/>
  <c r="U25" i="4"/>
  <c r="Z23" i="4"/>
  <c r="BP19" i="203"/>
  <c r="H24" i="4"/>
  <c r="P24" i="4" l="1"/>
  <c r="V24" i="4" s="1"/>
  <c r="Z10" i="203"/>
  <c r="AD16" i="4"/>
  <c r="AG16" i="4" s="1"/>
  <c r="AA10" i="203"/>
  <c r="AO16" i="4"/>
  <c r="AJ15" i="4"/>
  <c r="AE16" i="4"/>
  <c r="AM11" i="203" s="1"/>
  <c r="AF16" i="4"/>
  <c r="AO11" i="203" s="1"/>
  <c r="AP16" i="4"/>
  <c r="T24" i="4"/>
  <c r="C10" i="203"/>
  <c r="T10" i="203"/>
  <c r="X11" i="203"/>
  <c r="D11" i="203"/>
  <c r="E11" i="203"/>
  <c r="N10" i="203"/>
  <c r="B10" i="203"/>
  <c r="X25" i="4"/>
  <c r="AC25" i="4"/>
  <c r="D25" i="4"/>
  <c r="J26" i="4"/>
  <c r="G26" i="4"/>
  <c r="O25" i="4"/>
  <c r="F26" i="4"/>
  <c r="N25" i="4"/>
  <c r="W25" i="4"/>
  <c r="U26" i="4"/>
  <c r="I25" i="4"/>
  <c r="Y27" i="4"/>
  <c r="E27" i="4"/>
  <c r="C26" i="4"/>
  <c r="H25" i="4"/>
  <c r="BM21" i="203"/>
  <c r="Q24" i="4"/>
  <c r="AB24" i="4"/>
  <c r="K25" i="4"/>
  <c r="BP20" i="203"/>
  <c r="Z24" i="4" l="1"/>
  <c r="I26" i="4"/>
  <c r="P26" i="4" s="1"/>
  <c r="V26" i="4" s="1"/>
  <c r="AK11" i="203"/>
  <c r="AQ10" i="203"/>
  <c r="AN10" i="203"/>
  <c r="AQ16" i="4"/>
  <c r="AA16" i="4"/>
  <c r="AD17" i="4" s="1"/>
  <c r="AL10" i="203"/>
  <c r="T25" i="4"/>
  <c r="S10" i="203"/>
  <c r="Q11" i="203"/>
  <c r="M10" i="203"/>
  <c r="O11" i="203"/>
  <c r="P10" i="203"/>
  <c r="Z11" i="203"/>
  <c r="H26" i="4"/>
  <c r="BP21" i="203"/>
  <c r="Y28" i="4"/>
  <c r="E28" i="4"/>
  <c r="C27" i="4"/>
  <c r="P25" i="4"/>
  <c r="V25" i="4" s="1"/>
  <c r="K26" i="4"/>
  <c r="Q25" i="4"/>
  <c r="BM22" i="203"/>
  <c r="AB25" i="4"/>
  <c r="G27" i="4"/>
  <c r="D26" i="4"/>
  <c r="X26" i="4"/>
  <c r="AC26" i="4"/>
  <c r="J27" i="4"/>
  <c r="F27" i="4"/>
  <c r="O26" i="4"/>
  <c r="N26" i="4"/>
  <c r="W26" i="4"/>
  <c r="U27" i="4"/>
  <c r="I27" i="4" l="1"/>
  <c r="P27" i="4" s="1"/>
  <c r="V27" i="4" s="1"/>
  <c r="AA11" i="203"/>
  <c r="AK17" i="4"/>
  <c r="AC12" i="203" s="1"/>
  <c r="AF17" i="4"/>
  <c r="AO12" i="203" s="1"/>
  <c r="AK12" i="203"/>
  <c r="AE17" i="4"/>
  <c r="AP17" i="4"/>
  <c r="AN11" i="203"/>
  <c r="AJ16" i="4"/>
  <c r="AG17" i="4"/>
  <c r="Z12" i="203" s="1"/>
  <c r="AO17" i="4"/>
  <c r="H27" i="4"/>
  <c r="T26" i="4"/>
  <c r="C11" i="203"/>
  <c r="N11" i="203"/>
  <c r="X12" i="203"/>
  <c r="D12" i="203"/>
  <c r="E12" i="203"/>
  <c r="B11" i="203"/>
  <c r="Z25" i="4"/>
  <c r="BM23" i="203"/>
  <c r="K27" i="4"/>
  <c r="AB26" i="4"/>
  <c r="BP22" i="203"/>
  <c r="Z26" i="4"/>
  <c r="J28" i="4"/>
  <c r="X27" i="4"/>
  <c r="O27" i="4"/>
  <c r="AC27" i="4"/>
  <c r="G28" i="4"/>
  <c r="D27" i="4"/>
  <c r="F28" i="4"/>
  <c r="N27" i="4"/>
  <c r="W27" i="4"/>
  <c r="U28" i="4"/>
  <c r="Q26" i="4"/>
  <c r="Y29" i="4"/>
  <c r="E29" i="4"/>
  <c r="C28" i="4"/>
  <c r="H28" i="4" l="1"/>
  <c r="AQ11" i="203"/>
  <c r="AQ17" i="4"/>
  <c r="AA17" i="4"/>
  <c r="AE18" i="4" s="1"/>
  <c r="AM12" i="203"/>
  <c r="AL11" i="203"/>
  <c r="T27" i="4"/>
  <c r="C12" i="203"/>
  <c r="T11" i="203"/>
  <c r="O12" i="203"/>
  <c r="S11" i="203"/>
  <c r="P11" i="203"/>
  <c r="M11" i="203"/>
  <c r="Q12" i="203"/>
  <c r="I28" i="4"/>
  <c r="P28" i="4" s="1"/>
  <c r="K28" i="4"/>
  <c r="BM24" i="203"/>
  <c r="Y30" i="4"/>
  <c r="E30" i="4"/>
  <c r="C29" i="4"/>
  <c r="BP23" i="203"/>
  <c r="AB27" i="4"/>
  <c r="Z27" i="4"/>
  <c r="Q27" i="4"/>
  <c r="D28" i="4"/>
  <c r="F29" i="4"/>
  <c r="O28" i="4"/>
  <c r="J29" i="4"/>
  <c r="AC28" i="4"/>
  <c r="G29" i="4"/>
  <c r="X28" i="4"/>
  <c r="N28" i="4"/>
  <c r="W28" i="4"/>
  <c r="U29" i="4"/>
  <c r="Z28" i="4" l="1"/>
  <c r="V28" i="4"/>
  <c r="I29" i="4"/>
  <c r="S12" i="203"/>
  <c r="AJ17" i="4"/>
  <c r="AQ12" i="203" s="1"/>
  <c r="AM13" i="203"/>
  <c r="AK18" i="4"/>
  <c r="AC13" i="203" s="1"/>
  <c r="AO18" i="4"/>
  <c r="AP18" i="4"/>
  <c r="AA12" i="203"/>
  <c r="AF18" i="4"/>
  <c r="AD18" i="4"/>
  <c r="AG18" i="4" s="1"/>
  <c r="T28" i="4"/>
  <c r="E13" i="203"/>
  <c r="M12" i="203"/>
  <c r="X13" i="203"/>
  <c r="D13" i="203"/>
  <c r="B12" i="203"/>
  <c r="N12" i="203"/>
  <c r="H29" i="4"/>
  <c r="X29" i="4"/>
  <c r="G30" i="4"/>
  <c r="J30" i="4"/>
  <c r="AC29" i="4"/>
  <c r="D29" i="4"/>
  <c r="O29" i="4"/>
  <c r="F30" i="4"/>
  <c r="N29" i="4"/>
  <c r="W29" i="4"/>
  <c r="U30" i="4"/>
  <c r="BM25" i="203"/>
  <c r="Y31" i="4"/>
  <c r="E31" i="4"/>
  <c r="C30" i="4"/>
  <c r="Q28" i="4"/>
  <c r="BP24" i="203"/>
  <c r="AB28" i="4"/>
  <c r="K29" i="4"/>
  <c r="P29" i="4" l="1"/>
  <c r="H30" i="4"/>
  <c r="AN12" i="203"/>
  <c r="AL12" i="203"/>
  <c r="AA18" i="4"/>
  <c r="AP19" i="4" s="1"/>
  <c r="AQ18" i="4"/>
  <c r="AO13" i="203"/>
  <c r="T12" i="203"/>
  <c r="B13" i="203"/>
  <c r="T29" i="4"/>
  <c r="P12" i="203"/>
  <c r="Q13" i="203"/>
  <c r="O13" i="203"/>
  <c r="Z13" i="203"/>
  <c r="AB29" i="4"/>
  <c r="Q29" i="4"/>
  <c r="K30" i="4"/>
  <c r="BM26" i="203"/>
  <c r="BP25" i="203"/>
  <c r="X30" i="4"/>
  <c r="J31" i="4"/>
  <c r="O30" i="4"/>
  <c r="F31" i="4"/>
  <c r="AC30" i="4"/>
  <c r="D30" i="4"/>
  <c r="G31" i="4"/>
  <c r="N30" i="4"/>
  <c r="W30" i="4"/>
  <c r="U31" i="4"/>
  <c r="Y32" i="4"/>
  <c r="E32" i="4"/>
  <c r="C31" i="4"/>
  <c r="I30" i="4"/>
  <c r="Z29" i="4" l="1"/>
  <c r="V29" i="4"/>
  <c r="H31" i="4"/>
  <c r="X14" i="203"/>
  <c r="AK13" i="203"/>
  <c r="AK19" i="4"/>
  <c r="AC14" i="203" s="1"/>
  <c r="AF19" i="4"/>
  <c r="AO14" i="203" s="1"/>
  <c r="AE19" i="4"/>
  <c r="AJ18" i="4"/>
  <c r="AD19" i="4"/>
  <c r="AK14" i="203" s="1"/>
  <c r="AO19" i="4"/>
  <c r="AQ19" i="4" s="1"/>
  <c r="AA13" i="203"/>
  <c r="T30" i="4"/>
  <c r="N13" i="203"/>
  <c r="D14" i="203"/>
  <c r="E14" i="203"/>
  <c r="Q14" i="203"/>
  <c r="S13" i="203"/>
  <c r="T13" i="203"/>
  <c r="I31" i="4"/>
  <c r="AB30" i="4"/>
  <c r="Y33" i="4"/>
  <c r="E33" i="4"/>
  <c r="C32" i="4"/>
  <c r="BP26" i="203"/>
  <c r="P30" i="4"/>
  <c r="V30" i="4" s="1"/>
  <c r="BM27" i="203"/>
  <c r="Q30" i="4"/>
  <c r="K31" i="4"/>
  <c r="D31" i="4"/>
  <c r="F32" i="4"/>
  <c r="J32" i="4"/>
  <c r="O31" i="4"/>
  <c r="AC31" i="4"/>
  <c r="G32" i="4"/>
  <c r="X31" i="4"/>
  <c r="N31" i="4"/>
  <c r="W31" i="4"/>
  <c r="U32" i="4"/>
  <c r="C14" i="203" l="1"/>
  <c r="H32" i="4"/>
  <c r="O14" i="203"/>
  <c r="AQ13" i="203"/>
  <c r="AA14" i="203"/>
  <c r="AN13" i="203"/>
  <c r="AM14" i="203"/>
  <c r="AL13" i="203"/>
  <c r="AA19" i="4"/>
  <c r="AP20" i="4" s="1"/>
  <c r="AG19" i="4"/>
  <c r="Z14" i="203" s="1"/>
  <c r="T31" i="4"/>
  <c r="C13" i="203"/>
  <c r="P13" i="203"/>
  <c r="T14" i="203"/>
  <c r="M13" i="203"/>
  <c r="P31" i="4"/>
  <c r="V31" i="4" s="1"/>
  <c r="K32" i="4"/>
  <c r="O32" i="4"/>
  <c r="F33" i="4"/>
  <c r="AC32" i="4"/>
  <c r="J33" i="4"/>
  <c r="X32" i="4"/>
  <c r="D32" i="4"/>
  <c r="G33" i="4"/>
  <c r="N32" i="4"/>
  <c r="W32" i="4"/>
  <c r="U33" i="4"/>
  <c r="Y34" i="4"/>
  <c r="E34" i="4"/>
  <c r="C33" i="4"/>
  <c r="Z30" i="4"/>
  <c r="I32" i="4"/>
  <c r="Q31" i="4"/>
  <c r="BP27" i="203"/>
  <c r="AB31" i="4"/>
  <c r="BM28" i="203"/>
  <c r="H33" i="4" l="1"/>
  <c r="B15" i="203"/>
  <c r="X15" i="203"/>
  <c r="AJ19" i="4"/>
  <c r="AD20" i="4"/>
  <c r="AG20" i="4" s="1"/>
  <c r="Z15" i="203" s="1"/>
  <c r="AF20" i="4"/>
  <c r="AO15" i="203" s="1"/>
  <c r="AN14" i="203"/>
  <c r="AK20" i="4"/>
  <c r="AC15" i="203" s="1"/>
  <c r="AE20" i="4"/>
  <c r="AO20" i="4"/>
  <c r="AQ20" i="4" s="1"/>
  <c r="AA15" i="203" s="1"/>
  <c r="M14" i="203"/>
  <c r="Q15" i="203"/>
  <c r="S14" i="203"/>
  <c r="D15" i="203"/>
  <c r="E15" i="203"/>
  <c r="T32" i="4"/>
  <c r="N14" i="203"/>
  <c r="B14" i="203"/>
  <c r="Z31" i="4"/>
  <c r="I33" i="4"/>
  <c r="N15" i="203"/>
  <c r="Y35" i="4"/>
  <c r="E35" i="4"/>
  <c r="C34" i="4"/>
  <c r="K33" i="4"/>
  <c r="BM29" i="203"/>
  <c r="P32" i="4"/>
  <c r="V32" i="4" s="1"/>
  <c r="BP28" i="203"/>
  <c r="Q32" i="4"/>
  <c r="X33" i="4"/>
  <c r="AC33" i="4"/>
  <c r="D33" i="4"/>
  <c r="F34" i="4"/>
  <c r="G34" i="4"/>
  <c r="J34" i="4"/>
  <c r="O33" i="4"/>
  <c r="N33" i="4"/>
  <c r="W33" i="4"/>
  <c r="U34" i="4"/>
  <c r="AB32" i="4"/>
  <c r="H34" i="4" l="1"/>
  <c r="AQ14" i="203"/>
  <c r="AK15" i="203"/>
  <c r="AL14" i="203"/>
  <c r="AA20" i="4"/>
  <c r="AM15" i="203"/>
  <c r="T33" i="4"/>
  <c r="C15" i="203"/>
  <c r="O15" i="203"/>
  <c r="P14" i="203"/>
  <c r="P33" i="4"/>
  <c r="Q33" i="4"/>
  <c r="Z32" i="4"/>
  <c r="F35" i="4"/>
  <c r="X34" i="4"/>
  <c r="J35" i="4"/>
  <c r="O34" i="4"/>
  <c r="G35" i="4"/>
  <c r="D34" i="4"/>
  <c r="AC34" i="4"/>
  <c r="N34" i="4"/>
  <c r="W34" i="4"/>
  <c r="U35" i="4"/>
  <c r="BP29" i="203"/>
  <c r="I34" i="4"/>
  <c r="BM30" i="203"/>
  <c r="Y36" i="4"/>
  <c r="E36" i="4"/>
  <c r="C35" i="4"/>
  <c r="K34" i="4"/>
  <c r="AB33" i="4"/>
  <c r="Z33" i="4" l="1"/>
  <c r="V33" i="4"/>
  <c r="I35" i="4"/>
  <c r="P35" i="4" s="1"/>
  <c r="V35" i="4" s="1"/>
  <c r="AF21" i="4"/>
  <c r="AL15" i="203"/>
  <c r="AE21" i="4"/>
  <c r="AM16" i="203" s="1"/>
  <c r="AN15" i="203"/>
  <c r="AJ20" i="4"/>
  <c r="AK21" i="4"/>
  <c r="AC16" i="203" s="1"/>
  <c r="AP21" i="4"/>
  <c r="AO21" i="4"/>
  <c r="AD21" i="4"/>
  <c r="AG21" i="4" s="1"/>
  <c r="X16" i="203"/>
  <c r="D16" i="203"/>
  <c r="B16" i="203"/>
  <c r="E16" i="203"/>
  <c r="T34" i="4"/>
  <c r="Y37" i="4"/>
  <c r="E37" i="4"/>
  <c r="C36" i="4"/>
  <c r="Q34" i="4"/>
  <c r="AB34" i="4"/>
  <c r="BP30" i="203"/>
  <c r="K35" i="4"/>
  <c r="G36" i="4"/>
  <c r="AC35" i="4"/>
  <c r="F36" i="4"/>
  <c r="O35" i="4"/>
  <c r="X35" i="4"/>
  <c r="D35" i="4"/>
  <c r="J36" i="4"/>
  <c r="N35" i="4"/>
  <c r="W35" i="4"/>
  <c r="U36" i="4"/>
  <c r="P34" i="4"/>
  <c r="V34" i="4" s="1"/>
  <c r="BM31" i="203"/>
  <c r="H35" i="4"/>
  <c r="H36" i="4" l="1"/>
  <c r="O16" i="203"/>
  <c r="AO16" i="203"/>
  <c r="AQ21" i="4"/>
  <c r="AA21" i="4"/>
  <c r="AP22" i="4" s="1"/>
  <c r="Z16" i="203"/>
  <c r="AQ15" i="203"/>
  <c r="Q16" i="203"/>
  <c r="C16" i="203"/>
  <c r="M15" i="203"/>
  <c r="S15" i="203"/>
  <c r="P15" i="203"/>
  <c r="T15" i="203"/>
  <c r="T16" i="203"/>
  <c r="T35" i="4"/>
  <c r="J37" i="4"/>
  <c r="O36" i="4"/>
  <c r="AC36" i="4"/>
  <c r="F37" i="4"/>
  <c r="X36" i="4"/>
  <c r="D36" i="4"/>
  <c r="G37" i="4"/>
  <c r="N36" i="4"/>
  <c r="W36" i="4"/>
  <c r="U37" i="4"/>
  <c r="BP31" i="203"/>
  <c r="Y38" i="4"/>
  <c r="E38" i="4"/>
  <c r="C37" i="4"/>
  <c r="Z34" i="4"/>
  <c r="I36" i="4"/>
  <c r="BM32" i="203"/>
  <c r="Q35" i="4"/>
  <c r="AB35" i="4"/>
  <c r="K36" i="4"/>
  <c r="Z35" i="4"/>
  <c r="AA16" i="203" l="1"/>
  <c r="AK22" i="4"/>
  <c r="AC17" i="203" s="1"/>
  <c r="AJ21" i="4"/>
  <c r="AQ16" i="203" s="1"/>
  <c r="AD22" i="4"/>
  <c r="AG22" i="4" s="1"/>
  <c r="AF22" i="4"/>
  <c r="AE22" i="4"/>
  <c r="AM17" i="203" s="1"/>
  <c r="AN16" i="203"/>
  <c r="AO22" i="4"/>
  <c r="AQ22" i="4" s="1"/>
  <c r="AK16" i="203"/>
  <c r="T36" i="4"/>
  <c r="N16" i="203"/>
  <c r="D17" i="203"/>
  <c r="P16" i="203"/>
  <c r="E17" i="203"/>
  <c r="X17" i="203"/>
  <c r="BM33" i="203"/>
  <c r="O37" i="4"/>
  <c r="X37" i="4"/>
  <c r="G38" i="4"/>
  <c r="AC37" i="4"/>
  <c r="D37" i="4"/>
  <c r="F38" i="4"/>
  <c r="J38" i="4"/>
  <c r="N37" i="4"/>
  <c r="W37" i="4"/>
  <c r="U38" i="4"/>
  <c r="K37" i="4"/>
  <c r="I37" i="4"/>
  <c r="BP32" i="203"/>
  <c r="H37" i="4"/>
  <c r="Y39" i="4"/>
  <c r="E39" i="4"/>
  <c r="C38" i="4"/>
  <c r="AB36" i="4"/>
  <c r="P36" i="4"/>
  <c r="V36" i="4" s="1"/>
  <c r="Q36" i="4"/>
  <c r="C17" i="203" l="1"/>
  <c r="H38" i="4"/>
  <c r="O17" i="203"/>
  <c r="AO17" i="203"/>
  <c r="AL16" i="203"/>
  <c r="AA22" i="4"/>
  <c r="T37" i="4"/>
  <c r="B17" i="203"/>
  <c r="Q17" i="203"/>
  <c r="S16" i="203"/>
  <c r="M16" i="203"/>
  <c r="Z17" i="203"/>
  <c r="AA17" i="203"/>
  <c r="K38" i="4"/>
  <c r="Q37" i="4"/>
  <c r="Z36" i="4"/>
  <c r="P37" i="4"/>
  <c r="V37" i="4" s="1"/>
  <c r="BM34" i="203"/>
  <c r="G39" i="4"/>
  <c r="AC38" i="4"/>
  <c r="O38" i="4"/>
  <c r="X38" i="4"/>
  <c r="J39" i="4"/>
  <c r="D38" i="4"/>
  <c r="F39" i="4"/>
  <c r="N38" i="4"/>
  <c r="W38" i="4"/>
  <c r="U39" i="4"/>
  <c r="AB37" i="4"/>
  <c r="Y40" i="4"/>
  <c r="E40" i="4"/>
  <c r="C39" i="4"/>
  <c r="BP33" i="203"/>
  <c r="I38" i="4"/>
  <c r="T17" i="203" l="1"/>
  <c r="I39" i="4"/>
  <c r="B18" i="203"/>
  <c r="X18" i="203"/>
  <c r="AD23" i="4"/>
  <c r="AE23" i="4"/>
  <c r="AF23" i="4"/>
  <c r="AK23" i="4"/>
  <c r="AC18" i="203" s="1"/>
  <c r="AJ22" i="4"/>
  <c r="AP23" i="4"/>
  <c r="AO23" i="4"/>
  <c r="AK17" i="203"/>
  <c r="N17" i="203"/>
  <c r="T38" i="4"/>
  <c r="N18" i="203"/>
  <c r="S17" i="203"/>
  <c r="D18" i="203"/>
  <c r="E18" i="203"/>
  <c r="AN17" i="203"/>
  <c r="J40" i="4"/>
  <c r="X39" i="4"/>
  <c r="G40" i="4"/>
  <c r="AC39" i="4"/>
  <c r="F40" i="4"/>
  <c r="O39" i="4"/>
  <c r="D39" i="4"/>
  <c r="N39" i="4"/>
  <c r="W39" i="4"/>
  <c r="U40" i="4"/>
  <c r="BM35" i="203"/>
  <c r="P38" i="4"/>
  <c r="V38" i="4" s="1"/>
  <c r="K39" i="4"/>
  <c r="Z37" i="4"/>
  <c r="Q38" i="4"/>
  <c r="H39" i="4"/>
  <c r="Y41" i="4"/>
  <c r="E41" i="4"/>
  <c r="C40" i="4"/>
  <c r="BP34" i="203"/>
  <c r="AB38" i="4"/>
  <c r="P39" i="4" l="1"/>
  <c r="V39" i="4" s="1"/>
  <c r="H40" i="4"/>
  <c r="AO18" i="203"/>
  <c r="AG23" i="4"/>
  <c r="Z18" i="203" s="1"/>
  <c r="AM18" i="203"/>
  <c r="AL17" i="203"/>
  <c r="AA23" i="4"/>
  <c r="AD24" i="4" s="1"/>
  <c r="AQ23" i="4"/>
  <c r="AQ17" i="203"/>
  <c r="P17" i="203"/>
  <c r="M17" i="203"/>
  <c r="C18" i="203"/>
  <c r="O18" i="203"/>
  <c r="Q18" i="203"/>
  <c r="T39" i="4"/>
  <c r="AK18" i="203"/>
  <c r="K40" i="4"/>
  <c r="BP35" i="203"/>
  <c r="Z38" i="4"/>
  <c r="Q39" i="4"/>
  <c r="AC40" i="4"/>
  <c r="J41" i="4"/>
  <c r="D40" i="4"/>
  <c r="O40" i="4"/>
  <c r="X40" i="4"/>
  <c r="G41" i="4"/>
  <c r="F41" i="4"/>
  <c r="N40" i="4"/>
  <c r="W40" i="4"/>
  <c r="U41" i="4"/>
  <c r="Y42" i="4"/>
  <c r="E42" i="4"/>
  <c r="C41" i="4"/>
  <c r="AB39" i="4"/>
  <c r="BM36" i="203"/>
  <c r="I40" i="4"/>
  <c r="Z39" i="4" l="1"/>
  <c r="H41" i="4"/>
  <c r="T40" i="4"/>
  <c r="AF24" i="4"/>
  <c r="AL18" i="203"/>
  <c r="AK24" i="4"/>
  <c r="AC19" i="203" s="1"/>
  <c r="AA18" i="203"/>
  <c r="AE24" i="4"/>
  <c r="AM19" i="203" s="1"/>
  <c r="AJ23" i="4"/>
  <c r="AN18" i="203"/>
  <c r="AP24" i="4"/>
  <c r="AO24" i="4"/>
  <c r="N19" i="203"/>
  <c r="E19" i="203"/>
  <c r="T18" i="203"/>
  <c r="X19" i="203"/>
  <c r="D19" i="203"/>
  <c r="Q19" i="203"/>
  <c r="AG24" i="4"/>
  <c r="Y43" i="4"/>
  <c r="E43" i="4"/>
  <c r="C42" i="4"/>
  <c r="Q40" i="4"/>
  <c r="K41" i="4"/>
  <c r="P40" i="4"/>
  <c r="V40" i="4" s="1"/>
  <c r="J42" i="4"/>
  <c r="X41" i="4"/>
  <c r="AC41" i="4"/>
  <c r="F42" i="4"/>
  <c r="O41" i="4"/>
  <c r="G42" i="4"/>
  <c r="D41" i="4"/>
  <c r="N41" i="4"/>
  <c r="W41" i="4"/>
  <c r="U42" i="4"/>
  <c r="AB40" i="4"/>
  <c r="BM37" i="203"/>
  <c r="I41" i="4"/>
  <c r="BP36" i="203"/>
  <c r="H42" i="4" l="1"/>
  <c r="O19" i="203"/>
  <c r="AO19" i="203"/>
  <c r="AQ18" i="203"/>
  <c r="AQ24" i="4"/>
  <c r="AA24" i="4"/>
  <c r="AF25" i="4" s="1"/>
  <c r="S18" i="203"/>
  <c r="M18" i="203"/>
  <c r="P18" i="203"/>
  <c r="T41" i="4"/>
  <c r="Z19" i="203"/>
  <c r="AK19" i="203"/>
  <c r="AB41" i="4"/>
  <c r="X42" i="4"/>
  <c r="F43" i="4"/>
  <c r="D42" i="4"/>
  <c r="J43" i="4"/>
  <c r="G43" i="4"/>
  <c r="AC42" i="4"/>
  <c r="O42" i="4"/>
  <c r="N42" i="4"/>
  <c r="W42" i="4"/>
  <c r="U43" i="4"/>
  <c r="Q41" i="4"/>
  <c r="I42" i="4"/>
  <c r="Y44" i="4"/>
  <c r="E44" i="4"/>
  <c r="C43" i="4"/>
  <c r="BP37" i="203"/>
  <c r="Z40" i="4"/>
  <c r="BM38" i="203"/>
  <c r="P41" i="4"/>
  <c r="V41" i="4" s="1"/>
  <c r="K42" i="4"/>
  <c r="I43" i="4" l="1"/>
  <c r="AO25" i="4"/>
  <c r="AE25" i="4"/>
  <c r="AM20" i="203" s="1"/>
  <c r="AJ24" i="4"/>
  <c r="AK25" i="4"/>
  <c r="AC20" i="203" s="1"/>
  <c r="AL19" i="203"/>
  <c r="AP25" i="4"/>
  <c r="AD25" i="4"/>
  <c r="AG25" i="4" s="1"/>
  <c r="AA19" i="203"/>
  <c r="C19" i="203"/>
  <c r="E20" i="203"/>
  <c r="Q20" i="203"/>
  <c r="B19" i="203"/>
  <c r="X20" i="203"/>
  <c r="D20" i="203"/>
  <c r="S19" i="203"/>
  <c r="T42" i="4"/>
  <c r="AO20" i="203"/>
  <c r="Z41" i="4"/>
  <c r="BM39" i="203"/>
  <c r="Q42" i="4"/>
  <c r="BP38" i="203"/>
  <c r="AB42" i="4"/>
  <c r="J44" i="4"/>
  <c r="AC43" i="4"/>
  <c r="D43" i="4"/>
  <c r="X43" i="4"/>
  <c r="O43" i="4"/>
  <c r="G44" i="4"/>
  <c r="F44" i="4"/>
  <c r="N43" i="4"/>
  <c r="W43" i="4"/>
  <c r="U44" i="4"/>
  <c r="H43" i="4"/>
  <c r="K43" i="4"/>
  <c r="Y45" i="4"/>
  <c r="E45" i="4"/>
  <c r="C44" i="4"/>
  <c r="P42" i="4"/>
  <c r="V42" i="4" s="1"/>
  <c r="P43" i="4" l="1"/>
  <c r="V43" i="4" s="1"/>
  <c r="I44" i="4"/>
  <c r="AQ19" i="203"/>
  <c r="AQ25" i="4"/>
  <c r="AN19" i="203"/>
  <c r="AK20" i="203"/>
  <c r="AA25" i="4"/>
  <c r="AF26" i="4" s="1"/>
  <c r="T43" i="4"/>
  <c r="O20" i="203"/>
  <c r="T19" i="203"/>
  <c r="C20" i="203"/>
  <c r="B20" i="203"/>
  <c r="P19" i="203"/>
  <c r="M19" i="203"/>
  <c r="Z20" i="203"/>
  <c r="AB43" i="4"/>
  <c r="BM40" i="203"/>
  <c r="BP39" i="203"/>
  <c r="K44" i="4"/>
  <c r="Q43" i="4"/>
  <c r="F45" i="4"/>
  <c r="D44" i="4"/>
  <c r="G45" i="4"/>
  <c r="AC44" i="4"/>
  <c r="O44" i="4"/>
  <c r="J45" i="4"/>
  <c r="X44" i="4"/>
  <c r="N44" i="4"/>
  <c r="W44" i="4"/>
  <c r="U45" i="4"/>
  <c r="Z42" i="4"/>
  <c r="Y46" i="4"/>
  <c r="E46" i="4"/>
  <c r="C45" i="4"/>
  <c r="H44" i="4"/>
  <c r="Z43" i="4"/>
  <c r="P44" i="4" l="1"/>
  <c r="V44" i="4" s="1"/>
  <c r="E21" i="203"/>
  <c r="X21" i="203"/>
  <c r="AE26" i="4"/>
  <c r="AM21" i="203" s="1"/>
  <c r="AA20" i="203"/>
  <c r="AJ25" i="4"/>
  <c r="AK26" i="4"/>
  <c r="AC21" i="203" s="1"/>
  <c r="AP26" i="4"/>
  <c r="AO26" i="4"/>
  <c r="AN20" i="203"/>
  <c r="AD26" i="4"/>
  <c r="B21" i="203"/>
  <c r="D21" i="203"/>
  <c r="N20" i="203"/>
  <c r="T20" i="203"/>
  <c r="T44" i="4"/>
  <c r="AO21" i="203"/>
  <c r="AB44" i="4"/>
  <c r="K45" i="4"/>
  <c r="AC45" i="4"/>
  <c r="D45" i="4"/>
  <c r="X45" i="4"/>
  <c r="O45" i="4"/>
  <c r="J46" i="4"/>
  <c r="F46" i="4"/>
  <c r="G46" i="4"/>
  <c r="N45" i="4"/>
  <c r="W45" i="4"/>
  <c r="U46" i="4"/>
  <c r="I45" i="4"/>
  <c r="Q44" i="4"/>
  <c r="Y47" i="4"/>
  <c r="E47" i="4"/>
  <c r="C46" i="4"/>
  <c r="H45" i="4"/>
  <c r="BM41" i="203"/>
  <c r="BP40" i="203"/>
  <c r="Z44" i="4" l="1"/>
  <c r="AQ20" i="203"/>
  <c r="AA26" i="4"/>
  <c r="AE27" i="4" s="1"/>
  <c r="AL20" i="203"/>
  <c r="AQ26" i="4"/>
  <c r="AA21" i="203" s="1"/>
  <c r="AG26" i="4"/>
  <c r="O21" i="203"/>
  <c r="Q21" i="203"/>
  <c r="S20" i="203"/>
  <c r="P20" i="203"/>
  <c r="N21" i="203"/>
  <c r="M20" i="203"/>
  <c r="T45" i="4"/>
  <c r="AB45" i="4"/>
  <c r="D46" i="4"/>
  <c r="O46" i="4"/>
  <c r="F47" i="4"/>
  <c r="G47" i="4"/>
  <c r="X46" i="4"/>
  <c r="AC46" i="4"/>
  <c r="J47" i="4"/>
  <c r="N46" i="4"/>
  <c r="W46" i="4"/>
  <c r="U47" i="4"/>
  <c r="I46" i="4"/>
  <c r="BP41" i="203"/>
  <c r="Y48" i="4"/>
  <c r="E48" i="4"/>
  <c r="C47" i="4"/>
  <c r="Q45" i="4"/>
  <c r="H46" i="4"/>
  <c r="BM42" i="203"/>
  <c r="P45" i="4"/>
  <c r="V45" i="4" s="1"/>
  <c r="K46" i="4"/>
  <c r="I47" i="4" l="1"/>
  <c r="B22" i="203"/>
  <c r="AN21" i="203"/>
  <c r="AK21" i="203"/>
  <c r="AF27" i="4"/>
  <c r="AJ26" i="4"/>
  <c r="AP27" i="4"/>
  <c r="AO27" i="4"/>
  <c r="AD27" i="4"/>
  <c r="AK27" i="4"/>
  <c r="AC22" i="203" s="1"/>
  <c r="Z21" i="203"/>
  <c r="T21" i="203"/>
  <c r="S21" i="203"/>
  <c r="C21" i="203"/>
  <c r="D22" i="203"/>
  <c r="M21" i="203"/>
  <c r="P21" i="203"/>
  <c r="E22" i="203"/>
  <c r="X22" i="203"/>
  <c r="T46" i="4"/>
  <c r="AM22" i="203"/>
  <c r="AB46" i="4"/>
  <c r="K47" i="4"/>
  <c r="P46" i="4"/>
  <c r="V46" i="4" s="1"/>
  <c r="H47" i="4"/>
  <c r="Z45" i="4"/>
  <c r="AC47" i="4"/>
  <c r="J48" i="4"/>
  <c r="O47" i="4"/>
  <c r="F48" i="4"/>
  <c r="X47" i="4"/>
  <c r="G48" i="4"/>
  <c r="D47" i="4"/>
  <c r="N47" i="4"/>
  <c r="W47" i="4"/>
  <c r="U48" i="4"/>
  <c r="Q46" i="4"/>
  <c r="BM43" i="203"/>
  <c r="Y49" i="4"/>
  <c r="E49" i="4"/>
  <c r="C48" i="4"/>
  <c r="BP42" i="203"/>
  <c r="P47" i="4" l="1"/>
  <c r="V47" i="4" s="1"/>
  <c r="H48" i="4"/>
  <c r="AQ27" i="4"/>
  <c r="AQ21" i="203"/>
  <c r="AA27" i="4"/>
  <c r="AK28" i="4" s="1"/>
  <c r="AC23" i="203" s="1"/>
  <c r="AG27" i="4"/>
  <c r="AL21" i="203"/>
  <c r="AO22" i="203"/>
  <c r="Q22" i="203"/>
  <c r="O22" i="203"/>
  <c r="C22" i="203"/>
  <c r="N22" i="203"/>
  <c r="T47" i="4"/>
  <c r="AK22" i="203"/>
  <c r="I48" i="4"/>
  <c r="AB47" i="4"/>
  <c r="Z46" i="4"/>
  <c r="BP43" i="203"/>
  <c r="BM44" i="203"/>
  <c r="J49" i="4"/>
  <c r="D48" i="4"/>
  <c r="O48" i="4"/>
  <c r="AC48" i="4"/>
  <c r="F49" i="4"/>
  <c r="X48" i="4"/>
  <c r="G49" i="4"/>
  <c r="N48" i="4"/>
  <c r="W48" i="4"/>
  <c r="U49" i="4"/>
  <c r="Y50" i="4"/>
  <c r="E50" i="4"/>
  <c r="C49" i="4"/>
  <c r="Q47" i="4"/>
  <c r="K48" i="4"/>
  <c r="Z47" i="4" l="1"/>
  <c r="E23" i="203"/>
  <c r="AE28" i="4"/>
  <c r="AD28" i="4"/>
  <c r="AG28" i="4" s="1"/>
  <c r="Z23" i="203" s="1"/>
  <c r="AF28" i="4"/>
  <c r="AO28" i="4"/>
  <c r="AP28" i="4"/>
  <c r="AA22" i="203"/>
  <c r="Z22" i="203"/>
  <c r="AL22" i="203"/>
  <c r="AJ27" i="4"/>
  <c r="M22" i="203"/>
  <c r="Q23" i="203"/>
  <c r="D23" i="203"/>
  <c r="X23" i="203"/>
  <c r="T22" i="203"/>
  <c r="T48" i="4"/>
  <c r="P48" i="4"/>
  <c r="V48" i="4" s="1"/>
  <c r="AB48" i="4"/>
  <c r="J50" i="4"/>
  <c r="X49" i="4"/>
  <c r="D49" i="4"/>
  <c r="F50" i="4"/>
  <c r="O49" i="4"/>
  <c r="AC49" i="4"/>
  <c r="G50" i="4"/>
  <c r="N49" i="4"/>
  <c r="W49" i="4"/>
  <c r="U50" i="4"/>
  <c r="Q48" i="4"/>
  <c r="I49" i="4"/>
  <c r="H49" i="4"/>
  <c r="Y51" i="4"/>
  <c r="E51" i="4"/>
  <c r="C50" i="4"/>
  <c r="K49" i="4"/>
  <c r="BP44" i="203"/>
  <c r="BM45" i="203"/>
  <c r="H50" i="4" l="1"/>
  <c r="O23" i="203"/>
  <c r="AO23" i="203"/>
  <c r="AQ28" i="4"/>
  <c r="AA23" i="203" s="1"/>
  <c r="AN22" i="203"/>
  <c r="AA28" i="4"/>
  <c r="AO29" i="4" s="1"/>
  <c r="AM23" i="203"/>
  <c r="AQ22" i="203"/>
  <c r="B23" i="203"/>
  <c r="P22" i="203"/>
  <c r="S22" i="203"/>
  <c r="T49" i="4"/>
  <c r="AK23" i="203"/>
  <c r="Z48" i="4"/>
  <c r="I50" i="4"/>
  <c r="Q49" i="4"/>
  <c r="K50" i="4"/>
  <c r="BP45" i="203"/>
  <c r="D50" i="4"/>
  <c r="O50" i="4"/>
  <c r="G51" i="4"/>
  <c r="X50" i="4"/>
  <c r="F51" i="4"/>
  <c r="J51" i="4"/>
  <c r="AC50" i="4"/>
  <c r="N50" i="4"/>
  <c r="W50" i="4"/>
  <c r="U51" i="4"/>
  <c r="BM46" i="203"/>
  <c r="AB49" i="4"/>
  <c r="Y52" i="4"/>
  <c r="E52" i="4"/>
  <c r="C51" i="4"/>
  <c r="P49" i="4"/>
  <c r="V49" i="4" s="1"/>
  <c r="H51" i="4" l="1"/>
  <c r="D24" i="203"/>
  <c r="X24" i="203"/>
  <c r="AF29" i="4"/>
  <c r="AO24" i="203" s="1"/>
  <c r="AE29" i="4"/>
  <c r="AM24" i="203" s="1"/>
  <c r="AN23" i="203"/>
  <c r="AJ28" i="4"/>
  <c r="AQ23" i="203" s="1"/>
  <c r="AK29" i="4"/>
  <c r="AC24" i="203" s="1"/>
  <c r="AD29" i="4"/>
  <c r="AP29" i="4"/>
  <c r="AQ29" i="4" s="1"/>
  <c r="E24" i="203"/>
  <c r="P23" i="203"/>
  <c r="B24" i="203"/>
  <c r="N23" i="203"/>
  <c r="C23" i="203"/>
  <c r="T50" i="4"/>
  <c r="P50" i="4"/>
  <c r="V50" i="4" s="1"/>
  <c r="I51" i="4"/>
  <c r="BM47" i="203"/>
  <c r="BP46" i="203"/>
  <c r="K51" i="4"/>
  <c r="Q50" i="4"/>
  <c r="Y53" i="4"/>
  <c r="E53" i="4"/>
  <c r="C52" i="4"/>
  <c r="Z49" i="4"/>
  <c r="F52" i="4"/>
  <c r="D51" i="4"/>
  <c r="O51" i="4"/>
  <c r="G52" i="4"/>
  <c r="X51" i="4"/>
  <c r="AC51" i="4"/>
  <c r="J52" i="4"/>
  <c r="N51" i="4"/>
  <c r="W51" i="4"/>
  <c r="U52" i="4"/>
  <c r="AB50" i="4"/>
  <c r="H52" i="4" l="1"/>
  <c r="O24" i="203"/>
  <c r="AL23" i="203"/>
  <c r="AK24" i="203"/>
  <c r="AG29" i="4"/>
  <c r="AA29" i="4"/>
  <c r="AJ29" i="4" s="1"/>
  <c r="AA24" i="203"/>
  <c r="S23" i="203"/>
  <c r="Q24" i="203"/>
  <c r="M23" i="203"/>
  <c r="T23" i="203"/>
  <c r="T51" i="4"/>
  <c r="Z50" i="4"/>
  <c r="P51" i="4"/>
  <c r="AB51" i="4"/>
  <c r="D52" i="4"/>
  <c r="G53" i="4"/>
  <c r="AC52" i="4"/>
  <c r="F53" i="4"/>
  <c r="O52" i="4"/>
  <c r="X52" i="4"/>
  <c r="J53" i="4"/>
  <c r="N52" i="4"/>
  <c r="W52" i="4"/>
  <c r="U53" i="4"/>
  <c r="Y54" i="4"/>
  <c r="E54" i="4"/>
  <c r="C53" i="4"/>
  <c r="BM48" i="203"/>
  <c r="I52" i="4"/>
  <c r="K52" i="4"/>
  <c r="BP47" i="203"/>
  <c r="Q51" i="4"/>
  <c r="Z51" i="4" l="1"/>
  <c r="V51" i="4"/>
  <c r="H53" i="4"/>
  <c r="AE30" i="4"/>
  <c r="AM25" i="203" s="1"/>
  <c r="Z24" i="203"/>
  <c r="AK30" i="4"/>
  <c r="AC25" i="203" s="1"/>
  <c r="AF30" i="4"/>
  <c r="AO25" i="203" s="1"/>
  <c r="AO30" i="4"/>
  <c r="AD30" i="4"/>
  <c r="AP30" i="4"/>
  <c r="AQ24" i="203"/>
  <c r="C24" i="203"/>
  <c r="N24" i="203"/>
  <c r="M24" i="203"/>
  <c r="E25" i="203"/>
  <c r="D25" i="203"/>
  <c r="X25" i="203"/>
  <c r="S24" i="203"/>
  <c r="P24" i="203"/>
  <c r="T52" i="4"/>
  <c r="I53" i="4"/>
  <c r="P53" i="4" s="1"/>
  <c r="V53" i="4" s="1"/>
  <c r="AB52" i="4"/>
  <c r="Q52" i="4"/>
  <c r="BP48" i="203"/>
  <c r="K53" i="4"/>
  <c r="F54" i="4"/>
  <c r="AC53" i="4"/>
  <c r="J54" i="4"/>
  <c r="G54" i="4"/>
  <c r="X53" i="4"/>
  <c r="D53" i="4"/>
  <c r="O53" i="4"/>
  <c r="N53" i="4"/>
  <c r="W53" i="4"/>
  <c r="U54" i="4"/>
  <c r="BM49" i="203"/>
  <c r="P52" i="4"/>
  <c r="V52" i="4" s="1"/>
  <c r="Y55" i="4"/>
  <c r="E55" i="4"/>
  <c r="C54" i="4"/>
  <c r="I54" i="4" l="1"/>
  <c r="AQ30" i="4"/>
  <c r="AA30" i="4"/>
  <c r="AK31" i="4" s="1"/>
  <c r="AC26" i="203" s="1"/>
  <c r="AN24" i="203"/>
  <c r="AL24" i="203"/>
  <c r="AG30" i="4"/>
  <c r="AK25" i="203"/>
  <c r="C25" i="203"/>
  <c r="T24" i="203"/>
  <c r="Q25" i="203"/>
  <c r="N25" i="203"/>
  <c r="O25" i="203"/>
  <c r="B25" i="203"/>
  <c r="T53" i="4"/>
  <c r="AB53" i="4"/>
  <c r="Z52" i="4"/>
  <c r="H54" i="4"/>
  <c r="Q53" i="4"/>
  <c r="K54" i="4"/>
  <c r="Z53" i="4"/>
  <c r="BM50" i="203"/>
  <c r="BP49" i="203"/>
  <c r="AC54" i="4"/>
  <c r="X54" i="4"/>
  <c r="F55" i="4"/>
  <c r="J55" i="4"/>
  <c r="D54" i="4"/>
  <c r="O54" i="4"/>
  <c r="G55" i="4"/>
  <c r="N54" i="4"/>
  <c r="W54" i="4"/>
  <c r="U55" i="4"/>
  <c r="Y56" i="4"/>
  <c r="E56" i="4"/>
  <c r="C55" i="4"/>
  <c r="P54" i="4" l="1"/>
  <c r="H55" i="4"/>
  <c r="D26" i="203"/>
  <c r="AO31" i="4"/>
  <c r="AP31" i="4"/>
  <c r="AN25" i="203"/>
  <c r="AJ30" i="4"/>
  <c r="AQ25" i="203" s="1"/>
  <c r="AE31" i="4"/>
  <c r="AM26" i="203" s="1"/>
  <c r="AA25" i="203"/>
  <c r="AD31" i="4"/>
  <c r="AG31" i="4" s="1"/>
  <c r="AF31" i="4"/>
  <c r="AL25" i="203"/>
  <c r="Z25" i="203"/>
  <c r="T25" i="203"/>
  <c r="B26" i="203"/>
  <c r="X26" i="203"/>
  <c r="P25" i="203"/>
  <c r="E26" i="203"/>
  <c r="T54" i="4"/>
  <c r="Y57" i="4"/>
  <c r="E57" i="4"/>
  <c r="C56" i="4"/>
  <c r="AB54" i="4"/>
  <c r="I55" i="4"/>
  <c r="BM51" i="203"/>
  <c r="J56" i="4"/>
  <c r="AC55" i="4"/>
  <c r="O55" i="4"/>
  <c r="F56" i="4"/>
  <c r="X55" i="4"/>
  <c r="G56" i="4"/>
  <c r="D55" i="4"/>
  <c r="N55" i="4"/>
  <c r="W55" i="4"/>
  <c r="U56" i="4"/>
  <c r="Q54" i="4"/>
  <c r="K55" i="4"/>
  <c r="BP50" i="203"/>
  <c r="Z54" i="4" l="1"/>
  <c r="V54" i="4"/>
  <c r="H56" i="4"/>
  <c r="AQ31" i="4"/>
  <c r="AO26" i="203"/>
  <c r="AA31" i="4"/>
  <c r="AF32" i="4" s="1"/>
  <c r="AO27" i="203" s="1"/>
  <c r="AK26" i="203"/>
  <c r="M25" i="203"/>
  <c r="S25" i="203"/>
  <c r="Q26" i="203"/>
  <c r="O26" i="203"/>
  <c r="N26" i="203"/>
  <c r="Z26" i="203"/>
  <c r="T55" i="4"/>
  <c r="AB55" i="4"/>
  <c r="X56" i="4"/>
  <c r="D56" i="4"/>
  <c r="O56" i="4"/>
  <c r="AC56" i="4"/>
  <c r="J57" i="4"/>
  <c r="F57" i="4"/>
  <c r="G57" i="4"/>
  <c r="N56" i="4"/>
  <c r="W56" i="4"/>
  <c r="U57" i="4"/>
  <c r="I56" i="4"/>
  <c r="P55" i="4"/>
  <c r="V55" i="4" s="1"/>
  <c r="Y58" i="4"/>
  <c r="E58" i="4"/>
  <c r="C57" i="4"/>
  <c r="BP51" i="203"/>
  <c r="BM52" i="203"/>
  <c r="K56" i="4"/>
  <c r="Q55" i="4"/>
  <c r="I57" i="4" l="1"/>
  <c r="P57" i="4" s="1"/>
  <c r="AA26" i="203"/>
  <c r="AE32" i="4"/>
  <c r="AO32" i="4"/>
  <c r="AN26" i="203"/>
  <c r="AJ31" i="4"/>
  <c r="AP32" i="4"/>
  <c r="AD32" i="4"/>
  <c r="AK27" i="203" s="1"/>
  <c r="AK32" i="4"/>
  <c r="AC27" i="203" s="1"/>
  <c r="T26" i="203"/>
  <c r="E27" i="203"/>
  <c r="S26" i="203"/>
  <c r="X27" i="203"/>
  <c r="Q27" i="203"/>
  <c r="O27" i="203"/>
  <c r="D27" i="203"/>
  <c r="M26" i="203"/>
  <c r="C26" i="203"/>
  <c r="T56" i="4"/>
  <c r="AB56" i="4"/>
  <c r="Z55" i="4"/>
  <c r="Q56" i="4"/>
  <c r="J58" i="4"/>
  <c r="AC57" i="4"/>
  <c r="F58" i="4"/>
  <c r="X57" i="4"/>
  <c r="O57" i="4"/>
  <c r="G58" i="4"/>
  <c r="D57" i="4"/>
  <c r="N57" i="4"/>
  <c r="W57" i="4"/>
  <c r="U58" i="4"/>
  <c r="H57" i="4"/>
  <c r="Y59" i="4"/>
  <c r="E59" i="4"/>
  <c r="C58" i="4"/>
  <c r="BM53" i="203"/>
  <c r="K57" i="4"/>
  <c r="BP52" i="203"/>
  <c r="P56" i="4"/>
  <c r="V56" i="4" s="1"/>
  <c r="Z57" i="4" l="1"/>
  <c r="V57" i="4"/>
  <c r="H58" i="4"/>
  <c r="AQ32" i="4"/>
  <c r="AM27" i="203"/>
  <c r="AQ26" i="203"/>
  <c r="AL26" i="203"/>
  <c r="AA32" i="4"/>
  <c r="AF33" i="4" s="1"/>
  <c r="AG32" i="4"/>
  <c r="Z27" i="203" s="1"/>
  <c r="B27" i="203"/>
  <c r="P26" i="203"/>
  <c r="N27" i="203"/>
  <c r="T57" i="4"/>
  <c r="I58" i="4"/>
  <c r="P58" i="4" s="1"/>
  <c r="BP53" i="203"/>
  <c r="AB57" i="4"/>
  <c r="BM54" i="203"/>
  <c r="K58" i="4"/>
  <c r="AC58" i="4"/>
  <c r="F59" i="4"/>
  <c r="D58" i="4"/>
  <c r="J59" i="4"/>
  <c r="X58" i="4"/>
  <c r="G59" i="4"/>
  <c r="O58" i="4"/>
  <c r="N58" i="4"/>
  <c r="W58" i="4"/>
  <c r="U59" i="4"/>
  <c r="Y60" i="4"/>
  <c r="E60" i="4"/>
  <c r="C59" i="4"/>
  <c r="Q57" i="4"/>
  <c r="Z56" i="4"/>
  <c r="Z58" i="4" l="1"/>
  <c r="V58" i="4"/>
  <c r="H59" i="4"/>
  <c r="AA27" i="203"/>
  <c r="AD33" i="4"/>
  <c r="AJ32" i="4"/>
  <c r="AK33" i="4"/>
  <c r="AC28" i="203" s="1"/>
  <c r="AN27" i="203"/>
  <c r="AO33" i="4"/>
  <c r="AE33" i="4"/>
  <c r="AO28" i="203"/>
  <c r="AL27" i="203"/>
  <c r="AP33" i="4"/>
  <c r="B28" i="203"/>
  <c r="X28" i="203"/>
  <c r="D28" i="203"/>
  <c r="Q28" i="203"/>
  <c r="N28" i="203"/>
  <c r="P27" i="203"/>
  <c r="E28" i="203"/>
  <c r="T58" i="4"/>
  <c r="AB58" i="4"/>
  <c r="K59" i="4"/>
  <c r="G60" i="4"/>
  <c r="X59" i="4"/>
  <c r="J60" i="4"/>
  <c r="D59" i="4"/>
  <c r="AC59" i="4"/>
  <c r="F60" i="4"/>
  <c r="O59" i="4"/>
  <c r="N59" i="4"/>
  <c r="W59" i="4"/>
  <c r="U60" i="4"/>
  <c r="Q58" i="4"/>
  <c r="I59" i="4"/>
  <c r="BP54" i="203"/>
  <c r="BM55" i="203"/>
  <c r="T60" i="4"/>
  <c r="Y61" i="4"/>
  <c r="E61" i="4"/>
  <c r="C60" i="4"/>
  <c r="I60" i="4" l="1"/>
  <c r="O28" i="203"/>
  <c r="AQ27" i="203"/>
  <c r="AG33" i="4"/>
  <c r="Z28" i="203" s="1"/>
  <c r="AK28" i="203"/>
  <c r="AA33" i="4"/>
  <c r="AM28" i="203"/>
  <c r="AQ33" i="4"/>
  <c r="S27" i="203"/>
  <c r="C28" i="203"/>
  <c r="M27" i="203"/>
  <c r="T27" i="203"/>
  <c r="C27" i="203"/>
  <c r="T59" i="4"/>
  <c r="X60" i="4"/>
  <c r="G61" i="4"/>
  <c r="AC60" i="4"/>
  <c r="F61" i="4"/>
  <c r="D60" i="4"/>
  <c r="O60" i="4"/>
  <c r="J61" i="4"/>
  <c r="N60" i="4"/>
  <c r="W60" i="4"/>
  <c r="U61" i="4"/>
  <c r="BM56" i="203"/>
  <c r="Q59" i="4"/>
  <c r="H60" i="4"/>
  <c r="K60" i="4"/>
  <c r="Y62" i="4"/>
  <c r="E62" i="4"/>
  <c r="C61" i="4"/>
  <c r="BP55" i="203"/>
  <c r="P59" i="4"/>
  <c r="V59" i="4" s="1"/>
  <c r="AB59" i="4"/>
  <c r="P60" i="4" l="1"/>
  <c r="AA28" i="203"/>
  <c r="AD34" i="4"/>
  <c r="AK29" i="203" s="1"/>
  <c r="AF34" i="4"/>
  <c r="AO29" i="203" s="1"/>
  <c r="AJ33" i="4"/>
  <c r="AP34" i="4"/>
  <c r="AN28" i="203"/>
  <c r="AL28" i="203"/>
  <c r="AK34" i="4"/>
  <c r="AC29" i="203" s="1"/>
  <c r="AO34" i="4"/>
  <c r="AE34" i="4"/>
  <c r="AM29" i="203" s="1"/>
  <c r="Q29" i="203"/>
  <c r="B29" i="203"/>
  <c r="X29" i="203"/>
  <c r="D29" i="203"/>
  <c r="M28" i="203"/>
  <c r="E29" i="203"/>
  <c r="AB60" i="4"/>
  <c r="I61" i="4"/>
  <c r="H61" i="4"/>
  <c r="Y63" i="4"/>
  <c r="E63" i="4"/>
  <c r="C62" i="4"/>
  <c r="BM57" i="203"/>
  <c r="BP56" i="203"/>
  <c r="X61" i="4"/>
  <c r="AC61" i="4"/>
  <c r="D61" i="4"/>
  <c r="F62" i="4"/>
  <c r="G62" i="4"/>
  <c r="J62" i="4"/>
  <c r="O61" i="4"/>
  <c r="N61" i="4"/>
  <c r="W61" i="4"/>
  <c r="U62" i="4"/>
  <c r="Q60" i="4"/>
  <c r="Z59" i="4"/>
  <c r="K61" i="4"/>
  <c r="Z60" i="4" l="1"/>
  <c r="V60" i="4"/>
  <c r="O29" i="203"/>
  <c r="AA34" i="4"/>
  <c r="AD35" i="4" s="1"/>
  <c r="AG35" i="4" s="1"/>
  <c r="AG34" i="4"/>
  <c r="AQ28" i="203"/>
  <c r="AQ34" i="4"/>
  <c r="N29" i="203"/>
  <c r="P28" i="203"/>
  <c r="S28" i="203"/>
  <c r="T28" i="203"/>
  <c r="T61" i="4"/>
  <c r="BM58" i="203"/>
  <c r="P61" i="4"/>
  <c r="V61" i="4" s="1"/>
  <c r="Q61" i="4"/>
  <c r="X62" i="4"/>
  <c r="AC62" i="4"/>
  <c r="D62" i="4"/>
  <c r="O62" i="4"/>
  <c r="F63" i="4"/>
  <c r="J63" i="4"/>
  <c r="G63" i="4"/>
  <c r="N62" i="4"/>
  <c r="W62" i="4"/>
  <c r="U63" i="4"/>
  <c r="K62" i="4"/>
  <c r="AB61" i="4"/>
  <c r="BP57" i="203"/>
  <c r="I62" i="4"/>
  <c r="Y64" i="4"/>
  <c r="E64" i="4"/>
  <c r="C63" i="4"/>
  <c r="H62" i="4"/>
  <c r="E30" i="203" l="1"/>
  <c r="AP35" i="4"/>
  <c r="AK30" i="203"/>
  <c r="AJ34" i="4"/>
  <c r="AO35" i="4"/>
  <c r="AF35" i="4"/>
  <c r="AO30" i="203" s="1"/>
  <c r="AE35" i="4"/>
  <c r="AA35" i="4" s="1"/>
  <c r="AN29" i="203"/>
  <c r="AK35" i="4"/>
  <c r="AC30" i="203" s="1"/>
  <c r="Z29" i="203"/>
  <c r="AA29" i="203"/>
  <c r="D30" i="203"/>
  <c r="M29" i="203"/>
  <c r="B30" i="203"/>
  <c r="X30" i="203"/>
  <c r="C29" i="203"/>
  <c r="T29" i="203"/>
  <c r="T62" i="4"/>
  <c r="Z30" i="203"/>
  <c r="I63" i="4"/>
  <c r="H63" i="4"/>
  <c r="BM59" i="203"/>
  <c r="P62" i="4"/>
  <c r="V62" i="4" s="1"/>
  <c r="Q62" i="4"/>
  <c r="K63" i="4"/>
  <c r="Z61" i="4"/>
  <c r="AB62" i="4"/>
  <c r="O63" i="4"/>
  <c r="G64" i="4"/>
  <c r="X63" i="4"/>
  <c r="AC63" i="4"/>
  <c r="J64" i="4"/>
  <c r="D63" i="4"/>
  <c r="F64" i="4"/>
  <c r="N63" i="4"/>
  <c r="W63" i="4"/>
  <c r="U64" i="4"/>
  <c r="BP58" i="203"/>
  <c r="Y65" i="4"/>
  <c r="E65" i="4"/>
  <c r="C64" i="4"/>
  <c r="AQ29" i="203" l="1"/>
  <c r="AQ35" i="4"/>
  <c r="AA30" i="203" s="1"/>
  <c r="AL29" i="203"/>
  <c r="Q30" i="203"/>
  <c r="O30" i="203"/>
  <c r="C30" i="203"/>
  <c r="S29" i="203"/>
  <c r="P29" i="203"/>
  <c r="AP36" i="4"/>
  <c r="AO36" i="4"/>
  <c r="AF36" i="4"/>
  <c r="AD36" i="4"/>
  <c r="AE36" i="4"/>
  <c r="AJ35" i="4"/>
  <c r="AK36" i="4"/>
  <c r="AC31" i="203" s="1"/>
  <c r="T63" i="4"/>
  <c r="AB63" i="4"/>
  <c r="AC64" i="4"/>
  <c r="J65" i="4"/>
  <c r="G65" i="4"/>
  <c r="F65" i="4"/>
  <c r="D64" i="4"/>
  <c r="O64" i="4"/>
  <c r="X64" i="4"/>
  <c r="N64" i="4"/>
  <c r="W64" i="4"/>
  <c r="U65" i="4"/>
  <c r="I64" i="4"/>
  <c r="Z62" i="4"/>
  <c r="Y66" i="4"/>
  <c r="E66" i="4"/>
  <c r="C65" i="4"/>
  <c r="H64" i="4"/>
  <c r="BM60" i="203"/>
  <c r="P63" i="4"/>
  <c r="V63" i="4" s="1"/>
  <c r="BP59" i="203"/>
  <c r="Q63" i="4"/>
  <c r="K64" i="4"/>
  <c r="H65" i="4" l="1"/>
  <c r="D31" i="203"/>
  <c r="AM30" i="203"/>
  <c r="N30" i="203"/>
  <c r="Q31" i="203"/>
  <c r="T30" i="203"/>
  <c r="E31" i="203"/>
  <c r="P30" i="203"/>
  <c r="M30" i="203"/>
  <c r="X31" i="203"/>
  <c r="S30" i="203"/>
  <c r="T64" i="4"/>
  <c r="AQ36" i="4"/>
  <c r="AQ30" i="203"/>
  <c r="AM31" i="203"/>
  <c r="AG36" i="4"/>
  <c r="AA36" i="4"/>
  <c r="AO31" i="203"/>
  <c r="AN30" i="203"/>
  <c r="AL30" i="203"/>
  <c r="AB64" i="4"/>
  <c r="F66" i="4"/>
  <c r="AC65" i="4"/>
  <c r="D65" i="4"/>
  <c r="X65" i="4"/>
  <c r="G66" i="4"/>
  <c r="O65" i="4"/>
  <c r="J66" i="4"/>
  <c r="N65" i="4"/>
  <c r="W65" i="4"/>
  <c r="U66" i="4"/>
  <c r="K65" i="4"/>
  <c r="I65" i="4"/>
  <c r="P64" i="4"/>
  <c r="V64" i="4" s="1"/>
  <c r="Q64" i="4"/>
  <c r="Y67" i="4"/>
  <c r="E67" i="4"/>
  <c r="C66" i="4"/>
  <c r="BM61" i="203"/>
  <c r="Z63" i="4"/>
  <c r="BP60" i="203"/>
  <c r="H66" i="4" l="1"/>
  <c r="O31" i="203"/>
  <c r="B31" i="203"/>
  <c r="N31" i="203"/>
  <c r="T31" i="203"/>
  <c r="AA31" i="203"/>
  <c r="AJ36" i="4"/>
  <c r="AK37" i="4"/>
  <c r="AC32" i="203" s="1"/>
  <c r="AO37" i="4"/>
  <c r="AE37" i="4"/>
  <c r="AP37" i="4"/>
  <c r="AD37" i="4"/>
  <c r="AF37" i="4"/>
  <c r="AK31" i="203"/>
  <c r="Z31" i="203"/>
  <c r="T65" i="4"/>
  <c r="AB65" i="4"/>
  <c r="Z64" i="4"/>
  <c r="BP61" i="203"/>
  <c r="Q65" i="4"/>
  <c r="BM62" i="203"/>
  <c r="Y68" i="4"/>
  <c r="E68" i="4"/>
  <c r="C67" i="4"/>
  <c r="X66" i="4"/>
  <c r="AC66" i="4"/>
  <c r="F67" i="4"/>
  <c r="D66" i="4"/>
  <c r="O66" i="4"/>
  <c r="J67" i="4"/>
  <c r="G67" i="4"/>
  <c r="N66" i="4"/>
  <c r="W66" i="4"/>
  <c r="U67" i="4"/>
  <c r="P65" i="4"/>
  <c r="V65" i="4" s="1"/>
  <c r="I66" i="4"/>
  <c r="K66" i="4"/>
  <c r="I67" i="4" l="1"/>
  <c r="M31" i="203"/>
  <c r="P31" i="203"/>
  <c r="D32" i="203"/>
  <c r="Q32" i="203"/>
  <c r="O32" i="203"/>
  <c r="E32" i="203"/>
  <c r="X32" i="203"/>
  <c r="T66" i="4"/>
  <c r="AM32" i="203"/>
  <c r="AN31" i="203"/>
  <c r="AQ37" i="4"/>
  <c r="AO32" i="203"/>
  <c r="AQ31" i="203"/>
  <c r="AG37" i="4"/>
  <c r="AA37" i="4"/>
  <c r="AL31" i="203"/>
  <c r="H67" i="4"/>
  <c r="AB66" i="4"/>
  <c r="Q66" i="4"/>
  <c r="BM63" i="203"/>
  <c r="BP62" i="203"/>
  <c r="Z65" i="4"/>
  <c r="P66" i="4"/>
  <c r="V66" i="4" s="1"/>
  <c r="D67" i="4"/>
  <c r="AC67" i="4"/>
  <c r="G68" i="4"/>
  <c r="J68" i="4"/>
  <c r="X67" i="4"/>
  <c r="F68" i="4"/>
  <c r="O67" i="4"/>
  <c r="N67" i="4"/>
  <c r="W67" i="4"/>
  <c r="U68" i="4"/>
  <c r="K67" i="4"/>
  <c r="Y69" i="4"/>
  <c r="E69" i="4"/>
  <c r="C68" i="4"/>
  <c r="P67" i="4" l="1"/>
  <c r="V67" i="4" s="1"/>
  <c r="C31" i="203"/>
  <c r="S31" i="203"/>
  <c r="B32" i="203"/>
  <c r="AA32" i="203"/>
  <c r="AK38" i="4"/>
  <c r="AC33" i="203" s="1"/>
  <c r="AD38" i="4"/>
  <c r="AP38" i="4"/>
  <c r="AJ37" i="4"/>
  <c r="AE38" i="4"/>
  <c r="AF38" i="4"/>
  <c r="AO38" i="4"/>
  <c r="AK32" i="203"/>
  <c r="Z32" i="203"/>
  <c r="T67" i="4"/>
  <c r="AC68" i="4"/>
  <c r="D68" i="4"/>
  <c r="G69" i="4"/>
  <c r="X68" i="4"/>
  <c r="F69" i="4"/>
  <c r="J69" i="4"/>
  <c r="O68" i="4"/>
  <c r="N68" i="4"/>
  <c r="W68" i="4"/>
  <c r="U69" i="4"/>
  <c r="Z66" i="4"/>
  <c r="K68" i="4"/>
  <c r="I68" i="4"/>
  <c r="Q67" i="4"/>
  <c r="AB67" i="4"/>
  <c r="BM64" i="203"/>
  <c r="BP63" i="203"/>
  <c r="Y70" i="4"/>
  <c r="E70" i="4"/>
  <c r="C69" i="4"/>
  <c r="H68" i="4"/>
  <c r="Z67" i="4" l="1"/>
  <c r="I69" i="4"/>
  <c r="C32" i="203"/>
  <c r="T32" i="203"/>
  <c r="N32" i="203"/>
  <c r="E33" i="203"/>
  <c r="X33" i="203"/>
  <c r="D33" i="203"/>
  <c r="AQ32" i="203"/>
  <c r="AG38" i="4"/>
  <c r="AA38" i="4"/>
  <c r="AQ38" i="4"/>
  <c r="AO33" i="203"/>
  <c r="AN32" i="203"/>
  <c r="AL32" i="203"/>
  <c r="AM33" i="203"/>
  <c r="T68" i="4"/>
  <c r="AC69" i="4"/>
  <c r="J70" i="4"/>
  <c r="X69" i="4"/>
  <c r="D69" i="4"/>
  <c r="G70" i="4"/>
  <c r="F70" i="4"/>
  <c r="O69" i="4"/>
  <c r="N69" i="4"/>
  <c r="W69" i="4"/>
  <c r="U70" i="4"/>
  <c r="BP64" i="203"/>
  <c r="K69" i="4"/>
  <c r="Y71" i="4"/>
  <c r="E71" i="4"/>
  <c r="C70" i="4"/>
  <c r="H69" i="4"/>
  <c r="Q68" i="4"/>
  <c r="P68" i="4"/>
  <c r="V68" i="4" s="1"/>
  <c r="BM65" i="203"/>
  <c r="AB68" i="4"/>
  <c r="P69" i="4" l="1"/>
  <c r="O33" i="203"/>
  <c r="M32" i="203"/>
  <c r="Q33" i="203"/>
  <c r="S32" i="203"/>
  <c r="P32" i="203"/>
  <c r="AA33" i="203"/>
  <c r="AJ38" i="4"/>
  <c r="AK39" i="4"/>
  <c r="AC34" i="203" s="1"/>
  <c r="AO39" i="4"/>
  <c r="AF39" i="4"/>
  <c r="AD39" i="4"/>
  <c r="AP39" i="4"/>
  <c r="AE39" i="4"/>
  <c r="AK33" i="203"/>
  <c r="Z33" i="203"/>
  <c r="T69" i="4"/>
  <c r="AB69" i="4"/>
  <c r="Z68" i="4"/>
  <c r="K70" i="4"/>
  <c r="G71" i="4"/>
  <c r="F71" i="4"/>
  <c r="AC70" i="4"/>
  <c r="J71" i="4"/>
  <c r="X70" i="4"/>
  <c r="O70" i="4"/>
  <c r="D70" i="4"/>
  <c r="N70" i="4"/>
  <c r="W70" i="4"/>
  <c r="U71" i="4"/>
  <c r="Q69" i="4"/>
  <c r="Y72" i="4"/>
  <c r="E72" i="4"/>
  <c r="C71" i="4"/>
  <c r="I70" i="4"/>
  <c r="H70" i="4"/>
  <c r="BP65" i="203"/>
  <c r="BM66" i="203"/>
  <c r="Z69" i="4" l="1"/>
  <c r="V69" i="4"/>
  <c r="X34" i="203"/>
  <c r="T70" i="4"/>
  <c r="D34" i="203"/>
  <c r="P33" i="203"/>
  <c r="E34" i="203"/>
  <c r="N33" i="203"/>
  <c r="S33" i="203"/>
  <c r="B33" i="203"/>
  <c r="AQ39" i="4"/>
  <c r="AA34" i="203" s="1"/>
  <c r="AN33" i="203"/>
  <c r="AL33" i="203"/>
  <c r="AM34" i="203"/>
  <c r="AQ33" i="203"/>
  <c r="AG39" i="4"/>
  <c r="AA39" i="4"/>
  <c r="AO34" i="203"/>
  <c r="K71" i="4"/>
  <c r="BM67" i="203"/>
  <c r="AB70" i="4"/>
  <c r="G72" i="4"/>
  <c r="D71" i="4"/>
  <c r="X71" i="4"/>
  <c r="O71" i="4"/>
  <c r="AC71" i="4"/>
  <c r="F72" i="4"/>
  <c r="J72" i="4"/>
  <c r="N71" i="4"/>
  <c r="W71" i="4"/>
  <c r="U72" i="4"/>
  <c r="H71" i="4"/>
  <c r="I71" i="4"/>
  <c r="P70" i="4"/>
  <c r="V70" i="4" s="1"/>
  <c r="Y73" i="4"/>
  <c r="E73" i="4"/>
  <c r="C72" i="4"/>
  <c r="BP66" i="203"/>
  <c r="Q70" i="4"/>
  <c r="O34" i="203" l="1"/>
  <c r="Q34" i="203"/>
  <c r="N34" i="203"/>
  <c r="M33" i="203"/>
  <c r="B34" i="203"/>
  <c r="T33" i="203"/>
  <c r="C33" i="203"/>
  <c r="T71" i="4"/>
  <c r="AK34" i="203"/>
  <c r="AO40" i="4"/>
  <c r="AK40" i="4"/>
  <c r="AC35" i="203" s="1"/>
  <c r="AF40" i="4"/>
  <c r="AP40" i="4"/>
  <c r="AE40" i="4"/>
  <c r="AJ39" i="4"/>
  <c r="AD40" i="4"/>
  <c r="Z34" i="203"/>
  <c r="Y74" i="4"/>
  <c r="E74" i="4"/>
  <c r="C73" i="4"/>
  <c r="Q71" i="4"/>
  <c r="H72" i="4"/>
  <c r="BM68" i="203"/>
  <c r="BP67" i="203"/>
  <c r="K72" i="4"/>
  <c r="AB71" i="4"/>
  <c r="P71" i="4"/>
  <c r="V71" i="4" s="1"/>
  <c r="X72" i="4"/>
  <c r="G73" i="4"/>
  <c r="AC72" i="4"/>
  <c r="F73" i="4"/>
  <c r="J73" i="4"/>
  <c r="D72" i="4"/>
  <c r="O72" i="4"/>
  <c r="N72" i="4"/>
  <c r="W72" i="4"/>
  <c r="U73" i="4"/>
  <c r="Z70" i="4"/>
  <c r="I72" i="4"/>
  <c r="H73" i="4" l="1"/>
  <c r="X35" i="203"/>
  <c r="M34" i="203"/>
  <c r="E35" i="203"/>
  <c r="D35" i="203"/>
  <c r="C34" i="203"/>
  <c r="S34" i="203"/>
  <c r="AO35" i="203"/>
  <c r="AN34" i="203"/>
  <c r="AL34" i="203"/>
  <c r="AG40" i="4"/>
  <c r="AA40" i="4"/>
  <c r="AQ40" i="4"/>
  <c r="AQ34" i="203"/>
  <c r="AM35" i="203"/>
  <c r="T72" i="4"/>
  <c r="Q72" i="4"/>
  <c r="K73" i="4"/>
  <c r="BM69" i="203"/>
  <c r="P72" i="4"/>
  <c r="V72" i="4" s="1"/>
  <c r="AC73" i="4"/>
  <c r="J74" i="4"/>
  <c r="O73" i="4"/>
  <c r="X73" i="4"/>
  <c r="D73" i="4"/>
  <c r="F74" i="4"/>
  <c r="G74" i="4"/>
  <c r="N73" i="4"/>
  <c r="W73" i="4"/>
  <c r="U74" i="4"/>
  <c r="AB72" i="4"/>
  <c r="BP68" i="203"/>
  <c r="I73" i="4"/>
  <c r="Z71" i="4"/>
  <c r="Y75" i="4"/>
  <c r="E75" i="4"/>
  <c r="C74" i="4"/>
  <c r="B35" i="203" l="1"/>
  <c r="T34" i="203"/>
  <c r="P34" i="203"/>
  <c r="Q35" i="203"/>
  <c r="Z35" i="203"/>
  <c r="AK35" i="203"/>
  <c r="AA35" i="203"/>
  <c r="AK41" i="4"/>
  <c r="AC36" i="203" s="1"/>
  <c r="AP41" i="4"/>
  <c r="AE41" i="4"/>
  <c r="AJ40" i="4"/>
  <c r="AF41" i="4"/>
  <c r="AO41" i="4"/>
  <c r="AD41" i="4"/>
  <c r="T73" i="4"/>
  <c r="AB73" i="4"/>
  <c r="F75" i="4"/>
  <c r="J75" i="4"/>
  <c r="D74" i="4"/>
  <c r="G75" i="4"/>
  <c r="X74" i="4"/>
  <c r="O74" i="4"/>
  <c r="AC74" i="4"/>
  <c r="N74" i="4"/>
  <c r="W74" i="4"/>
  <c r="U75" i="4"/>
  <c r="H74" i="4"/>
  <c r="Q73" i="4"/>
  <c r="Z72" i="4"/>
  <c r="I74" i="4"/>
  <c r="P73" i="4"/>
  <c r="V73" i="4" s="1"/>
  <c r="Y76" i="4"/>
  <c r="E76" i="4"/>
  <c r="C75" i="4"/>
  <c r="BP69" i="203"/>
  <c r="K74" i="4"/>
  <c r="BM70" i="203"/>
  <c r="C35" i="203" l="1"/>
  <c r="N35" i="203"/>
  <c r="T74" i="4"/>
  <c r="D36" i="203"/>
  <c r="E36" i="203"/>
  <c r="O35" i="203"/>
  <c r="AQ41" i="4"/>
  <c r="AN35" i="203"/>
  <c r="AO36" i="203"/>
  <c r="AQ35" i="203"/>
  <c r="AM36" i="203"/>
  <c r="AG41" i="4"/>
  <c r="AA41" i="4"/>
  <c r="AL35" i="203"/>
  <c r="Z73" i="4"/>
  <c r="K75" i="4"/>
  <c r="BP70" i="203"/>
  <c r="G76" i="4"/>
  <c r="F76" i="4"/>
  <c r="AC75" i="4"/>
  <c r="J76" i="4"/>
  <c r="X75" i="4"/>
  <c r="O75" i="4"/>
  <c r="D75" i="4"/>
  <c r="N75" i="4"/>
  <c r="W75" i="4"/>
  <c r="U76" i="4"/>
  <c r="I75" i="4"/>
  <c r="P74" i="4"/>
  <c r="V74" i="4" s="1"/>
  <c r="Q74" i="4"/>
  <c r="AB74" i="4"/>
  <c r="BM71" i="203"/>
  <c r="Y77" i="4"/>
  <c r="E77" i="4"/>
  <c r="C76" i="4"/>
  <c r="H75" i="4"/>
  <c r="I76" i="4" l="1"/>
  <c r="T35" i="203"/>
  <c r="S35" i="203"/>
  <c r="M35" i="203"/>
  <c r="Q36" i="203"/>
  <c r="P35" i="203"/>
  <c r="O36" i="203"/>
  <c r="X36" i="203"/>
  <c r="T75" i="4"/>
  <c r="AA36" i="203"/>
  <c r="AK36" i="203"/>
  <c r="AK42" i="4"/>
  <c r="AC37" i="203" s="1"/>
  <c r="AF42" i="4"/>
  <c r="AP42" i="4"/>
  <c r="AD42" i="4"/>
  <c r="AJ41" i="4"/>
  <c r="AE42" i="4"/>
  <c r="AO42" i="4"/>
  <c r="Z36" i="203"/>
  <c r="AB75" i="4"/>
  <c r="BM72" i="203"/>
  <c r="Q75" i="4"/>
  <c r="Z74" i="4"/>
  <c r="D76" i="4"/>
  <c r="AC76" i="4"/>
  <c r="J77" i="4"/>
  <c r="X76" i="4"/>
  <c r="F77" i="4"/>
  <c r="O76" i="4"/>
  <c r="G77" i="4"/>
  <c r="N76" i="4"/>
  <c r="W76" i="4"/>
  <c r="U77" i="4"/>
  <c r="H76" i="4"/>
  <c r="K76" i="4"/>
  <c r="P75" i="4"/>
  <c r="V75" i="4" s="1"/>
  <c r="BP71" i="203"/>
  <c r="Y78" i="4"/>
  <c r="E78" i="4"/>
  <c r="C77" i="4"/>
  <c r="P76" i="4" l="1"/>
  <c r="V76" i="4" s="1"/>
  <c r="H77" i="4"/>
  <c r="T36" i="203"/>
  <c r="C36" i="203"/>
  <c r="N36" i="203"/>
  <c r="B36" i="203"/>
  <c r="E37" i="203"/>
  <c r="D37" i="203"/>
  <c r="T76" i="4"/>
  <c r="AQ36" i="203"/>
  <c r="AG42" i="4"/>
  <c r="AA42" i="4"/>
  <c r="AO37" i="203"/>
  <c r="AQ42" i="4"/>
  <c r="AN36" i="203"/>
  <c r="AL36" i="203"/>
  <c r="AM37" i="203"/>
  <c r="Y79" i="4"/>
  <c r="E79" i="4"/>
  <c r="C78" i="4"/>
  <c r="BP72" i="203"/>
  <c r="K77" i="4"/>
  <c r="I77" i="4"/>
  <c r="Z75" i="4"/>
  <c r="BM73" i="203"/>
  <c r="AB76" i="4"/>
  <c r="J78" i="4"/>
  <c r="X77" i="4"/>
  <c r="F78" i="4"/>
  <c r="O77" i="4"/>
  <c r="AC77" i="4"/>
  <c r="D77" i="4"/>
  <c r="G78" i="4"/>
  <c r="N77" i="4"/>
  <c r="W77" i="4"/>
  <c r="U78" i="4"/>
  <c r="Q76" i="4"/>
  <c r="Z76" i="4" l="1"/>
  <c r="H78" i="4"/>
  <c r="C37" i="203"/>
  <c r="Q37" i="203"/>
  <c r="X37" i="203"/>
  <c r="M36" i="203"/>
  <c r="O37" i="203"/>
  <c r="S36" i="203"/>
  <c r="P36" i="203"/>
  <c r="T77" i="4"/>
  <c r="AA37" i="203"/>
  <c r="AJ42" i="4"/>
  <c r="AE43" i="4"/>
  <c r="AF43" i="4"/>
  <c r="AD43" i="4"/>
  <c r="AK43" i="4"/>
  <c r="AC38" i="203" s="1"/>
  <c r="AO43" i="4"/>
  <c r="AP43" i="4"/>
  <c r="Z37" i="203"/>
  <c r="AK37" i="203"/>
  <c r="BP73" i="203"/>
  <c r="Q77" i="4"/>
  <c r="X78" i="4"/>
  <c r="O78" i="4"/>
  <c r="D78" i="4"/>
  <c r="J79" i="4"/>
  <c r="G79" i="4"/>
  <c r="F79" i="4"/>
  <c r="AC78" i="4"/>
  <c r="N78" i="4"/>
  <c r="W78" i="4"/>
  <c r="U79" i="4"/>
  <c r="P77" i="4"/>
  <c r="V77" i="4" s="1"/>
  <c r="I78" i="4"/>
  <c r="AB77" i="4"/>
  <c r="Y80" i="4"/>
  <c r="E80" i="4"/>
  <c r="C79" i="4"/>
  <c r="K78" i="4"/>
  <c r="BM74" i="203"/>
  <c r="I79" i="4" l="1"/>
  <c r="P79" i="4" s="1"/>
  <c r="T37" i="203"/>
  <c r="B37" i="203"/>
  <c r="N37" i="203"/>
  <c r="D38" i="203"/>
  <c r="X38" i="203"/>
  <c r="E38" i="203"/>
  <c r="T78" i="4"/>
  <c r="AA43" i="4"/>
  <c r="AQ43" i="4"/>
  <c r="AN37" i="203"/>
  <c r="AL37" i="203"/>
  <c r="AQ37" i="203"/>
  <c r="AG43" i="4"/>
  <c r="AO38" i="203"/>
  <c r="AM38" i="203"/>
  <c r="Z77" i="4"/>
  <c r="Y81" i="4"/>
  <c r="E81" i="4"/>
  <c r="C80" i="4"/>
  <c r="AB78" i="4"/>
  <c r="BP74" i="203"/>
  <c r="J80" i="4"/>
  <c r="AC79" i="4"/>
  <c r="D79" i="4"/>
  <c r="F80" i="4"/>
  <c r="O79" i="4"/>
  <c r="X79" i="4"/>
  <c r="G80" i="4"/>
  <c r="N79" i="4"/>
  <c r="W79" i="4"/>
  <c r="U80" i="4"/>
  <c r="P78" i="4"/>
  <c r="V78" i="4" s="1"/>
  <c r="Q78" i="4"/>
  <c r="H79" i="4"/>
  <c r="K79" i="4"/>
  <c r="BM75" i="203"/>
  <c r="Z79" i="4" l="1"/>
  <c r="V79" i="4"/>
  <c r="I80" i="4"/>
  <c r="S37" i="203"/>
  <c r="O38" i="203"/>
  <c r="Q38" i="203"/>
  <c r="M37" i="203"/>
  <c r="P37" i="203"/>
  <c r="AE44" i="4"/>
  <c r="AP44" i="4"/>
  <c r="AF44" i="4"/>
  <c r="AO44" i="4"/>
  <c r="AJ43" i="4"/>
  <c r="AQ38" i="203" s="1"/>
  <c r="AD44" i="4"/>
  <c r="AK44" i="4"/>
  <c r="AC39" i="203" s="1"/>
  <c r="AN38" i="203"/>
  <c r="AA38" i="203"/>
  <c r="Z38" i="203"/>
  <c r="AK38" i="203"/>
  <c r="T79" i="4"/>
  <c r="H80" i="4"/>
  <c r="D80" i="4"/>
  <c r="X80" i="4"/>
  <c r="O80" i="4"/>
  <c r="AC80" i="4"/>
  <c r="F81" i="4"/>
  <c r="G81" i="4"/>
  <c r="J81" i="4"/>
  <c r="N80" i="4"/>
  <c r="W80" i="4"/>
  <c r="U81" i="4"/>
  <c r="K80" i="4"/>
  <c r="Y82" i="4"/>
  <c r="E82" i="4"/>
  <c r="C81" i="4"/>
  <c r="Z78" i="4"/>
  <c r="BM76" i="203"/>
  <c r="AB79" i="4"/>
  <c r="Q79" i="4"/>
  <c r="BP75" i="203"/>
  <c r="P80" i="4" l="1"/>
  <c r="T80" i="4"/>
  <c r="B38" i="203"/>
  <c r="E39" i="203"/>
  <c r="D39" i="203"/>
  <c r="N38" i="203"/>
  <c r="AQ44" i="4"/>
  <c r="AM39" i="203"/>
  <c r="AO39" i="203"/>
  <c r="AL38" i="203"/>
  <c r="AA44" i="4"/>
  <c r="AD45" i="4" s="1"/>
  <c r="AG44" i="4"/>
  <c r="AK39" i="203"/>
  <c r="AB80" i="4"/>
  <c r="D81" i="4"/>
  <c r="X81" i="4"/>
  <c r="AC81" i="4"/>
  <c r="J82" i="4"/>
  <c r="F82" i="4"/>
  <c r="O81" i="4"/>
  <c r="G82" i="4"/>
  <c r="N81" i="4"/>
  <c r="W81" i="4"/>
  <c r="U82" i="4"/>
  <c r="K81" i="4"/>
  <c r="BM77" i="203"/>
  <c r="I81" i="4"/>
  <c r="Y83" i="4"/>
  <c r="E83" i="4"/>
  <c r="C82" i="4"/>
  <c r="Q80" i="4"/>
  <c r="H81" i="4"/>
  <c r="BP76" i="203"/>
  <c r="Z80" i="4" l="1"/>
  <c r="V80" i="4"/>
  <c r="M38" i="203"/>
  <c r="Q39" i="203"/>
  <c r="P38" i="203"/>
  <c r="X39" i="203"/>
  <c r="O39" i="203"/>
  <c r="C38" i="203"/>
  <c r="T38" i="203"/>
  <c r="S38" i="203"/>
  <c r="T81" i="4"/>
  <c r="AA39" i="203"/>
  <c r="AK40" i="203"/>
  <c r="AL39" i="203"/>
  <c r="AJ44" i="4"/>
  <c r="AQ39" i="203" s="1"/>
  <c r="AG45" i="4"/>
  <c r="Z40" i="203" s="1"/>
  <c r="AK45" i="4"/>
  <c r="AC40" i="203" s="1"/>
  <c r="AN39" i="203"/>
  <c r="Z39" i="203"/>
  <c r="AP45" i="4"/>
  <c r="AO45" i="4"/>
  <c r="AF45" i="4"/>
  <c r="AO40" i="203" s="1"/>
  <c r="AE45" i="4"/>
  <c r="AB81" i="4"/>
  <c r="J83" i="4"/>
  <c r="G83" i="4"/>
  <c r="O82" i="4"/>
  <c r="F83" i="4"/>
  <c r="AC82" i="4"/>
  <c r="D82" i="4"/>
  <c r="X82" i="4"/>
  <c r="N82" i="4"/>
  <c r="W82" i="4"/>
  <c r="U83" i="4"/>
  <c r="I82" i="4"/>
  <c r="Q81" i="4"/>
  <c r="BP77" i="203"/>
  <c r="Y84" i="4"/>
  <c r="E84" i="4"/>
  <c r="C83" i="4"/>
  <c r="K82" i="4"/>
  <c r="P81" i="4"/>
  <c r="V81" i="4" s="1"/>
  <c r="H82" i="4"/>
  <c r="BM78" i="203"/>
  <c r="I83" i="4" l="1"/>
  <c r="X40" i="203"/>
  <c r="E40" i="203"/>
  <c r="D40" i="203"/>
  <c r="T39" i="203"/>
  <c r="B39" i="203"/>
  <c r="N39" i="203"/>
  <c r="C39" i="203"/>
  <c r="T82" i="4"/>
  <c r="AA45" i="4"/>
  <c r="AQ45" i="4"/>
  <c r="AM40" i="203"/>
  <c r="D83" i="4"/>
  <c r="G84" i="4"/>
  <c r="X83" i="4"/>
  <c r="J84" i="4"/>
  <c r="O83" i="4"/>
  <c r="F84" i="4"/>
  <c r="AC83" i="4"/>
  <c r="N83" i="4"/>
  <c r="W83" i="4"/>
  <c r="U84" i="4"/>
  <c r="BM79" i="203"/>
  <c r="Y85" i="4"/>
  <c r="E85" i="4"/>
  <c r="C84" i="4"/>
  <c r="BP78" i="203"/>
  <c r="P82" i="4"/>
  <c r="V82" i="4" s="1"/>
  <c r="K83" i="4"/>
  <c r="Q82" i="4"/>
  <c r="H83" i="4"/>
  <c r="AB82" i="4"/>
  <c r="Z81" i="4"/>
  <c r="P83" i="4" l="1"/>
  <c r="O40" i="203"/>
  <c r="M39" i="203"/>
  <c r="N40" i="203"/>
  <c r="S39" i="203"/>
  <c r="P39" i="203"/>
  <c r="Q40" i="203"/>
  <c r="B40" i="203"/>
  <c r="AN40" i="203"/>
  <c r="AE46" i="4"/>
  <c r="AM41" i="203" s="1"/>
  <c r="AO46" i="4"/>
  <c r="AD46" i="4"/>
  <c r="AK41" i="203" s="1"/>
  <c r="AA40" i="203"/>
  <c r="AJ45" i="4"/>
  <c r="AQ40" i="203" s="1"/>
  <c r="AP46" i="4"/>
  <c r="AF46" i="4"/>
  <c r="AK46" i="4"/>
  <c r="AC41" i="203" s="1"/>
  <c r="T83" i="4"/>
  <c r="AB83" i="4"/>
  <c r="AC84" i="4"/>
  <c r="F85" i="4"/>
  <c r="D84" i="4"/>
  <c r="X84" i="4"/>
  <c r="J85" i="4"/>
  <c r="O84" i="4"/>
  <c r="G85" i="4"/>
  <c r="N84" i="4"/>
  <c r="W84" i="4"/>
  <c r="U85" i="4"/>
  <c r="H84" i="4"/>
  <c r="I84" i="4"/>
  <c r="Z82" i="4"/>
  <c r="Y86" i="4"/>
  <c r="E86" i="4"/>
  <c r="C85" i="4"/>
  <c r="Q83" i="4"/>
  <c r="K84" i="4"/>
  <c r="BM80" i="203"/>
  <c r="BP79" i="203"/>
  <c r="Z83" i="4" l="1"/>
  <c r="V83" i="4"/>
  <c r="D41" i="203"/>
  <c r="E41" i="203"/>
  <c r="T40" i="203"/>
  <c r="T84" i="4"/>
  <c r="AA46" i="4"/>
  <c r="AJ46" i="4" s="1"/>
  <c r="AQ41" i="203" s="1"/>
  <c r="AQ46" i="4"/>
  <c r="AO41" i="203"/>
  <c r="AG46" i="4"/>
  <c r="AL40" i="203"/>
  <c r="AB84" i="4"/>
  <c r="P84" i="4"/>
  <c r="V84" i="4" s="1"/>
  <c r="K85" i="4"/>
  <c r="BP80" i="203"/>
  <c r="AC85" i="4"/>
  <c r="D85" i="4"/>
  <c r="X85" i="4"/>
  <c r="J86" i="4"/>
  <c r="F86" i="4"/>
  <c r="G86" i="4"/>
  <c r="O85" i="4"/>
  <c r="N85" i="4"/>
  <c r="W85" i="4"/>
  <c r="U86" i="4"/>
  <c r="I85" i="4"/>
  <c r="Y87" i="4"/>
  <c r="E87" i="4"/>
  <c r="C86" i="4"/>
  <c r="H85" i="4"/>
  <c r="Q84" i="4"/>
  <c r="BM81" i="203"/>
  <c r="C40" i="203" l="1"/>
  <c r="X41" i="203"/>
  <c r="S40" i="203"/>
  <c r="Q41" i="203"/>
  <c r="O41" i="203"/>
  <c r="M40" i="203"/>
  <c r="P40" i="203"/>
  <c r="AL41" i="203"/>
  <c r="AP47" i="4"/>
  <c r="AF47" i="4"/>
  <c r="AO42" i="203" s="1"/>
  <c r="AD47" i="4"/>
  <c r="AG47" i="4" s="1"/>
  <c r="Z42" i="203" s="1"/>
  <c r="AO47" i="4"/>
  <c r="AE47" i="4"/>
  <c r="AK47" i="4"/>
  <c r="AC42" i="203" s="1"/>
  <c r="AA41" i="203"/>
  <c r="Z41" i="203"/>
  <c r="T85" i="4"/>
  <c r="AB85" i="4"/>
  <c r="F87" i="4"/>
  <c r="D86" i="4"/>
  <c r="J87" i="4"/>
  <c r="O86" i="4"/>
  <c r="X86" i="4"/>
  <c r="G87" i="4"/>
  <c r="AC86" i="4"/>
  <c r="N86" i="4"/>
  <c r="W86" i="4"/>
  <c r="U87" i="4"/>
  <c r="Y88" i="4"/>
  <c r="E88" i="4"/>
  <c r="C87" i="4"/>
  <c r="I86" i="4"/>
  <c r="P85" i="4"/>
  <c r="V85" i="4" s="1"/>
  <c r="BP81" i="203"/>
  <c r="H86" i="4"/>
  <c r="BM82" i="203"/>
  <c r="Q85" i="4"/>
  <c r="Z84" i="4"/>
  <c r="K86" i="4"/>
  <c r="X42" i="203" l="1"/>
  <c r="P41" i="203"/>
  <c r="D42" i="203"/>
  <c r="E42" i="203"/>
  <c r="T41" i="203"/>
  <c r="N41" i="203"/>
  <c r="B41" i="203"/>
  <c r="C41" i="203"/>
  <c r="O42" i="203"/>
  <c r="AQ47" i="4"/>
  <c r="AA42" i="203" s="1"/>
  <c r="T86" i="4"/>
  <c r="AK42" i="203"/>
  <c r="AM42" i="203"/>
  <c r="AA47" i="4"/>
  <c r="AN41" i="203"/>
  <c r="P86" i="4"/>
  <c r="V86" i="4" s="1"/>
  <c r="K87" i="4"/>
  <c r="AB86" i="4"/>
  <c r="BP82" i="203"/>
  <c r="AC87" i="4"/>
  <c r="X87" i="4"/>
  <c r="F88" i="4"/>
  <c r="D87" i="4"/>
  <c r="G88" i="4"/>
  <c r="O87" i="4"/>
  <c r="J88" i="4"/>
  <c r="N87" i="4"/>
  <c r="W87" i="4"/>
  <c r="U88" i="4"/>
  <c r="H87" i="4"/>
  <c r="I87" i="4"/>
  <c r="Y89" i="4"/>
  <c r="E89" i="4"/>
  <c r="C88" i="4"/>
  <c r="BM83" i="203"/>
  <c r="Z85" i="4"/>
  <c r="Q86" i="4"/>
  <c r="I88" i="4" l="1"/>
  <c r="P88" i="4" s="1"/>
  <c r="V88" i="4" s="1"/>
  <c r="Q42" i="203"/>
  <c r="M41" i="203"/>
  <c r="S41" i="203"/>
  <c r="B42" i="203"/>
  <c r="AJ47" i="4"/>
  <c r="AQ42" i="203" s="1"/>
  <c r="AO48" i="4"/>
  <c r="AF48" i="4"/>
  <c r="AO43" i="203" s="1"/>
  <c r="AE48" i="4"/>
  <c r="AM43" i="203" s="1"/>
  <c r="AK48" i="4"/>
  <c r="AC43" i="203" s="1"/>
  <c r="AP48" i="4"/>
  <c r="AN42" i="203"/>
  <c r="AD48" i="4"/>
  <c r="T87" i="4"/>
  <c r="T89" i="4"/>
  <c r="Y90" i="4"/>
  <c r="E90" i="4"/>
  <c r="C89" i="4"/>
  <c r="Q87" i="4"/>
  <c r="H88" i="4"/>
  <c r="K88" i="4"/>
  <c r="BM84" i="203"/>
  <c r="Z86" i="4"/>
  <c r="AC88" i="4"/>
  <c r="D88" i="4"/>
  <c r="X88" i="4"/>
  <c r="O88" i="4"/>
  <c r="F89" i="4"/>
  <c r="G89" i="4"/>
  <c r="J89" i="4"/>
  <c r="N88" i="4"/>
  <c r="W88" i="4"/>
  <c r="U89" i="4"/>
  <c r="P87" i="4"/>
  <c r="V87" i="4" s="1"/>
  <c r="AB87" i="4"/>
  <c r="BP83" i="203"/>
  <c r="H89" i="4" l="1"/>
  <c r="P42" i="203"/>
  <c r="X43" i="203"/>
  <c r="D43" i="203"/>
  <c r="E43" i="203"/>
  <c r="S42" i="203"/>
  <c r="N42" i="203"/>
  <c r="T42" i="203"/>
  <c r="C42" i="203"/>
  <c r="AQ48" i="4"/>
  <c r="AL42" i="203"/>
  <c r="AG48" i="4"/>
  <c r="Z43" i="203" s="1"/>
  <c r="AA48" i="4"/>
  <c r="AK49" i="4" s="1"/>
  <c r="AC44" i="203" s="1"/>
  <c r="AK43" i="203"/>
  <c r="T88" i="4"/>
  <c r="AB88" i="4"/>
  <c r="F90" i="4"/>
  <c r="D89" i="4"/>
  <c r="AC89" i="4"/>
  <c r="X89" i="4"/>
  <c r="O89" i="4"/>
  <c r="J90" i="4"/>
  <c r="G90" i="4"/>
  <c r="N89" i="4"/>
  <c r="W89" i="4"/>
  <c r="U90" i="4"/>
  <c r="Y91" i="4"/>
  <c r="E91" i="4"/>
  <c r="C90" i="4"/>
  <c r="K89" i="4"/>
  <c r="BM85" i="203"/>
  <c r="I89" i="4"/>
  <c r="BP84" i="203"/>
  <c r="Q88" i="4"/>
  <c r="Z87" i="4"/>
  <c r="Z88" i="4"/>
  <c r="T43" i="203" l="1"/>
  <c r="H90" i="4"/>
  <c r="O43" i="203"/>
  <c r="N43" i="203"/>
  <c r="M42" i="203"/>
  <c r="Q43" i="203"/>
  <c r="B43" i="203"/>
  <c r="C43" i="203"/>
  <c r="AA43" i="203"/>
  <c r="AN43" i="203"/>
  <c r="AF49" i="4"/>
  <c r="AO44" i="203" s="1"/>
  <c r="AO49" i="4"/>
  <c r="AP49" i="4"/>
  <c r="AJ48" i="4"/>
  <c r="AQ43" i="203" s="1"/>
  <c r="AE49" i="4"/>
  <c r="AD49" i="4"/>
  <c r="P89" i="4"/>
  <c r="V89" i="4" s="1"/>
  <c r="Q89" i="4"/>
  <c r="F91" i="4"/>
  <c r="D90" i="4"/>
  <c r="G91" i="4"/>
  <c r="AC90" i="4"/>
  <c r="O90" i="4"/>
  <c r="J91" i="4"/>
  <c r="X90" i="4"/>
  <c r="N90" i="4"/>
  <c r="W90" i="4"/>
  <c r="U91" i="4"/>
  <c r="Y92" i="4"/>
  <c r="E92" i="4"/>
  <c r="C91" i="4"/>
  <c r="K90" i="4"/>
  <c r="BP85" i="203"/>
  <c r="I90" i="4"/>
  <c r="BM86" i="203"/>
  <c r="AB89" i="4"/>
  <c r="H91" i="4" l="1"/>
  <c r="X44" i="203"/>
  <c r="M43" i="203"/>
  <c r="E44" i="203"/>
  <c r="P43" i="203"/>
  <c r="S43" i="203"/>
  <c r="D44" i="203"/>
  <c r="O44" i="203"/>
  <c r="AL43" i="203"/>
  <c r="T90" i="4"/>
  <c r="AQ49" i="4"/>
  <c r="AM44" i="203"/>
  <c r="AA49" i="4"/>
  <c r="AD50" i="4" s="1"/>
  <c r="AK45" i="203" s="1"/>
  <c r="AG49" i="4"/>
  <c r="Z44" i="203" s="1"/>
  <c r="AK44" i="203"/>
  <c r="D91" i="4"/>
  <c r="O91" i="4"/>
  <c r="AC91" i="4"/>
  <c r="J92" i="4"/>
  <c r="G92" i="4"/>
  <c r="X91" i="4"/>
  <c r="F92" i="4"/>
  <c r="N91" i="4"/>
  <c r="W91" i="4"/>
  <c r="U92" i="4"/>
  <c r="I91" i="4"/>
  <c r="K91" i="4"/>
  <c r="Y93" i="4"/>
  <c r="E93" i="4"/>
  <c r="C92" i="4"/>
  <c r="BP86" i="203"/>
  <c r="Q90" i="4"/>
  <c r="Z89" i="4"/>
  <c r="P90" i="4"/>
  <c r="V90" i="4" s="1"/>
  <c r="AB90" i="4"/>
  <c r="BM87" i="203"/>
  <c r="Q44" i="203" l="1"/>
  <c r="C44" i="203"/>
  <c r="N44" i="203"/>
  <c r="T91" i="4"/>
  <c r="AA44" i="203"/>
  <c r="AO50" i="4"/>
  <c r="AE50" i="4"/>
  <c r="AM45" i="203" s="1"/>
  <c r="AP50" i="4"/>
  <c r="AL44" i="203"/>
  <c r="AK50" i="4"/>
  <c r="AC45" i="203" s="1"/>
  <c r="AG50" i="4"/>
  <c r="Z45" i="203" s="1"/>
  <c r="AJ49" i="4"/>
  <c r="AF50" i="4"/>
  <c r="AN44" i="203"/>
  <c r="AB91" i="4"/>
  <c r="I92" i="4"/>
  <c r="Q91" i="4"/>
  <c r="Y94" i="4"/>
  <c r="E94" i="4"/>
  <c r="C93" i="4"/>
  <c r="F93" i="4"/>
  <c r="O92" i="4"/>
  <c r="G93" i="4"/>
  <c r="X92" i="4"/>
  <c r="AC92" i="4"/>
  <c r="D92" i="4"/>
  <c r="J93" i="4"/>
  <c r="N92" i="4"/>
  <c r="W92" i="4"/>
  <c r="U93" i="4"/>
  <c r="P91" i="4"/>
  <c r="V91" i="4" s="1"/>
  <c r="BP87" i="203"/>
  <c r="K92" i="4"/>
  <c r="BM88" i="203"/>
  <c r="H92" i="4"/>
  <c r="Z90" i="4"/>
  <c r="I93" i="4" l="1"/>
  <c r="P93" i="4" s="1"/>
  <c r="V93" i="4" s="1"/>
  <c r="D45" i="203"/>
  <c r="B44" i="203"/>
  <c r="S44" i="203"/>
  <c r="E45" i="203"/>
  <c r="P44" i="203"/>
  <c r="X45" i="203"/>
  <c r="M44" i="203"/>
  <c r="AQ50" i="4"/>
  <c r="AA45" i="203" s="1"/>
  <c r="AA50" i="4"/>
  <c r="AQ44" i="203"/>
  <c r="AO45" i="203"/>
  <c r="T92" i="4"/>
  <c r="H93" i="4"/>
  <c r="K93" i="4"/>
  <c r="BP88" i="203"/>
  <c r="Z91" i="4"/>
  <c r="Q92" i="4"/>
  <c r="X93" i="4"/>
  <c r="F94" i="4"/>
  <c r="O93" i="4"/>
  <c r="AC93" i="4"/>
  <c r="D93" i="4"/>
  <c r="G94" i="4"/>
  <c r="J94" i="4"/>
  <c r="N93" i="4"/>
  <c r="W93" i="4"/>
  <c r="U94" i="4"/>
  <c r="BM89" i="203"/>
  <c r="P92" i="4"/>
  <c r="V92" i="4" s="1"/>
  <c r="AB92" i="4"/>
  <c r="Y95" i="4"/>
  <c r="E95" i="4"/>
  <c r="C94" i="4"/>
  <c r="O45" i="203" l="1"/>
  <c r="C45" i="203"/>
  <c r="T44" i="203"/>
  <c r="Q45" i="203"/>
  <c r="N45" i="203"/>
  <c r="AN45" i="203"/>
  <c r="AO51" i="4"/>
  <c r="AP51" i="4"/>
  <c r="AL45" i="203"/>
  <c r="AD51" i="4"/>
  <c r="AK46" i="203" s="1"/>
  <c r="AE51" i="4"/>
  <c r="AK51" i="4"/>
  <c r="AC46" i="203" s="1"/>
  <c r="AJ50" i="4"/>
  <c r="AQ45" i="203" s="1"/>
  <c r="AF51" i="4"/>
  <c r="AO46" i="203" s="1"/>
  <c r="T93" i="4"/>
  <c r="AB93" i="4"/>
  <c r="Z93" i="4"/>
  <c r="F95" i="4"/>
  <c r="AC94" i="4"/>
  <c r="D94" i="4"/>
  <c r="X94" i="4"/>
  <c r="G95" i="4"/>
  <c r="J95" i="4"/>
  <c r="O94" i="4"/>
  <c r="N94" i="4"/>
  <c r="W94" i="4"/>
  <c r="U95" i="4"/>
  <c r="Q93" i="4"/>
  <c r="Y96" i="4"/>
  <c r="E96" i="4"/>
  <c r="C95" i="4"/>
  <c r="K94" i="4"/>
  <c r="Z92" i="4"/>
  <c r="H94" i="4"/>
  <c r="BM90" i="203"/>
  <c r="I94" i="4"/>
  <c r="BP89" i="203"/>
  <c r="H95" i="4" l="1"/>
  <c r="B45" i="203"/>
  <c r="M45" i="203"/>
  <c r="X46" i="203"/>
  <c r="S45" i="203"/>
  <c r="E46" i="203"/>
  <c r="D46" i="203"/>
  <c r="AG51" i="4"/>
  <c r="AQ51" i="4"/>
  <c r="AM46" i="203"/>
  <c r="AA51" i="4"/>
  <c r="T94" i="4"/>
  <c r="I95" i="4"/>
  <c r="P95" i="4" s="1"/>
  <c r="V95" i="4" s="1"/>
  <c r="AB94" i="4"/>
  <c r="G96" i="4"/>
  <c r="X95" i="4"/>
  <c r="AC95" i="4"/>
  <c r="J96" i="4"/>
  <c r="F96" i="4"/>
  <c r="O95" i="4"/>
  <c r="D95" i="4"/>
  <c r="N95" i="4"/>
  <c r="W95" i="4"/>
  <c r="U96" i="4"/>
  <c r="Y97" i="4"/>
  <c r="E97" i="4"/>
  <c r="C96" i="4"/>
  <c r="BM91" i="203"/>
  <c r="K95" i="4"/>
  <c r="BP90" i="203"/>
  <c r="P94" i="4"/>
  <c r="V94" i="4" s="1"/>
  <c r="Q94" i="4"/>
  <c r="O46" i="203" l="1"/>
  <c r="T45" i="203"/>
  <c r="C46" i="203"/>
  <c r="B46" i="203"/>
  <c r="P45" i="203"/>
  <c r="N46" i="203"/>
  <c r="Q46" i="203"/>
  <c r="Z46" i="203"/>
  <c r="AA46" i="203"/>
  <c r="AF52" i="4"/>
  <c r="AO47" i="203" s="1"/>
  <c r="AD52" i="4"/>
  <c r="AK52" i="4"/>
  <c r="AC47" i="203" s="1"/>
  <c r="AN46" i="203"/>
  <c r="AP52" i="4"/>
  <c r="AO52" i="4"/>
  <c r="AE52" i="4"/>
  <c r="AJ51" i="4"/>
  <c r="T95" i="4"/>
  <c r="AC96" i="4"/>
  <c r="F97" i="4"/>
  <c r="X96" i="4"/>
  <c r="J97" i="4"/>
  <c r="O96" i="4"/>
  <c r="D96" i="4"/>
  <c r="G97" i="4"/>
  <c r="N96" i="4"/>
  <c r="W96" i="4"/>
  <c r="U97" i="4"/>
  <c r="Q95" i="4"/>
  <c r="Y98" i="4"/>
  <c r="E98" i="4"/>
  <c r="C97" i="4"/>
  <c r="I96" i="4"/>
  <c r="AB95" i="4"/>
  <c r="K96" i="4"/>
  <c r="BP91" i="203"/>
  <c r="BM92" i="203"/>
  <c r="H96" i="4"/>
  <c r="Z94" i="4"/>
  <c r="Z95" i="4"/>
  <c r="B47" i="203" l="1"/>
  <c r="X47" i="203"/>
  <c r="S46" i="203"/>
  <c r="D47" i="203"/>
  <c r="Q47" i="203"/>
  <c r="E47" i="203"/>
  <c r="AG52" i="4"/>
  <c r="Z47" i="203" s="1"/>
  <c r="N47" i="203"/>
  <c r="AK47" i="203"/>
  <c r="AQ52" i="4"/>
  <c r="AM47" i="203"/>
  <c r="AL46" i="203"/>
  <c r="AQ46" i="203"/>
  <c r="AA52" i="4"/>
  <c r="T96" i="4"/>
  <c r="P96" i="4"/>
  <c r="V96" i="4" s="1"/>
  <c r="Q96" i="4"/>
  <c r="H97" i="4"/>
  <c r="BM93" i="203"/>
  <c r="BP92" i="203"/>
  <c r="AC97" i="4"/>
  <c r="D97" i="4"/>
  <c r="O97" i="4"/>
  <c r="X97" i="4"/>
  <c r="F98" i="4"/>
  <c r="G98" i="4"/>
  <c r="J98" i="4"/>
  <c r="N97" i="4"/>
  <c r="W97" i="4"/>
  <c r="U98" i="4"/>
  <c r="K97" i="4"/>
  <c r="I97" i="4"/>
  <c r="Y99" i="4"/>
  <c r="E99" i="4"/>
  <c r="C98" i="4"/>
  <c r="AB96" i="4"/>
  <c r="O47" i="203" l="1"/>
  <c r="T46" i="203"/>
  <c r="C47" i="203"/>
  <c r="P46" i="203"/>
  <c r="M46" i="203"/>
  <c r="AA47" i="203"/>
  <c r="AF53" i="4"/>
  <c r="AK53" i="4"/>
  <c r="AC48" i="203" s="1"/>
  <c r="AP53" i="4"/>
  <c r="AL47" i="203"/>
  <c r="AD53" i="4"/>
  <c r="AO53" i="4"/>
  <c r="AJ52" i="4"/>
  <c r="AE53" i="4"/>
  <c r="T97" i="4"/>
  <c r="Q97" i="4"/>
  <c r="P97" i="4"/>
  <c r="V97" i="4" s="1"/>
  <c r="Z96" i="4"/>
  <c r="J99" i="4"/>
  <c r="G99" i="4"/>
  <c r="AC98" i="4"/>
  <c r="O98" i="4"/>
  <c r="F99" i="4"/>
  <c r="X98" i="4"/>
  <c r="D98" i="4"/>
  <c r="N98" i="4"/>
  <c r="W98" i="4"/>
  <c r="U99" i="4"/>
  <c r="I98" i="4"/>
  <c r="Y100" i="4"/>
  <c r="E100" i="4"/>
  <c r="C99" i="4"/>
  <c r="H98" i="4"/>
  <c r="BP93" i="203"/>
  <c r="BM94" i="203"/>
  <c r="K98" i="4"/>
  <c r="AB97" i="4"/>
  <c r="H99" i="4" l="1"/>
  <c r="Q48" i="203"/>
  <c r="X48" i="203"/>
  <c r="D48" i="203"/>
  <c r="M47" i="203"/>
  <c r="E48" i="203"/>
  <c r="P47" i="203"/>
  <c r="AQ53" i="4"/>
  <c r="AA48" i="203" s="1"/>
  <c r="AO48" i="203"/>
  <c r="AG53" i="4"/>
  <c r="AK48" i="203"/>
  <c r="AA53" i="4"/>
  <c r="AE54" i="4" s="1"/>
  <c r="AM49" i="203" s="1"/>
  <c r="AQ47" i="203"/>
  <c r="AN47" i="203"/>
  <c r="AM48" i="203"/>
  <c r="T98" i="4"/>
  <c r="AB98" i="4"/>
  <c r="BP94" i="203"/>
  <c r="P98" i="4"/>
  <c r="V98" i="4" s="1"/>
  <c r="K99" i="4"/>
  <c r="Y101" i="4"/>
  <c r="E101" i="4"/>
  <c r="C100" i="4"/>
  <c r="Z97" i="4"/>
  <c r="BM95" i="203"/>
  <c r="F100" i="4"/>
  <c r="D99" i="4"/>
  <c r="AC99" i="4"/>
  <c r="G100" i="4"/>
  <c r="O99" i="4"/>
  <c r="J100" i="4"/>
  <c r="X99" i="4"/>
  <c r="N99" i="4"/>
  <c r="W99" i="4"/>
  <c r="U100" i="4"/>
  <c r="I99" i="4"/>
  <c r="Q98" i="4"/>
  <c r="I100" i="4" l="1"/>
  <c r="P100" i="4" s="1"/>
  <c r="O48" i="203"/>
  <c r="T47" i="203"/>
  <c r="S47" i="203"/>
  <c r="N48" i="203"/>
  <c r="AP54" i="4"/>
  <c r="AK54" i="4"/>
  <c r="AC49" i="203" s="1"/>
  <c r="AO54" i="4"/>
  <c r="Z48" i="203"/>
  <c r="AD54" i="4"/>
  <c r="AA54" i="4" s="1"/>
  <c r="AE55" i="4" s="1"/>
  <c r="AF54" i="4"/>
  <c r="AJ53" i="4"/>
  <c r="AQ48" i="203" s="1"/>
  <c r="T99" i="4"/>
  <c r="K100" i="4"/>
  <c r="P99" i="4"/>
  <c r="V99" i="4" s="1"/>
  <c r="Y102" i="4"/>
  <c r="E102" i="4"/>
  <c r="C101" i="4"/>
  <c r="BP95" i="203"/>
  <c r="AC100" i="4"/>
  <c r="F101" i="4"/>
  <c r="X100" i="4"/>
  <c r="D100" i="4"/>
  <c r="O100" i="4"/>
  <c r="G101" i="4"/>
  <c r="J101" i="4"/>
  <c r="N100" i="4"/>
  <c r="W100" i="4"/>
  <c r="U101" i="4"/>
  <c r="Z98" i="4"/>
  <c r="Q99" i="4"/>
  <c r="H100" i="4"/>
  <c r="BM96" i="203"/>
  <c r="AB99" i="4"/>
  <c r="Z100" i="4" l="1"/>
  <c r="V100" i="4"/>
  <c r="H101" i="4"/>
  <c r="C48" i="203"/>
  <c r="M48" i="203"/>
  <c r="B48" i="203"/>
  <c r="S48" i="203"/>
  <c r="X49" i="203"/>
  <c r="D49" i="203"/>
  <c r="E49" i="203"/>
  <c r="AL48" i="203"/>
  <c r="AQ54" i="4"/>
  <c r="AA49" i="203" s="1"/>
  <c r="AK55" i="4"/>
  <c r="AC50" i="203" s="1"/>
  <c r="AP55" i="4"/>
  <c r="AO55" i="4"/>
  <c r="AK49" i="203"/>
  <c r="AF55" i="4"/>
  <c r="AO50" i="203" s="1"/>
  <c r="AJ54" i="4"/>
  <c r="AQ49" i="203" s="1"/>
  <c r="AD55" i="4"/>
  <c r="AG55" i="4" s="1"/>
  <c r="AG54" i="4"/>
  <c r="AO49" i="203"/>
  <c r="AN48" i="203"/>
  <c r="T100" i="4"/>
  <c r="AM50" i="203"/>
  <c r="AB100" i="4"/>
  <c r="BM97" i="203"/>
  <c r="X101" i="4"/>
  <c r="O101" i="4"/>
  <c r="G102" i="4"/>
  <c r="F102" i="4"/>
  <c r="J102" i="4"/>
  <c r="D101" i="4"/>
  <c r="AC101" i="4"/>
  <c r="N101" i="4"/>
  <c r="W101" i="4"/>
  <c r="U102" i="4"/>
  <c r="Q100" i="4"/>
  <c r="I101" i="4"/>
  <c r="Y103" i="4"/>
  <c r="E103" i="4"/>
  <c r="C102" i="4"/>
  <c r="K101" i="4"/>
  <c r="BP96" i="203"/>
  <c r="Z99" i="4"/>
  <c r="C49" i="203" l="1"/>
  <c r="I102" i="4"/>
  <c r="O49" i="203"/>
  <c r="T48" i="203"/>
  <c r="Q49" i="203"/>
  <c r="B49" i="203"/>
  <c r="P48" i="203"/>
  <c r="AL49" i="203"/>
  <c r="AN49" i="203"/>
  <c r="AQ55" i="4"/>
  <c r="AA55" i="4"/>
  <c r="AP56" i="4" s="1"/>
  <c r="Z49" i="203"/>
  <c r="Z50" i="203"/>
  <c r="T101" i="4"/>
  <c r="H102" i="4"/>
  <c r="Q101" i="4"/>
  <c r="K102" i="4"/>
  <c r="BM98" i="203"/>
  <c r="BP97" i="203"/>
  <c r="P101" i="4"/>
  <c r="V101" i="4" s="1"/>
  <c r="Y104" i="4"/>
  <c r="E104" i="4"/>
  <c r="C103" i="4"/>
  <c r="D102" i="4"/>
  <c r="F103" i="4"/>
  <c r="G103" i="4"/>
  <c r="AC102" i="4"/>
  <c r="O102" i="4"/>
  <c r="X102" i="4"/>
  <c r="J103" i="4"/>
  <c r="N102" i="4"/>
  <c r="W102" i="4"/>
  <c r="U103" i="4"/>
  <c r="AB101" i="4"/>
  <c r="P102" i="4" l="1"/>
  <c r="I103" i="4"/>
  <c r="X50" i="203"/>
  <c r="T49" i="203"/>
  <c r="N49" i="203"/>
  <c r="E50" i="203"/>
  <c r="B50" i="203"/>
  <c r="M49" i="203"/>
  <c r="D50" i="203"/>
  <c r="S49" i="203"/>
  <c r="AK50" i="203"/>
  <c r="AA50" i="203"/>
  <c r="AF56" i="4"/>
  <c r="AO51" i="203" s="1"/>
  <c r="AD56" i="4"/>
  <c r="AG56" i="4" s="1"/>
  <c r="AE56" i="4"/>
  <c r="AO56" i="4"/>
  <c r="AQ56" i="4" s="1"/>
  <c r="AJ55" i="4"/>
  <c r="AQ50" i="203" s="1"/>
  <c r="AK56" i="4"/>
  <c r="AC51" i="203" s="1"/>
  <c r="T102" i="4"/>
  <c r="H103" i="4"/>
  <c r="AB102" i="4"/>
  <c r="X103" i="4"/>
  <c r="AC103" i="4"/>
  <c r="D103" i="4"/>
  <c r="J104" i="4"/>
  <c r="G104" i="4"/>
  <c r="O103" i="4"/>
  <c r="F104" i="4"/>
  <c r="N103" i="4"/>
  <c r="W103" i="4"/>
  <c r="U104" i="4"/>
  <c r="BP98" i="203"/>
  <c r="Y105" i="4"/>
  <c r="E105" i="4"/>
  <c r="C104" i="4"/>
  <c r="Z101" i="4"/>
  <c r="Q102" i="4"/>
  <c r="K103" i="4"/>
  <c r="BM99" i="203"/>
  <c r="Z102" i="4" l="1"/>
  <c r="V102" i="4"/>
  <c r="P103" i="4"/>
  <c r="H104" i="4"/>
  <c r="O50" i="203"/>
  <c r="C50" i="203"/>
  <c r="P49" i="203"/>
  <c r="Q50" i="203"/>
  <c r="AN50" i="203"/>
  <c r="AA51" i="203"/>
  <c r="Z51" i="203"/>
  <c r="AL50" i="203"/>
  <c r="AA56" i="4"/>
  <c r="T103" i="4"/>
  <c r="I104" i="4"/>
  <c r="Y106" i="4"/>
  <c r="E106" i="4"/>
  <c r="C105" i="4"/>
  <c r="Q103" i="4"/>
  <c r="AB103" i="4"/>
  <c r="X104" i="4"/>
  <c r="G105" i="4"/>
  <c r="F105" i="4"/>
  <c r="O104" i="4"/>
  <c r="AC104" i="4"/>
  <c r="D104" i="4"/>
  <c r="J105" i="4"/>
  <c r="N104" i="4"/>
  <c r="W104" i="4"/>
  <c r="U105" i="4"/>
  <c r="BM100" i="203"/>
  <c r="BP99" i="203"/>
  <c r="K104" i="4"/>
  <c r="Z103" i="4" l="1"/>
  <c r="V103" i="4"/>
  <c r="I105" i="4"/>
  <c r="S50" i="203"/>
  <c r="D51" i="203"/>
  <c r="M50" i="203"/>
  <c r="E51" i="203"/>
  <c r="Q51" i="203"/>
  <c r="X51" i="203"/>
  <c r="B51" i="203"/>
  <c r="P50" i="203"/>
  <c r="N50" i="203"/>
  <c r="AK51" i="203"/>
  <c r="AJ56" i="4"/>
  <c r="AO57" i="4"/>
  <c r="AF57" i="4"/>
  <c r="AP57" i="4"/>
  <c r="AD57" i="4"/>
  <c r="AK57" i="4"/>
  <c r="AC52" i="203" s="1"/>
  <c r="AE57" i="4"/>
  <c r="AM51" i="203"/>
  <c r="T104" i="4"/>
  <c r="H105" i="4"/>
  <c r="P104" i="4"/>
  <c r="V104" i="4" s="1"/>
  <c r="Q104" i="4"/>
  <c r="K105" i="4"/>
  <c r="AB104" i="4"/>
  <c r="X105" i="4"/>
  <c r="AC105" i="4"/>
  <c r="G106" i="4"/>
  <c r="J106" i="4"/>
  <c r="F106" i="4"/>
  <c r="O105" i="4"/>
  <c r="D105" i="4"/>
  <c r="N105" i="4"/>
  <c r="W105" i="4"/>
  <c r="U106" i="4"/>
  <c r="BP100" i="203"/>
  <c r="BM101" i="203"/>
  <c r="Y107" i="4"/>
  <c r="E107" i="4"/>
  <c r="C106" i="4"/>
  <c r="P105" i="4" l="1"/>
  <c r="H106" i="4"/>
  <c r="C51" i="203"/>
  <c r="T50" i="203"/>
  <c r="O51" i="203"/>
  <c r="T105" i="4"/>
  <c r="AG57" i="4"/>
  <c r="AA57" i="4"/>
  <c r="AO52" i="203"/>
  <c r="AN51" i="203"/>
  <c r="AL51" i="203"/>
  <c r="AQ57" i="4"/>
  <c r="AM52" i="203"/>
  <c r="AQ51" i="203"/>
  <c r="AB105" i="4"/>
  <c r="I106" i="4"/>
  <c r="BP101" i="203"/>
  <c r="D106" i="4"/>
  <c r="J107" i="4"/>
  <c r="G107" i="4"/>
  <c r="X106" i="4"/>
  <c r="O106" i="4"/>
  <c r="F107" i="4"/>
  <c r="AC106" i="4"/>
  <c r="N106" i="4"/>
  <c r="W106" i="4"/>
  <c r="U107" i="4"/>
  <c r="BM102" i="203"/>
  <c r="K106" i="4"/>
  <c r="Q105" i="4"/>
  <c r="Z104" i="4"/>
  <c r="Y108" i="4"/>
  <c r="E108" i="4"/>
  <c r="C107" i="4"/>
  <c r="Z105" i="4" l="1"/>
  <c r="V105" i="4"/>
  <c r="T51" i="203"/>
  <c r="N51" i="203"/>
  <c r="S51" i="203"/>
  <c r="D52" i="203"/>
  <c r="P51" i="203"/>
  <c r="E52" i="203"/>
  <c r="M51" i="203"/>
  <c r="X52" i="203"/>
  <c r="AD58" i="4"/>
  <c r="AK58" i="4"/>
  <c r="AC53" i="203" s="1"/>
  <c r="AE58" i="4"/>
  <c r="AJ57" i="4"/>
  <c r="AO58" i="4"/>
  <c r="AF58" i="4"/>
  <c r="AP58" i="4"/>
  <c r="AA52" i="203"/>
  <c r="Z52" i="203"/>
  <c r="AK52" i="203"/>
  <c r="T106" i="4"/>
  <c r="AB106" i="4"/>
  <c r="K107" i="4"/>
  <c r="Q106" i="4"/>
  <c r="BP102" i="203"/>
  <c r="AC107" i="4"/>
  <c r="J108" i="4"/>
  <c r="F108" i="4"/>
  <c r="G108" i="4"/>
  <c r="D107" i="4"/>
  <c r="O107" i="4"/>
  <c r="X107" i="4"/>
  <c r="N107" i="4"/>
  <c r="W107" i="4"/>
  <c r="U108" i="4"/>
  <c r="BM103" i="203"/>
  <c r="H107" i="4"/>
  <c r="I107" i="4"/>
  <c r="P106" i="4"/>
  <c r="V106" i="4" s="1"/>
  <c r="Y109" i="4"/>
  <c r="E109" i="4"/>
  <c r="C108" i="4"/>
  <c r="O52" i="203" l="1"/>
  <c r="Q52" i="203"/>
  <c r="C52" i="203"/>
  <c r="B52" i="203"/>
  <c r="N52" i="203"/>
  <c r="AQ58" i="4"/>
  <c r="AQ52" i="203"/>
  <c r="AN52" i="203"/>
  <c r="AM53" i="203"/>
  <c r="AL52" i="203"/>
  <c r="AO53" i="203"/>
  <c r="AG58" i="4"/>
  <c r="AA58" i="4"/>
  <c r="T107" i="4"/>
  <c r="AB107" i="4"/>
  <c r="BP103" i="203"/>
  <c r="H108" i="4"/>
  <c r="Z106" i="4"/>
  <c r="BM104" i="203"/>
  <c r="K108" i="4"/>
  <c r="J109" i="4"/>
  <c r="G109" i="4"/>
  <c r="AC108" i="4"/>
  <c r="D108" i="4"/>
  <c r="F109" i="4"/>
  <c r="O108" i="4"/>
  <c r="X108" i="4"/>
  <c r="N108" i="4"/>
  <c r="W108" i="4"/>
  <c r="U109" i="4"/>
  <c r="Q107" i="4"/>
  <c r="Y110" i="4"/>
  <c r="E110" i="4"/>
  <c r="C109" i="4"/>
  <c r="I108" i="4"/>
  <c r="P107" i="4"/>
  <c r="V107" i="4" s="1"/>
  <c r="H109" i="4" l="1"/>
  <c r="D53" i="203"/>
  <c r="P52" i="203"/>
  <c r="T52" i="203"/>
  <c r="M52" i="203"/>
  <c r="X53" i="203"/>
  <c r="E53" i="203"/>
  <c r="AA53" i="203"/>
  <c r="AP59" i="4"/>
  <c r="AK59" i="4"/>
  <c r="AC54" i="203" s="1"/>
  <c r="AF59" i="4"/>
  <c r="AD59" i="4"/>
  <c r="AJ58" i="4"/>
  <c r="AE59" i="4"/>
  <c r="AO59" i="4"/>
  <c r="Z53" i="203"/>
  <c r="AK53" i="203"/>
  <c r="T108" i="4"/>
  <c r="Z107" i="4"/>
  <c r="BP104" i="203"/>
  <c r="T110" i="4"/>
  <c r="Y111" i="4"/>
  <c r="E111" i="4"/>
  <c r="C110" i="4"/>
  <c r="Q108" i="4"/>
  <c r="AB108" i="4"/>
  <c r="K109" i="4"/>
  <c r="BM105" i="203"/>
  <c r="P108" i="4"/>
  <c r="V108" i="4" s="1"/>
  <c r="AC109" i="4"/>
  <c r="D109" i="4"/>
  <c r="X109" i="4"/>
  <c r="F110" i="4"/>
  <c r="O109" i="4"/>
  <c r="G110" i="4"/>
  <c r="J110" i="4"/>
  <c r="N109" i="4"/>
  <c r="W109" i="4"/>
  <c r="U110" i="4"/>
  <c r="I109" i="4"/>
  <c r="H110" i="4" l="1"/>
  <c r="O53" i="203"/>
  <c r="C53" i="203"/>
  <c r="Q53" i="203"/>
  <c r="S52" i="203"/>
  <c r="N53" i="203"/>
  <c r="AQ59" i="4"/>
  <c r="AQ53" i="203"/>
  <c r="AG59" i="4"/>
  <c r="AA59" i="4"/>
  <c r="AO54" i="203"/>
  <c r="AM54" i="203"/>
  <c r="AN53" i="203"/>
  <c r="AL53" i="203"/>
  <c r="T109" i="4"/>
  <c r="I110" i="4"/>
  <c r="P110" i="4" s="1"/>
  <c r="V110" i="4" s="1"/>
  <c r="Q109" i="4"/>
  <c r="Y112" i="4"/>
  <c r="E112" i="4"/>
  <c r="C111" i="4"/>
  <c r="Z108" i="4"/>
  <c r="BP105" i="203"/>
  <c r="BM106" i="203"/>
  <c r="K110" i="4"/>
  <c r="AB109" i="4"/>
  <c r="P109" i="4"/>
  <c r="V109" i="4" s="1"/>
  <c r="F111" i="4"/>
  <c r="G111" i="4"/>
  <c r="AC110" i="4"/>
  <c r="O110" i="4"/>
  <c r="X110" i="4"/>
  <c r="D110" i="4"/>
  <c r="J111" i="4"/>
  <c r="N110" i="4"/>
  <c r="W110" i="4"/>
  <c r="U111" i="4"/>
  <c r="H111" i="4" l="1"/>
  <c r="T53" i="203"/>
  <c r="B53" i="203"/>
  <c r="P53" i="203"/>
  <c r="E54" i="203"/>
  <c r="X54" i="203"/>
  <c r="D54" i="203"/>
  <c r="AA54" i="203"/>
  <c r="AE60" i="4"/>
  <c r="AK60" i="4"/>
  <c r="AC55" i="203" s="1"/>
  <c r="AJ59" i="4"/>
  <c r="AO60" i="4"/>
  <c r="AD60" i="4"/>
  <c r="AF60" i="4"/>
  <c r="AP60" i="4"/>
  <c r="Z54" i="203"/>
  <c r="AK54" i="203"/>
  <c r="BP106" i="203"/>
  <c r="AB110" i="4"/>
  <c r="Z109" i="4"/>
  <c r="J112" i="4"/>
  <c r="AC111" i="4"/>
  <c r="F112" i="4"/>
  <c r="X111" i="4"/>
  <c r="O111" i="4"/>
  <c r="G112" i="4"/>
  <c r="D111" i="4"/>
  <c r="N111" i="4"/>
  <c r="W111" i="4"/>
  <c r="U112" i="4"/>
  <c r="Y113" i="4"/>
  <c r="E113" i="4"/>
  <c r="C112" i="4"/>
  <c r="I111" i="4"/>
  <c r="Q110" i="4"/>
  <c r="BM107" i="203"/>
  <c r="K111" i="4"/>
  <c r="Z110" i="4"/>
  <c r="H112" i="4" l="1"/>
  <c r="Q54" i="203"/>
  <c r="M53" i="203"/>
  <c r="B54" i="203"/>
  <c r="S53" i="203"/>
  <c r="O54" i="203"/>
  <c r="AQ60" i="4"/>
  <c r="AA55" i="203" s="1"/>
  <c r="AO55" i="203"/>
  <c r="AA60" i="4"/>
  <c r="AG60" i="4"/>
  <c r="AL54" i="203"/>
  <c r="AN54" i="203"/>
  <c r="AQ54" i="203"/>
  <c r="AM55" i="203"/>
  <c r="T111" i="4"/>
  <c r="BP107" i="203"/>
  <c r="K112" i="4"/>
  <c r="BM108" i="203"/>
  <c r="AC112" i="4"/>
  <c r="F113" i="4"/>
  <c r="X112" i="4"/>
  <c r="G113" i="4"/>
  <c r="J113" i="4"/>
  <c r="O112" i="4"/>
  <c r="D112" i="4"/>
  <c r="N112" i="4"/>
  <c r="W112" i="4"/>
  <c r="U113" i="4"/>
  <c r="AB111" i="4"/>
  <c r="I112" i="4"/>
  <c r="Y114" i="4"/>
  <c r="E114" i="4"/>
  <c r="C113" i="4"/>
  <c r="Q111" i="4"/>
  <c r="P111" i="4"/>
  <c r="V111" i="4" s="1"/>
  <c r="I113" i="4" l="1"/>
  <c r="T54" i="203"/>
  <c r="C54" i="203"/>
  <c r="N54" i="203"/>
  <c r="D55" i="203"/>
  <c r="Q55" i="203"/>
  <c r="E55" i="203"/>
  <c r="X55" i="203"/>
  <c r="S54" i="203"/>
  <c r="AK55" i="203"/>
  <c r="Z55" i="203"/>
  <c r="AK61" i="4"/>
  <c r="AC56" i="203" s="1"/>
  <c r="AJ60" i="4"/>
  <c r="AP61" i="4"/>
  <c r="AO61" i="4"/>
  <c r="AF61" i="4"/>
  <c r="AD61" i="4"/>
  <c r="AE61" i="4"/>
  <c r="T112" i="4"/>
  <c r="H113" i="4"/>
  <c r="Q112" i="4"/>
  <c r="P112" i="4"/>
  <c r="V112" i="4" s="1"/>
  <c r="BM109" i="203"/>
  <c r="F114" i="4"/>
  <c r="AC113" i="4"/>
  <c r="X113" i="4"/>
  <c r="O113" i="4"/>
  <c r="G114" i="4"/>
  <c r="J114" i="4"/>
  <c r="D113" i="4"/>
  <c r="N113" i="4"/>
  <c r="W113" i="4"/>
  <c r="U114" i="4"/>
  <c r="AB112" i="4"/>
  <c r="Y115" i="4"/>
  <c r="E115" i="4"/>
  <c r="C114" i="4"/>
  <c r="BP108" i="203"/>
  <c r="Z111" i="4"/>
  <c r="K113" i="4"/>
  <c r="P113" i="4" l="1"/>
  <c r="V113" i="4" s="1"/>
  <c r="C55" i="203"/>
  <c r="N55" i="203"/>
  <c r="M54" i="203"/>
  <c r="B55" i="203"/>
  <c r="P54" i="203"/>
  <c r="O55" i="203"/>
  <c r="AQ61" i="4"/>
  <c r="AA56" i="203" s="1"/>
  <c r="AA61" i="4"/>
  <c r="AF62" i="4" s="1"/>
  <c r="AN55" i="203"/>
  <c r="AM56" i="203"/>
  <c r="AG61" i="4"/>
  <c r="AL55" i="203"/>
  <c r="AO56" i="203"/>
  <c r="AQ55" i="203"/>
  <c r="T113" i="4"/>
  <c r="Y116" i="4"/>
  <c r="E116" i="4"/>
  <c r="C115" i="4"/>
  <c r="K114" i="4"/>
  <c r="BM110" i="203"/>
  <c r="I114" i="4"/>
  <c r="J115" i="4"/>
  <c r="G115" i="4"/>
  <c r="X114" i="4"/>
  <c r="F115" i="4"/>
  <c r="O114" i="4"/>
  <c r="AC114" i="4"/>
  <c r="D114" i="4"/>
  <c r="N114" i="4"/>
  <c r="W114" i="4"/>
  <c r="U115" i="4"/>
  <c r="Q113" i="4"/>
  <c r="H114" i="4"/>
  <c r="Z112" i="4"/>
  <c r="BP109" i="203"/>
  <c r="AB113" i="4"/>
  <c r="Z113" i="4" l="1"/>
  <c r="T55" i="203"/>
  <c r="X56" i="203"/>
  <c r="Q56" i="203"/>
  <c r="N56" i="203"/>
  <c r="D56" i="203"/>
  <c r="E56" i="203"/>
  <c r="T114" i="4"/>
  <c r="AN56" i="203"/>
  <c r="AK62" i="4"/>
  <c r="AC57" i="203" s="1"/>
  <c r="AO62" i="4"/>
  <c r="AD62" i="4"/>
  <c r="AP62" i="4"/>
  <c r="AJ61" i="4"/>
  <c r="AQ56" i="203" s="1"/>
  <c r="AE62" i="4"/>
  <c r="AM57" i="203" s="1"/>
  <c r="Z56" i="203"/>
  <c r="AK56" i="203"/>
  <c r="AO57" i="203"/>
  <c r="AB114" i="4"/>
  <c r="F116" i="4"/>
  <c r="O115" i="4"/>
  <c r="J116" i="4"/>
  <c r="AC115" i="4"/>
  <c r="D115" i="4"/>
  <c r="X115" i="4"/>
  <c r="G116" i="4"/>
  <c r="N115" i="4"/>
  <c r="W115" i="4"/>
  <c r="U116" i="4"/>
  <c r="I115" i="4"/>
  <c r="K115" i="4"/>
  <c r="P114" i="4"/>
  <c r="V114" i="4" s="1"/>
  <c r="Y117" i="4"/>
  <c r="E117" i="4"/>
  <c r="C116" i="4"/>
  <c r="Q114" i="4"/>
  <c r="BM111" i="203"/>
  <c r="H115" i="4"/>
  <c r="BP110" i="203"/>
  <c r="M55" i="203" l="1"/>
  <c r="S55" i="203"/>
  <c r="B56" i="203"/>
  <c r="O56" i="203"/>
  <c r="P55" i="203"/>
  <c r="AG62" i="4"/>
  <c r="AQ62" i="4"/>
  <c r="AL56" i="203"/>
  <c r="AA62" i="4"/>
  <c r="AK57" i="203"/>
  <c r="T115" i="4"/>
  <c r="AB115" i="4"/>
  <c r="AC116" i="4"/>
  <c r="F117" i="4"/>
  <c r="J117" i="4"/>
  <c r="D116" i="4"/>
  <c r="O116" i="4"/>
  <c r="G117" i="4"/>
  <c r="X116" i="4"/>
  <c r="N116" i="4"/>
  <c r="W116" i="4"/>
  <c r="U117" i="4"/>
  <c r="I116" i="4"/>
  <c r="P115" i="4"/>
  <c r="V115" i="4" s="1"/>
  <c r="Y118" i="4"/>
  <c r="E118" i="4"/>
  <c r="C117" i="4"/>
  <c r="Q115" i="4"/>
  <c r="K116" i="4"/>
  <c r="BM112" i="203"/>
  <c r="H116" i="4"/>
  <c r="BP111" i="203"/>
  <c r="Z114" i="4"/>
  <c r="H117" i="4" l="1"/>
  <c r="X57" i="203"/>
  <c r="T56" i="203"/>
  <c r="C56" i="203"/>
  <c r="P56" i="203"/>
  <c r="E57" i="203"/>
  <c r="Q57" i="203"/>
  <c r="D57" i="203"/>
  <c r="Z57" i="203"/>
  <c r="AA57" i="203"/>
  <c r="AO63" i="4"/>
  <c r="AP63" i="4"/>
  <c r="AE63" i="4"/>
  <c r="AD63" i="4"/>
  <c r="AL57" i="203"/>
  <c r="AK63" i="4"/>
  <c r="AC58" i="203" s="1"/>
  <c r="AF63" i="4"/>
  <c r="AJ62" i="4"/>
  <c r="AQ57" i="203" s="1"/>
  <c r="AN57" i="203"/>
  <c r="T116" i="4"/>
  <c r="AB116" i="4"/>
  <c r="X117" i="4"/>
  <c r="AC117" i="4"/>
  <c r="D117" i="4"/>
  <c r="J118" i="4"/>
  <c r="O117" i="4"/>
  <c r="G118" i="4"/>
  <c r="F118" i="4"/>
  <c r="N117" i="4"/>
  <c r="W117" i="4"/>
  <c r="U118" i="4"/>
  <c r="Q116" i="4"/>
  <c r="I117" i="4"/>
  <c r="BP112" i="203"/>
  <c r="K117" i="4"/>
  <c r="Z115" i="4"/>
  <c r="BM113" i="203"/>
  <c r="Y119" i="4"/>
  <c r="E119" i="4"/>
  <c r="C118" i="4"/>
  <c r="P116" i="4"/>
  <c r="V116" i="4" s="1"/>
  <c r="O57" i="203" l="1"/>
  <c r="M56" i="203"/>
  <c r="S56" i="203"/>
  <c r="N57" i="203"/>
  <c r="B57" i="203"/>
  <c r="AM58" i="203"/>
  <c r="AQ63" i="4"/>
  <c r="AG63" i="4"/>
  <c r="Z58" i="203" s="1"/>
  <c r="AO58" i="203"/>
  <c r="AA63" i="4"/>
  <c r="AP64" i="4" s="1"/>
  <c r="AK58" i="203"/>
  <c r="T117" i="4"/>
  <c r="AB117" i="4"/>
  <c r="Z116" i="4"/>
  <c r="BP113" i="203"/>
  <c r="P117" i="4"/>
  <c r="V117" i="4" s="1"/>
  <c r="Y120" i="4"/>
  <c r="E120" i="4"/>
  <c r="C119" i="4"/>
  <c r="H118" i="4"/>
  <c r="Q117" i="4"/>
  <c r="AC118" i="4"/>
  <c r="J119" i="4"/>
  <c r="G119" i="4"/>
  <c r="F119" i="4"/>
  <c r="X118" i="4"/>
  <c r="O118" i="4"/>
  <c r="D118" i="4"/>
  <c r="N118" i="4"/>
  <c r="W118" i="4"/>
  <c r="U119" i="4"/>
  <c r="I118" i="4"/>
  <c r="BM114" i="203"/>
  <c r="K118" i="4"/>
  <c r="H119" i="4" l="1"/>
  <c r="X58" i="203"/>
  <c r="C57" i="203"/>
  <c r="S57" i="203"/>
  <c r="P57" i="203"/>
  <c r="E58" i="203"/>
  <c r="D58" i="203"/>
  <c r="M57" i="203"/>
  <c r="Q58" i="203"/>
  <c r="B58" i="203"/>
  <c r="AA58" i="203"/>
  <c r="AO64" i="4"/>
  <c r="AQ64" i="4" s="1"/>
  <c r="AE64" i="4"/>
  <c r="AK64" i="4"/>
  <c r="AC59" i="203" s="1"/>
  <c r="AD64" i="4"/>
  <c r="AG64" i="4" s="1"/>
  <c r="AJ63" i="4"/>
  <c r="AF64" i="4"/>
  <c r="AO59" i="203" s="1"/>
  <c r="T118" i="4"/>
  <c r="AB118" i="4"/>
  <c r="Z117" i="4"/>
  <c r="K119" i="4"/>
  <c r="F120" i="4"/>
  <c r="X119" i="4"/>
  <c r="J120" i="4"/>
  <c r="D119" i="4"/>
  <c r="O119" i="4"/>
  <c r="G120" i="4"/>
  <c r="AC119" i="4"/>
  <c r="N119" i="4"/>
  <c r="W119" i="4"/>
  <c r="U120" i="4"/>
  <c r="Y121" i="4"/>
  <c r="E121" i="4"/>
  <c r="C120" i="4"/>
  <c r="BM115" i="203"/>
  <c r="I119" i="4"/>
  <c r="Q118" i="4"/>
  <c r="BP114" i="203"/>
  <c r="P118" i="4"/>
  <c r="V118" i="4" s="1"/>
  <c r="I120" i="4" l="1"/>
  <c r="P120" i="4" s="1"/>
  <c r="V120" i="4" s="1"/>
  <c r="T57" i="203"/>
  <c r="C58" i="203"/>
  <c r="O58" i="203"/>
  <c r="N58" i="203"/>
  <c r="AL58" i="203"/>
  <c r="AQ58" i="203"/>
  <c r="AM59" i="203"/>
  <c r="AN58" i="203"/>
  <c r="AA64" i="4"/>
  <c r="AA59" i="203"/>
  <c r="Z59" i="203"/>
  <c r="T119" i="4"/>
  <c r="H120" i="4"/>
  <c r="AB119" i="4"/>
  <c r="BM116" i="203"/>
  <c r="Q119" i="4"/>
  <c r="D120" i="4"/>
  <c r="O120" i="4"/>
  <c r="G121" i="4"/>
  <c r="J121" i="4"/>
  <c r="AC120" i="4"/>
  <c r="F121" i="4"/>
  <c r="X120" i="4"/>
  <c r="N120" i="4"/>
  <c r="W120" i="4"/>
  <c r="U121" i="4"/>
  <c r="BP115" i="203"/>
  <c r="K120" i="4"/>
  <c r="Z118" i="4"/>
  <c r="Y122" i="4"/>
  <c r="E122" i="4"/>
  <c r="C121" i="4"/>
  <c r="P119" i="4"/>
  <c r="V119" i="4" s="1"/>
  <c r="H121" i="4" l="1"/>
  <c r="X59" i="203"/>
  <c r="S58" i="203"/>
  <c r="E59" i="203"/>
  <c r="D59" i="203"/>
  <c r="AK59" i="203"/>
  <c r="AO65" i="4"/>
  <c r="AK65" i="4"/>
  <c r="AC60" i="203" s="1"/>
  <c r="AN59" i="203"/>
  <c r="AJ64" i="4"/>
  <c r="AF65" i="4"/>
  <c r="AO60" i="203" s="1"/>
  <c r="AD65" i="4"/>
  <c r="AE65" i="4"/>
  <c r="AP65" i="4"/>
  <c r="AL59" i="203"/>
  <c r="T120" i="4"/>
  <c r="Q120" i="4"/>
  <c r="Z119" i="4"/>
  <c r="BM117" i="203"/>
  <c r="K121" i="4"/>
  <c r="F122" i="4"/>
  <c r="O121" i="4"/>
  <c r="AC121" i="4"/>
  <c r="J122" i="4"/>
  <c r="X121" i="4"/>
  <c r="G122" i="4"/>
  <c r="D121" i="4"/>
  <c r="N121" i="4"/>
  <c r="W121" i="4"/>
  <c r="U122" i="4"/>
  <c r="AB120" i="4"/>
  <c r="Z120" i="4"/>
  <c r="BP116" i="203"/>
  <c r="I121" i="4"/>
  <c r="Y123" i="4"/>
  <c r="E123" i="4"/>
  <c r="C122" i="4"/>
  <c r="H122" i="4" l="1"/>
  <c r="T58" i="203"/>
  <c r="C59" i="203"/>
  <c r="Q59" i="203"/>
  <c r="O59" i="203"/>
  <c r="N59" i="203"/>
  <c r="B59" i="203"/>
  <c r="M58" i="203"/>
  <c r="P58" i="203"/>
  <c r="AQ59" i="203"/>
  <c r="AQ65" i="4"/>
  <c r="AA65" i="4"/>
  <c r="AG65" i="4"/>
  <c r="Z60" i="203" s="1"/>
  <c r="AM60" i="203"/>
  <c r="AK60" i="203"/>
  <c r="T121" i="4"/>
  <c r="I122" i="4"/>
  <c r="Q121" i="4"/>
  <c r="Y124" i="4"/>
  <c r="E124" i="4"/>
  <c r="C123" i="4"/>
  <c r="AB121" i="4"/>
  <c r="P121" i="4"/>
  <c r="V121" i="4" s="1"/>
  <c r="K122" i="4"/>
  <c r="BM118" i="203"/>
  <c r="BP117" i="203"/>
  <c r="X122" i="4"/>
  <c r="G123" i="4"/>
  <c r="AC122" i="4"/>
  <c r="J123" i="4"/>
  <c r="F123" i="4"/>
  <c r="O122" i="4"/>
  <c r="D122" i="4"/>
  <c r="N122" i="4"/>
  <c r="W122" i="4"/>
  <c r="U123" i="4"/>
  <c r="I123" i="4" l="1"/>
  <c r="P59" i="203"/>
  <c r="T59" i="203"/>
  <c r="E60" i="203"/>
  <c r="M59" i="203"/>
  <c r="Q60" i="203"/>
  <c r="N60" i="203"/>
  <c r="X60" i="203"/>
  <c r="D60" i="203"/>
  <c r="AD66" i="4"/>
  <c r="AP66" i="4"/>
  <c r="AA60" i="203"/>
  <c r="AF66" i="4"/>
  <c r="AO61" i="203" s="1"/>
  <c r="AK66" i="4"/>
  <c r="AC61" i="203" s="1"/>
  <c r="AE66" i="4"/>
  <c r="AJ65" i="4"/>
  <c r="AQ60" i="203" s="1"/>
  <c r="AO66" i="4"/>
  <c r="T122" i="4"/>
  <c r="H123" i="4"/>
  <c r="P122" i="4"/>
  <c r="AB122" i="4"/>
  <c r="Q122" i="4"/>
  <c r="Y125" i="4"/>
  <c r="E125" i="4"/>
  <c r="C124" i="4"/>
  <c r="K123" i="4"/>
  <c r="BM119" i="203"/>
  <c r="Z121" i="4"/>
  <c r="BP118" i="203"/>
  <c r="AC123" i="4"/>
  <c r="D123" i="4"/>
  <c r="J124" i="4"/>
  <c r="G124" i="4"/>
  <c r="X123" i="4"/>
  <c r="O123" i="4"/>
  <c r="F124" i="4"/>
  <c r="N123" i="4"/>
  <c r="W123" i="4"/>
  <c r="U124" i="4"/>
  <c r="Z122" i="4" l="1"/>
  <c r="V122" i="4"/>
  <c r="P123" i="4"/>
  <c r="H124" i="4"/>
  <c r="S59" i="203"/>
  <c r="B60" i="203"/>
  <c r="O60" i="203"/>
  <c r="AG66" i="4"/>
  <c r="Z61" i="203" s="1"/>
  <c r="AQ66" i="4"/>
  <c r="AA61" i="203" s="1"/>
  <c r="AN60" i="203"/>
  <c r="AA66" i="4"/>
  <c r="AK67" i="4" s="1"/>
  <c r="AC62" i="203" s="1"/>
  <c r="AL60" i="203"/>
  <c r="AM61" i="203"/>
  <c r="AK61" i="203"/>
  <c r="T123" i="4"/>
  <c r="Q123" i="4"/>
  <c r="AB123" i="4"/>
  <c r="BP119" i="203"/>
  <c r="BM120" i="203"/>
  <c r="J125" i="4"/>
  <c r="O124" i="4"/>
  <c r="G125" i="4"/>
  <c r="AC124" i="4"/>
  <c r="D124" i="4"/>
  <c r="F125" i="4"/>
  <c r="X124" i="4"/>
  <c r="N124" i="4"/>
  <c r="W124" i="4"/>
  <c r="U125" i="4"/>
  <c r="K124" i="4"/>
  <c r="I124" i="4"/>
  <c r="Y126" i="4"/>
  <c r="E126" i="4"/>
  <c r="C125" i="4"/>
  <c r="Z123" i="4" l="1"/>
  <c r="V123" i="4"/>
  <c r="H125" i="4"/>
  <c r="X61" i="203"/>
  <c r="C60" i="203"/>
  <c r="T60" i="203"/>
  <c r="M60" i="203"/>
  <c r="S60" i="203"/>
  <c r="E61" i="203"/>
  <c r="P60" i="203"/>
  <c r="D61" i="203"/>
  <c r="AD67" i="4"/>
  <c r="AE67" i="4"/>
  <c r="AF67" i="4"/>
  <c r="AP67" i="4"/>
  <c r="AL61" i="203"/>
  <c r="AN61" i="203"/>
  <c r="AO67" i="4"/>
  <c r="AJ66" i="4"/>
  <c r="T124" i="4"/>
  <c r="AB124" i="4"/>
  <c r="Q124" i="4"/>
  <c r="BM121" i="203"/>
  <c r="BP120" i="203"/>
  <c r="P124" i="4"/>
  <c r="V124" i="4" s="1"/>
  <c r="K125" i="4"/>
  <c r="F126" i="4"/>
  <c r="X125" i="4"/>
  <c r="D125" i="4"/>
  <c r="O125" i="4"/>
  <c r="J126" i="4"/>
  <c r="G126" i="4"/>
  <c r="AC125" i="4"/>
  <c r="N125" i="4"/>
  <c r="W125" i="4"/>
  <c r="U126" i="4"/>
  <c r="I125" i="4"/>
  <c r="Y127" i="4"/>
  <c r="E127" i="4"/>
  <c r="C126" i="4"/>
  <c r="I126" i="4" l="1"/>
  <c r="P126" i="4" s="1"/>
  <c r="O61" i="203"/>
  <c r="C61" i="203"/>
  <c r="N61" i="203"/>
  <c r="P61" i="203"/>
  <c r="M61" i="203"/>
  <c r="Q61" i="203"/>
  <c r="AO62" i="203"/>
  <c r="AM62" i="203"/>
  <c r="AA67" i="4"/>
  <c r="AO68" i="4" s="1"/>
  <c r="AK62" i="203"/>
  <c r="AG67" i="4"/>
  <c r="Z62" i="203" s="1"/>
  <c r="AQ61" i="203"/>
  <c r="AQ67" i="4"/>
  <c r="T125" i="4"/>
  <c r="AB125" i="4"/>
  <c r="G127" i="4"/>
  <c r="J127" i="4"/>
  <c r="O126" i="4"/>
  <c r="AC126" i="4"/>
  <c r="F127" i="4"/>
  <c r="X126" i="4"/>
  <c r="D126" i="4"/>
  <c r="N126" i="4"/>
  <c r="W126" i="4"/>
  <c r="U127" i="4"/>
  <c r="K126" i="4"/>
  <c r="Y128" i="4"/>
  <c r="E128" i="4"/>
  <c r="C127" i="4"/>
  <c r="Z124" i="4"/>
  <c r="BP121" i="203"/>
  <c r="H126" i="4"/>
  <c r="Q125" i="4"/>
  <c r="BM122" i="203"/>
  <c r="P125" i="4"/>
  <c r="V125" i="4" s="1"/>
  <c r="Z126" i="4" l="1"/>
  <c r="V126" i="4"/>
  <c r="C62" i="203"/>
  <c r="D62" i="203"/>
  <c r="S61" i="203"/>
  <c r="X62" i="203"/>
  <c r="E62" i="203"/>
  <c r="H127" i="4"/>
  <c r="O62" i="203"/>
  <c r="T61" i="203"/>
  <c r="Q62" i="203"/>
  <c r="B61" i="203"/>
  <c r="N62" i="203"/>
  <c r="B62" i="203"/>
  <c r="AJ67" i="4"/>
  <c r="AF68" i="4"/>
  <c r="AP68" i="4"/>
  <c r="AQ68" i="4" s="1"/>
  <c r="AK68" i="4"/>
  <c r="AC63" i="203" s="1"/>
  <c r="AE68" i="4"/>
  <c r="AM63" i="203" s="1"/>
  <c r="AL62" i="203"/>
  <c r="AD68" i="4"/>
  <c r="AA62" i="203"/>
  <c r="T126" i="4"/>
  <c r="I127" i="4"/>
  <c r="Y129" i="4"/>
  <c r="E129" i="4"/>
  <c r="C128" i="4"/>
  <c r="Z125" i="4"/>
  <c r="BP122" i="203"/>
  <c r="Q126" i="4"/>
  <c r="K127" i="4"/>
  <c r="BM123" i="203"/>
  <c r="AB126" i="4"/>
  <c r="AC127" i="4"/>
  <c r="F128" i="4"/>
  <c r="X127" i="4"/>
  <c r="D127" i="4"/>
  <c r="J128" i="4"/>
  <c r="G128" i="4"/>
  <c r="O127" i="4"/>
  <c r="N127" i="4"/>
  <c r="W127" i="4"/>
  <c r="U128" i="4"/>
  <c r="Q63" i="203" l="1"/>
  <c r="H128" i="4"/>
  <c r="X63" i="203"/>
  <c r="M62" i="203"/>
  <c r="P62" i="203"/>
  <c r="AN62" i="203"/>
  <c r="AO63" i="203"/>
  <c r="AQ62" i="203"/>
  <c r="AG68" i="4"/>
  <c r="AA68" i="4"/>
  <c r="AJ68" i="4" s="1"/>
  <c r="AK63" i="203"/>
  <c r="AA63" i="203"/>
  <c r="T127" i="4"/>
  <c r="P127" i="4"/>
  <c r="AB127" i="4"/>
  <c r="BP123" i="203"/>
  <c r="K128" i="4"/>
  <c r="F129" i="4"/>
  <c r="O128" i="4"/>
  <c r="D128" i="4"/>
  <c r="AC128" i="4"/>
  <c r="X128" i="4"/>
  <c r="G129" i="4"/>
  <c r="J129" i="4"/>
  <c r="N128" i="4"/>
  <c r="W128" i="4"/>
  <c r="U129" i="4"/>
  <c r="I128" i="4"/>
  <c r="BM124" i="203"/>
  <c r="Y130" i="4"/>
  <c r="E130" i="4"/>
  <c r="C129" i="4"/>
  <c r="Q127" i="4"/>
  <c r="Z127" i="4" l="1"/>
  <c r="V127" i="4"/>
  <c r="E63" i="203"/>
  <c r="D63" i="203"/>
  <c r="I129" i="4"/>
  <c r="O63" i="203"/>
  <c r="T62" i="203"/>
  <c r="S62" i="203"/>
  <c r="N63" i="203"/>
  <c r="Z63" i="203"/>
  <c r="AO69" i="4"/>
  <c r="AP69" i="4"/>
  <c r="AL63" i="203"/>
  <c r="AE69" i="4"/>
  <c r="AM64" i="203" s="1"/>
  <c r="AF69" i="4"/>
  <c r="AO64" i="203" s="1"/>
  <c r="AK69" i="4"/>
  <c r="AC64" i="203" s="1"/>
  <c r="AD69" i="4"/>
  <c r="AG69" i="4" s="1"/>
  <c r="AQ63" i="203"/>
  <c r="T128" i="4"/>
  <c r="H129" i="4"/>
  <c r="AB128" i="4"/>
  <c r="Y131" i="4"/>
  <c r="E131" i="4"/>
  <c r="C130" i="4"/>
  <c r="K129" i="4"/>
  <c r="BP124" i="203"/>
  <c r="P128" i="4"/>
  <c r="V128" i="4" s="1"/>
  <c r="Q128" i="4"/>
  <c r="BM125" i="203"/>
  <c r="F130" i="4"/>
  <c r="D129" i="4"/>
  <c r="O129" i="4"/>
  <c r="AC129" i="4"/>
  <c r="J130" i="4"/>
  <c r="G130" i="4"/>
  <c r="X129" i="4"/>
  <c r="N129" i="4"/>
  <c r="W129" i="4"/>
  <c r="U130" i="4"/>
  <c r="P129" i="4" l="1"/>
  <c r="V129" i="4" s="1"/>
  <c r="H130" i="4"/>
  <c r="B63" i="203"/>
  <c r="X64" i="203"/>
  <c r="P63" i="203"/>
  <c r="Q64" i="203"/>
  <c r="E64" i="203"/>
  <c r="D64" i="203"/>
  <c r="AQ69" i="4"/>
  <c r="AN63" i="203"/>
  <c r="C63" i="203"/>
  <c r="M63" i="203"/>
  <c r="AA69" i="4"/>
  <c r="AJ69" i="4" s="1"/>
  <c r="Z64" i="203"/>
  <c r="T129" i="4"/>
  <c r="AB129" i="4"/>
  <c r="Q129" i="4"/>
  <c r="AC130" i="4"/>
  <c r="D130" i="4"/>
  <c r="J131" i="4"/>
  <c r="X130" i="4"/>
  <c r="G131" i="4"/>
  <c r="F131" i="4"/>
  <c r="O130" i="4"/>
  <c r="N130" i="4"/>
  <c r="W130" i="4"/>
  <c r="U131" i="4"/>
  <c r="Z128" i="4"/>
  <c r="I130" i="4"/>
  <c r="K130" i="4"/>
  <c r="BM126" i="203"/>
  <c r="Y132" i="4"/>
  <c r="E132" i="4"/>
  <c r="C131" i="4"/>
  <c r="BP125" i="203"/>
  <c r="Z129" i="4" l="1"/>
  <c r="I131" i="4"/>
  <c r="T63" i="203"/>
  <c r="C64" i="203"/>
  <c r="S63" i="203"/>
  <c r="O64" i="203"/>
  <c r="N64" i="203"/>
  <c r="AA64" i="203"/>
  <c r="AK64" i="203"/>
  <c r="AF70" i="4"/>
  <c r="AO65" i="203" s="1"/>
  <c r="AK70" i="4"/>
  <c r="AC65" i="203" s="1"/>
  <c r="B64" i="203"/>
  <c r="AP70" i="4"/>
  <c r="AD70" i="4"/>
  <c r="AG70" i="4" s="1"/>
  <c r="AO70" i="4"/>
  <c r="AE70" i="4"/>
  <c r="AQ64" i="203"/>
  <c r="T130" i="4"/>
  <c r="AB130" i="4"/>
  <c r="AC131" i="4"/>
  <c r="D131" i="4"/>
  <c r="O131" i="4"/>
  <c r="F132" i="4"/>
  <c r="J132" i="4"/>
  <c r="G132" i="4"/>
  <c r="X131" i="4"/>
  <c r="N131" i="4"/>
  <c r="W131" i="4"/>
  <c r="U132" i="4"/>
  <c r="H131" i="4"/>
  <c r="BP126" i="203"/>
  <c r="Q130" i="4"/>
  <c r="Y133" i="4"/>
  <c r="E133" i="4"/>
  <c r="C132" i="4"/>
  <c r="K131" i="4"/>
  <c r="BM127" i="203"/>
  <c r="P130" i="4"/>
  <c r="V130" i="4" s="1"/>
  <c r="P131" i="4" l="1"/>
  <c r="M64" i="203"/>
  <c r="X65" i="203"/>
  <c r="B65" i="203"/>
  <c r="D65" i="203"/>
  <c r="P64" i="203"/>
  <c r="E65" i="203"/>
  <c r="AK65" i="203"/>
  <c r="AN64" i="203"/>
  <c r="AL64" i="203"/>
  <c r="AQ70" i="4"/>
  <c r="AM65" i="203"/>
  <c r="AA70" i="4"/>
  <c r="AJ70" i="4" s="1"/>
  <c r="Z65" i="203"/>
  <c r="T131" i="4"/>
  <c r="H132" i="4"/>
  <c r="I132" i="4"/>
  <c r="BM128" i="203"/>
  <c r="Y134" i="4"/>
  <c r="E134" i="4"/>
  <c r="C133" i="4"/>
  <c r="BP127" i="203"/>
  <c r="Q131" i="4"/>
  <c r="K132" i="4"/>
  <c r="AC132" i="4"/>
  <c r="F133" i="4"/>
  <c r="X132" i="4"/>
  <c r="G133" i="4"/>
  <c r="D132" i="4"/>
  <c r="J133" i="4"/>
  <c r="O132" i="4"/>
  <c r="N132" i="4"/>
  <c r="W132" i="4"/>
  <c r="U133" i="4"/>
  <c r="Z130" i="4"/>
  <c r="AB131" i="4"/>
  <c r="Z131" i="4" l="1"/>
  <c r="V131" i="4"/>
  <c r="C65" i="203"/>
  <c r="H133" i="4"/>
  <c r="O65" i="203"/>
  <c r="T64" i="203"/>
  <c r="Q65" i="203"/>
  <c r="S64" i="203"/>
  <c r="AQ65" i="203"/>
  <c r="AL65" i="203"/>
  <c r="AA65" i="203"/>
  <c r="AO71" i="4"/>
  <c r="AE71" i="4"/>
  <c r="AM66" i="203" s="1"/>
  <c r="AP71" i="4"/>
  <c r="AD71" i="4"/>
  <c r="AK66" i="203" s="1"/>
  <c r="AK71" i="4"/>
  <c r="AC66" i="203" s="1"/>
  <c r="AF71" i="4"/>
  <c r="AO66" i="203" s="1"/>
  <c r="T132" i="4"/>
  <c r="AB132" i="4"/>
  <c r="P132" i="4"/>
  <c r="V132" i="4" s="1"/>
  <c r="BP128" i="203"/>
  <c r="Y135" i="4"/>
  <c r="E135" i="4"/>
  <c r="C134" i="4"/>
  <c r="J134" i="4"/>
  <c r="O133" i="4"/>
  <c r="F134" i="4"/>
  <c r="X133" i="4"/>
  <c r="AC133" i="4"/>
  <c r="D133" i="4"/>
  <c r="G134" i="4"/>
  <c r="N133" i="4"/>
  <c r="W133" i="4"/>
  <c r="U134" i="4"/>
  <c r="BM129" i="203"/>
  <c r="Q132" i="4"/>
  <c r="K133" i="4"/>
  <c r="I133" i="4"/>
  <c r="I134" i="4" l="1"/>
  <c r="Q66" i="203"/>
  <c r="X66" i="203"/>
  <c r="E66" i="203"/>
  <c r="S65" i="203"/>
  <c r="P65" i="203"/>
  <c r="N65" i="203"/>
  <c r="D66" i="203"/>
  <c r="T65" i="203"/>
  <c r="AQ71" i="4"/>
  <c r="AA66" i="203" s="1"/>
  <c r="AA71" i="4"/>
  <c r="AD72" i="4" s="1"/>
  <c r="AN65" i="203"/>
  <c r="AG71" i="4"/>
  <c r="T133" i="4"/>
  <c r="H134" i="4"/>
  <c r="J135" i="4"/>
  <c r="AC134" i="4"/>
  <c r="D134" i="4"/>
  <c r="X134" i="4"/>
  <c r="F135" i="4"/>
  <c r="G135" i="4"/>
  <c r="O134" i="4"/>
  <c r="N134" i="4"/>
  <c r="W134" i="4"/>
  <c r="U135" i="4"/>
  <c r="K134" i="4"/>
  <c r="BM130" i="203"/>
  <c r="Y136" i="4"/>
  <c r="E136" i="4"/>
  <c r="C135" i="4"/>
  <c r="BP129" i="203"/>
  <c r="P133" i="4"/>
  <c r="V133" i="4" s="1"/>
  <c r="Q133" i="4"/>
  <c r="Z132" i="4"/>
  <c r="AB133" i="4"/>
  <c r="P134" i="4" l="1"/>
  <c r="V134" i="4" s="1"/>
  <c r="O66" i="203"/>
  <c r="N66" i="203"/>
  <c r="M65" i="203"/>
  <c r="AL66" i="203"/>
  <c r="AP72" i="4"/>
  <c r="AJ71" i="4"/>
  <c r="AQ66" i="203" s="1"/>
  <c r="AF72" i="4"/>
  <c r="Z66" i="203"/>
  <c r="AO72" i="4"/>
  <c r="AG72" i="4"/>
  <c r="AK72" i="4"/>
  <c r="AC67" i="203" s="1"/>
  <c r="AE72" i="4"/>
  <c r="AK67" i="203"/>
  <c r="T134" i="4"/>
  <c r="AB134" i="4"/>
  <c r="Z133" i="4"/>
  <c r="BP130" i="203"/>
  <c r="K135" i="4"/>
  <c r="F136" i="4"/>
  <c r="X135" i="4"/>
  <c r="J136" i="4"/>
  <c r="D135" i="4"/>
  <c r="O135" i="4"/>
  <c r="G136" i="4"/>
  <c r="AC135" i="4"/>
  <c r="N135" i="4"/>
  <c r="W135" i="4"/>
  <c r="U136" i="4"/>
  <c r="BM131" i="203"/>
  <c r="I135" i="4"/>
  <c r="Y137" i="4"/>
  <c r="E137" i="4"/>
  <c r="C136" i="4"/>
  <c r="Q134" i="4"/>
  <c r="H135" i="4"/>
  <c r="Z134" i="4" l="1"/>
  <c r="I136" i="4"/>
  <c r="X67" i="203"/>
  <c r="C66" i="203"/>
  <c r="B66" i="203"/>
  <c r="D67" i="203"/>
  <c r="E67" i="203"/>
  <c r="S66" i="203"/>
  <c r="AQ72" i="4"/>
  <c r="AN66" i="203"/>
  <c r="AO67" i="203"/>
  <c r="Z67" i="203"/>
  <c r="AM67" i="203"/>
  <c r="AA72" i="4"/>
  <c r="AO73" i="4" s="1"/>
  <c r="T135" i="4"/>
  <c r="AB135" i="4"/>
  <c r="X136" i="4"/>
  <c r="F137" i="4"/>
  <c r="O136" i="4"/>
  <c r="AC136" i="4"/>
  <c r="J137" i="4"/>
  <c r="D136" i="4"/>
  <c r="G137" i="4"/>
  <c r="N136" i="4"/>
  <c r="W136" i="4"/>
  <c r="U137" i="4"/>
  <c r="BP131" i="203"/>
  <c r="K136" i="4"/>
  <c r="Y138" i="4"/>
  <c r="E138" i="4"/>
  <c r="C137" i="4"/>
  <c r="P135" i="4"/>
  <c r="V135" i="4" s="1"/>
  <c r="BM132" i="203"/>
  <c r="H136" i="4"/>
  <c r="Q135" i="4"/>
  <c r="P136" i="4" l="1"/>
  <c r="V136" i="4" s="1"/>
  <c r="I137" i="4"/>
  <c r="P137" i="4" s="1"/>
  <c r="V137" i="4" s="1"/>
  <c r="T66" i="203"/>
  <c r="C67" i="203"/>
  <c r="N67" i="203"/>
  <c r="M66" i="203"/>
  <c r="P66" i="203"/>
  <c r="Q67" i="203"/>
  <c r="O67" i="203"/>
  <c r="AA67" i="203"/>
  <c r="AP73" i="4"/>
  <c r="AQ73" i="4" s="1"/>
  <c r="AF73" i="4"/>
  <c r="AD73" i="4"/>
  <c r="AG73" i="4" s="1"/>
  <c r="AE73" i="4"/>
  <c r="AK73" i="4"/>
  <c r="AC68" i="203" s="1"/>
  <c r="AJ72" i="4"/>
  <c r="AN67" i="203"/>
  <c r="T136" i="4"/>
  <c r="AC137" i="4"/>
  <c r="F138" i="4"/>
  <c r="O137" i="4"/>
  <c r="X137" i="4"/>
  <c r="J138" i="4"/>
  <c r="D137" i="4"/>
  <c r="G138" i="4"/>
  <c r="N137" i="4"/>
  <c r="W137" i="4"/>
  <c r="U138" i="4"/>
  <c r="Y139" i="4"/>
  <c r="E139" i="4"/>
  <c r="C138" i="4"/>
  <c r="Q136" i="4"/>
  <c r="BP132" i="203"/>
  <c r="BM133" i="203"/>
  <c r="K137" i="4"/>
  <c r="AB136" i="4"/>
  <c r="Z135" i="4"/>
  <c r="H137" i="4"/>
  <c r="Z136" i="4" l="1"/>
  <c r="H138" i="4"/>
  <c r="Q68" i="203"/>
  <c r="T67" i="203"/>
  <c r="B67" i="203"/>
  <c r="P67" i="203"/>
  <c r="X68" i="203"/>
  <c r="M67" i="203"/>
  <c r="D68" i="203"/>
  <c r="E68" i="203"/>
  <c r="Z68" i="203"/>
  <c r="AO68" i="203"/>
  <c r="AA73" i="4"/>
  <c r="AO74" i="4" s="1"/>
  <c r="AL67" i="203"/>
  <c r="AA68" i="203"/>
  <c r="AQ67" i="203"/>
  <c r="AM68" i="203"/>
  <c r="T137" i="4"/>
  <c r="I138" i="4"/>
  <c r="BP133" i="203"/>
  <c r="D138" i="4"/>
  <c r="AC138" i="4"/>
  <c r="F139" i="4"/>
  <c r="G139" i="4"/>
  <c r="J139" i="4"/>
  <c r="O138" i="4"/>
  <c r="X138" i="4"/>
  <c r="N138" i="4"/>
  <c r="W138" i="4"/>
  <c r="U139" i="4"/>
  <c r="AB137" i="4"/>
  <c r="BM134" i="203"/>
  <c r="Y140" i="4"/>
  <c r="E140" i="4"/>
  <c r="C139" i="4"/>
  <c r="Q137" i="4"/>
  <c r="Z137" i="4"/>
  <c r="K138" i="4"/>
  <c r="O68" i="203" l="1"/>
  <c r="S67" i="203"/>
  <c r="B68" i="203"/>
  <c r="AK68" i="203"/>
  <c r="AF74" i="4"/>
  <c r="AO69" i="203" s="1"/>
  <c r="AJ73" i="4"/>
  <c r="AP74" i="4"/>
  <c r="AQ74" i="4" s="1"/>
  <c r="AD74" i="4"/>
  <c r="AK74" i="4"/>
  <c r="AC69" i="203" s="1"/>
  <c r="AE74" i="4"/>
  <c r="T138" i="4"/>
  <c r="P138" i="4"/>
  <c r="V138" i="4" s="1"/>
  <c r="Q138" i="4"/>
  <c r="K139" i="4"/>
  <c r="BM135" i="203"/>
  <c r="G140" i="4"/>
  <c r="X139" i="4"/>
  <c r="D139" i="4"/>
  <c r="O139" i="4"/>
  <c r="AC139" i="4"/>
  <c r="J140" i="4"/>
  <c r="F140" i="4"/>
  <c r="N139" i="4"/>
  <c r="W139" i="4"/>
  <c r="U140" i="4"/>
  <c r="H139" i="4"/>
  <c r="BP134" i="203"/>
  <c r="I139" i="4"/>
  <c r="Y141" i="4"/>
  <c r="E141" i="4"/>
  <c r="C140" i="4"/>
  <c r="AB138" i="4"/>
  <c r="H140" i="4" l="1"/>
  <c r="D69" i="203"/>
  <c r="X69" i="203"/>
  <c r="C68" i="203"/>
  <c r="T68" i="203"/>
  <c r="Q69" i="203"/>
  <c r="E69" i="203"/>
  <c r="N68" i="203"/>
  <c r="S68" i="203"/>
  <c r="AA69" i="203"/>
  <c r="AL68" i="203"/>
  <c r="AQ68" i="203"/>
  <c r="AA74" i="4"/>
  <c r="AP75" i="4" s="1"/>
  <c r="AG74" i="4"/>
  <c r="AM69" i="203"/>
  <c r="AN68" i="203"/>
  <c r="T139" i="4"/>
  <c r="Z138" i="4"/>
  <c r="I140" i="4"/>
  <c r="Q139" i="4"/>
  <c r="K140" i="4"/>
  <c r="J141" i="4"/>
  <c r="AC140" i="4"/>
  <c r="O140" i="4"/>
  <c r="G141" i="4"/>
  <c r="F141" i="4"/>
  <c r="X140" i="4"/>
  <c r="D140" i="4"/>
  <c r="N140" i="4"/>
  <c r="W140" i="4"/>
  <c r="U141" i="4"/>
  <c r="AB139" i="4"/>
  <c r="Y142" i="4"/>
  <c r="E142" i="4"/>
  <c r="C141" i="4"/>
  <c r="P139" i="4"/>
  <c r="V139" i="4" s="1"/>
  <c r="BM136" i="203"/>
  <c r="BP135" i="203"/>
  <c r="I141" i="4" l="1"/>
  <c r="P141" i="4" s="1"/>
  <c r="M68" i="203"/>
  <c r="O69" i="203"/>
  <c r="C69" i="203"/>
  <c r="P68" i="203"/>
  <c r="B69" i="203"/>
  <c r="AK69" i="203"/>
  <c r="AK75" i="4"/>
  <c r="AC70" i="203" s="1"/>
  <c r="AJ74" i="4"/>
  <c r="AQ69" i="203" s="1"/>
  <c r="AD75" i="4"/>
  <c r="AE75" i="4"/>
  <c r="AO75" i="4"/>
  <c r="AQ75" i="4" s="1"/>
  <c r="AA70" i="203" s="1"/>
  <c r="AF75" i="4"/>
  <c r="Z69" i="203"/>
  <c r="T140" i="4"/>
  <c r="P140" i="4"/>
  <c r="V140" i="4" s="1"/>
  <c r="K141" i="4"/>
  <c r="D141" i="4"/>
  <c r="G142" i="4"/>
  <c r="AC141" i="4"/>
  <c r="J142" i="4"/>
  <c r="X141" i="4"/>
  <c r="O141" i="4"/>
  <c r="F142" i="4"/>
  <c r="N141" i="4"/>
  <c r="W141" i="4"/>
  <c r="U142" i="4"/>
  <c r="Q140" i="4"/>
  <c r="Y143" i="4"/>
  <c r="E143" i="4"/>
  <c r="C142" i="4"/>
  <c r="AB140" i="4"/>
  <c r="BM137" i="203"/>
  <c r="BP136" i="203"/>
  <c r="Z139" i="4"/>
  <c r="H141" i="4"/>
  <c r="Z141" i="4" l="1"/>
  <c r="V141" i="4"/>
  <c r="H142" i="4"/>
  <c r="S69" i="203"/>
  <c r="X70" i="203"/>
  <c r="N69" i="203"/>
  <c r="T69" i="203"/>
  <c r="Q70" i="203"/>
  <c r="D70" i="203"/>
  <c r="E70" i="203"/>
  <c r="M69" i="203"/>
  <c r="AG75" i="4"/>
  <c r="Z70" i="203" s="1"/>
  <c r="AK70" i="203"/>
  <c r="AO70" i="203"/>
  <c r="AL69" i="203"/>
  <c r="AA75" i="4"/>
  <c r="AK76" i="4" s="1"/>
  <c r="AC71" i="203" s="1"/>
  <c r="AM70" i="203"/>
  <c r="AN69" i="203"/>
  <c r="Z140" i="4"/>
  <c r="T141" i="4"/>
  <c r="I142" i="4"/>
  <c r="AB141" i="4"/>
  <c r="T143" i="4"/>
  <c r="Y144" i="4"/>
  <c r="E144" i="4"/>
  <c r="C143" i="4"/>
  <c r="BM138" i="203"/>
  <c r="Q141" i="4"/>
  <c r="K142" i="4"/>
  <c r="BP137" i="203"/>
  <c r="X142" i="4"/>
  <c r="J143" i="4"/>
  <c r="G143" i="4"/>
  <c r="AC142" i="4"/>
  <c r="F143" i="4"/>
  <c r="D142" i="4"/>
  <c r="O142" i="4"/>
  <c r="N142" i="4"/>
  <c r="W142" i="4"/>
  <c r="U143" i="4"/>
  <c r="I143" i="4" l="1"/>
  <c r="O70" i="203"/>
  <c r="C70" i="203"/>
  <c r="P69" i="203"/>
  <c r="B70" i="203"/>
  <c r="AD76" i="4"/>
  <c r="AG76" i="4" s="1"/>
  <c r="AL70" i="203"/>
  <c r="AO76" i="4"/>
  <c r="AJ75" i="4"/>
  <c r="AQ70" i="203" s="1"/>
  <c r="AP76" i="4"/>
  <c r="AF76" i="4"/>
  <c r="AE76" i="4"/>
  <c r="T142" i="4"/>
  <c r="H143" i="4"/>
  <c r="P142" i="4"/>
  <c r="AC143" i="4"/>
  <c r="F144" i="4"/>
  <c r="J144" i="4"/>
  <c r="X143" i="4"/>
  <c r="D143" i="4"/>
  <c r="O143" i="4"/>
  <c r="G144" i="4"/>
  <c r="N143" i="4"/>
  <c r="W143" i="4"/>
  <c r="U144" i="4"/>
  <c r="Y145" i="4"/>
  <c r="E145" i="4"/>
  <c r="C144" i="4"/>
  <c r="Q142" i="4"/>
  <c r="BP138" i="203"/>
  <c r="AB142" i="4"/>
  <c r="K143" i="4"/>
  <c r="BM139" i="203"/>
  <c r="Z142" i="4" l="1"/>
  <c r="V142" i="4"/>
  <c r="P143" i="4"/>
  <c r="V143" i="4" s="1"/>
  <c r="T70" i="203"/>
  <c r="D71" i="203"/>
  <c r="Q71" i="203"/>
  <c r="E71" i="203"/>
  <c r="M70" i="203"/>
  <c r="X71" i="203"/>
  <c r="N70" i="203"/>
  <c r="AM71" i="203"/>
  <c r="AQ76" i="4"/>
  <c r="AO71" i="203"/>
  <c r="AK71" i="203"/>
  <c r="Z71" i="203"/>
  <c r="AA76" i="4"/>
  <c r="AK77" i="4" s="1"/>
  <c r="AC72" i="203" s="1"/>
  <c r="AN70" i="203"/>
  <c r="AB143" i="4"/>
  <c r="Q143" i="4"/>
  <c r="BP139" i="203"/>
  <c r="X144" i="4"/>
  <c r="O144" i="4"/>
  <c r="J145" i="4"/>
  <c r="G145" i="4"/>
  <c r="AC144" i="4"/>
  <c r="D144" i="4"/>
  <c r="F145" i="4"/>
  <c r="N144" i="4"/>
  <c r="W144" i="4"/>
  <c r="U145" i="4"/>
  <c r="K144" i="4"/>
  <c r="Y146" i="4"/>
  <c r="E146" i="4"/>
  <c r="C145" i="4"/>
  <c r="BM140" i="203"/>
  <c r="I144" i="4"/>
  <c r="H144" i="4"/>
  <c r="Z143" i="4" l="1"/>
  <c r="I145" i="4"/>
  <c r="P145" i="4" s="1"/>
  <c r="V145" i="4" s="1"/>
  <c r="O71" i="203"/>
  <c r="S70" i="203"/>
  <c r="P70" i="203"/>
  <c r="N71" i="203"/>
  <c r="B71" i="203"/>
  <c r="AA71" i="203"/>
  <c r="AD77" i="4"/>
  <c r="AK72" i="203" s="1"/>
  <c r="AL71" i="203"/>
  <c r="AE77" i="4"/>
  <c r="AM72" i="203" s="1"/>
  <c r="AJ76" i="4"/>
  <c r="AP77" i="4"/>
  <c r="AF77" i="4"/>
  <c r="AO72" i="203" s="1"/>
  <c r="AO77" i="4"/>
  <c r="AN71" i="203"/>
  <c r="T144" i="4"/>
  <c r="H145" i="4"/>
  <c r="Q144" i="4"/>
  <c r="K145" i="4"/>
  <c r="BP140" i="203"/>
  <c r="BM141" i="203"/>
  <c r="F146" i="4"/>
  <c r="O145" i="4"/>
  <c r="AC145" i="4"/>
  <c r="D145" i="4"/>
  <c r="X145" i="4"/>
  <c r="G146" i="4"/>
  <c r="J146" i="4"/>
  <c r="N145" i="4"/>
  <c r="W145" i="4"/>
  <c r="U146" i="4"/>
  <c r="AB144" i="4"/>
  <c r="P144" i="4"/>
  <c r="V144" i="4" s="1"/>
  <c r="Y147" i="4"/>
  <c r="E147" i="4"/>
  <c r="C146" i="4"/>
  <c r="H146" i="4" l="1"/>
  <c r="C71" i="203"/>
  <c r="T71" i="203"/>
  <c r="E72" i="203"/>
  <c r="D72" i="203"/>
  <c r="B72" i="203"/>
  <c r="X72" i="203"/>
  <c r="AG77" i="4"/>
  <c r="AA77" i="4"/>
  <c r="AD78" i="4" s="1"/>
  <c r="AQ77" i="4"/>
  <c r="AQ71" i="203"/>
  <c r="T145" i="4"/>
  <c r="I146" i="4"/>
  <c r="P146" i="4" s="1"/>
  <c r="V146" i="4" s="1"/>
  <c r="AB145" i="4"/>
  <c r="T147" i="4"/>
  <c r="Y148" i="4"/>
  <c r="E148" i="4"/>
  <c r="C147" i="4"/>
  <c r="BM142" i="203"/>
  <c r="BP141" i="203"/>
  <c r="K146" i="4"/>
  <c r="Z145" i="4"/>
  <c r="Z144" i="4"/>
  <c r="D146" i="4"/>
  <c r="O146" i="4"/>
  <c r="G147" i="4"/>
  <c r="AC146" i="4"/>
  <c r="J147" i="4"/>
  <c r="X146" i="4"/>
  <c r="F147" i="4"/>
  <c r="N146" i="4"/>
  <c r="W146" i="4"/>
  <c r="U147" i="4"/>
  <c r="Q145" i="4"/>
  <c r="I147" i="4" l="1"/>
  <c r="O72" i="203"/>
  <c r="Q72" i="203"/>
  <c r="N72" i="203"/>
  <c r="S71" i="203"/>
  <c r="M71" i="203"/>
  <c r="P71" i="203"/>
  <c r="Z72" i="203"/>
  <c r="AK73" i="203"/>
  <c r="AP78" i="4"/>
  <c r="AF78" i="4"/>
  <c r="AJ77" i="4"/>
  <c r="AQ72" i="203" s="1"/>
  <c r="AO78" i="4"/>
  <c r="AE78" i="4"/>
  <c r="AM73" i="203" s="1"/>
  <c r="AK78" i="4"/>
  <c r="AC73" i="203" s="1"/>
  <c r="AG78" i="4"/>
  <c r="Z73" i="203" s="1"/>
  <c r="AA72" i="203"/>
  <c r="T146" i="4"/>
  <c r="H147" i="4"/>
  <c r="BP142" i="203"/>
  <c r="Y149" i="4"/>
  <c r="E149" i="4"/>
  <c r="C148" i="4"/>
  <c r="AB146" i="4"/>
  <c r="Q146" i="4"/>
  <c r="BM143" i="203"/>
  <c r="K147" i="4"/>
  <c r="Z146" i="4"/>
  <c r="G148" i="4"/>
  <c r="F148" i="4"/>
  <c r="X147" i="4"/>
  <c r="O147" i="4"/>
  <c r="D147" i="4"/>
  <c r="AC147" i="4"/>
  <c r="J148" i="4"/>
  <c r="N147" i="4"/>
  <c r="W147" i="4"/>
  <c r="U148" i="4"/>
  <c r="P147" i="4" l="1"/>
  <c r="V147" i="4" s="1"/>
  <c r="H148" i="4"/>
  <c r="S72" i="203"/>
  <c r="X73" i="203"/>
  <c r="T72" i="203"/>
  <c r="D73" i="203"/>
  <c r="P72" i="203"/>
  <c r="C72" i="203"/>
  <c r="E73" i="203"/>
  <c r="M72" i="203"/>
  <c r="Q73" i="203"/>
  <c r="AQ78" i="4"/>
  <c r="AL72" i="203"/>
  <c r="AA78" i="4"/>
  <c r="AD79" i="4" s="1"/>
  <c r="AN72" i="203"/>
  <c r="AO73" i="203"/>
  <c r="AB147" i="4"/>
  <c r="BP143" i="203"/>
  <c r="J149" i="4"/>
  <c r="G149" i="4"/>
  <c r="D148" i="4"/>
  <c r="AC148" i="4"/>
  <c r="F149" i="4"/>
  <c r="O148" i="4"/>
  <c r="X148" i="4"/>
  <c r="N148" i="4"/>
  <c r="W148" i="4"/>
  <c r="U149" i="4"/>
  <c r="Y150" i="4"/>
  <c r="E150" i="4"/>
  <c r="C149" i="4"/>
  <c r="Z147" i="4"/>
  <c r="I148" i="4"/>
  <c r="K148" i="4"/>
  <c r="Q147" i="4"/>
  <c r="BM144" i="203"/>
  <c r="H149" i="4" l="1"/>
  <c r="C73" i="203"/>
  <c r="B73" i="203"/>
  <c r="N73" i="203"/>
  <c r="O73" i="203"/>
  <c r="AA73" i="203"/>
  <c r="AL73" i="203"/>
  <c r="AO79" i="4"/>
  <c r="AG79" i="4"/>
  <c r="Z74" i="203" s="1"/>
  <c r="AF79" i="4"/>
  <c r="AJ78" i="4"/>
  <c r="AQ73" i="203" s="1"/>
  <c r="AK79" i="4"/>
  <c r="AC74" i="203" s="1"/>
  <c r="AE79" i="4"/>
  <c r="AP79" i="4"/>
  <c r="AK74" i="203"/>
  <c r="T148" i="4"/>
  <c r="I149" i="4"/>
  <c r="AB148" i="4"/>
  <c r="K149" i="4"/>
  <c r="Y151" i="4"/>
  <c r="E151" i="4"/>
  <c r="C150" i="4"/>
  <c r="BM145" i="203"/>
  <c r="BP144" i="203"/>
  <c r="P148" i="4"/>
  <c r="V148" i="4" s="1"/>
  <c r="F150" i="4"/>
  <c r="X149" i="4"/>
  <c r="AC149" i="4"/>
  <c r="O149" i="4"/>
  <c r="J150" i="4"/>
  <c r="D149" i="4"/>
  <c r="G150" i="4"/>
  <c r="N149" i="4"/>
  <c r="W149" i="4"/>
  <c r="U150" i="4"/>
  <c r="Q148" i="4"/>
  <c r="H150" i="4" l="1"/>
  <c r="B74" i="203"/>
  <c r="X74" i="203"/>
  <c r="T73" i="203"/>
  <c r="S73" i="203"/>
  <c r="E74" i="203"/>
  <c r="M73" i="203"/>
  <c r="D74" i="203"/>
  <c r="P73" i="203"/>
  <c r="AQ79" i="4"/>
  <c r="AA74" i="203" s="1"/>
  <c r="AN73" i="203"/>
  <c r="AO74" i="203"/>
  <c r="AA79" i="4"/>
  <c r="T149" i="4"/>
  <c r="P149" i="4"/>
  <c r="V149" i="4" s="1"/>
  <c r="Q149" i="4"/>
  <c r="BM146" i="203"/>
  <c r="J151" i="4"/>
  <c r="AC150" i="4"/>
  <c r="X150" i="4"/>
  <c r="O150" i="4"/>
  <c r="F151" i="4"/>
  <c r="D150" i="4"/>
  <c r="G151" i="4"/>
  <c r="N150" i="4"/>
  <c r="W150" i="4"/>
  <c r="U151" i="4"/>
  <c r="AB149" i="4"/>
  <c r="I150" i="4"/>
  <c r="K150" i="4"/>
  <c r="Z148" i="4"/>
  <c r="BP145" i="203"/>
  <c r="Y152" i="4"/>
  <c r="E152" i="4"/>
  <c r="C151" i="4"/>
  <c r="H151" i="4" l="1"/>
  <c r="N74" i="203"/>
  <c r="O74" i="203"/>
  <c r="Q74" i="203"/>
  <c r="C74" i="203"/>
  <c r="AE80" i="4"/>
  <c r="AK80" i="4"/>
  <c r="AC75" i="203" s="1"/>
  <c r="AF80" i="4"/>
  <c r="AP80" i="4"/>
  <c r="AO80" i="4"/>
  <c r="AD80" i="4"/>
  <c r="AJ79" i="4"/>
  <c r="AM74" i="203"/>
  <c r="T150" i="4"/>
  <c r="Z149" i="4"/>
  <c r="AB150" i="4"/>
  <c r="BP146" i="203"/>
  <c r="K151" i="4"/>
  <c r="BM147" i="203"/>
  <c r="P150" i="4"/>
  <c r="V150" i="4" s="1"/>
  <c r="I151" i="4"/>
  <c r="Y153" i="4"/>
  <c r="E153" i="4"/>
  <c r="C152" i="4"/>
  <c r="Q150" i="4"/>
  <c r="J152" i="4"/>
  <c r="AC151" i="4"/>
  <c r="D151" i="4"/>
  <c r="X151" i="4"/>
  <c r="F152" i="4"/>
  <c r="G152" i="4"/>
  <c r="O151" i="4"/>
  <c r="N151" i="4"/>
  <c r="W151" i="4"/>
  <c r="U152" i="4"/>
  <c r="I152" i="4" l="1"/>
  <c r="P152" i="4" s="1"/>
  <c r="V152" i="4" s="1"/>
  <c r="B75" i="203"/>
  <c r="X75" i="203"/>
  <c r="E75" i="203"/>
  <c r="N75" i="203"/>
  <c r="D75" i="203"/>
  <c r="T74" i="203"/>
  <c r="AQ80" i="4"/>
  <c r="AA75" i="203" s="1"/>
  <c r="AL74" i="203"/>
  <c r="AO75" i="203"/>
  <c r="AG80" i="4"/>
  <c r="AA80" i="4"/>
  <c r="AQ74" i="203"/>
  <c r="AN74" i="203"/>
  <c r="AM75" i="203"/>
  <c r="T151" i="4"/>
  <c r="H152" i="4"/>
  <c r="AB151" i="4"/>
  <c r="K152" i="4"/>
  <c r="P151" i="4"/>
  <c r="V151" i="4" s="1"/>
  <c r="Z150" i="4"/>
  <c r="BM148" i="203"/>
  <c r="AC152" i="4"/>
  <c r="F153" i="4"/>
  <c r="D152" i="4"/>
  <c r="G153" i="4"/>
  <c r="O152" i="4"/>
  <c r="J153" i="4"/>
  <c r="X152" i="4"/>
  <c r="N152" i="4"/>
  <c r="W152" i="4"/>
  <c r="U153" i="4"/>
  <c r="BP147" i="203"/>
  <c r="Y154" i="4"/>
  <c r="E154" i="4"/>
  <c r="C153" i="4"/>
  <c r="Q151" i="4"/>
  <c r="H153" i="4" l="1"/>
  <c r="Q75" i="203"/>
  <c r="S74" i="203"/>
  <c r="M74" i="203"/>
  <c r="O75" i="203"/>
  <c r="P74" i="203"/>
  <c r="AK75" i="203"/>
  <c r="Z75" i="203"/>
  <c r="AF81" i="4"/>
  <c r="AO81" i="4"/>
  <c r="AJ80" i="4"/>
  <c r="AP81" i="4"/>
  <c r="AK81" i="4"/>
  <c r="AC76" i="203" s="1"/>
  <c r="AE81" i="4"/>
  <c r="AD81" i="4"/>
  <c r="T152" i="4"/>
  <c r="I153" i="4"/>
  <c r="AB152" i="4"/>
  <c r="BP148" i="203"/>
  <c r="BM149" i="203"/>
  <c r="J154" i="4"/>
  <c r="D153" i="4"/>
  <c r="G154" i="4"/>
  <c r="AC153" i="4"/>
  <c r="O153" i="4"/>
  <c r="F154" i="4"/>
  <c r="X153" i="4"/>
  <c r="N153" i="4"/>
  <c r="W153" i="4"/>
  <c r="U154" i="4"/>
  <c r="Q152" i="4"/>
  <c r="K153" i="4"/>
  <c r="Z151" i="4"/>
  <c r="Y155" i="4"/>
  <c r="E155" i="4"/>
  <c r="C154" i="4"/>
  <c r="Z152" i="4"/>
  <c r="X76" i="203" l="1"/>
  <c r="C75" i="203"/>
  <c r="E76" i="203"/>
  <c r="B76" i="203"/>
  <c r="D76" i="203"/>
  <c r="S75" i="203"/>
  <c r="Q76" i="203"/>
  <c r="AQ81" i="4"/>
  <c r="AA76" i="203" s="1"/>
  <c r="AA81" i="4"/>
  <c r="AN76" i="203" s="1"/>
  <c r="AL75" i="203"/>
  <c r="AG81" i="4"/>
  <c r="AM76" i="203"/>
  <c r="AO76" i="203"/>
  <c r="AN75" i="203"/>
  <c r="AQ75" i="203"/>
  <c r="T153" i="4"/>
  <c r="P153" i="4"/>
  <c r="V153" i="4" s="1"/>
  <c r="AB153" i="4"/>
  <c r="K154" i="4"/>
  <c r="BP149" i="203"/>
  <c r="BM150" i="203"/>
  <c r="Q153" i="4"/>
  <c r="F155" i="4"/>
  <c r="D154" i="4"/>
  <c r="X154" i="4"/>
  <c r="O154" i="4"/>
  <c r="J155" i="4"/>
  <c r="G155" i="4"/>
  <c r="AC154" i="4"/>
  <c r="N154" i="4"/>
  <c r="W154" i="4"/>
  <c r="U155" i="4"/>
  <c r="Y156" i="4"/>
  <c r="E156" i="4"/>
  <c r="C155" i="4"/>
  <c r="H154" i="4"/>
  <c r="I154" i="4"/>
  <c r="H155" i="4" l="1"/>
  <c r="O76" i="203"/>
  <c r="T75" i="203"/>
  <c r="C76" i="203"/>
  <c r="N76" i="203"/>
  <c r="M75" i="203"/>
  <c r="P75" i="203"/>
  <c r="AK82" i="4"/>
  <c r="AC77" i="203" s="1"/>
  <c r="AO82" i="4"/>
  <c r="AD82" i="4"/>
  <c r="AF82" i="4"/>
  <c r="AO77" i="203" s="1"/>
  <c r="AP82" i="4"/>
  <c r="AE82" i="4"/>
  <c r="AM77" i="203" s="1"/>
  <c r="AJ81" i="4"/>
  <c r="AK76" i="203"/>
  <c r="Z76" i="203"/>
  <c r="T154" i="4"/>
  <c r="Z153" i="4"/>
  <c r="I155" i="4"/>
  <c r="P155" i="4" s="1"/>
  <c r="V155" i="4" s="1"/>
  <c r="AB154" i="4"/>
  <c r="Q154" i="4"/>
  <c r="Y157" i="4"/>
  <c r="E157" i="4"/>
  <c r="C156" i="4"/>
  <c r="BP150" i="203"/>
  <c r="K155" i="4"/>
  <c r="BM151" i="203"/>
  <c r="P154" i="4"/>
  <c r="V154" i="4" s="1"/>
  <c r="AC155" i="4"/>
  <c r="F156" i="4"/>
  <c r="D155" i="4"/>
  <c r="O155" i="4"/>
  <c r="J156" i="4"/>
  <c r="G156" i="4"/>
  <c r="X155" i="4"/>
  <c r="N155" i="4"/>
  <c r="W155" i="4"/>
  <c r="U156" i="4"/>
  <c r="H156" i="4" l="1"/>
  <c r="Q77" i="203"/>
  <c r="D77" i="203"/>
  <c r="E77" i="203"/>
  <c r="B77" i="203"/>
  <c r="X77" i="203"/>
  <c r="T76" i="203"/>
  <c r="AL76" i="203"/>
  <c r="AA82" i="4"/>
  <c r="AJ82" i="4" s="1"/>
  <c r="AK77" i="203"/>
  <c r="AG82" i="4"/>
  <c r="AQ76" i="203"/>
  <c r="AQ82" i="4"/>
  <c r="T155" i="4"/>
  <c r="AB155" i="4"/>
  <c r="Q155" i="4"/>
  <c r="BM152" i="203"/>
  <c r="BP151" i="203"/>
  <c r="K156" i="4"/>
  <c r="O156" i="4"/>
  <c r="AC156" i="4"/>
  <c r="F157" i="4"/>
  <c r="X156" i="4"/>
  <c r="D156" i="4"/>
  <c r="G157" i="4"/>
  <c r="J157" i="4"/>
  <c r="N156" i="4"/>
  <c r="W156" i="4"/>
  <c r="U157" i="4"/>
  <c r="Z155" i="4"/>
  <c r="Z154" i="4"/>
  <c r="I156" i="4"/>
  <c r="Y158" i="4"/>
  <c r="E158" i="4"/>
  <c r="C157" i="4"/>
  <c r="H157" i="4" l="1"/>
  <c r="O77" i="203"/>
  <c r="M76" i="203"/>
  <c r="S76" i="203"/>
  <c r="C77" i="203"/>
  <c r="P76" i="203"/>
  <c r="AD83" i="4"/>
  <c r="AO83" i="4"/>
  <c r="AF83" i="4"/>
  <c r="AO78" i="203" s="1"/>
  <c r="AE83" i="4"/>
  <c r="AM78" i="203" s="1"/>
  <c r="AP83" i="4"/>
  <c r="AQ77" i="203"/>
  <c r="AK83" i="4"/>
  <c r="AC78" i="203" s="1"/>
  <c r="Z77" i="203"/>
  <c r="AA77" i="203"/>
  <c r="T156" i="4"/>
  <c r="I157" i="4"/>
  <c r="BM153" i="203"/>
  <c r="Q156" i="4"/>
  <c r="BP152" i="203"/>
  <c r="P156" i="4"/>
  <c r="V156" i="4" s="1"/>
  <c r="K157" i="4"/>
  <c r="AB156" i="4"/>
  <c r="Y159" i="4"/>
  <c r="E159" i="4"/>
  <c r="C158" i="4"/>
  <c r="X157" i="4"/>
  <c r="F158" i="4"/>
  <c r="AC157" i="4"/>
  <c r="J158" i="4"/>
  <c r="D157" i="4"/>
  <c r="O157" i="4"/>
  <c r="G158" i="4"/>
  <c r="N157" i="4"/>
  <c r="W157" i="4"/>
  <c r="U158" i="4"/>
  <c r="H158" i="4" l="1"/>
  <c r="D78" i="203"/>
  <c r="X78" i="203"/>
  <c r="N77" i="203"/>
  <c r="P77" i="203"/>
  <c r="M77" i="203"/>
  <c r="E78" i="203"/>
  <c r="Q78" i="203"/>
  <c r="AQ83" i="4"/>
  <c r="AA78" i="203" s="1"/>
  <c r="AN77" i="203"/>
  <c r="AA83" i="4"/>
  <c r="AO84" i="4" s="1"/>
  <c r="AG83" i="4"/>
  <c r="AL77" i="203"/>
  <c r="AK78" i="203"/>
  <c r="T157" i="4"/>
  <c r="I158" i="4"/>
  <c r="P157" i="4"/>
  <c r="AB157" i="4"/>
  <c r="Q157" i="4"/>
  <c r="Y160" i="4"/>
  <c r="E160" i="4"/>
  <c r="C159" i="4"/>
  <c r="BP153" i="203"/>
  <c r="K158" i="4"/>
  <c r="BM154" i="203"/>
  <c r="Z156" i="4"/>
  <c r="AC158" i="4"/>
  <c r="F159" i="4"/>
  <c r="X158" i="4"/>
  <c r="D158" i="4"/>
  <c r="G159" i="4"/>
  <c r="J159" i="4"/>
  <c r="O158" i="4"/>
  <c r="N158" i="4"/>
  <c r="W158" i="4"/>
  <c r="U159" i="4"/>
  <c r="Z157" i="4" l="1"/>
  <c r="V157" i="4"/>
  <c r="H159" i="4"/>
  <c r="O78" i="203"/>
  <c r="B78" i="203"/>
  <c r="T77" i="203"/>
  <c r="C78" i="203"/>
  <c r="N78" i="203"/>
  <c r="S77" i="203"/>
  <c r="AE84" i="4"/>
  <c r="AM79" i="203" s="1"/>
  <c r="AN78" i="203"/>
  <c r="AF84" i="4"/>
  <c r="AO79" i="203" s="1"/>
  <c r="AK84" i="4"/>
  <c r="AC79" i="203" s="1"/>
  <c r="AP84" i="4"/>
  <c r="AQ84" i="4" s="1"/>
  <c r="AJ83" i="4"/>
  <c r="AD84" i="4"/>
  <c r="AG84" i="4" s="1"/>
  <c r="Z78" i="203"/>
  <c r="T158" i="4"/>
  <c r="P158" i="4"/>
  <c r="V158" i="4" s="1"/>
  <c r="D159" i="4"/>
  <c r="O159" i="4"/>
  <c r="X159" i="4"/>
  <c r="J160" i="4"/>
  <c r="F160" i="4"/>
  <c r="G160" i="4"/>
  <c r="AC159" i="4"/>
  <c r="N159" i="4"/>
  <c r="W159" i="4"/>
  <c r="U160" i="4"/>
  <c r="K159" i="4"/>
  <c r="BP154" i="203"/>
  <c r="I159" i="4"/>
  <c r="Y161" i="4"/>
  <c r="E161" i="4"/>
  <c r="C160" i="4"/>
  <c r="Q158" i="4"/>
  <c r="AB158" i="4"/>
  <c r="BM155" i="203"/>
  <c r="H160" i="4" l="1"/>
  <c r="N79" i="203"/>
  <c r="E79" i="203"/>
  <c r="X79" i="203"/>
  <c r="D79" i="203"/>
  <c r="S78" i="203"/>
  <c r="P78" i="203"/>
  <c r="AL78" i="203"/>
  <c r="AQ78" i="203"/>
  <c r="AA84" i="4"/>
  <c r="AK85" i="4" s="1"/>
  <c r="AC80" i="203" s="1"/>
  <c r="AK79" i="203"/>
  <c r="AA79" i="203"/>
  <c r="Z79" i="203"/>
  <c r="T159" i="4"/>
  <c r="Z158" i="4"/>
  <c r="Q159" i="4"/>
  <c r="O160" i="4"/>
  <c r="J161" i="4"/>
  <c r="X160" i="4"/>
  <c r="G161" i="4"/>
  <c r="AC160" i="4"/>
  <c r="D160" i="4"/>
  <c r="F161" i="4"/>
  <c r="N160" i="4"/>
  <c r="W160" i="4"/>
  <c r="U161" i="4"/>
  <c r="P159" i="4"/>
  <c r="V159" i="4" s="1"/>
  <c r="BM156" i="203"/>
  <c r="Y162" i="4"/>
  <c r="E162" i="4"/>
  <c r="C161" i="4"/>
  <c r="I160" i="4"/>
  <c r="K160" i="4"/>
  <c r="BP155" i="203"/>
  <c r="AB159" i="4"/>
  <c r="H161" i="4" l="1"/>
  <c r="B79" i="203"/>
  <c r="O79" i="203"/>
  <c r="Q79" i="203"/>
  <c r="T78" i="203"/>
  <c r="M78" i="203"/>
  <c r="AJ84" i="4"/>
  <c r="AQ79" i="203" s="1"/>
  <c r="AO85" i="4"/>
  <c r="AE85" i="4"/>
  <c r="AM80" i="203" s="1"/>
  <c r="AF85" i="4"/>
  <c r="AD85" i="4"/>
  <c r="AG85" i="4" s="1"/>
  <c r="AP85" i="4"/>
  <c r="T160" i="4"/>
  <c r="I161" i="4"/>
  <c r="Q160" i="4"/>
  <c r="AB160" i="4"/>
  <c r="Z159" i="4"/>
  <c r="BM157" i="203"/>
  <c r="P160" i="4"/>
  <c r="V160" i="4" s="1"/>
  <c r="BP156" i="203"/>
  <c r="D161" i="4"/>
  <c r="AC161" i="4"/>
  <c r="F162" i="4"/>
  <c r="X161" i="4"/>
  <c r="G162" i="4"/>
  <c r="O161" i="4"/>
  <c r="J162" i="4"/>
  <c r="N161" i="4"/>
  <c r="W161" i="4"/>
  <c r="U162" i="4"/>
  <c r="Y163" i="4"/>
  <c r="E163" i="4"/>
  <c r="C162" i="4"/>
  <c r="K161" i="4"/>
  <c r="N80" i="203" l="1"/>
  <c r="X80" i="203"/>
  <c r="D80" i="203"/>
  <c r="M79" i="203"/>
  <c r="E80" i="203"/>
  <c r="Q80" i="203"/>
  <c r="T79" i="203"/>
  <c r="C79" i="203"/>
  <c r="AL79" i="203"/>
  <c r="AN79" i="203"/>
  <c r="AQ85" i="4"/>
  <c r="AO80" i="203"/>
  <c r="AK80" i="203"/>
  <c r="AA85" i="4"/>
  <c r="AE86" i="4" s="1"/>
  <c r="Z80" i="203"/>
  <c r="T161" i="4"/>
  <c r="P161" i="4"/>
  <c r="V161" i="4" s="1"/>
  <c r="AB161" i="4"/>
  <c r="Q161" i="4"/>
  <c r="D162" i="4"/>
  <c r="AC162" i="4"/>
  <c r="X162" i="4"/>
  <c r="J163" i="4"/>
  <c r="O162" i="4"/>
  <c r="F163" i="4"/>
  <c r="G163" i="4"/>
  <c r="N162" i="4"/>
  <c r="W162" i="4"/>
  <c r="U163" i="4"/>
  <c r="I162" i="4"/>
  <c r="Y164" i="4"/>
  <c r="E164" i="4"/>
  <c r="C163" i="4"/>
  <c r="H162" i="4"/>
  <c r="BM158" i="203"/>
  <c r="BP157" i="203"/>
  <c r="Z160" i="4"/>
  <c r="K162" i="4"/>
  <c r="I163" i="4" l="1"/>
  <c r="O80" i="203"/>
  <c r="S79" i="203"/>
  <c r="B80" i="203"/>
  <c r="P79" i="203"/>
  <c r="AO86" i="4"/>
  <c r="AA80" i="203"/>
  <c r="AL80" i="203"/>
  <c r="AP86" i="4"/>
  <c r="AF86" i="4"/>
  <c r="AO81" i="203" s="1"/>
  <c r="AD86" i="4"/>
  <c r="AA86" i="4" s="1"/>
  <c r="AJ85" i="4"/>
  <c r="AQ80" i="203" s="1"/>
  <c r="AK86" i="4"/>
  <c r="AC81" i="203" s="1"/>
  <c r="AM81" i="203"/>
  <c r="T162" i="4"/>
  <c r="Z161" i="4"/>
  <c r="AB162" i="4"/>
  <c r="BM159" i="203"/>
  <c r="Q162" i="4"/>
  <c r="AC163" i="4"/>
  <c r="D163" i="4"/>
  <c r="X163" i="4"/>
  <c r="O163" i="4"/>
  <c r="F164" i="4"/>
  <c r="G164" i="4"/>
  <c r="J164" i="4"/>
  <c r="N163" i="4"/>
  <c r="W163" i="4"/>
  <c r="U164" i="4"/>
  <c r="P162" i="4"/>
  <c r="V162" i="4" s="1"/>
  <c r="K163" i="4"/>
  <c r="BP158" i="203"/>
  <c r="Y165" i="4"/>
  <c r="E165" i="4"/>
  <c r="C164" i="4"/>
  <c r="H163" i="4"/>
  <c r="P163" i="4" l="1"/>
  <c r="V163" i="4" s="1"/>
  <c r="I164" i="4"/>
  <c r="E81" i="203"/>
  <c r="T80" i="203"/>
  <c r="Q81" i="203"/>
  <c r="S80" i="203"/>
  <c r="D81" i="203"/>
  <c r="X81" i="203"/>
  <c r="C80" i="203"/>
  <c r="AQ86" i="4"/>
  <c r="AA81" i="203" s="1"/>
  <c r="AK81" i="203"/>
  <c r="AG86" i="4"/>
  <c r="Z81" i="203" s="1"/>
  <c r="AN80" i="203"/>
  <c r="AO87" i="4"/>
  <c r="AJ86" i="4"/>
  <c r="AK87" i="4"/>
  <c r="AC82" i="203" s="1"/>
  <c r="AP87" i="4"/>
  <c r="AD87" i="4"/>
  <c r="AF87" i="4"/>
  <c r="AE87" i="4"/>
  <c r="T163" i="4"/>
  <c r="AB163" i="4"/>
  <c r="BP159" i="203"/>
  <c r="K164" i="4"/>
  <c r="AC164" i="4"/>
  <c r="F165" i="4"/>
  <c r="G165" i="4"/>
  <c r="X164" i="4"/>
  <c r="D164" i="4"/>
  <c r="O164" i="4"/>
  <c r="J165" i="4"/>
  <c r="N164" i="4"/>
  <c r="W164" i="4"/>
  <c r="U165" i="4"/>
  <c r="H164" i="4"/>
  <c r="P164" i="4"/>
  <c r="Y166" i="4"/>
  <c r="E166" i="4"/>
  <c r="C165" i="4"/>
  <c r="Z162" i="4"/>
  <c r="Q163" i="4"/>
  <c r="BM160" i="203"/>
  <c r="Z164" i="4" l="1"/>
  <c r="V164" i="4"/>
  <c r="Z163" i="4"/>
  <c r="O81" i="203"/>
  <c r="M80" i="203"/>
  <c r="C81" i="203"/>
  <c r="P80" i="203"/>
  <c r="N81" i="203"/>
  <c r="AL81" i="203"/>
  <c r="AQ81" i="203"/>
  <c r="AM82" i="203"/>
  <c r="AN81" i="203"/>
  <c r="AO82" i="203"/>
  <c r="AQ87" i="4"/>
  <c r="AA87" i="4"/>
  <c r="AG87" i="4"/>
  <c r="T164" i="4"/>
  <c r="J166" i="4"/>
  <c r="AC165" i="4"/>
  <c r="F166" i="4"/>
  <c r="X165" i="4"/>
  <c r="O165" i="4"/>
  <c r="G166" i="4"/>
  <c r="D165" i="4"/>
  <c r="N165" i="4"/>
  <c r="W165" i="4"/>
  <c r="U166" i="4"/>
  <c r="AB164" i="4"/>
  <c r="I165" i="4"/>
  <c r="Y167" i="4"/>
  <c r="E167" i="4"/>
  <c r="C166" i="4"/>
  <c r="K165" i="4"/>
  <c r="BP160" i="203"/>
  <c r="H165" i="4"/>
  <c r="BM161" i="203"/>
  <c r="Q164" i="4"/>
  <c r="I166" i="4" l="1"/>
  <c r="X82" i="203"/>
  <c r="N82" i="203"/>
  <c r="B81" i="203"/>
  <c r="D82" i="203"/>
  <c r="S81" i="203"/>
  <c r="M81" i="203"/>
  <c r="E82" i="203"/>
  <c r="Z82" i="203"/>
  <c r="AK88" i="4"/>
  <c r="AC83" i="203" s="1"/>
  <c r="AF88" i="4"/>
  <c r="AD88" i="4"/>
  <c r="AE88" i="4"/>
  <c r="AO88" i="4"/>
  <c r="AP88" i="4"/>
  <c r="AJ87" i="4"/>
  <c r="AK82" i="203"/>
  <c r="AA82" i="203"/>
  <c r="T165" i="4"/>
  <c r="AB165" i="4"/>
  <c r="K166" i="4"/>
  <c r="F167" i="4"/>
  <c r="D166" i="4"/>
  <c r="AC166" i="4"/>
  <c r="G167" i="4"/>
  <c r="X166" i="4"/>
  <c r="J167" i="4"/>
  <c r="O166" i="4"/>
  <c r="N166" i="4"/>
  <c r="W166" i="4"/>
  <c r="U167" i="4"/>
  <c r="Y168" i="4"/>
  <c r="E168" i="4"/>
  <c r="C167" i="4"/>
  <c r="Q165" i="4"/>
  <c r="BP161" i="203"/>
  <c r="H166" i="4"/>
  <c r="BM162" i="203"/>
  <c r="P165" i="4"/>
  <c r="V165" i="4" s="1"/>
  <c r="P166" i="4" l="1"/>
  <c r="I167" i="4"/>
  <c r="O82" i="203"/>
  <c r="T81" i="203"/>
  <c r="B82" i="203"/>
  <c r="Q82" i="203"/>
  <c r="P81" i="203"/>
  <c r="AL82" i="203"/>
  <c r="AQ88" i="4"/>
  <c r="AM83" i="203"/>
  <c r="AO83" i="203"/>
  <c r="AN82" i="203"/>
  <c r="AA88" i="4"/>
  <c r="AG88" i="4"/>
  <c r="AQ82" i="203"/>
  <c r="T166" i="4"/>
  <c r="H167" i="4"/>
  <c r="BP162" i="203"/>
  <c r="O167" i="4"/>
  <c r="AC167" i="4"/>
  <c r="J168" i="4"/>
  <c r="D167" i="4"/>
  <c r="X167" i="4"/>
  <c r="F168" i="4"/>
  <c r="G168" i="4"/>
  <c r="N167" i="4"/>
  <c r="W167" i="4"/>
  <c r="U168" i="4"/>
  <c r="Y169" i="4"/>
  <c r="E169" i="4"/>
  <c r="C168" i="4"/>
  <c r="K167" i="4"/>
  <c r="P167" i="4"/>
  <c r="BM163" i="203"/>
  <c r="Z165" i="4"/>
  <c r="Q166" i="4"/>
  <c r="AB166" i="4"/>
  <c r="Z166" i="4" l="1"/>
  <c r="V166" i="4"/>
  <c r="Z167" i="4"/>
  <c r="V167" i="4"/>
  <c r="H168" i="4"/>
  <c r="E83" i="203"/>
  <c r="X83" i="203"/>
  <c r="P82" i="203"/>
  <c r="S82" i="203"/>
  <c r="M82" i="203"/>
  <c r="D83" i="203"/>
  <c r="Q83" i="203"/>
  <c r="C82" i="203"/>
  <c r="AK83" i="203"/>
  <c r="Z83" i="203"/>
  <c r="AA83" i="203"/>
  <c r="AP89" i="4"/>
  <c r="AE89" i="4"/>
  <c r="AK89" i="4"/>
  <c r="AC84" i="203" s="1"/>
  <c r="AF89" i="4"/>
  <c r="AO89" i="4"/>
  <c r="AD89" i="4"/>
  <c r="AJ88" i="4"/>
  <c r="T167" i="4"/>
  <c r="AB167" i="4"/>
  <c r="BM164" i="203"/>
  <c r="AC168" i="4"/>
  <c r="J169" i="4"/>
  <c r="F169" i="4"/>
  <c r="X168" i="4"/>
  <c r="D168" i="4"/>
  <c r="G169" i="4"/>
  <c r="O168" i="4"/>
  <c r="N168" i="4"/>
  <c r="W168" i="4"/>
  <c r="U169" i="4"/>
  <c r="I168" i="4"/>
  <c r="Q167" i="4"/>
  <c r="Y170" i="4"/>
  <c r="E170" i="4"/>
  <c r="C169" i="4"/>
  <c r="K168" i="4"/>
  <c r="BP163" i="203"/>
  <c r="I169" i="4" l="1"/>
  <c r="P169" i="4" s="1"/>
  <c r="O83" i="203"/>
  <c r="N83" i="203"/>
  <c r="B83" i="203"/>
  <c r="C83" i="203"/>
  <c r="T82" i="203"/>
  <c r="AQ89" i="4"/>
  <c r="AQ83" i="203"/>
  <c r="AA89" i="4"/>
  <c r="AG89" i="4"/>
  <c r="AM84" i="203"/>
  <c r="AN83" i="203"/>
  <c r="AO84" i="203"/>
  <c r="AL83" i="203"/>
  <c r="T168" i="4"/>
  <c r="P168" i="4"/>
  <c r="V168" i="4" s="1"/>
  <c r="AB168" i="4"/>
  <c r="BM165" i="203"/>
  <c r="K169" i="4"/>
  <c r="J170" i="4"/>
  <c r="X169" i="4"/>
  <c r="O169" i="4"/>
  <c r="G170" i="4"/>
  <c r="AC169" i="4"/>
  <c r="F170" i="4"/>
  <c r="D169" i="4"/>
  <c r="N169" i="4"/>
  <c r="W169" i="4"/>
  <c r="U170" i="4"/>
  <c r="H169" i="4"/>
  <c r="Q168" i="4"/>
  <c r="BP164" i="203"/>
  <c r="Y171" i="4"/>
  <c r="E171" i="4"/>
  <c r="C170" i="4"/>
  <c r="Z169" i="4" l="1"/>
  <c r="V169" i="4"/>
  <c r="T83" i="203"/>
  <c r="E84" i="203"/>
  <c r="Q84" i="203"/>
  <c r="D84" i="203"/>
  <c r="X84" i="203"/>
  <c r="AA84" i="203"/>
  <c r="AK84" i="203"/>
  <c r="Z84" i="203"/>
  <c r="AP90" i="4"/>
  <c r="AF90" i="4"/>
  <c r="AE90" i="4"/>
  <c r="AK90" i="4"/>
  <c r="AC85" i="203" s="1"/>
  <c r="AO90" i="4"/>
  <c r="AD90" i="4"/>
  <c r="AJ89" i="4"/>
  <c r="T169" i="4"/>
  <c r="AB169" i="4"/>
  <c r="Z168" i="4"/>
  <c r="Q169" i="4"/>
  <c r="K170" i="4"/>
  <c r="F171" i="4"/>
  <c r="O170" i="4"/>
  <c r="AC170" i="4"/>
  <c r="D170" i="4"/>
  <c r="X170" i="4"/>
  <c r="J171" i="4"/>
  <c r="G171" i="4"/>
  <c r="N170" i="4"/>
  <c r="W170" i="4"/>
  <c r="U171" i="4"/>
  <c r="Y172" i="4"/>
  <c r="E172" i="4"/>
  <c r="C171" i="4"/>
  <c r="I170" i="4"/>
  <c r="BP165" i="203"/>
  <c r="H170" i="4"/>
  <c r="BM166" i="203"/>
  <c r="H171" i="4" l="1"/>
  <c r="O84" i="203"/>
  <c r="M83" i="203"/>
  <c r="P83" i="203"/>
  <c r="S83" i="203"/>
  <c r="N84" i="203"/>
  <c r="B84" i="203"/>
  <c r="AO85" i="203"/>
  <c r="AQ84" i="203"/>
  <c r="AG90" i="4"/>
  <c r="AA90" i="4"/>
  <c r="AQ90" i="4"/>
  <c r="AM85" i="203"/>
  <c r="AN84" i="203"/>
  <c r="AL84" i="203"/>
  <c r="T170" i="4"/>
  <c r="AB170" i="4"/>
  <c r="K171" i="4"/>
  <c r="BM167" i="203"/>
  <c r="P170" i="4"/>
  <c r="V170" i="4" s="1"/>
  <c r="X171" i="4"/>
  <c r="J172" i="4"/>
  <c r="O171" i="4"/>
  <c r="G172" i="4"/>
  <c r="AC171" i="4"/>
  <c r="D171" i="4"/>
  <c r="F172" i="4"/>
  <c r="N171" i="4"/>
  <c r="W171" i="4"/>
  <c r="U172" i="4"/>
  <c r="Y173" i="4"/>
  <c r="E173" i="4"/>
  <c r="C172" i="4"/>
  <c r="I171" i="4"/>
  <c r="BP166" i="203"/>
  <c r="Q170" i="4"/>
  <c r="H172" i="4" l="1"/>
  <c r="X85" i="203"/>
  <c r="N85" i="203"/>
  <c r="D85" i="203"/>
  <c r="C84" i="203"/>
  <c r="T84" i="203"/>
  <c r="E85" i="203"/>
  <c r="Q85" i="203"/>
  <c r="AK85" i="203"/>
  <c r="AO91" i="4"/>
  <c r="AJ90" i="4"/>
  <c r="AK91" i="4"/>
  <c r="AC86" i="203" s="1"/>
  <c r="AE91" i="4"/>
  <c r="AD91" i="4"/>
  <c r="AF91" i="4"/>
  <c r="AP91" i="4"/>
  <c r="Z85" i="203"/>
  <c r="AA85" i="203"/>
  <c r="T171" i="4"/>
  <c r="AB171" i="4"/>
  <c r="P171" i="4"/>
  <c r="V171" i="4" s="1"/>
  <c r="Q171" i="4"/>
  <c r="Z170" i="4"/>
  <c r="BP167" i="203"/>
  <c r="BM168" i="203"/>
  <c r="AC172" i="4"/>
  <c r="O172" i="4"/>
  <c r="X172" i="4"/>
  <c r="D172" i="4"/>
  <c r="F173" i="4"/>
  <c r="G173" i="4"/>
  <c r="J173" i="4"/>
  <c r="N172" i="4"/>
  <c r="W172" i="4"/>
  <c r="U173" i="4"/>
  <c r="I172" i="4"/>
  <c r="Y174" i="4"/>
  <c r="E174" i="4"/>
  <c r="C173" i="4"/>
  <c r="K172" i="4"/>
  <c r="T85" i="203" l="1"/>
  <c r="H173" i="4"/>
  <c r="C85" i="203"/>
  <c r="M84" i="203"/>
  <c r="P84" i="203"/>
  <c r="O85" i="203"/>
  <c r="S84" i="203"/>
  <c r="AQ85" i="203"/>
  <c r="AL85" i="203"/>
  <c r="AQ91" i="4"/>
  <c r="AN85" i="203"/>
  <c r="AO86" i="203"/>
  <c r="AG91" i="4"/>
  <c r="AA91" i="4"/>
  <c r="AM86" i="203"/>
  <c r="T172" i="4"/>
  <c r="I173" i="4"/>
  <c r="BP168" i="203"/>
  <c r="AC173" i="4"/>
  <c r="D173" i="4"/>
  <c r="J174" i="4"/>
  <c r="F174" i="4"/>
  <c r="O173" i="4"/>
  <c r="G174" i="4"/>
  <c r="X173" i="4"/>
  <c r="N173" i="4"/>
  <c r="W173" i="4"/>
  <c r="U174" i="4"/>
  <c r="Q172" i="4"/>
  <c r="P172" i="4"/>
  <c r="V172" i="4" s="1"/>
  <c r="Y175" i="4"/>
  <c r="E175" i="4"/>
  <c r="C174" i="4"/>
  <c r="Z171" i="4"/>
  <c r="K173" i="4"/>
  <c r="AB172" i="4"/>
  <c r="BM169" i="203"/>
  <c r="H174" i="4" l="1"/>
  <c r="X86" i="203"/>
  <c r="B85" i="203"/>
  <c r="E86" i="203"/>
  <c r="D86" i="203"/>
  <c r="S85" i="203"/>
  <c r="AA86" i="203"/>
  <c r="AD92" i="4"/>
  <c r="AJ91" i="4"/>
  <c r="AK92" i="4"/>
  <c r="AC87" i="203" s="1"/>
  <c r="AE92" i="4"/>
  <c r="AF92" i="4"/>
  <c r="AO92" i="4"/>
  <c r="AP92" i="4"/>
  <c r="Z86" i="203"/>
  <c r="AK86" i="203"/>
  <c r="T173" i="4"/>
  <c r="P173" i="4"/>
  <c r="K174" i="4"/>
  <c r="Z172" i="4"/>
  <c r="O174" i="4"/>
  <c r="D174" i="4"/>
  <c r="G175" i="4"/>
  <c r="J175" i="4"/>
  <c r="X174" i="4"/>
  <c r="F175" i="4"/>
  <c r="AC174" i="4"/>
  <c r="N174" i="4"/>
  <c r="W174" i="4"/>
  <c r="U175" i="4"/>
  <c r="BM170" i="203"/>
  <c r="I174" i="4"/>
  <c r="AB173" i="4"/>
  <c r="BP169" i="203"/>
  <c r="Q173" i="4"/>
  <c r="Y176" i="4"/>
  <c r="E176" i="4"/>
  <c r="C175" i="4"/>
  <c r="Z173" i="4" l="1"/>
  <c r="V173" i="4"/>
  <c r="I175" i="4"/>
  <c r="P175" i="4" s="1"/>
  <c r="C86" i="203"/>
  <c r="O86" i="203"/>
  <c r="Q86" i="203"/>
  <c r="P85" i="203"/>
  <c r="B86" i="203"/>
  <c r="M85" i="203"/>
  <c r="AN86" i="203"/>
  <c r="AQ86" i="203"/>
  <c r="AL86" i="203"/>
  <c r="AQ92" i="4"/>
  <c r="AG92" i="4"/>
  <c r="AA92" i="4"/>
  <c r="AO87" i="203"/>
  <c r="AM87" i="203"/>
  <c r="T174" i="4"/>
  <c r="AB174" i="4"/>
  <c r="AC175" i="4"/>
  <c r="D175" i="4"/>
  <c r="F176" i="4"/>
  <c r="O175" i="4"/>
  <c r="G176" i="4"/>
  <c r="X175" i="4"/>
  <c r="J176" i="4"/>
  <c r="N175" i="4"/>
  <c r="W175" i="4"/>
  <c r="U176" i="4"/>
  <c r="BP170" i="203"/>
  <c r="K175" i="4"/>
  <c r="H175" i="4"/>
  <c r="Q174" i="4"/>
  <c r="Y177" i="4"/>
  <c r="E177" i="4"/>
  <c r="C176" i="4"/>
  <c r="P174" i="4"/>
  <c r="V174" i="4" s="1"/>
  <c r="BM171" i="203"/>
  <c r="Z175" i="4" l="1"/>
  <c r="V175" i="4"/>
  <c r="X87" i="203"/>
  <c r="E87" i="203"/>
  <c r="N86" i="203"/>
  <c r="D87" i="203"/>
  <c r="S86" i="203"/>
  <c r="Q87" i="203"/>
  <c r="N87" i="203"/>
  <c r="T86" i="203"/>
  <c r="AA87" i="203"/>
  <c r="AK87" i="203"/>
  <c r="AO93" i="4"/>
  <c r="AJ92" i="4"/>
  <c r="AP93" i="4"/>
  <c r="AF93" i="4"/>
  <c r="AD93" i="4"/>
  <c r="AE93" i="4"/>
  <c r="AK93" i="4"/>
  <c r="AC88" i="203" s="1"/>
  <c r="Z87" i="203"/>
  <c r="T175" i="4"/>
  <c r="Q175" i="4"/>
  <c r="AB175" i="4"/>
  <c r="D176" i="4"/>
  <c r="G177" i="4"/>
  <c r="X176" i="4"/>
  <c r="O176" i="4"/>
  <c r="AC176" i="4"/>
  <c r="F177" i="4"/>
  <c r="J177" i="4"/>
  <c r="N176" i="4"/>
  <c r="W176" i="4"/>
  <c r="U177" i="4"/>
  <c r="K176" i="4"/>
  <c r="Z174" i="4"/>
  <c r="I176" i="4"/>
  <c r="Y178" i="4"/>
  <c r="E178" i="4"/>
  <c r="C177" i="4"/>
  <c r="BM172" i="203"/>
  <c r="H176" i="4"/>
  <c r="BP171" i="203"/>
  <c r="I177" i="4" l="1"/>
  <c r="O87" i="203"/>
  <c r="C87" i="203"/>
  <c r="M86" i="203"/>
  <c r="P86" i="203"/>
  <c r="AQ93" i="4"/>
  <c r="AN87" i="203"/>
  <c r="AL87" i="203"/>
  <c r="AQ87" i="203"/>
  <c r="AM88" i="203"/>
  <c r="AG93" i="4"/>
  <c r="AA93" i="4"/>
  <c r="AO88" i="203"/>
  <c r="T176" i="4"/>
  <c r="AB176" i="4"/>
  <c r="Y179" i="4"/>
  <c r="E179" i="4"/>
  <c r="C178" i="4"/>
  <c r="BP172" i="203"/>
  <c r="BM173" i="203"/>
  <c r="Q176" i="4"/>
  <c r="K177" i="4"/>
  <c r="P176" i="4"/>
  <c r="V176" i="4" s="1"/>
  <c r="AC177" i="4"/>
  <c r="J178" i="4"/>
  <c r="X177" i="4"/>
  <c r="O177" i="4"/>
  <c r="D177" i="4"/>
  <c r="G178" i="4"/>
  <c r="F178" i="4"/>
  <c r="N177" i="4"/>
  <c r="W177" i="4"/>
  <c r="U178" i="4"/>
  <c r="H177" i="4"/>
  <c r="P177" i="4" l="1"/>
  <c r="H178" i="4"/>
  <c r="T87" i="203"/>
  <c r="P87" i="203"/>
  <c r="X88" i="203"/>
  <c r="B87" i="203"/>
  <c r="E88" i="203"/>
  <c r="S87" i="203"/>
  <c r="D88" i="203"/>
  <c r="AA88" i="203"/>
  <c r="AJ93" i="4"/>
  <c r="AD94" i="4"/>
  <c r="AO94" i="4"/>
  <c r="AE94" i="4"/>
  <c r="AF94" i="4"/>
  <c r="AP94" i="4"/>
  <c r="AK94" i="4"/>
  <c r="AC89" i="203" s="1"/>
  <c r="Z88" i="203"/>
  <c r="AK88" i="203"/>
  <c r="T177" i="4"/>
  <c r="I178" i="4"/>
  <c r="P178" i="4" s="1"/>
  <c r="V178" i="4" s="1"/>
  <c r="K178" i="4"/>
  <c r="Y180" i="4"/>
  <c r="E180" i="4"/>
  <c r="C179" i="4"/>
  <c r="AB177" i="4"/>
  <c r="Z176" i="4"/>
  <c r="J179" i="4"/>
  <c r="O178" i="4"/>
  <c r="F179" i="4"/>
  <c r="AC178" i="4"/>
  <c r="G179" i="4"/>
  <c r="D178" i="4"/>
  <c r="X178" i="4"/>
  <c r="N178" i="4"/>
  <c r="W178" i="4"/>
  <c r="U179" i="4"/>
  <c r="Q177" i="4"/>
  <c r="BP173" i="203"/>
  <c r="BM174" i="203"/>
  <c r="Z177" i="4" l="1"/>
  <c r="V177" i="4"/>
  <c r="H179" i="4"/>
  <c r="T88" i="203"/>
  <c r="O88" i="203"/>
  <c r="C88" i="203"/>
  <c r="Q88" i="203"/>
  <c r="B88" i="203"/>
  <c r="M87" i="203"/>
  <c r="AQ94" i="4"/>
  <c r="AO89" i="203"/>
  <c r="AM89" i="203"/>
  <c r="AL88" i="203"/>
  <c r="AA94" i="4"/>
  <c r="AG94" i="4"/>
  <c r="AQ88" i="203"/>
  <c r="AN88" i="203"/>
  <c r="T178" i="4"/>
  <c r="BP174" i="203"/>
  <c r="K179" i="4"/>
  <c r="BM175" i="203"/>
  <c r="D179" i="4"/>
  <c r="G180" i="4"/>
  <c r="X179" i="4"/>
  <c r="AC179" i="4"/>
  <c r="J180" i="4"/>
  <c r="F180" i="4"/>
  <c r="O179" i="4"/>
  <c r="N179" i="4"/>
  <c r="W179" i="4"/>
  <c r="U180" i="4"/>
  <c r="I179" i="4"/>
  <c r="Z178" i="4"/>
  <c r="Q178" i="4"/>
  <c r="AB178" i="4"/>
  <c r="Y181" i="4"/>
  <c r="E181" i="4"/>
  <c r="C180" i="4"/>
  <c r="H180" i="4" l="1"/>
  <c r="E89" i="203"/>
  <c r="N88" i="203"/>
  <c r="S88" i="203"/>
  <c r="P88" i="203"/>
  <c r="D89" i="203"/>
  <c r="X89" i="203"/>
  <c r="M88" i="203"/>
  <c r="AA89" i="203"/>
  <c r="AK89" i="203"/>
  <c r="AF95" i="4"/>
  <c r="AO95" i="4"/>
  <c r="AK95" i="4"/>
  <c r="AC90" i="203" s="1"/>
  <c r="AJ94" i="4"/>
  <c r="AP95" i="4"/>
  <c r="AD95" i="4"/>
  <c r="AE95" i="4"/>
  <c r="Z89" i="203"/>
  <c r="T179" i="4"/>
  <c r="I180" i="4"/>
  <c r="P180" i="4" s="1"/>
  <c r="V180" i="4" s="1"/>
  <c r="AB179" i="4"/>
  <c r="BP175" i="203"/>
  <c r="AC180" i="4"/>
  <c r="X180" i="4"/>
  <c r="J181" i="4"/>
  <c r="O180" i="4"/>
  <c r="G181" i="4"/>
  <c r="F181" i="4"/>
  <c r="D180" i="4"/>
  <c r="N180" i="4"/>
  <c r="W180" i="4"/>
  <c r="U181" i="4"/>
  <c r="Q179" i="4"/>
  <c r="Y182" i="4"/>
  <c r="E182" i="4"/>
  <c r="C181" i="4"/>
  <c r="K180" i="4"/>
  <c r="BM176" i="203"/>
  <c r="P179" i="4"/>
  <c r="V179" i="4" s="1"/>
  <c r="I181" i="4" l="1"/>
  <c r="O89" i="203"/>
  <c r="N89" i="203"/>
  <c r="Q89" i="203"/>
  <c r="AQ89" i="203"/>
  <c r="AQ95" i="4"/>
  <c r="AM90" i="203"/>
  <c r="AL89" i="203"/>
  <c r="AN89" i="203"/>
  <c r="AO90" i="203"/>
  <c r="AA95" i="4"/>
  <c r="AG95" i="4"/>
  <c r="T180" i="4"/>
  <c r="D181" i="4"/>
  <c r="AC181" i="4"/>
  <c r="O181" i="4"/>
  <c r="F182" i="4"/>
  <c r="X181" i="4"/>
  <c r="J182" i="4"/>
  <c r="G182" i="4"/>
  <c r="N181" i="4"/>
  <c r="W181" i="4"/>
  <c r="U182" i="4"/>
  <c r="K181" i="4"/>
  <c r="Y183" i="4"/>
  <c r="E183" i="4"/>
  <c r="C182" i="4"/>
  <c r="H181" i="4"/>
  <c r="BM177" i="203"/>
  <c r="Q180" i="4"/>
  <c r="Z180" i="4"/>
  <c r="Z179" i="4"/>
  <c r="AB180" i="4"/>
  <c r="BP176" i="203"/>
  <c r="P181" i="4" l="1"/>
  <c r="V181" i="4" s="1"/>
  <c r="H182" i="4"/>
  <c r="E90" i="203"/>
  <c r="X90" i="203"/>
  <c r="B89" i="203"/>
  <c r="N90" i="203"/>
  <c r="Q90" i="203"/>
  <c r="D90" i="203"/>
  <c r="T89" i="203"/>
  <c r="Z90" i="203"/>
  <c r="AD96" i="4"/>
  <c r="AK96" i="4"/>
  <c r="AC91" i="203" s="1"/>
  <c r="AP96" i="4"/>
  <c r="AF96" i="4"/>
  <c r="AJ95" i="4"/>
  <c r="AO96" i="4"/>
  <c r="AE96" i="4"/>
  <c r="AK90" i="203"/>
  <c r="AA90" i="203"/>
  <c r="T181" i="4"/>
  <c r="AB181" i="4"/>
  <c r="K182" i="4"/>
  <c r="BP177" i="203"/>
  <c r="Y184" i="4"/>
  <c r="E184" i="4"/>
  <c r="C183" i="4"/>
  <c r="G183" i="4"/>
  <c r="D182" i="4"/>
  <c r="O182" i="4"/>
  <c r="J183" i="4"/>
  <c r="X182" i="4"/>
  <c r="AC182" i="4"/>
  <c r="F183" i="4"/>
  <c r="N182" i="4"/>
  <c r="W182" i="4"/>
  <c r="U183" i="4"/>
  <c r="BM178" i="203"/>
  <c r="I182" i="4"/>
  <c r="Q181" i="4"/>
  <c r="Z181" i="4" l="1"/>
  <c r="I183" i="4"/>
  <c r="O90" i="203"/>
  <c r="C89" i="203"/>
  <c r="P89" i="203"/>
  <c r="M89" i="203"/>
  <c r="S89" i="203"/>
  <c r="AQ90" i="203"/>
  <c r="AO91" i="203"/>
  <c r="AN90" i="203"/>
  <c r="AL90" i="203"/>
  <c r="AG96" i="4"/>
  <c r="AA96" i="4"/>
  <c r="AM91" i="203"/>
  <c r="AQ96" i="4"/>
  <c r="T182" i="4"/>
  <c r="H183" i="4"/>
  <c r="AB182" i="4"/>
  <c r="BP178" i="203"/>
  <c r="BM179" i="203"/>
  <c r="Q182" i="4"/>
  <c r="AC183" i="4"/>
  <c r="F184" i="4"/>
  <c r="X183" i="4"/>
  <c r="O183" i="4"/>
  <c r="G184" i="4"/>
  <c r="D183" i="4"/>
  <c r="J184" i="4"/>
  <c r="N183" i="4"/>
  <c r="W183" i="4"/>
  <c r="U184" i="4"/>
  <c r="P182" i="4"/>
  <c r="V182" i="4" s="1"/>
  <c r="K183" i="4"/>
  <c r="Y185" i="4"/>
  <c r="E185" i="4"/>
  <c r="C184" i="4"/>
  <c r="P183" i="4" l="1"/>
  <c r="V183" i="4" s="1"/>
  <c r="I184" i="4"/>
  <c r="P184" i="4" s="1"/>
  <c r="T90" i="203"/>
  <c r="C90" i="203"/>
  <c r="B90" i="203"/>
  <c r="N91" i="203"/>
  <c r="D91" i="203"/>
  <c r="Q91" i="203"/>
  <c r="X91" i="203"/>
  <c r="E91" i="203"/>
  <c r="AA91" i="203"/>
  <c r="AK97" i="4"/>
  <c r="AC92" i="203" s="1"/>
  <c r="AD97" i="4"/>
  <c r="AF97" i="4"/>
  <c r="AJ96" i="4"/>
  <c r="AE97" i="4"/>
  <c r="AP97" i="4"/>
  <c r="AO97" i="4"/>
  <c r="Z91" i="203"/>
  <c r="AK91" i="203"/>
  <c r="T183" i="4"/>
  <c r="AB183" i="4"/>
  <c r="BP179" i="203"/>
  <c r="Z182" i="4"/>
  <c r="Q183" i="4"/>
  <c r="K184" i="4"/>
  <c r="Y186" i="4"/>
  <c r="E186" i="4"/>
  <c r="C185" i="4"/>
  <c r="AC184" i="4"/>
  <c r="J185" i="4"/>
  <c r="X184" i="4"/>
  <c r="F185" i="4"/>
  <c r="O184" i="4"/>
  <c r="G185" i="4"/>
  <c r="D184" i="4"/>
  <c r="N184" i="4"/>
  <c r="W184" i="4"/>
  <c r="U185" i="4"/>
  <c r="BM180" i="203"/>
  <c r="H184" i="4"/>
  <c r="Z183" i="4" l="1"/>
  <c r="Z184" i="4"/>
  <c r="V184" i="4"/>
  <c r="H185" i="4"/>
  <c r="O91" i="203"/>
  <c r="B91" i="203"/>
  <c r="S90" i="203"/>
  <c r="M90" i="203"/>
  <c r="P90" i="203"/>
  <c r="C91" i="203"/>
  <c r="AQ97" i="4"/>
  <c r="AA92" i="203" s="1"/>
  <c r="AM92" i="203"/>
  <c r="AA97" i="4"/>
  <c r="AQ91" i="203"/>
  <c r="AO92" i="203"/>
  <c r="AG97" i="4"/>
  <c r="AL91" i="203"/>
  <c r="AN91" i="203"/>
  <c r="T184" i="4"/>
  <c r="Q184" i="4"/>
  <c r="BM181" i="203"/>
  <c r="BP180" i="203"/>
  <c r="K185" i="4"/>
  <c r="Y187" i="4"/>
  <c r="E187" i="4"/>
  <c r="C186" i="4"/>
  <c r="AB184" i="4"/>
  <c r="F186" i="4"/>
  <c r="X185" i="4"/>
  <c r="D185" i="4"/>
  <c r="J186" i="4"/>
  <c r="AC185" i="4"/>
  <c r="O185" i="4"/>
  <c r="G186" i="4"/>
  <c r="N185" i="4"/>
  <c r="W185" i="4"/>
  <c r="U186" i="4"/>
  <c r="I185" i="4"/>
  <c r="H186" i="4" l="1"/>
  <c r="X92" i="203"/>
  <c r="D92" i="203"/>
  <c r="Q92" i="203"/>
  <c r="E92" i="203"/>
  <c r="P91" i="203"/>
  <c r="T91" i="203"/>
  <c r="AD98" i="4"/>
  <c r="AO98" i="4"/>
  <c r="AJ97" i="4"/>
  <c r="AE98" i="4"/>
  <c r="AK98" i="4"/>
  <c r="AC93" i="203" s="1"/>
  <c r="AF98" i="4"/>
  <c r="AP98" i="4"/>
  <c r="Z92" i="203"/>
  <c r="AK92" i="203"/>
  <c r="T185" i="4"/>
  <c r="I186" i="4"/>
  <c r="P186" i="4" s="1"/>
  <c r="V186" i="4" s="1"/>
  <c r="AB185" i="4"/>
  <c r="Q185" i="4"/>
  <c r="K186" i="4"/>
  <c r="BM182" i="203"/>
  <c r="AC186" i="4"/>
  <c r="J187" i="4"/>
  <c r="X186" i="4"/>
  <c r="D186" i="4"/>
  <c r="F187" i="4"/>
  <c r="O186" i="4"/>
  <c r="G187" i="4"/>
  <c r="N186" i="4"/>
  <c r="W186" i="4"/>
  <c r="U187" i="4"/>
  <c r="BP181" i="203"/>
  <c r="Y188" i="4"/>
  <c r="E188" i="4"/>
  <c r="C187" i="4"/>
  <c r="P185" i="4"/>
  <c r="V185" i="4" s="1"/>
  <c r="C92" i="203" l="1"/>
  <c r="H187" i="4"/>
  <c r="O92" i="203"/>
  <c r="B92" i="203"/>
  <c r="N92" i="203"/>
  <c r="M91" i="203"/>
  <c r="S91" i="203"/>
  <c r="AM93" i="203"/>
  <c r="AN92" i="203"/>
  <c r="AQ92" i="203"/>
  <c r="AL92" i="203"/>
  <c r="AQ98" i="4"/>
  <c r="AO93" i="203"/>
  <c r="AG98" i="4"/>
  <c r="AA98" i="4"/>
  <c r="T186" i="4"/>
  <c r="I187" i="4"/>
  <c r="BP182" i="203"/>
  <c r="Q186" i="4"/>
  <c r="K187" i="4"/>
  <c r="Y189" i="4"/>
  <c r="E189" i="4"/>
  <c r="C188" i="4"/>
  <c r="Z186" i="4"/>
  <c r="Z185" i="4"/>
  <c r="F188" i="4"/>
  <c r="AC187" i="4"/>
  <c r="J188" i="4"/>
  <c r="X187" i="4"/>
  <c r="D187" i="4"/>
  <c r="G188" i="4"/>
  <c r="O187" i="4"/>
  <c r="N187" i="4"/>
  <c r="W187" i="4"/>
  <c r="U188" i="4"/>
  <c r="AB186" i="4"/>
  <c r="BM183" i="203"/>
  <c r="I188" i="4" l="1"/>
  <c r="P188" i="4" s="1"/>
  <c r="V188" i="4" s="1"/>
  <c r="M92" i="203"/>
  <c r="S92" i="203"/>
  <c r="E93" i="203"/>
  <c r="P92" i="203"/>
  <c r="T92" i="203"/>
  <c r="X93" i="203"/>
  <c r="D93" i="203"/>
  <c r="AD99" i="4"/>
  <c r="AP99" i="4"/>
  <c r="AJ98" i="4"/>
  <c r="AF99" i="4"/>
  <c r="AK99" i="4"/>
  <c r="AC94" i="203" s="1"/>
  <c r="AO99" i="4"/>
  <c r="AE99" i="4"/>
  <c r="Z93" i="203"/>
  <c r="AK93" i="203"/>
  <c r="AA93" i="203"/>
  <c r="T187" i="4"/>
  <c r="H188" i="4"/>
  <c r="AB187" i="4"/>
  <c r="Y190" i="4"/>
  <c r="E190" i="4"/>
  <c r="C189" i="4"/>
  <c r="BM184" i="203"/>
  <c r="BP183" i="203"/>
  <c r="Q187" i="4"/>
  <c r="P187" i="4"/>
  <c r="V187" i="4" s="1"/>
  <c r="K188" i="4"/>
  <c r="F189" i="4"/>
  <c r="J189" i="4"/>
  <c r="X188" i="4"/>
  <c r="G189" i="4"/>
  <c r="AC188" i="4"/>
  <c r="D188" i="4"/>
  <c r="O188" i="4"/>
  <c r="N188" i="4"/>
  <c r="W188" i="4"/>
  <c r="U189" i="4"/>
  <c r="H189" i="4" l="1"/>
  <c r="O93" i="203"/>
  <c r="Q93" i="203"/>
  <c r="N93" i="203"/>
  <c r="B93" i="203"/>
  <c r="AQ99" i="4"/>
  <c r="AA94" i="203" s="1"/>
  <c r="AA99" i="4"/>
  <c r="AL93" i="203"/>
  <c r="AO94" i="203"/>
  <c r="AQ93" i="203"/>
  <c r="AM94" i="203"/>
  <c r="AN93" i="203"/>
  <c r="AG99" i="4"/>
  <c r="T188" i="4"/>
  <c r="D189" i="4"/>
  <c r="G190" i="4"/>
  <c r="J190" i="4"/>
  <c r="F190" i="4"/>
  <c r="O189" i="4"/>
  <c r="AC189" i="4"/>
  <c r="X189" i="4"/>
  <c r="N189" i="4"/>
  <c r="W189" i="4"/>
  <c r="U190" i="4"/>
  <c r="I189" i="4"/>
  <c r="Z188" i="4"/>
  <c r="Y191" i="4"/>
  <c r="E191" i="4"/>
  <c r="C190" i="4"/>
  <c r="AB188" i="4"/>
  <c r="Q188" i="4"/>
  <c r="BM185" i="203"/>
  <c r="Z187" i="4"/>
  <c r="K189" i="4"/>
  <c r="BP184" i="203"/>
  <c r="H190" i="4" l="1"/>
  <c r="X94" i="203"/>
  <c r="T93" i="203"/>
  <c r="C93" i="203"/>
  <c r="N94" i="203"/>
  <c r="M93" i="203"/>
  <c r="E94" i="203"/>
  <c r="S93" i="203"/>
  <c r="D94" i="203"/>
  <c r="AE100" i="4"/>
  <c r="AL94" i="203"/>
  <c r="AJ99" i="4"/>
  <c r="AP100" i="4"/>
  <c r="AK100" i="4"/>
  <c r="AC95" i="203" s="1"/>
  <c r="AO100" i="4"/>
  <c r="AF100" i="4"/>
  <c r="AD100" i="4"/>
  <c r="AG100" i="4" s="1"/>
  <c r="Z95" i="203" s="1"/>
  <c r="Z94" i="203"/>
  <c r="AK94" i="203"/>
  <c r="T189" i="4"/>
  <c r="I190" i="4"/>
  <c r="AB189" i="4"/>
  <c r="BM186" i="203"/>
  <c r="Q189" i="4"/>
  <c r="K190" i="4"/>
  <c r="BP185" i="203"/>
  <c r="AC190" i="4"/>
  <c r="J191" i="4"/>
  <c r="X190" i="4"/>
  <c r="O190" i="4"/>
  <c r="G191" i="4"/>
  <c r="F191" i="4"/>
  <c r="D190" i="4"/>
  <c r="N190" i="4"/>
  <c r="W190" i="4"/>
  <c r="U191" i="4"/>
  <c r="Y192" i="4"/>
  <c r="E192" i="4"/>
  <c r="C191" i="4"/>
  <c r="P189" i="4"/>
  <c r="V189" i="4" s="1"/>
  <c r="H191" i="4" l="1"/>
  <c r="O94" i="203"/>
  <c r="P93" i="203"/>
  <c r="Q94" i="203"/>
  <c r="AQ94" i="203"/>
  <c r="AM95" i="203"/>
  <c r="AQ100" i="4"/>
  <c r="AA95" i="203" s="1"/>
  <c r="AA100" i="4"/>
  <c r="AP101" i="4" s="1"/>
  <c r="AN94" i="203"/>
  <c r="AO95" i="203"/>
  <c r="T190" i="4"/>
  <c r="P190" i="4"/>
  <c r="Q190" i="4"/>
  <c r="BP186" i="203"/>
  <c r="Y193" i="4"/>
  <c r="E193" i="4"/>
  <c r="C192" i="4"/>
  <c r="Z189" i="4"/>
  <c r="AB190" i="4"/>
  <c r="AC191" i="4"/>
  <c r="D191" i="4"/>
  <c r="X191" i="4"/>
  <c r="G192" i="4"/>
  <c r="F192" i="4"/>
  <c r="O191" i="4"/>
  <c r="J192" i="4"/>
  <c r="N191" i="4"/>
  <c r="W191" i="4"/>
  <c r="U192" i="4"/>
  <c r="BM187" i="203"/>
  <c r="K191" i="4"/>
  <c r="I191" i="4"/>
  <c r="Z190" i="4" l="1"/>
  <c r="V190" i="4"/>
  <c r="I192" i="4"/>
  <c r="P192" i="4" s="1"/>
  <c r="V192" i="4" s="1"/>
  <c r="B95" i="203"/>
  <c r="X95" i="203"/>
  <c r="T94" i="203"/>
  <c r="C94" i="203"/>
  <c r="B94" i="203"/>
  <c r="M94" i="203"/>
  <c r="E95" i="203"/>
  <c r="D95" i="203"/>
  <c r="P94" i="203"/>
  <c r="N95" i="203"/>
  <c r="AO101" i="4"/>
  <c r="AQ101" i="4" s="1"/>
  <c r="AE101" i="4"/>
  <c r="AD101" i="4"/>
  <c r="AK96" i="203" s="1"/>
  <c r="AF101" i="4"/>
  <c r="AK101" i="4"/>
  <c r="AC96" i="203" s="1"/>
  <c r="AJ100" i="4"/>
  <c r="AQ95" i="203" s="1"/>
  <c r="AK95" i="203"/>
  <c r="AN95" i="203"/>
  <c r="T191" i="4"/>
  <c r="H192" i="4"/>
  <c r="AB191" i="4"/>
  <c r="P191" i="4"/>
  <c r="V191" i="4" s="1"/>
  <c r="Q191" i="4"/>
  <c r="AC192" i="4"/>
  <c r="F193" i="4"/>
  <c r="X192" i="4"/>
  <c r="G193" i="4"/>
  <c r="J193" i="4"/>
  <c r="D192" i="4"/>
  <c r="O192" i="4"/>
  <c r="W192" i="4"/>
  <c r="N192" i="4"/>
  <c r="U193" i="4"/>
  <c r="Y194" i="4"/>
  <c r="E194" i="4"/>
  <c r="C193" i="4"/>
  <c r="K192" i="4"/>
  <c r="BM188" i="203"/>
  <c r="BP187" i="203"/>
  <c r="H193" i="4" l="1"/>
  <c r="O95" i="203"/>
  <c r="C95" i="203"/>
  <c r="Q95" i="203"/>
  <c r="S94" i="203"/>
  <c r="AO96" i="203"/>
  <c r="AG101" i="4"/>
  <c r="AA101" i="4"/>
  <c r="AO102" i="4" s="1"/>
  <c r="AM96" i="203"/>
  <c r="AA96" i="203"/>
  <c r="AL95" i="203"/>
  <c r="T192" i="4"/>
  <c r="I193" i="4"/>
  <c r="Y195" i="4"/>
  <c r="E195" i="4"/>
  <c r="C194" i="4"/>
  <c r="BP188" i="203"/>
  <c r="AB192" i="4"/>
  <c r="Z192" i="4"/>
  <c r="Q192" i="4"/>
  <c r="K193" i="4"/>
  <c r="J194" i="4"/>
  <c r="O193" i="4"/>
  <c r="G194" i="4"/>
  <c r="AC193" i="4"/>
  <c r="F194" i="4"/>
  <c r="X193" i="4"/>
  <c r="D193" i="4"/>
  <c r="W193" i="4"/>
  <c r="N193" i="4"/>
  <c r="U194" i="4"/>
  <c r="BM189" i="203"/>
  <c r="Z191" i="4"/>
  <c r="H194" i="4" l="1"/>
  <c r="E96" i="203"/>
  <c r="S95" i="203"/>
  <c r="Q96" i="203"/>
  <c r="D96" i="203"/>
  <c r="X96" i="203"/>
  <c r="Z96" i="203"/>
  <c r="AN96" i="203"/>
  <c r="AP102" i="4"/>
  <c r="AQ102" i="4" s="1"/>
  <c r="AA97" i="203" s="1"/>
  <c r="AK102" i="4"/>
  <c r="AC97" i="203" s="1"/>
  <c r="AD102" i="4"/>
  <c r="AG102" i="4" s="1"/>
  <c r="AE102" i="4"/>
  <c r="AF102" i="4"/>
  <c r="AJ101" i="4"/>
  <c r="AQ96" i="203" s="1"/>
  <c r="T193" i="4"/>
  <c r="P193" i="4"/>
  <c r="I194" i="4"/>
  <c r="Q193" i="4"/>
  <c r="BM190" i="203"/>
  <c r="BP189" i="203"/>
  <c r="G195" i="4"/>
  <c r="J195" i="4"/>
  <c r="O194" i="4"/>
  <c r="X194" i="4"/>
  <c r="AC194" i="4"/>
  <c r="D194" i="4"/>
  <c r="F195" i="4"/>
  <c r="N194" i="4"/>
  <c r="W194" i="4"/>
  <c r="U195" i="4"/>
  <c r="K194" i="4"/>
  <c r="Y196" i="4"/>
  <c r="E196" i="4"/>
  <c r="C195" i="4"/>
  <c r="AB193" i="4"/>
  <c r="Z193" i="4" l="1"/>
  <c r="V193" i="4"/>
  <c r="I195" i="4"/>
  <c r="T95" i="203"/>
  <c r="B96" i="203"/>
  <c r="O96" i="203"/>
  <c r="M95" i="203"/>
  <c r="P95" i="203"/>
  <c r="Z97" i="203"/>
  <c r="AM97" i="203"/>
  <c r="AO97" i="203"/>
  <c r="AA102" i="4"/>
  <c r="AF103" i="4" s="1"/>
  <c r="AL96" i="203"/>
  <c r="T194" i="4"/>
  <c r="P194" i="4"/>
  <c r="BM191" i="203"/>
  <c r="Q194" i="4"/>
  <c r="K195" i="4"/>
  <c r="BP190" i="203"/>
  <c r="X195" i="4"/>
  <c r="AC195" i="4"/>
  <c r="J196" i="4"/>
  <c r="O195" i="4"/>
  <c r="G196" i="4"/>
  <c r="F196" i="4"/>
  <c r="D195" i="4"/>
  <c r="N195" i="4"/>
  <c r="W195" i="4"/>
  <c r="U196" i="4"/>
  <c r="Y197" i="4"/>
  <c r="E197" i="4"/>
  <c r="C196" i="4"/>
  <c r="H195" i="4"/>
  <c r="AB194" i="4"/>
  <c r="Z194" i="4" l="1"/>
  <c r="V194" i="4"/>
  <c r="P195" i="4"/>
  <c r="V195" i="4" s="1"/>
  <c r="H196" i="4"/>
  <c r="S96" i="203"/>
  <c r="N96" i="203"/>
  <c r="D97" i="203"/>
  <c r="X97" i="203"/>
  <c r="Q97" i="203"/>
  <c r="B97" i="203"/>
  <c r="E97" i="203"/>
  <c r="C96" i="203"/>
  <c r="AO103" i="4"/>
  <c r="AK97" i="203"/>
  <c r="AK103" i="4"/>
  <c r="AC98" i="203" s="1"/>
  <c r="AL97" i="203"/>
  <c r="AP103" i="4"/>
  <c r="AO98" i="203"/>
  <c r="AN97" i="203"/>
  <c r="AJ102" i="4"/>
  <c r="AE103" i="4"/>
  <c r="AD103" i="4"/>
  <c r="T195" i="4"/>
  <c r="I196" i="4"/>
  <c r="P196" i="4" s="1"/>
  <c r="V196" i="4" s="1"/>
  <c r="BP191" i="203"/>
  <c r="BM192" i="203"/>
  <c r="Y198" i="4"/>
  <c r="E198" i="4"/>
  <c r="C197" i="4"/>
  <c r="K196" i="4"/>
  <c r="Q195" i="4"/>
  <c r="Z195" i="4"/>
  <c r="O196" i="4"/>
  <c r="X196" i="4"/>
  <c r="J197" i="4"/>
  <c r="G197" i="4"/>
  <c r="D196" i="4"/>
  <c r="AC196" i="4"/>
  <c r="F197" i="4"/>
  <c r="N196" i="4"/>
  <c r="W196" i="4"/>
  <c r="U197" i="4"/>
  <c r="AB195" i="4"/>
  <c r="H197" i="4" l="1"/>
  <c r="T96" i="203"/>
  <c r="C97" i="203"/>
  <c r="O97" i="203"/>
  <c r="P96" i="203"/>
  <c r="M96" i="203"/>
  <c r="AQ103" i="4"/>
  <c r="AQ97" i="203"/>
  <c r="AA103" i="4"/>
  <c r="AL98" i="203" s="1"/>
  <c r="AG103" i="4"/>
  <c r="AM98" i="203"/>
  <c r="AK98" i="203"/>
  <c r="T196" i="4"/>
  <c r="AB196" i="4"/>
  <c r="Q196" i="4"/>
  <c r="BM193" i="203"/>
  <c r="K197" i="4"/>
  <c r="BP192" i="203"/>
  <c r="J198" i="4"/>
  <c r="G198" i="4"/>
  <c r="O197" i="4"/>
  <c r="AC197" i="4"/>
  <c r="D197" i="4"/>
  <c r="X197" i="4"/>
  <c r="F198" i="4"/>
  <c r="N197" i="4"/>
  <c r="W197" i="4"/>
  <c r="U198" i="4"/>
  <c r="Z196" i="4"/>
  <c r="Y199" i="4"/>
  <c r="E199" i="4"/>
  <c r="C198" i="4"/>
  <c r="I197" i="4"/>
  <c r="H198" i="4" l="1"/>
  <c r="M97" i="203"/>
  <c r="Q98" i="203"/>
  <c r="N97" i="203"/>
  <c r="X98" i="203"/>
  <c r="D98" i="203"/>
  <c r="E98" i="203"/>
  <c r="AA98" i="203"/>
  <c r="AE104" i="4"/>
  <c r="AM99" i="203" s="1"/>
  <c r="AO104" i="4"/>
  <c r="Z98" i="203"/>
  <c r="AD104" i="4"/>
  <c r="AG104" i="4" s="1"/>
  <c r="Z99" i="203" s="1"/>
  <c r="AF104" i="4"/>
  <c r="AO99" i="203" s="1"/>
  <c r="AJ103" i="4"/>
  <c r="AK104" i="4"/>
  <c r="AC99" i="203" s="1"/>
  <c r="AP104" i="4"/>
  <c r="AN98" i="203"/>
  <c r="T197" i="4"/>
  <c r="AB197" i="4"/>
  <c r="BP193" i="203"/>
  <c r="G199" i="4"/>
  <c r="X198" i="4"/>
  <c r="F199" i="4"/>
  <c r="D198" i="4"/>
  <c r="O198" i="4"/>
  <c r="AC198" i="4"/>
  <c r="J199" i="4"/>
  <c r="N198" i="4"/>
  <c r="W198" i="4"/>
  <c r="U199" i="4"/>
  <c r="K198" i="4"/>
  <c r="P197" i="4"/>
  <c r="V197" i="4" s="1"/>
  <c r="I198" i="4"/>
  <c r="Y200" i="4"/>
  <c r="E200" i="4"/>
  <c r="C199" i="4"/>
  <c r="BM194" i="203"/>
  <c r="Q197" i="4"/>
  <c r="I199" i="4" l="1"/>
  <c r="T97" i="203"/>
  <c r="AQ104" i="4"/>
  <c r="AA99" i="203" s="1"/>
  <c r="C98" i="203"/>
  <c r="O98" i="203"/>
  <c r="P97" i="203"/>
  <c r="S97" i="203"/>
  <c r="B98" i="203"/>
  <c r="N98" i="203"/>
  <c r="AA104" i="4"/>
  <c r="AO105" i="4" s="1"/>
  <c r="AK99" i="203"/>
  <c r="AQ98" i="203"/>
  <c r="T198" i="4"/>
  <c r="AB198" i="4"/>
  <c r="Q198" i="4"/>
  <c r="H199" i="4"/>
  <c r="Y201" i="4"/>
  <c r="E201" i="4"/>
  <c r="C200" i="4"/>
  <c r="BP194" i="203"/>
  <c r="Z197" i="4"/>
  <c r="K199" i="4"/>
  <c r="P198" i="4"/>
  <c r="V198" i="4" s="1"/>
  <c r="F200" i="4"/>
  <c r="O199" i="4"/>
  <c r="X199" i="4"/>
  <c r="AC199" i="4"/>
  <c r="D199" i="4"/>
  <c r="J200" i="4"/>
  <c r="G200" i="4"/>
  <c r="N199" i="4"/>
  <c r="W199" i="4"/>
  <c r="U200" i="4"/>
  <c r="BM195" i="203"/>
  <c r="P199" i="4" l="1"/>
  <c r="I200" i="4"/>
  <c r="P200" i="4" s="1"/>
  <c r="V200" i="4" s="1"/>
  <c r="X99" i="203"/>
  <c r="T98" i="203"/>
  <c r="E99" i="203"/>
  <c r="D99" i="203"/>
  <c r="S98" i="203"/>
  <c r="P98" i="203"/>
  <c r="AP105" i="4"/>
  <c r="AQ105" i="4" s="1"/>
  <c r="AA100" i="203" s="1"/>
  <c r="AF105" i="4"/>
  <c r="AO100" i="203" s="1"/>
  <c r="AD105" i="4"/>
  <c r="AJ104" i="4"/>
  <c r="AQ99" i="203" s="1"/>
  <c r="AK105" i="4"/>
  <c r="AC100" i="203" s="1"/>
  <c r="AE105" i="4"/>
  <c r="H200" i="4"/>
  <c r="T199" i="4"/>
  <c r="BP195" i="203"/>
  <c r="X200" i="4"/>
  <c r="J201" i="4"/>
  <c r="AC200" i="4"/>
  <c r="D200" i="4"/>
  <c r="F201" i="4"/>
  <c r="O200" i="4"/>
  <c r="G201" i="4"/>
  <c r="N200" i="4"/>
  <c r="W200" i="4"/>
  <c r="U201" i="4"/>
  <c r="Z198" i="4"/>
  <c r="AB199" i="4"/>
  <c r="Y202" i="4"/>
  <c r="E202" i="4"/>
  <c r="C201" i="4"/>
  <c r="K200" i="4"/>
  <c r="Q199" i="4"/>
  <c r="BM196" i="203"/>
  <c r="Z199" i="4" l="1"/>
  <c r="V199" i="4"/>
  <c r="I201" i="4"/>
  <c r="P201" i="4" s="1"/>
  <c r="O99" i="203"/>
  <c r="M98" i="203"/>
  <c r="T99" i="203"/>
  <c r="B99" i="203"/>
  <c r="N99" i="203"/>
  <c r="Q99" i="203"/>
  <c r="AL99" i="203"/>
  <c r="AN99" i="203"/>
  <c r="AA105" i="4"/>
  <c r="AP106" i="4" s="1"/>
  <c r="AG105" i="4"/>
  <c r="AM100" i="203"/>
  <c r="T200" i="4"/>
  <c r="AB200" i="4"/>
  <c r="AC201" i="4"/>
  <c r="F202" i="4"/>
  <c r="O201" i="4"/>
  <c r="X201" i="4"/>
  <c r="G202" i="4"/>
  <c r="D201" i="4"/>
  <c r="J202" i="4"/>
  <c r="N201" i="4"/>
  <c r="W201" i="4"/>
  <c r="U202" i="4"/>
  <c r="H201" i="4"/>
  <c r="Y203" i="4"/>
  <c r="E203" i="4"/>
  <c r="C202" i="4"/>
  <c r="Q200" i="4"/>
  <c r="BM197" i="203"/>
  <c r="Z200" i="4"/>
  <c r="K201" i="4"/>
  <c r="BP196" i="203"/>
  <c r="Z201" i="4" l="1"/>
  <c r="V201" i="4"/>
  <c r="P99" i="203"/>
  <c r="E100" i="203"/>
  <c r="M99" i="203"/>
  <c r="D100" i="203"/>
  <c r="S99" i="203"/>
  <c r="X100" i="203"/>
  <c r="Q100" i="203"/>
  <c r="AK100" i="203"/>
  <c r="AN100" i="203"/>
  <c r="AJ105" i="4"/>
  <c r="AQ100" i="203" s="1"/>
  <c r="AE106" i="4"/>
  <c r="AM101" i="203" s="1"/>
  <c r="AD106" i="4"/>
  <c r="AK106" i="4"/>
  <c r="AC101" i="203" s="1"/>
  <c r="AF106" i="4"/>
  <c r="AO106" i="4"/>
  <c r="AQ106" i="4" s="1"/>
  <c r="AA101" i="203" s="1"/>
  <c r="Z100" i="203"/>
  <c r="T201" i="4"/>
  <c r="AB201" i="4"/>
  <c r="Q201" i="4"/>
  <c r="J203" i="4"/>
  <c r="O202" i="4"/>
  <c r="AC202" i="4"/>
  <c r="D202" i="4"/>
  <c r="F203" i="4"/>
  <c r="G203" i="4"/>
  <c r="X202" i="4"/>
  <c r="N202" i="4"/>
  <c r="W202" i="4"/>
  <c r="U203" i="4"/>
  <c r="I202" i="4"/>
  <c r="H202" i="4"/>
  <c r="Y204" i="4"/>
  <c r="T203" i="4"/>
  <c r="E204" i="4"/>
  <c r="C203" i="4"/>
  <c r="BP197" i="203"/>
  <c r="BM198" i="203"/>
  <c r="K202" i="4"/>
  <c r="H203" i="4" l="1"/>
  <c r="O100" i="203"/>
  <c r="C99" i="203"/>
  <c r="C100" i="203"/>
  <c r="N100" i="203"/>
  <c r="B100" i="203"/>
  <c r="AA106" i="4"/>
  <c r="AE107" i="4" s="1"/>
  <c r="AG106" i="4"/>
  <c r="AO101" i="203"/>
  <c r="AL100" i="203"/>
  <c r="AK101" i="203"/>
  <c r="T202" i="4"/>
  <c r="AB202" i="4"/>
  <c r="BM199" i="203"/>
  <c r="BP198" i="203"/>
  <c r="Q202" i="4"/>
  <c r="Y205" i="4"/>
  <c r="E205" i="4"/>
  <c r="C204" i="4"/>
  <c r="F204" i="4"/>
  <c r="G204" i="4"/>
  <c r="AC203" i="4"/>
  <c r="O203" i="4"/>
  <c r="X203" i="4"/>
  <c r="D203" i="4"/>
  <c r="J204" i="4"/>
  <c r="N203" i="4"/>
  <c r="W203" i="4"/>
  <c r="U204" i="4"/>
  <c r="P202" i="4"/>
  <c r="V202" i="4" s="1"/>
  <c r="I203" i="4"/>
  <c r="K203" i="4"/>
  <c r="H204" i="4" l="1"/>
  <c r="X101" i="203"/>
  <c r="E101" i="203"/>
  <c r="C101" i="203"/>
  <c r="D101" i="203"/>
  <c r="AJ106" i="4"/>
  <c r="AO107" i="4"/>
  <c r="AK107" i="4"/>
  <c r="AC102" i="203" s="1"/>
  <c r="AL101" i="203"/>
  <c r="AF107" i="4"/>
  <c r="AO102" i="203" s="1"/>
  <c r="Z101" i="203"/>
  <c r="AM102" i="203"/>
  <c r="AP107" i="4"/>
  <c r="AD107" i="4"/>
  <c r="AA107" i="4" s="1"/>
  <c r="AO108" i="4" s="1"/>
  <c r="Z202" i="4"/>
  <c r="Q203" i="4"/>
  <c r="BP199" i="203"/>
  <c r="AB203" i="4"/>
  <c r="X204" i="4"/>
  <c r="F205" i="4"/>
  <c r="G205" i="4"/>
  <c r="J205" i="4"/>
  <c r="O204" i="4"/>
  <c r="AC204" i="4"/>
  <c r="D204" i="4"/>
  <c r="N204" i="4"/>
  <c r="W204" i="4"/>
  <c r="U205" i="4"/>
  <c r="BM200" i="203"/>
  <c r="P203" i="4"/>
  <c r="V203" i="4" s="1"/>
  <c r="Y206" i="4"/>
  <c r="E206" i="4"/>
  <c r="C205" i="4"/>
  <c r="I204" i="4"/>
  <c r="K204" i="4"/>
  <c r="H205" i="4" l="1"/>
  <c r="O101" i="203"/>
  <c r="T100" i="203"/>
  <c r="Q101" i="203"/>
  <c r="S100" i="203"/>
  <c r="M100" i="203"/>
  <c r="P100" i="203"/>
  <c r="N101" i="203"/>
  <c r="AQ101" i="203"/>
  <c r="AQ107" i="4"/>
  <c r="AN101" i="203"/>
  <c r="AD108" i="4"/>
  <c r="AK103" i="203" s="1"/>
  <c r="AP108" i="4"/>
  <c r="AQ108" i="4" s="1"/>
  <c r="AA103" i="203" s="1"/>
  <c r="AK102" i="203"/>
  <c r="AE108" i="4"/>
  <c r="AJ107" i="4"/>
  <c r="AQ102" i="203" s="1"/>
  <c r="AF108" i="4"/>
  <c r="AK108" i="4"/>
  <c r="AC103" i="203" s="1"/>
  <c r="AG107" i="4"/>
  <c r="Z102" i="203" s="1"/>
  <c r="T204" i="4"/>
  <c r="K205" i="4"/>
  <c r="P204" i="4"/>
  <c r="V204" i="4" s="1"/>
  <c r="Q204" i="4"/>
  <c r="AB204" i="4"/>
  <c r="Z203" i="4"/>
  <c r="BM201" i="203"/>
  <c r="O205" i="4"/>
  <c r="X205" i="4"/>
  <c r="AC205" i="4"/>
  <c r="D205" i="4"/>
  <c r="J206" i="4"/>
  <c r="F206" i="4"/>
  <c r="G206" i="4"/>
  <c r="N205" i="4"/>
  <c r="W205" i="4"/>
  <c r="U206" i="4"/>
  <c r="Y207" i="4"/>
  <c r="E207" i="4"/>
  <c r="C206" i="4"/>
  <c r="I205" i="4"/>
  <c r="BP200" i="203"/>
  <c r="X102" i="203" l="1"/>
  <c r="E102" i="203"/>
  <c r="P101" i="203"/>
  <c r="D102" i="203"/>
  <c r="T101" i="203"/>
  <c r="B101" i="203"/>
  <c r="N102" i="203"/>
  <c r="AA102" i="203"/>
  <c r="AG108" i="4"/>
  <c r="Z103" i="203" s="1"/>
  <c r="AA108" i="4"/>
  <c r="AJ108" i="4" s="1"/>
  <c r="AM103" i="203"/>
  <c r="AO103" i="203"/>
  <c r="AL102" i="203"/>
  <c r="AN102" i="203"/>
  <c r="T205" i="4"/>
  <c r="AB205" i="4"/>
  <c r="K206" i="4"/>
  <c r="Z204" i="4"/>
  <c r="BP201" i="203"/>
  <c r="Q205" i="4"/>
  <c r="BM202" i="203"/>
  <c r="P205" i="4"/>
  <c r="V205" i="4" s="1"/>
  <c r="D206" i="4"/>
  <c r="O206" i="4"/>
  <c r="G207" i="4"/>
  <c r="F207" i="4"/>
  <c r="J207" i="4"/>
  <c r="AC206" i="4"/>
  <c r="X206" i="4"/>
  <c r="W206" i="4"/>
  <c r="N206" i="4"/>
  <c r="U207" i="4"/>
  <c r="I206" i="4"/>
  <c r="Y208" i="4"/>
  <c r="E208" i="4"/>
  <c r="C207" i="4"/>
  <c r="H206" i="4"/>
  <c r="O102" i="203" l="1"/>
  <c r="B102" i="203"/>
  <c r="S101" i="203"/>
  <c r="Q102" i="203"/>
  <c r="M101" i="203"/>
  <c r="AD109" i="4"/>
  <c r="AK104" i="203" s="1"/>
  <c r="AK109" i="4"/>
  <c r="AC104" i="203" s="1"/>
  <c r="AE109" i="4"/>
  <c r="AP109" i="4"/>
  <c r="AO109" i="4"/>
  <c r="AL103" i="203"/>
  <c r="AQ103" i="203"/>
  <c r="AF109" i="4"/>
  <c r="T206" i="4"/>
  <c r="AB206" i="4"/>
  <c r="BM203" i="203"/>
  <c r="Z205" i="4"/>
  <c r="P206" i="4"/>
  <c r="V206" i="4" s="1"/>
  <c r="F208" i="4"/>
  <c r="O207" i="4"/>
  <c r="X207" i="4"/>
  <c r="AC207" i="4"/>
  <c r="J208" i="4"/>
  <c r="G208" i="4"/>
  <c r="D207" i="4"/>
  <c r="N207" i="4"/>
  <c r="W207" i="4"/>
  <c r="U208" i="4"/>
  <c r="I207" i="4"/>
  <c r="K207" i="4"/>
  <c r="BP202" i="203"/>
  <c r="T208" i="4"/>
  <c r="Y209" i="4"/>
  <c r="E209" i="4"/>
  <c r="C208" i="4"/>
  <c r="Q206" i="4"/>
  <c r="H207" i="4"/>
  <c r="X103" i="203" l="1"/>
  <c r="T102" i="203"/>
  <c r="C102" i="203"/>
  <c r="P102" i="203"/>
  <c r="E103" i="203"/>
  <c r="D103" i="203"/>
  <c r="S102" i="203"/>
  <c r="N103" i="203"/>
  <c r="AQ109" i="4"/>
  <c r="AA104" i="203" s="1"/>
  <c r="AM104" i="203"/>
  <c r="AN103" i="203"/>
  <c r="AG109" i="4"/>
  <c r="Z104" i="203" s="1"/>
  <c r="AA109" i="4"/>
  <c r="AF110" i="4" s="1"/>
  <c r="AO104" i="203"/>
  <c r="T207" i="4"/>
  <c r="AB207" i="4"/>
  <c r="X208" i="4"/>
  <c r="G209" i="4"/>
  <c r="AC208" i="4"/>
  <c r="D208" i="4"/>
  <c r="F209" i="4"/>
  <c r="O208" i="4"/>
  <c r="J209" i="4"/>
  <c r="W208" i="4"/>
  <c r="N208" i="4"/>
  <c r="U209" i="4"/>
  <c r="Y210" i="4"/>
  <c r="E210" i="4"/>
  <c r="C209" i="4"/>
  <c r="H208" i="4"/>
  <c r="I208" i="4"/>
  <c r="K208" i="4"/>
  <c r="Z206" i="4"/>
  <c r="BM204" i="203"/>
  <c r="P207" i="4"/>
  <c r="V207" i="4" s="1"/>
  <c r="BP203" i="203"/>
  <c r="Q207" i="4"/>
  <c r="O103" i="203" l="1"/>
  <c r="B103" i="203"/>
  <c r="Q103" i="203"/>
  <c r="M102" i="203"/>
  <c r="AJ109" i="4"/>
  <c r="AK110" i="4"/>
  <c r="AC105" i="203" s="1"/>
  <c r="AN104" i="203"/>
  <c r="AO110" i="4"/>
  <c r="AD110" i="4"/>
  <c r="AG110" i="4" s="1"/>
  <c r="AP110" i="4"/>
  <c r="AE110" i="4"/>
  <c r="AO105" i="203"/>
  <c r="AB208" i="4"/>
  <c r="BM205" i="203"/>
  <c r="Q208" i="4"/>
  <c r="J210" i="4"/>
  <c r="O209" i="4"/>
  <c r="G210" i="4"/>
  <c r="AC209" i="4"/>
  <c r="F210" i="4"/>
  <c r="X209" i="4"/>
  <c r="D209" i="4"/>
  <c r="W209" i="4"/>
  <c r="N209" i="4"/>
  <c r="U210" i="4"/>
  <c r="I209" i="4"/>
  <c r="BP204" i="203"/>
  <c r="P208" i="4"/>
  <c r="V208" i="4" s="1"/>
  <c r="Y211" i="4"/>
  <c r="E211" i="4"/>
  <c r="C210" i="4"/>
  <c r="H209" i="4"/>
  <c r="K209" i="4"/>
  <c r="Z207" i="4"/>
  <c r="I210" i="4" l="1"/>
  <c r="C103" i="203"/>
  <c r="T103" i="203"/>
  <c r="E104" i="203"/>
  <c r="D104" i="203"/>
  <c r="P103" i="203"/>
  <c r="X104" i="203"/>
  <c r="M103" i="203"/>
  <c r="AK105" i="203"/>
  <c r="AL104" i="203"/>
  <c r="AQ104" i="203"/>
  <c r="AM105" i="203"/>
  <c r="AQ110" i="4"/>
  <c r="AA105" i="203" s="1"/>
  <c r="AA110" i="4"/>
  <c r="AP111" i="4" s="1"/>
  <c r="Z105" i="203"/>
  <c r="T209" i="4"/>
  <c r="AB209" i="4"/>
  <c r="BP205" i="203"/>
  <c r="J211" i="4"/>
  <c r="G211" i="4"/>
  <c r="AC210" i="4"/>
  <c r="O210" i="4"/>
  <c r="X210" i="4"/>
  <c r="F211" i="4"/>
  <c r="D210" i="4"/>
  <c r="W210" i="4"/>
  <c r="N210" i="4"/>
  <c r="U211" i="4"/>
  <c r="Z208" i="4"/>
  <c r="K210" i="4"/>
  <c r="Y212" i="4"/>
  <c r="E212" i="4"/>
  <c r="C211" i="4"/>
  <c r="H210" i="4"/>
  <c r="P209" i="4"/>
  <c r="V209" i="4" s="1"/>
  <c r="Q209" i="4"/>
  <c r="BM206" i="203"/>
  <c r="P210" i="4" l="1"/>
  <c r="H211" i="4"/>
  <c r="B104" i="203"/>
  <c r="Q104" i="203"/>
  <c r="O104" i="203"/>
  <c r="S103" i="203"/>
  <c r="AK111" i="4"/>
  <c r="AC106" i="203" s="1"/>
  <c r="AN105" i="203"/>
  <c r="AJ110" i="4"/>
  <c r="AQ105" i="203" s="1"/>
  <c r="AD111" i="4"/>
  <c r="AE111" i="4"/>
  <c r="AF111" i="4"/>
  <c r="AO111" i="4"/>
  <c r="AQ111" i="4" s="1"/>
  <c r="T210" i="4"/>
  <c r="I211" i="4"/>
  <c r="Y213" i="4"/>
  <c r="E213" i="4"/>
  <c r="C212" i="4"/>
  <c r="AB210" i="4"/>
  <c r="BP206" i="203"/>
  <c r="Q210" i="4"/>
  <c r="BM207" i="203"/>
  <c r="Z209" i="4"/>
  <c r="D211" i="4"/>
  <c r="G212" i="4"/>
  <c r="O211" i="4"/>
  <c r="X211" i="4"/>
  <c r="AC211" i="4"/>
  <c r="F212" i="4"/>
  <c r="J212" i="4"/>
  <c r="W211" i="4"/>
  <c r="N211" i="4"/>
  <c r="U212" i="4"/>
  <c r="K211" i="4"/>
  <c r="Z210" i="4" l="1"/>
  <c r="V210" i="4"/>
  <c r="I212" i="4"/>
  <c r="X105" i="203"/>
  <c r="C104" i="203"/>
  <c r="T104" i="203"/>
  <c r="N104" i="203"/>
  <c r="Q105" i="203"/>
  <c r="B105" i="203"/>
  <c r="D105" i="203"/>
  <c r="M104" i="203"/>
  <c r="S104" i="203"/>
  <c r="E105" i="203"/>
  <c r="AL105" i="203"/>
  <c r="AG111" i="4"/>
  <c r="AK106" i="203"/>
  <c r="AO106" i="203"/>
  <c r="AA111" i="4"/>
  <c r="AE112" i="4" s="1"/>
  <c r="AA106" i="203"/>
  <c r="AM106" i="203"/>
  <c r="H212" i="4"/>
  <c r="T211" i="4"/>
  <c r="P211" i="4"/>
  <c r="V211" i="4" s="1"/>
  <c r="Y214" i="4"/>
  <c r="E214" i="4"/>
  <c r="C213" i="4"/>
  <c r="BM208" i="203"/>
  <c r="Q211" i="4"/>
  <c r="AB211" i="4"/>
  <c r="K212" i="4"/>
  <c r="BP207" i="203"/>
  <c r="J213" i="4"/>
  <c r="AC212" i="4"/>
  <c r="F213" i="4"/>
  <c r="D212" i="4"/>
  <c r="X212" i="4"/>
  <c r="G213" i="4"/>
  <c r="O212" i="4"/>
  <c r="N212" i="4"/>
  <c r="W212" i="4"/>
  <c r="U213" i="4"/>
  <c r="P212" i="4" l="1"/>
  <c r="V212" i="4" s="1"/>
  <c r="I213" i="4"/>
  <c r="P213" i="4" s="1"/>
  <c r="V213" i="4" s="1"/>
  <c r="P104" i="203"/>
  <c r="O105" i="203"/>
  <c r="Z106" i="203"/>
  <c r="AO112" i="4"/>
  <c r="AD112" i="4"/>
  <c r="AG112" i="4" s="1"/>
  <c r="AP112" i="4"/>
  <c r="AK112" i="4"/>
  <c r="AC107" i="203" s="1"/>
  <c r="AN106" i="203"/>
  <c r="AF112" i="4"/>
  <c r="AO107" i="203" s="1"/>
  <c r="AJ111" i="4"/>
  <c r="AM107" i="203"/>
  <c r="T212" i="4"/>
  <c r="Z211" i="4"/>
  <c r="H213" i="4"/>
  <c r="Q212" i="4"/>
  <c r="K213" i="4"/>
  <c r="BP208" i="203"/>
  <c r="G214" i="4"/>
  <c r="X213" i="4"/>
  <c r="AC213" i="4"/>
  <c r="D213" i="4"/>
  <c r="O213" i="4"/>
  <c r="J214" i="4"/>
  <c r="F214" i="4"/>
  <c r="N213" i="4"/>
  <c r="W213" i="4"/>
  <c r="U214" i="4"/>
  <c r="AB212" i="4"/>
  <c r="BM209" i="203"/>
  <c r="Y215" i="4"/>
  <c r="E215" i="4"/>
  <c r="C214" i="4"/>
  <c r="Z212" i="4" l="1"/>
  <c r="H214" i="4"/>
  <c r="B106" i="203"/>
  <c r="N105" i="203"/>
  <c r="C105" i="203"/>
  <c r="D106" i="203"/>
  <c r="E106" i="203"/>
  <c r="N106" i="203"/>
  <c r="M105" i="203"/>
  <c r="S105" i="203"/>
  <c r="X106" i="203"/>
  <c r="AA112" i="4"/>
  <c r="AD113" i="4" s="1"/>
  <c r="AQ112" i="4"/>
  <c r="AL106" i="203"/>
  <c r="AQ106" i="203"/>
  <c r="Z107" i="203"/>
  <c r="T213" i="4"/>
  <c r="I214" i="4"/>
  <c r="AB213" i="4"/>
  <c r="BP209" i="203"/>
  <c r="Z213" i="4"/>
  <c r="X214" i="4"/>
  <c r="O214" i="4"/>
  <c r="F215" i="4"/>
  <c r="D214" i="4"/>
  <c r="AC214" i="4"/>
  <c r="G215" i="4"/>
  <c r="J215" i="4"/>
  <c r="N214" i="4"/>
  <c r="W214" i="4"/>
  <c r="U215" i="4"/>
  <c r="BM210" i="203"/>
  <c r="Y216" i="4"/>
  <c r="E216" i="4"/>
  <c r="C215" i="4"/>
  <c r="Q213" i="4"/>
  <c r="K214" i="4"/>
  <c r="H215" i="4" l="1"/>
  <c r="O106" i="203"/>
  <c r="T105" i="203"/>
  <c r="Q106" i="203"/>
  <c r="P105" i="203"/>
  <c r="AK107" i="203"/>
  <c r="AJ112" i="4"/>
  <c r="AK113" i="4"/>
  <c r="AC108" i="203" s="1"/>
  <c r="AF113" i="4"/>
  <c r="AO108" i="203" s="1"/>
  <c r="AP113" i="4"/>
  <c r="AE113" i="4"/>
  <c r="AO113" i="4"/>
  <c r="AL107" i="203"/>
  <c r="AN107" i="203"/>
  <c r="AA107" i="203"/>
  <c r="AG113" i="4"/>
  <c r="T214" i="4"/>
  <c r="P214" i="4"/>
  <c r="I215" i="4"/>
  <c r="P215" i="4" s="1"/>
  <c r="V215" i="4" s="1"/>
  <c r="AB214" i="4"/>
  <c r="Y217" i="4"/>
  <c r="E217" i="4"/>
  <c r="C216" i="4"/>
  <c r="Q214" i="4"/>
  <c r="K215" i="4"/>
  <c r="BP210" i="203"/>
  <c r="BM211" i="203"/>
  <c r="F216" i="4"/>
  <c r="J216" i="4"/>
  <c r="O215" i="4"/>
  <c r="G216" i="4"/>
  <c r="AC215" i="4"/>
  <c r="D215" i="4"/>
  <c r="X215" i="4"/>
  <c r="N215" i="4"/>
  <c r="W215" i="4"/>
  <c r="U216" i="4"/>
  <c r="Z214" i="4" l="1"/>
  <c r="V214" i="4"/>
  <c r="H216" i="4"/>
  <c r="C106" i="203"/>
  <c r="M106" i="203"/>
  <c r="E107" i="203"/>
  <c r="D107" i="203"/>
  <c r="X107" i="203"/>
  <c r="Q107" i="203"/>
  <c r="AQ107" i="203"/>
  <c r="AM108" i="203"/>
  <c r="AQ113" i="4"/>
  <c r="AA113" i="4"/>
  <c r="AP114" i="4" s="1"/>
  <c r="Z108" i="203"/>
  <c r="AK108" i="203"/>
  <c r="T215" i="4"/>
  <c r="I216" i="4"/>
  <c r="BM212" i="203"/>
  <c r="Y218" i="4"/>
  <c r="E218" i="4"/>
  <c r="C217" i="4"/>
  <c r="Q215" i="4"/>
  <c r="K216" i="4"/>
  <c r="Z215" i="4"/>
  <c r="X216" i="4"/>
  <c r="AC216" i="4"/>
  <c r="F217" i="4"/>
  <c r="G217" i="4"/>
  <c r="D216" i="4"/>
  <c r="O216" i="4"/>
  <c r="J217" i="4"/>
  <c r="W216" i="4"/>
  <c r="N216" i="4"/>
  <c r="U217" i="4"/>
  <c r="AB215" i="4"/>
  <c r="BP211" i="203"/>
  <c r="C107" i="203" l="1"/>
  <c r="I217" i="4"/>
  <c r="P217" i="4" s="1"/>
  <c r="V217" i="4" s="1"/>
  <c r="T106" i="203"/>
  <c r="B107" i="203"/>
  <c r="O107" i="203"/>
  <c r="S106" i="203"/>
  <c r="P106" i="203"/>
  <c r="AA108" i="203"/>
  <c r="AL108" i="203"/>
  <c r="AE114" i="4"/>
  <c r="AK114" i="4"/>
  <c r="AC109" i="203" s="1"/>
  <c r="AD114" i="4"/>
  <c r="AG114" i="4" s="1"/>
  <c r="AO114" i="4"/>
  <c r="AQ114" i="4" s="1"/>
  <c r="AF114" i="4"/>
  <c r="AJ113" i="4"/>
  <c r="AQ108" i="203" s="1"/>
  <c r="T216" i="4"/>
  <c r="H217" i="4"/>
  <c r="BP212" i="203"/>
  <c r="Q216" i="4"/>
  <c r="K217" i="4"/>
  <c r="X217" i="4"/>
  <c r="O217" i="4"/>
  <c r="AC217" i="4"/>
  <c r="F218" i="4"/>
  <c r="J218" i="4"/>
  <c r="G218" i="4"/>
  <c r="D217" i="4"/>
  <c r="N217" i="4"/>
  <c r="W217" i="4"/>
  <c r="U218" i="4"/>
  <c r="BM213" i="203"/>
  <c r="Y219" i="4"/>
  <c r="E219" i="4"/>
  <c r="C218" i="4"/>
  <c r="P216" i="4"/>
  <c r="V216" i="4" s="1"/>
  <c r="AB216" i="4"/>
  <c r="I218" i="4" l="1"/>
  <c r="D108" i="203"/>
  <c r="X108" i="203"/>
  <c r="N107" i="203"/>
  <c r="E108" i="203"/>
  <c r="N108" i="203"/>
  <c r="T107" i="203"/>
  <c r="AM109" i="203"/>
  <c r="AA114" i="4"/>
  <c r="AP115" i="4" s="1"/>
  <c r="AN108" i="203"/>
  <c r="AO109" i="203"/>
  <c r="AA109" i="203"/>
  <c r="Z109" i="203"/>
  <c r="T217" i="4"/>
  <c r="BM214" i="203"/>
  <c r="J219" i="4"/>
  <c r="D218" i="4"/>
  <c r="F219" i="4"/>
  <c r="G219" i="4"/>
  <c r="AC218" i="4"/>
  <c r="X218" i="4"/>
  <c r="O218" i="4"/>
  <c r="N218" i="4"/>
  <c r="W218" i="4"/>
  <c r="U219" i="4"/>
  <c r="Y220" i="4"/>
  <c r="E220" i="4"/>
  <c r="C219" i="4"/>
  <c r="AB217" i="4"/>
  <c r="Q217" i="4"/>
  <c r="K218" i="4"/>
  <c r="H218" i="4"/>
  <c r="Z217" i="4"/>
  <c r="Z216" i="4"/>
  <c r="BP213" i="203"/>
  <c r="P218" i="4" l="1"/>
  <c r="H219" i="4"/>
  <c r="M107" i="203"/>
  <c r="C108" i="203"/>
  <c r="S107" i="203"/>
  <c r="O108" i="203"/>
  <c r="Q108" i="203"/>
  <c r="P107" i="203"/>
  <c r="AK115" i="4"/>
  <c r="AC110" i="203" s="1"/>
  <c r="AD115" i="4"/>
  <c r="AG115" i="4" s="1"/>
  <c r="AE115" i="4"/>
  <c r="AJ114" i="4"/>
  <c r="AQ109" i="203" s="1"/>
  <c r="AN109" i="203"/>
  <c r="AK109" i="203"/>
  <c r="AF115" i="4"/>
  <c r="AO115" i="4"/>
  <c r="AQ115" i="4" s="1"/>
  <c r="T218" i="4"/>
  <c r="AB218" i="4"/>
  <c r="J220" i="4"/>
  <c r="O219" i="4"/>
  <c r="AC219" i="4"/>
  <c r="G220" i="4"/>
  <c r="X219" i="4"/>
  <c r="F220" i="4"/>
  <c r="D219" i="4"/>
  <c r="N219" i="4"/>
  <c r="W219" i="4"/>
  <c r="U220" i="4"/>
  <c r="I219" i="4"/>
  <c r="Y221" i="4"/>
  <c r="E221" i="4"/>
  <c r="C220" i="4"/>
  <c r="BP214" i="203"/>
  <c r="BM215" i="203"/>
  <c r="Q218" i="4"/>
  <c r="K219" i="4"/>
  <c r="Z218" i="4" l="1"/>
  <c r="V218" i="4"/>
  <c r="I220" i="4"/>
  <c r="T108" i="203"/>
  <c r="B108" i="203"/>
  <c r="P108" i="203"/>
  <c r="E109" i="203"/>
  <c r="X109" i="203"/>
  <c r="D109" i="203"/>
  <c r="M108" i="203"/>
  <c r="AL109" i="203"/>
  <c r="AM110" i="203"/>
  <c r="AA115" i="4"/>
  <c r="AO110" i="203"/>
  <c r="AA110" i="203"/>
  <c r="Z110" i="203"/>
  <c r="T219" i="4"/>
  <c r="BP215" i="203"/>
  <c r="D220" i="4"/>
  <c r="O220" i="4"/>
  <c r="F221" i="4"/>
  <c r="G221" i="4"/>
  <c r="X220" i="4"/>
  <c r="AC220" i="4"/>
  <c r="J221" i="4"/>
  <c r="W220" i="4"/>
  <c r="N220" i="4"/>
  <c r="U221" i="4"/>
  <c r="K220" i="4"/>
  <c r="Y222" i="4"/>
  <c r="E222" i="4"/>
  <c r="C221" i="4"/>
  <c r="H220" i="4"/>
  <c r="Q219" i="4"/>
  <c r="P219" i="4"/>
  <c r="V219" i="4" s="1"/>
  <c r="AB219" i="4"/>
  <c r="BM216" i="203"/>
  <c r="P220" i="4" l="1"/>
  <c r="N109" i="203"/>
  <c r="C109" i="203"/>
  <c r="Q109" i="203"/>
  <c r="O109" i="203"/>
  <c r="S108" i="203"/>
  <c r="AK110" i="203"/>
  <c r="AP116" i="4"/>
  <c r="AE116" i="4"/>
  <c r="AM111" i="203" s="1"/>
  <c r="AF116" i="4"/>
  <c r="AO116" i="4"/>
  <c r="AJ115" i="4"/>
  <c r="AK116" i="4"/>
  <c r="AC111" i="203" s="1"/>
  <c r="AD116" i="4"/>
  <c r="AN110" i="203"/>
  <c r="T220" i="4"/>
  <c r="BP216" i="203"/>
  <c r="K221" i="4"/>
  <c r="Y223" i="4"/>
  <c r="E223" i="4"/>
  <c r="C222" i="4"/>
  <c r="Z219" i="4"/>
  <c r="Q220" i="4"/>
  <c r="AB220" i="4"/>
  <c r="O221" i="4"/>
  <c r="D221" i="4"/>
  <c r="AC221" i="4"/>
  <c r="J222" i="4"/>
  <c r="F222" i="4"/>
  <c r="X221" i="4"/>
  <c r="G222" i="4"/>
  <c r="W221" i="4"/>
  <c r="N221" i="4"/>
  <c r="U222" i="4"/>
  <c r="BM217" i="203"/>
  <c r="I221" i="4"/>
  <c r="H221" i="4"/>
  <c r="Z220" i="4" l="1"/>
  <c r="V220" i="4"/>
  <c r="H222" i="4"/>
  <c r="E110" i="203"/>
  <c r="B109" i="203"/>
  <c r="N110" i="203"/>
  <c r="M109" i="203"/>
  <c r="P109" i="203"/>
  <c r="D110" i="203"/>
  <c r="X110" i="203"/>
  <c r="T109" i="203"/>
  <c r="AQ116" i="4"/>
  <c r="AA111" i="203" s="1"/>
  <c r="AO111" i="203"/>
  <c r="AQ110" i="203"/>
  <c r="AL110" i="203"/>
  <c r="AA116" i="4"/>
  <c r="AO117" i="4" s="1"/>
  <c r="AG116" i="4"/>
  <c r="AK111" i="203"/>
  <c r="T221" i="4"/>
  <c r="AB221" i="4"/>
  <c r="Y224" i="4"/>
  <c r="E224" i="4"/>
  <c r="C223" i="4"/>
  <c r="AC222" i="4"/>
  <c r="J223" i="4"/>
  <c r="X222" i="4"/>
  <c r="F223" i="4"/>
  <c r="D222" i="4"/>
  <c r="O222" i="4"/>
  <c r="G223" i="4"/>
  <c r="N222" i="4"/>
  <c r="W222" i="4"/>
  <c r="U223" i="4"/>
  <c r="I222" i="4"/>
  <c r="P221" i="4"/>
  <c r="V221" i="4" s="1"/>
  <c r="Q221" i="4"/>
  <c r="BM218" i="203"/>
  <c r="BP217" i="203"/>
  <c r="K222" i="4"/>
  <c r="H223" i="4" l="1"/>
  <c r="Q110" i="203"/>
  <c r="C110" i="203"/>
  <c r="O110" i="203"/>
  <c r="S109" i="203"/>
  <c r="AK117" i="4"/>
  <c r="AC112" i="203" s="1"/>
  <c r="AE117" i="4"/>
  <c r="AJ116" i="4"/>
  <c r="AP117" i="4"/>
  <c r="AQ117" i="4" s="1"/>
  <c r="AN111" i="203"/>
  <c r="AF117" i="4"/>
  <c r="AO112" i="203" s="1"/>
  <c r="AD117" i="4"/>
  <c r="Z111" i="203"/>
  <c r="T222" i="4"/>
  <c r="BM219" i="203"/>
  <c r="D223" i="4"/>
  <c r="AC223" i="4"/>
  <c r="J224" i="4"/>
  <c r="X223" i="4"/>
  <c r="O223" i="4"/>
  <c r="F224" i="4"/>
  <c r="G224" i="4"/>
  <c r="W223" i="4"/>
  <c r="N223" i="4"/>
  <c r="U224" i="4"/>
  <c r="Z221" i="4"/>
  <c r="P222" i="4"/>
  <c r="V222" i="4" s="1"/>
  <c r="I223" i="4"/>
  <c r="Y225" i="4"/>
  <c r="E225" i="4"/>
  <c r="C224" i="4"/>
  <c r="AB222" i="4"/>
  <c r="Q222" i="4"/>
  <c r="BP218" i="203"/>
  <c r="K223" i="4"/>
  <c r="H224" i="4" l="1"/>
  <c r="D111" i="203"/>
  <c r="T110" i="203"/>
  <c r="B110" i="203"/>
  <c r="S110" i="203"/>
  <c r="M110" i="203"/>
  <c r="X111" i="203"/>
  <c r="E111" i="203"/>
  <c r="AM112" i="203"/>
  <c r="AL111" i="203"/>
  <c r="AQ111" i="203"/>
  <c r="AA117" i="4"/>
  <c r="AJ117" i="4" s="1"/>
  <c r="AG117" i="4"/>
  <c r="Z112" i="203" s="1"/>
  <c r="AA112" i="203"/>
  <c r="AK112" i="203"/>
  <c r="T223" i="4"/>
  <c r="I224" i="4"/>
  <c r="K224" i="4"/>
  <c r="Y226" i="4"/>
  <c r="E226" i="4"/>
  <c r="C225" i="4"/>
  <c r="Z222" i="4"/>
  <c r="BP219" i="203"/>
  <c r="BM220" i="203"/>
  <c r="AC224" i="4"/>
  <c r="X224" i="4"/>
  <c r="O224" i="4"/>
  <c r="J225" i="4"/>
  <c r="F225" i="4"/>
  <c r="D224" i="4"/>
  <c r="G225" i="4"/>
  <c r="W224" i="4"/>
  <c r="N224" i="4"/>
  <c r="U225" i="4"/>
  <c r="Q223" i="4"/>
  <c r="AB223" i="4"/>
  <c r="P223" i="4"/>
  <c r="V223" i="4" s="1"/>
  <c r="I225" i="4" l="1"/>
  <c r="O111" i="203"/>
  <c r="N111" i="203"/>
  <c r="Q111" i="203"/>
  <c r="P110" i="203"/>
  <c r="AF118" i="4"/>
  <c r="AE118" i="4"/>
  <c r="AN112" i="203"/>
  <c r="AD118" i="4"/>
  <c r="AK118" i="4"/>
  <c r="AC113" i="203" s="1"/>
  <c r="AP118" i="4"/>
  <c r="AO118" i="4"/>
  <c r="AQ112" i="203"/>
  <c r="T224" i="4"/>
  <c r="H225" i="4"/>
  <c r="P224" i="4"/>
  <c r="V224" i="4" s="1"/>
  <c r="AB224" i="4"/>
  <c r="Q224" i="4"/>
  <c r="Y227" i="4"/>
  <c r="E227" i="4"/>
  <c r="C226" i="4"/>
  <c r="K225" i="4"/>
  <c r="BM221" i="203"/>
  <c r="BP220" i="203"/>
  <c r="Z223" i="4"/>
  <c r="O225" i="4"/>
  <c r="AC225" i="4"/>
  <c r="F226" i="4"/>
  <c r="J226" i="4"/>
  <c r="G226" i="4"/>
  <c r="D225" i="4"/>
  <c r="X225" i="4"/>
  <c r="W225" i="4"/>
  <c r="N225" i="4"/>
  <c r="U226" i="4"/>
  <c r="P225" i="4" l="1"/>
  <c r="V225" i="4" s="1"/>
  <c r="I226" i="4"/>
  <c r="X112" i="203"/>
  <c r="B111" i="203"/>
  <c r="Q112" i="203"/>
  <c r="D112" i="203"/>
  <c r="E112" i="203"/>
  <c r="N112" i="203"/>
  <c r="T111" i="203"/>
  <c r="M111" i="203"/>
  <c r="C111" i="203"/>
  <c r="AO113" i="203"/>
  <c r="AA118" i="4"/>
  <c r="AP119" i="4" s="1"/>
  <c r="AG118" i="4"/>
  <c r="AM113" i="203"/>
  <c r="AQ118" i="4"/>
  <c r="AA113" i="203" s="1"/>
  <c r="AL112" i="203"/>
  <c r="AK113" i="203"/>
  <c r="T225" i="4"/>
  <c r="Z224" i="4"/>
  <c r="H226" i="4"/>
  <c r="X226" i="4"/>
  <c r="AC226" i="4"/>
  <c r="D226" i="4"/>
  <c r="G227" i="4"/>
  <c r="J227" i="4"/>
  <c r="F227" i="4"/>
  <c r="O226" i="4"/>
  <c r="W226" i="4"/>
  <c r="N226" i="4"/>
  <c r="U227" i="4"/>
  <c r="BM222" i="203"/>
  <c r="Q225" i="4"/>
  <c r="Y228" i="4"/>
  <c r="E228" i="4"/>
  <c r="C227" i="4"/>
  <c r="P226" i="4"/>
  <c r="V226" i="4" s="1"/>
  <c r="K226" i="4"/>
  <c r="AB225" i="4"/>
  <c r="BP221" i="203"/>
  <c r="Z225" i="4" l="1"/>
  <c r="H227" i="4"/>
  <c r="P111" i="203"/>
  <c r="C112" i="203"/>
  <c r="S111" i="203"/>
  <c r="O112" i="203"/>
  <c r="B112" i="203"/>
  <c r="AE119" i="4"/>
  <c r="AM114" i="203" s="1"/>
  <c r="AF119" i="4"/>
  <c r="AO114" i="203" s="1"/>
  <c r="AO119" i="4"/>
  <c r="AQ119" i="4" s="1"/>
  <c r="AJ118" i="4"/>
  <c r="AQ113" i="203" s="1"/>
  <c r="AK119" i="4"/>
  <c r="AC114" i="203" s="1"/>
  <c r="AD119" i="4"/>
  <c r="Z113" i="203"/>
  <c r="T226" i="4"/>
  <c r="AB226" i="4"/>
  <c r="Z226" i="4"/>
  <c r="O227" i="4"/>
  <c r="G228" i="4"/>
  <c r="D227" i="4"/>
  <c r="X227" i="4"/>
  <c r="J228" i="4"/>
  <c r="AC227" i="4"/>
  <c r="F228" i="4"/>
  <c r="W227" i="4"/>
  <c r="N227" i="4"/>
  <c r="U228" i="4"/>
  <c r="BP222" i="203"/>
  <c r="Y229" i="4"/>
  <c r="T228" i="4"/>
  <c r="E229" i="4"/>
  <c r="C228" i="4"/>
  <c r="Q226" i="4"/>
  <c r="K227" i="4"/>
  <c r="I227" i="4"/>
  <c r="BM223" i="203"/>
  <c r="H228" i="4" l="1"/>
  <c r="D113" i="203"/>
  <c r="X113" i="203"/>
  <c r="M112" i="203"/>
  <c r="N113" i="203"/>
  <c r="E113" i="203"/>
  <c r="Q113" i="203"/>
  <c r="S112" i="203"/>
  <c r="AL113" i="203"/>
  <c r="AN113" i="203"/>
  <c r="AA119" i="4"/>
  <c r="AE120" i="4" s="1"/>
  <c r="AG119" i="4"/>
  <c r="Z114" i="203" s="1"/>
  <c r="AA114" i="203"/>
  <c r="T227" i="4"/>
  <c r="I228" i="4"/>
  <c r="AB227" i="4"/>
  <c r="BM224" i="203"/>
  <c r="BP223" i="203"/>
  <c r="Q227" i="4"/>
  <c r="P227" i="4"/>
  <c r="V227" i="4" s="1"/>
  <c r="D228" i="4"/>
  <c r="G229" i="4"/>
  <c r="X228" i="4"/>
  <c r="AC228" i="4"/>
  <c r="F229" i="4"/>
  <c r="J229" i="4"/>
  <c r="O228" i="4"/>
  <c r="N228" i="4"/>
  <c r="W228" i="4"/>
  <c r="U229" i="4"/>
  <c r="K228" i="4"/>
  <c r="Y230" i="4"/>
  <c r="E230" i="4"/>
  <c r="C229" i="4"/>
  <c r="H229" i="4" l="1"/>
  <c r="T112" i="203"/>
  <c r="C113" i="203"/>
  <c r="P112" i="203"/>
  <c r="O113" i="203"/>
  <c r="AF120" i="4"/>
  <c r="AD120" i="4"/>
  <c r="AP120" i="4"/>
  <c r="AO120" i="4"/>
  <c r="AL114" i="203"/>
  <c r="AK120" i="4"/>
  <c r="AC115" i="203" s="1"/>
  <c r="AJ119" i="4"/>
  <c r="AN114" i="203"/>
  <c r="AK114" i="203"/>
  <c r="AM115" i="203"/>
  <c r="P228" i="4"/>
  <c r="Z227" i="4"/>
  <c r="BM225" i="203"/>
  <c r="Q228" i="4"/>
  <c r="BP224" i="203"/>
  <c r="D229" i="4"/>
  <c r="O229" i="4"/>
  <c r="X229" i="4"/>
  <c r="F230" i="4"/>
  <c r="G230" i="4"/>
  <c r="J230" i="4"/>
  <c r="AC229" i="4"/>
  <c r="N229" i="4"/>
  <c r="W229" i="4"/>
  <c r="U230" i="4"/>
  <c r="K229" i="4"/>
  <c r="Y231" i="4"/>
  <c r="E231" i="4"/>
  <c r="C230" i="4"/>
  <c r="I229" i="4"/>
  <c r="AB228" i="4"/>
  <c r="Z228" i="4" l="1"/>
  <c r="V228" i="4"/>
  <c r="B113" i="203"/>
  <c r="D114" i="203"/>
  <c r="X114" i="203"/>
  <c r="E114" i="203"/>
  <c r="AQ120" i="4"/>
  <c r="AO115" i="203"/>
  <c r="AG120" i="4"/>
  <c r="Z115" i="203" s="1"/>
  <c r="AA120" i="4"/>
  <c r="AF121" i="4" s="1"/>
  <c r="AQ114" i="203"/>
  <c r="AK115" i="203"/>
  <c r="T229" i="4"/>
  <c r="AB229" i="4"/>
  <c r="H230" i="4"/>
  <c r="Y232" i="4"/>
  <c r="E232" i="4"/>
  <c r="C231" i="4"/>
  <c r="BP225" i="203"/>
  <c r="Q229" i="4"/>
  <c r="BM226" i="203"/>
  <c r="P229" i="4"/>
  <c r="V229" i="4" s="1"/>
  <c r="O230" i="4"/>
  <c r="J231" i="4"/>
  <c r="AC230" i="4"/>
  <c r="D230" i="4"/>
  <c r="G231" i="4"/>
  <c r="F231" i="4"/>
  <c r="X230" i="4"/>
  <c r="W230" i="4"/>
  <c r="N230" i="4"/>
  <c r="U231" i="4"/>
  <c r="I230" i="4"/>
  <c r="K230" i="4"/>
  <c r="I231" i="4" l="1"/>
  <c r="P231" i="4" s="1"/>
  <c r="V231" i="4" s="1"/>
  <c r="O114" i="203"/>
  <c r="T113" i="203"/>
  <c r="S113" i="203"/>
  <c r="C114" i="203"/>
  <c r="X115" i="203"/>
  <c r="B114" i="203"/>
  <c r="B115" i="203"/>
  <c r="M114" i="203"/>
  <c r="N114" i="203"/>
  <c r="P114" i="203"/>
  <c r="P113" i="203"/>
  <c r="M113" i="203"/>
  <c r="Q114" i="203"/>
  <c r="AA115" i="203"/>
  <c r="AJ120" i="4"/>
  <c r="AQ115" i="203" s="1"/>
  <c r="AO121" i="4"/>
  <c r="AK121" i="4"/>
  <c r="AC116" i="203" s="1"/>
  <c r="AP121" i="4"/>
  <c r="AD121" i="4"/>
  <c r="AE121" i="4"/>
  <c r="AO116" i="203"/>
  <c r="T230" i="4"/>
  <c r="H231" i="4"/>
  <c r="AB230" i="4"/>
  <c r="P230" i="4"/>
  <c r="V230" i="4" s="1"/>
  <c r="Q230" i="4"/>
  <c r="K231" i="4"/>
  <c r="BM227" i="203"/>
  <c r="BP226" i="203"/>
  <c r="Y233" i="4"/>
  <c r="E233" i="4"/>
  <c r="C232" i="4"/>
  <c r="Z229" i="4"/>
  <c r="J232" i="4"/>
  <c r="AC231" i="4"/>
  <c r="F232" i="4"/>
  <c r="D231" i="4"/>
  <c r="X231" i="4"/>
  <c r="G232" i="4"/>
  <c r="O231" i="4"/>
  <c r="N231" i="4"/>
  <c r="W231" i="4"/>
  <c r="U232" i="4"/>
  <c r="Q115" i="203" l="1"/>
  <c r="E115" i="203"/>
  <c r="D115" i="203"/>
  <c r="H232" i="4"/>
  <c r="O115" i="203"/>
  <c r="N115" i="203"/>
  <c r="S114" i="203"/>
  <c r="AQ121" i="4"/>
  <c r="AG121" i="4"/>
  <c r="Z116" i="203" s="1"/>
  <c r="AN115" i="203"/>
  <c r="AL115" i="203"/>
  <c r="AA121" i="4"/>
  <c r="AP122" i="4" s="1"/>
  <c r="AM116" i="203"/>
  <c r="AK116" i="203"/>
  <c r="T231" i="4"/>
  <c r="AB231" i="4"/>
  <c r="Z231" i="4"/>
  <c r="BP227" i="203"/>
  <c r="F233" i="4"/>
  <c r="D232" i="4"/>
  <c r="G233" i="4"/>
  <c r="AC232" i="4"/>
  <c r="J233" i="4"/>
  <c r="X232" i="4"/>
  <c r="O232" i="4"/>
  <c r="W232" i="4"/>
  <c r="N232" i="4"/>
  <c r="U233" i="4"/>
  <c r="Q231" i="4"/>
  <c r="I232" i="4"/>
  <c r="BM228" i="203"/>
  <c r="Y234" i="4"/>
  <c r="E234" i="4"/>
  <c r="C233" i="4"/>
  <c r="Z230" i="4"/>
  <c r="K232" i="4"/>
  <c r="D116" i="203" l="1"/>
  <c r="T114" i="203"/>
  <c r="C115" i="203"/>
  <c r="M115" i="203"/>
  <c r="X116" i="203"/>
  <c r="P115" i="203"/>
  <c r="AA116" i="203"/>
  <c r="AO122" i="4"/>
  <c r="AQ122" i="4" s="1"/>
  <c r="AK122" i="4"/>
  <c r="AC117" i="203" s="1"/>
  <c r="AF122" i="4"/>
  <c r="AD122" i="4"/>
  <c r="AN116" i="203"/>
  <c r="AE122" i="4"/>
  <c r="AM117" i="203" s="1"/>
  <c r="AJ121" i="4"/>
  <c r="AQ116" i="203" s="1"/>
  <c r="T232" i="4"/>
  <c r="BP228" i="203"/>
  <c r="P232" i="4"/>
  <c r="V232" i="4" s="1"/>
  <c r="K233" i="4"/>
  <c r="Q232" i="4"/>
  <c r="BM229" i="203"/>
  <c r="Y235" i="4"/>
  <c r="E235" i="4"/>
  <c r="C234" i="4"/>
  <c r="AB232" i="4"/>
  <c r="AC233" i="4"/>
  <c r="J234" i="4"/>
  <c r="O233" i="4"/>
  <c r="G234" i="4"/>
  <c r="X233" i="4"/>
  <c r="F234" i="4"/>
  <c r="D233" i="4"/>
  <c r="N233" i="4"/>
  <c r="W233" i="4"/>
  <c r="U234" i="4"/>
  <c r="H233" i="4"/>
  <c r="I233" i="4"/>
  <c r="E116" i="203" l="1"/>
  <c r="C116" i="203"/>
  <c r="I234" i="4"/>
  <c r="O116" i="203"/>
  <c r="Q116" i="203"/>
  <c r="S115" i="203"/>
  <c r="T115" i="203"/>
  <c r="N116" i="203"/>
  <c r="AL116" i="203"/>
  <c r="AO117" i="203"/>
  <c r="AG122" i="4"/>
  <c r="Z117" i="203" s="1"/>
  <c r="AA122" i="4"/>
  <c r="AD123" i="4" s="1"/>
  <c r="AG123" i="4" s="1"/>
  <c r="AA117" i="203"/>
  <c r="AK117" i="203"/>
  <c r="T233" i="4"/>
  <c r="H234" i="4"/>
  <c r="K234" i="4"/>
  <c r="BM230" i="203"/>
  <c r="Q233" i="4"/>
  <c r="Z232" i="4"/>
  <c r="P233" i="4"/>
  <c r="V233" i="4" s="1"/>
  <c r="G235" i="4"/>
  <c r="D234" i="4"/>
  <c r="F235" i="4"/>
  <c r="X234" i="4"/>
  <c r="AC234" i="4"/>
  <c r="O234" i="4"/>
  <c r="J235" i="4"/>
  <c r="W234" i="4"/>
  <c r="N234" i="4"/>
  <c r="U235" i="4"/>
  <c r="BP229" i="203"/>
  <c r="AB233" i="4"/>
  <c r="Y236" i="4"/>
  <c r="E236" i="4"/>
  <c r="C235" i="4"/>
  <c r="P234" i="4" l="1"/>
  <c r="H235" i="4"/>
  <c r="X117" i="203"/>
  <c r="B116" i="203"/>
  <c r="E117" i="203"/>
  <c r="S116" i="203"/>
  <c r="M116" i="203"/>
  <c r="P116" i="203"/>
  <c r="D117" i="203"/>
  <c r="T116" i="203"/>
  <c r="AK123" i="4"/>
  <c r="AC118" i="203" s="1"/>
  <c r="AO123" i="4"/>
  <c r="AJ122" i="4"/>
  <c r="Z118" i="203"/>
  <c r="AE123" i="4"/>
  <c r="AM118" i="203" s="1"/>
  <c r="AF123" i="4"/>
  <c r="AP123" i="4"/>
  <c r="T234" i="4"/>
  <c r="I235" i="4"/>
  <c r="P235" i="4" s="1"/>
  <c r="V235" i="4" s="1"/>
  <c r="BP230" i="203"/>
  <c r="Q234" i="4"/>
  <c r="BM231" i="203"/>
  <c r="K235" i="4"/>
  <c r="Z233" i="4"/>
  <c r="X235" i="4"/>
  <c r="G236" i="4"/>
  <c r="J236" i="4"/>
  <c r="O235" i="4"/>
  <c r="AC235" i="4"/>
  <c r="D235" i="4"/>
  <c r="F236" i="4"/>
  <c r="N235" i="4"/>
  <c r="W235" i="4"/>
  <c r="U236" i="4"/>
  <c r="Y237" i="4"/>
  <c r="E237" i="4"/>
  <c r="C236" i="4"/>
  <c r="AB234" i="4"/>
  <c r="Z234" i="4" l="1"/>
  <c r="V234" i="4"/>
  <c r="H236" i="4"/>
  <c r="N117" i="203"/>
  <c r="B117" i="203"/>
  <c r="O117" i="203"/>
  <c r="Q117" i="203"/>
  <c r="AQ123" i="4"/>
  <c r="AA118" i="203" s="1"/>
  <c r="AQ117" i="203"/>
  <c r="AA123" i="4"/>
  <c r="AO124" i="4" s="1"/>
  <c r="AL117" i="203"/>
  <c r="AK118" i="203"/>
  <c r="AN117" i="203"/>
  <c r="AO118" i="203"/>
  <c r="T235" i="4"/>
  <c r="I236" i="4"/>
  <c r="AB235" i="4"/>
  <c r="D236" i="4"/>
  <c r="F237" i="4"/>
  <c r="AC236" i="4"/>
  <c r="X236" i="4"/>
  <c r="J237" i="4"/>
  <c r="G237" i="4"/>
  <c r="O236" i="4"/>
  <c r="W236" i="4"/>
  <c r="N236" i="4"/>
  <c r="U237" i="4"/>
  <c r="Z235" i="4"/>
  <c r="BM232" i="203"/>
  <c r="BP231" i="203"/>
  <c r="Y238" i="4"/>
  <c r="E238" i="4"/>
  <c r="C237" i="4"/>
  <c r="Q235" i="4"/>
  <c r="K236" i="4"/>
  <c r="I237" i="4" l="1"/>
  <c r="P237" i="4" s="1"/>
  <c r="V237" i="4" s="1"/>
  <c r="C117" i="203"/>
  <c r="M117" i="203"/>
  <c r="D118" i="203"/>
  <c r="E118" i="203"/>
  <c r="X118" i="203"/>
  <c r="Q118" i="203"/>
  <c r="AJ123" i="4"/>
  <c r="AP124" i="4"/>
  <c r="AQ124" i="4" s="1"/>
  <c r="AA119" i="203" s="1"/>
  <c r="AD124" i="4"/>
  <c r="AK119" i="203" s="1"/>
  <c r="AK124" i="4"/>
  <c r="AC119" i="203" s="1"/>
  <c r="AF124" i="4"/>
  <c r="AO119" i="203" s="1"/>
  <c r="AE124" i="4"/>
  <c r="AM119" i="203" s="1"/>
  <c r="T236" i="4"/>
  <c r="P236" i="4"/>
  <c r="V236" i="4" s="1"/>
  <c r="K237" i="4"/>
  <c r="Y239" i="4"/>
  <c r="E239" i="4"/>
  <c r="C238" i="4"/>
  <c r="BP232" i="203"/>
  <c r="BM233" i="203"/>
  <c r="AB236" i="4"/>
  <c r="Q236" i="4"/>
  <c r="F238" i="4"/>
  <c r="D237" i="4"/>
  <c r="AC237" i="4"/>
  <c r="J238" i="4"/>
  <c r="X237" i="4"/>
  <c r="O237" i="4"/>
  <c r="G238" i="4"/>
  <c r="N237" i="4"/>
  <c r="W237" i="4"/>
  <c r="U238" i="4"/>
  <c r="H237" i="4"/>
  <c r="I238" i="4" l="1"/>
  <c r="P238" i="4" s="1"/>
  <c r="V238" i="4" s="1"/>
  <c r="O118" i="203"/>
  <c r="T117" i="203"/>
  <c r="S117" i="203"/>
  <c r="C118" i="203"/>
  <c r="N118" i="203"/>
  <c r="P117" i="203"/>
  <c r="B118" i="203"/>
  <c r="AQ118" i="203"/>
  <c r="AG124" i="4"/>
  <c r="Z119" i="203" s="1"/>
  <c r="AN118" i="203"/>
  <c r="AA124" i="4"/>
  <c r="AP125" i="4" s="1"/>
  <c r="AL118" i="203"/>
  <c r="T237" i="4"/>
  <c r="Z236" i="4"/>
  <c r="H238" i="4"/>
  <c r="Y240" i="4"/>
  <c r="E240" i="4"/>
  <c r="C239" i="4"/>
  <c r="BM234" i="203"/>
  <c r="AB237" i="4"/>
  <c r="BP233" i="203"/>
  <c r="Q237" i="4"/>
  <c r="K238" i="4"/>
  <c r="F239" i="4"/>
  <c r="G239" i="4"/>
  <c r="X238" i="4"/>
  <c r="D238" i="4"/>
  <c r="AC238" i="4"/>
  <c r="O238" i="4"/>
  <c r="J239" i="4"/>
  <c r="N238" i="4"/>
  <c r="W238" i="4"/>
  <c r="U239" i="4"/>
  <c r="Z237" i="4"/>
  <c r="H239" i="4" l="1"/>
  <c r="S118" i="203"/>
  <c r="T118" i="203"/>
  <c r="P118" i="203"/>
  <c r="X119" i="203"/>
  <c r="N119" i="203"/>
  <c r="E119" i="203"/>
  <c r="Q119" i="203"/>
  <c r="D119" i="203"/>
  <c r="AE125" i="4"/>
  <c r="AO125" i="4"/>
  <c r="AQ125" i="4" s="1"/>
  <c r="AK125" i="4"/>
  <c r="AC120" i="203" s="1"/>
  <c r="AF125" i="4"/>
  <c r="AJ124" i="4"/>
  <c r="AD125" i="4"/>
  <c r="AN119" i="203"/>
  <c r="T238" i="4"/>
  <c r="AB238" i="4"/>
  <c r="K239" i="4"/>
  <c r="Q238" i="4"/>
  <c r="BP234" i="203"/>
  <c r="G240" i="4"/>
  <c r="D239" i="4"/>
  <c r="AC239" i="4"/>
  <c r="X239" i="4"/>
  <c r="O239" i="4"/>
  <c r="F240" i="4"/>
  <c r="J240" i="4"/>
  <c r="N239" i="4"/>
  <c r="W239" i="4"/>
  <c r="U240" i="4"/>
  <c r="I239" i="4"/>
  <c r="Y241" i="4"/>
  <c r="E241" i="4"/>
  <c r="C240" i="4"/>
  <c r="BM235" i="203"/>
  <c r="Z238" i="4"/>
  <c r="O119" i="203" l="1"/>
  <c r="M118" i="203"/>
  <c r="AO120" i="203"/>
  <c r="AA125" i="4"/>
  <c r="AQ119" i="203"/>
  <c r="AL119" i="203"/>
  <c r="AA120" i="203"/>
  <c r="AK120" i="203"/>
  <c r="AG125" i="4"/>
  <c r="Z120" i="203" s="1"/>
  <c r="AM120" i="203"/>
  <c r="T239" i="4"/>
  <c r="AB239" i="4"/>
  <c r="AC240" i="4"/>
  <c r="D240" i="4"/>
  <c r="X240" i="4"/>
  <c r="O240" i="4"/>
  <c r="F241" i="4"/>
  <c r="J241" i="4"/>
  <c r="G241" i="4"/>
  <c r="N240" i="4"/>
  <c r="W240" i="4"/>
  <c r="U241" i="4"/>
  <c r="P239" i="4"/>
  <c r="V239" i="4" s="1"/>
  <c r="Q239" i="4"/>
  <c r="Y242" i="4"/>
  <c r="E242" i="4"/>
  <c r="C241" i="4"/>
  <c r="BP235" i="203"/>
  <c r="I240" i="4"/>
  <c r="BM236" i="203"/>
  <c r="K240" i="4"/>
  <c r="H240" i="4"/>
  <c r="H241" i="4" l="1"/>
  <c r="D120" i="203"/>
  <c r="X120" i="203"/>
  <c r="C119" i="203"/>
  <c r="T119" i="203"/>
  <c r="B119" i="203"/>
  <c r="E120" i="203"/>
  <c r="AE126" i="4"/>
  <c r="AF126" i="4"/>
  <c r="AO121" i="203" s="1"/>
  <c r="AJ125" i="4"/>
  <c r="AQ120" i="203" s="1"/>
  <c r="AK126" i="4"/>
  <c r="AC121" i="203" s="1"/>
  <c r="AP126" i="4"/>
  <c r="AD126" i="4"/>
  <c r="AG126" i="4" s="1"/>
  <c r="AO126" i="4"/>
  <c r="AN120" i="203"/>
  <c r="T240" i="4"/>
  <c r="I241" i="4"/>
  <c r="AB240" i="4"/>
  <c r="Y243" i="4"/>
  <c r="E243" i="4"/>
  <c r="C242" i="4"/>
  <c r="BP236" i="203"/>
  <c r="BM237" i="203"/>
  <c r="Z239" i="4"/>
  <c r="Q240" i="4"/>
  <c r="P240" i="4"/>
  <c r="V240" i="4" s="1"/>
  <c r="K241" i="4"/>
  <c r="X241" i="4"/>
  <c r="G242" i="4"/>
  <c r="AC241" i="4"/>
  <c r="F242" i="4"/>
  <c r="J242" i="4"/>
  <c r="O241" i="4"/>
  <c r="D241" i="4"/>
  <c r="N241" i="4"/>
  <c r="W241" i="4"/>
  <c r="U242" i="4"/>
  <c r="I242" i="4" l="1"/>
  <c r="C120" i="203"/>
  <c r="S119" i="203"/>
  <c r="O120" i="203"/>
  <c r="P119" i="203"/>
  <c r="Q120" i="203"/>
  <c r="M119" i="203"/>
  <c r="B120" i="203"/>
  <c r="AQ126" i="4"/>
  <c r="AA121" i="203" s="1"/>
  <c r="AM121" i="203"/>
  <c r="AL120" i="203"/>
  <c r="AA126" i="4"/>
  <c r="AE127" i="4" s="1"/>
  <c r="AK121" i="203"/>
  <c r="Z121" i="203"/>
  <c r="T241" i="4"/>
  <c r="P241" i="4"/>
  <c r="AB241" i="4"/>
  <c r="H242" i="4"/>
  <c r="BP237" i="203"/>
  <c r="BM238" i="203"/>
  <c r="J243" i="4"/>
  <c r="X242" i="4"/>
  <c r="D242" i="4"/>
  <c r="G243" i="4"/>
  <c r="O242" i="4"/>
  <c r="AC242" i="4"/>
  <c r="F243" i="4"/>
  <c r="N242" i="4"/>
  <c r="W242" i="4"/>
  <c r="U243" i="4"/>
  <c r="Y244" i="4"/>
  <c r="E244" i="4"/>
  <c r="C243" i="4"/>
  <c r="Q241" i="4"/>
  <c r="K242" i="4"/>
  <c r="Z240" i="4"/>
  <c r="Z241" i="4" l="1"/>
  <c r="V241" i="4"/>
  <c r="P242" i="4"/>
  <c r="V242" i="4" s="1"/>
  <c r="H243" i="4"/>
  <c r="M120" i="203"/>
  <c r="X121" i="203"/>
  <c r="N120" i="203"/>
  <c r="D121" i="203"/>
  <c r="Q121" i="203"/>
  <c r="S120" i="203"/>
  <c r="E121" i="203"/>
  <c r="AK127" i="4"/>
  <c r="AC122" i="203" s="1"/>
  <c r="AD127" i="4"/>
  <c r="AA127" i="4" s="1"/>
  <c r="AN121" i="203"/>
  <c r="AO127" i="4"/>
  <c r="AF127" i="4"/>
  <c r="AP127" i="4"/>
  <c r="AJ126" i="4"/>
  <c r="AM122" i="203"/>
  <c r="T242" i="4"/>
  <c r="I243" i="4"/>
  <c r="P243" i="4" s="1"/>
  <c r="V243" i="4" s="1"/>
  <c r="X243" i="4"/>
  <c r="G244" i="4"/>
  <c r="F244" i="4"/>
  <c r="O243" i="4"/>
  <c r="AC243" i="4"/>
  <c r="D243" i="4"/>
  <c r="J244" i="4"/>
  <c r="N243" i="4"/>
  <c r="W243" i="4"/>
  <c r="U244" i="4"/>
  <c r="BP238" i="203"/>
  <c r="Y245" i="4"/>
  <c r="E245" i="4"/>
  <c r="C244" i="4"/>
  <c r="Q242" i="4"/>
  <c r="K243" i="4"/>
  <c r="Z242" i="4"/>
  <c r="AB242" i="4"/>
  <c r="BM239" i="203"/>
  <c r="I244" i="4" l="1"/>
  <c r="P244" i="4" s="1"/>
  <c r="O121" i="203"/>
  <c r="T120" i="203"/>
  <c r="B121" i="203"/>
  <c r="P120" i="203"/>
  <c r="AQ127" i="4"/>
  <c r="AK122" i="203"/>
  <c r="AG127" i="4"/>
  <c r="Z122" i="203" s="1"/>
  <c r="AL121" i="203"/>
  <c r="AO122" i="203"/>
  <c r="AQ121" i="203"/>
  <c r="AO128" i="4"/>
  <c r="AF128" i="4"/>
  <c r="AD128" i="4"/>
  <c r="AK128" i="4"/>
  <c r="AC123" i="203" s="1"/>
  <c r="AP128" i="4"/>
  <c r="AJ127" i="4"/>
  <c r="AE128" i="4"/>
  <c r="T243" i="4"/>
  <c r="Y246" i="4"/>
  <c r="E246" i="4"/>
  <c r="C245" i="4"/>
  <c r="H244" i="4"/>
  <c r="Z243" i="4"/>
  <c r="BM240" i="203"/>
  <c r="BP239" i="203"/>
  <c r="K244" i="4"/>
  <c r="Q243" i="4"/>
  <c r="F245" i="4"/>
  <c r="O244" i="4"/>
  <c r="G245" i="4"/>
  <c r="X244" i="4"/>
  <c r="AC244" i="4"/>
  <c r="D244" i="4"/>
  <c r="J245" i="4"/>
  <c r="N244" i="4"/>
  <c r="W244" i="4"/>
  <c r="U245" i="4"/>
  <c r="AB243" i="4"/>
  <c r="Z244" i="4" l="1"/>
  <c r="V244" i="4"/>
  <c r="I245" i="4"/>
  <c r="E122" i="203"/>
  <c r="B122" i="203"/>
  <c r="P121" i="203"/>
  <c r="X122" i="203"/>
  <c r="M121" i="203"/>
  <c r="T121" i="203"/>
  <c r="Q122" i="203"/>
  <c r="C121" i="203"/>
  <c r="N121" i="203"/>
  <c r="D122" i="203"/>
  <c r="AA122" i="203"/>
  <c r="AG128" i="4"/>
  <c r="AA128" i="4"/>
  <c r="AN122" i="203"/>
  <c r="AO123" i="203"/>
  <c r="AM123" i="203"/>
  <c r="AL122" i="203"/>
  <c r="AQ122" i="203"/>
  <c r="AQ128" i="4"/>
  <c r="T244" i="4"/>
  <c r="H245" i="4"/>
  <c r="K245" i="4"/>
  <c r="F246" i="4"/>
  <c r="O245" i="4"/>
  <c r="X245" i="4"/>
  <c r="AC245" i="4"/>
  <c r="D245" i="4"/>
  <c r="G246" i="4"/>
  <c r="J246" i="4"/>
  <c r="N245" i="4"/>
  <c r="W245" i="4"/>
  <c r="U246" i="4"/>
  <c r="Y247" i="4"/>
  <c r="E247" i="4"/>
  <c r="C246" i="4"/>
  <c r="BP240" i="203"/>
  <c r="P245" i="4"/>
  <c r="V245" i="4" s="1"/>
  <c r="Q244" i="4"/>
  <c r="AB244" i="4"/>
  <c r="BM241" i="203"/>
  <c r="H246" i="4" l="1"/>
  <c r="O122" i="203"/>
  <c r="S121" i="203"/>
  <c r="C122" i="203"/>
  <c r="AA123" i="203"/>
  <c r="AK129" i="4"/>
  <c r="AC124" i="203" s="1"/>
  <c r="AO129" i="4"/>
  <c r="AJ128" i="4"/>
  <c r="AF129" i="4"/>
  <c r="AP129" i="4"/>
  <c r="AD129" i="4"/>
  <c r="AE129" i="4"/>
  <c r="AK123" i="203"/>
  <c r="Z123" i="203"/>
  <c r="T245" i="4"/>
  <c r="K246" i="4"/>
  <c r="BP241" i="203"/>
  <c r="BM242" i="203"/>
  <c r="Z245" i="4"/>
  <c r="Q245" i="4"/>
  <c r="Y248" i="4"/>
  <c r="E248" i="4"/>
  <c r="C247" i="4"/>
  <c r="X246" i="4"/>
  <c r="AC246" i="4"/>
  <c r="F247" i="4"/>
  <c r="J247" i="4"/>
  <c r="G247" i="4"/>
  <c r="D246" i="4"/>
  <c r="O246" i="4"/>
  <c r="N246" i="4"/>
  <c r="W246" i="4"/>
  <c r="U247" i="4"/>
  <c r="I246" i="4"/>
  <c r="AB245" i="4"/>
  <c r="H247" i="4" l="1"/>
  <c r="M122" i="203"/>
  <c r="T122" i="203"/>
  <c r="Q123" i="203"/>
  <c r="E123" i="203"/>
  <c r="P122" i="203"/>
  <c r="D123" i="203"/>
  <c r="X123" i="203"/>
  <c r="N122" i="203"/>
  <c r="AQ129" i="4"/>
  <c r="AQ123" i="203"/>
  <c r="AL123" i="203"/>
  <c r="AM124" i="203"/>
  <c r="AG129" i="4"/>
  <c r="AA129" i="4"/>
  <c r="AN123" i="203"/>
  <c r="AO124" i="203"/>
  <c r="T246" i="4"/>
  <c r="I247" i="4"/>
  <c r="BM243" i="203"/>
  <c r="F248" i="4"/>
  <c r="X247" i="4"/>
  <c r="D247" i="4"/>
  <c r="O247" i="4"/>
  <c r="G248" i="4"/>
  <c r="AC247" i="4"/>
  <c r="J248" i="4"/>
  <c r="W247" i="4"/>
  <c r="N247" i="4"/>
  <c r="U248" i="4"/>
  <c r="K247" i="4"/>
  <c r="AB246" i="4"/>
  <c r="Y249" i="4"/>
  <c r="E249" i="4"/>
  <c r="C248" i="4"/>
  <c r="P246" i="4"/>
  <c r="V246" i="4" s="1"/>
  <c r="Q246" i="4"/>
  <c r="BP242" i="203"/>
  <c r="T123" i="203" l="1"/>
  <c r="I248" i="4"/>
  <c r="P248" i="4" s="1"/>
  <c r="V248" i="4" s="1"/>
  <c r="S122" i="203"/>
  <c r="O123" i="203"/>
  <c r="B123" i="203"/>
  <c r="C123" i="203"/>
  <c r="AA124" i="203"/>
  <c r="AF130" i="4"/>
  <c r="AK130" i="4"/>
  <c r="AC125" i="203" s="1"/>
  <c r="AE130" i="4"/>
  <c r="AJ129" i="4"/>
  <c r="AP130" i="4"/>
  <c r="AD130" i="4"/>
  <c r="AO130" i="4"/>
  <c r="Z124" i="203"/>
  <c r="AK124" i="203"/>
  <c r="T247" i="4"/>
  <c r="P247" i="4"/>
  <c r="H248" i="4"/>
  <c r="BP243" i="203"/>
  <c r="BM244" i="203"/>
  <c r="AC248" i="4"/>
  <c r="X248" i="4"/>
  <c r="O248" i="4"/>
  <c r="D248" i="4"/>
  <c r="F249" i="4"/>
  <c r="G249" i="4"/>
  <c r="J249" i="4"/>
  <c r="N248" i="4"/>
  <c r="W248" i="4"/>
  <c r="U249" i="4"/>
  <c r="AB247" i="4"/>
  <c r="Z246" i="4"/>
  <c r="K248" i="4"/>
  <c r="Y250" i="4"/>
  <c r="E250" i="4"/>
  <c r="C249" i="4"/>
  <c r="Q247" i="4"/>
  <c r="Z247" i="4" l="1"/>
  <c r="V247" i="4"/>
  <c r="I249" i="4"/>
  <c r="X124" i="203"/>
  <c r="N123" i="203"/>
  <c r="M123" i="203"/>
  <c r="D124" i="203"/>
  <c r="E124" i="203"/>
  <c r="B124" i="203"/>
  <c r="Q124" i="203"/>
  <c r="AA130" i="4"/>
  <c r="AQ124" i="203"/>
  <c r="AL124" i="203"/>
  <c r="AM125" i="203"/>
  <c r="AQ130" i="4"/>
  <c r="AO125" i="203"/>
  <c r="AG130" i="4"/>
  <c r="AN124" i="203"/>
  <c r="T248" i="4"/>
  <c r="Q248" i="4"/>
  <c r="BM245" i="203"/>
  <c r="G250" i="4"/>
  <c r="F250" i="4"/>
  <c r="AC249" i="4"/>
  <c r="O249" i="4"/>
  <c r="D249" i="4"/>
  <c r="X249" i="4"/>
  <c r="J250" i="4"/>
  <c r="W249" i="4"/>
  <c r="N249" i="4"/>
  <c r="U250" i="4"/>
  <c r="BP244" i="203"/>
  <c r="Y251" i="4"/>
  <c r="E251" i="4"/>
  <c r="C250" i="4"/>
  <c r="K249" i="4"/>
  <c r="AB248" i="4"/>
  <c r="Z248" i="4"/>
  <c r="H249" i="4"/>
  <c r="P249" i="4" l="1"/>
  <c r="O124" i="203"/>
  <c r="S123" i="203"/>
  <c r="P123" i="203"/>
  <c r="C124" i="203"/>
  <c r="N124" i="203"/>
  <c r="T124" i="203"/>
  <c r="AO131" i="4"/>
  <c r="AD131" i="4"/>
  <c r="AG131" i="4" s="1"/>
  <c r="Z126" i="203" s="1"/>
  <c r="AF131" i="4"/>
  <c r="AK131" i="4"/>
  <c r="AC126" i="203" s="1"/>
  <c r="AP131" i="4"/>
  <c r="AJ130" i="4"/>
  <c r="AE131" i="4"/>
  <c r="AK125" i="203"/>
  <c r="Z125" i="203"/>
  <c r="AA125" i="203"/>
  <c r="T249" i="4"/>
  <c r="D250" i="4"/>
  <c r="X250" i="4"/>
  <c r="O250" i="4"/>
  <c r="G251" i="4"/>
  <c r="J251" i="4"/>
  <c r="F251" i="4"/>
  <c r="AC250" i="4"/>
  <c r="W250" i="4"/>
  <c r="N250" i="4"/>
  <c r="U251" i="4"/>
  <c r="Y252" i="4"/>
  <c r="E252" i="4"/>
  <c r="C251" i="4"/>
  <c r="I250" i="4"/>
  <c r="Q249" i="4"/>
  <c r="BM246" i="203"/>
  <c r="K250" i="4"/>
  <c r="BP245" i="203"/>
  <c r="H250" i="4"/>
  <c r="AB249" i="4"/>
  <c r="Z249" i="4" l="1"/>
  <c r="V249" i="4"/>
  <c r="I251" i="4"/>
  <c r="P251" i="4" s="1"/>
  <c r="V251" i="4" s="1"/>
  <c r="D125" i="203"/>
  <c r="X125" i="203"/>
  <c r="P124" i="203"/>
  <c r="E125" i="203"/>
  <c r="S124" i="203"/>
  <c r="Q125" i="203"/>
  <c r="M124" i="203"/>
  <c r="AO126" i="203"/>
  <c r="AQ131" i="4"/>
  <c r="AA126" i="203" s="1"/>
  <c r="AN125" i="203"/>
  <c r="AQ125" i="203"/>
  <c r="AA131" i="4"/>
  <c r="AJ131" i="4" s="1"/>
  <c r="AM126" i="203"/>
  <c r="AL125" i="203"/>
  <c r="T250" i="4"/>
  <c r="Y253" i="4"/>
  <c r="E253" i="4"/>
  <c r="C252" i="4"/>
  <c r="P250" i="4"/>
  <c r="V250" i="4" s="1"/>
  <c r="H251" i="4"/>
  <c r="BP246" i="203"/>
  <c r="BM247" i="203"/>
  <c r="Q250" i="4"/>
  <c r="AB250" i="4"/>
  <c r="K251" i="4"/>
  <c r="F252" i="4"/>
  <c r="D251" i="4"/>
  <c r="G252" i="4"/>
  <c r="AC251" i="4"/>
  <c r="X251" i="4"/>
  <c r="J252" i="4"/>
  <c r="O251" i="4"/>
  <c r="N251" i="4"/>
  <c r="W251" i="4"/>
  <c r="U252" i="4"/>
  <c r="H252" i="4" l="1"/>
  <c r="O125" i="203"/>
  <c r="C125" i="203"/>
  <c r="N125" i="203"/>
  <c r="AK126" i="203"/>
  <c r="AL126" i="203"/>
  <c r="AP132" i="4"/>
  <c r="AO132" i="4"/>
  <c r="AE132" i="4"/>
  <c r="AM127" i="203" s="1"/>
  <c r="AK132" i="4"/>
  <c r="AC127" i="203" s="1"/>
  <c r="AD132" i="4"/>
  <c r="AQ126" i="203"/>
  <c r="AF132" i="4"/>
  <c r="T251" i="4"/>
  <c r="Q251" i="4"/>
  <c r="K252" i="4"/>
  <c r="BM248" i="203"/>
  <c r="AB251" i="4"/>
  <c r="BP247" i="203"/>
  <c r="AC252" i="4"/>
  <c r="J253" i="4"/>
  <c r="O252" i="4"/>
  <c r="F253" i="4"/>
  <c r="X252" i="4"/>
  <c r="D252" i="4"/>
  <c r="G253" i="4"/>
  <c r="W252" i="4"/>
  <c r="U253" i="4"/>
  <c r="N252" i="4"/>
  <c r="I252" i="4"/>
  <c r="Y254" i="4"/>
  <c r="E254" i="4"/>
  <c r="C253" i="4"/>
  <c r="Z250" i="4"/>
  <c r="Z251" i="4"/>
  <c r="D126" i="203" l="1"/>
  <c r="X126" i="203"/>
  <c r="M125" i="203"/>
  <c r="P125" i="203"/>
  <c r="E126" i="203"/>
  <c r="B125" i="203"/>
  <c r="AQ132" i="4"/>
  <c r="AA132" i="4"/>
  <c r="AK133" i="4" s="1"/>
  <c r="AC128" i="203" s="1"/>
  <c r="AG132" i="4"/>
  <c r="AN126" i="203"/>
  <c r="AO127" i="203"/>
  <c r="T252" i="4"/>
  <c r="D253" i="4"/>
  <c r="X253" i="4"/>
  <c r="AC253" i="4"/>
  <c r="F254" i="4"/>
  <c r="O253" i="4"/>
  <c r="J254" i="4"/>
  <c r="G254" i="4"/>
  <c r="N253" i="4"/>
  <c r="U254" i="4"/>
  <c r="W253" i="4"/>
  <c r="Y255" i="4"/>
  <c r="E255" i="4"/>
  <c r="C254" i="4"/>
  <c r="I253" i="4"/>
  <c r="H253" i="4"/>
  <c r="BM249" i="203"/>
  <c r="Q252" i="4"/>
  <c r="K253" i="4"/>
  <c r="AB252" i="4"/>
  <c r="P252" i="4"/>
  <c r="V252" i="4" s="1"/>
  <c r="BP248" i="203"/>
  <c r="O126" i="203" l="1"/>
  <c r="S125" i="203"/>
  <c r="T125" i="203"/>
  <c r="Q126" i="203"/>
  <c r="B126" i="203"/>
  <c r="C126" i="203"/>
  <c r="N126" i="203"/>
  <c r="AA127" i="203"/>
  <c r="AJ132" i="4"/>
  <c r="AO133" i="4"/>
  <c r="AE133" i="4"/>
  <c r="AF133" i="4"/>
  <c r="AO128" i="203" s="1"/>
  <c r="AD133" i="4"/>
  <c r="AG133" i="4" s="1"/>
  <c r="AP133" i="4"/>
  <c r="AK127" i="203"/>
  <c r="Z127" i="203"/>
  <c r="T253" i="4"/>
  <c r="K254" i="4"/>
  <c r="BP249" i="203"/>
  <c r="P253" i="4"/>
  <c r="V253" i="4" s="1"/>
  <c r="BM250" i="203"/>
  <c r="AB253" i="4"/>
  <c r="Z252" i="4"/>
  <c r="X254" i="4"/>
  <c r="F255" i="4"/>
  <c r="G255" i="4"/>
  <c r="D254" i="4"/>
  <c r="O254" i="4"/>
  <c r="J255" i="4"/>
  <c r="AC254" i="4"/>
  <c r="W254" i="4"/>
  <c r="N254" i="4"/>
  <c r="U255" i="4"/>
  <c r="H254" i="4"/>
  <c r="I254" i="4"/>
  <c r="Y256" i="4"/>
  <c r="E256" i="4"/>
  <c r="C255" i="4"/>
  <c r="Q253" i="4"/>
  <c r="I255" i="4" l="1"/>
  <c r="P255" i="4" s="1"/>
  <c r="S126" i="203"/>
  <c r="X127" i="203"/>
  <c r="T126" i="203"/>
  <c r="P126" i="203"/>
  <c r="E127" i="203"/>
  <c r="N127" i="203"/>
  <c r="D127" i="203"/>
  <c r="Q127" i="203"/>
  <c r="AL127" i="203"/>
  <c r="AN127" i="203"/>
  <c r="AQ127" i="203"/>
  <c r="AQ133" i="4"/>
  <c r="AA128" i="203" s="1"/>
  <c r="AA133" i="4"/>
  <c r="AF134" i="4" s="1"/>
  <c r="AK128" i="203"/>
  <c r="AM128" i="203"/>
  <c r="Z128" i="203"/>
  <c r="T254" i="4"/>
  <c r="Z253" i="4"/>
  <c r="G256" i="4"/>
  <c r="J256" i="4"/>
  <c r="O255" i="4"/>
  <c r="D255" i="4"/>
  <c r="AC255" i="4"/>
  <c r="F256" i="4"/>
  <c r="X255" i="4"/>
  <c r="W255" i="4"/>
  <c r="N255" i="4"/>
  <c r="U256" i="4"/>
  <c r="AB254" i="4"/>
  <c r="Q254" i="4"/>
  <c r="BP250" i="203"/>
  <c r="Y257" i="4"/>
  <c r="E257" i="4"/>
  <c r="C256" i="4"/>
  <c r="K255" i="4"/>
  <c r="BM251" i="203"/>
  <c r="H255" i="4"/>
  <c r="P254" i="4"/>
  <c r="V254" i="4" s="1"/>
  <c r="Z255" i="4" l="1"/>
  <c r="V255" i="4"/>
  <c r="H256" i="4"/>
  <c r="B127" i="203"/>
  <c r="M126" i="203"/>
  <c r="O127" i="203"/>
  <c r="AP134" i="4"/>
  <c r="AJ133" i="4"/>
  <c r="AO134" i="4"/>
  <c r="AE134" i="4"/>
  <c r="AK134" i="4"/>
  <c r="AC129" i="203" s="1"/>
  <c r="AO129" i="203"/>
  <c r="AL128" i="203"/>
  <c r="AD134" i="4"/>
  <c r="AK129" i="203" s="1"/>
  <c r="T255" i="4"/>
  <c r="I256" i="4"/>
  <c r="Y258" i="4"/>
  <c r="E258" i="4"/>
  <c r="C257" i="4"/>
  <c r="BM252" i="203"/>
  <c r="BP251" i="203"/>
  <c r="Q255" i="4"/>
  <c r="K256" i="4"/>
  <c r="AB255" i="4"/>
  <c r="Z254" i="4"/>
  <c r="D256" i="4"/>
  <c r="J257" i="4"/>
  <c r="AC256" i="4"/>
  <c r="O256" i="4"/>
  <c r="X256" i="4"/>
  <c r="F257" i="4"/>
  <c r="G257" i="4"/>
  <c r="W256" i="4"/>
  <c r="N256" i="4"/>
  <c r="U257" i="4"/>
  <c r="H257" i="4" l="1"/>
  <c r="C127" i="203"/>
  <c r="E128" i="203"/>
  <c r="P127" i="203"/>
  <c r="O128" i="203"/>
  <c r="D128" i="203"/>
  <c r="X128" i="203"/>
  <c r="S127" i="203"/>
  <c r="AQ128" i="203"/>
  <c r="AQ134" i="4"/>
  <c r="AA129" i="203" s="1"/>
  <c r="AN128" i="203"/>
  <c r="AM129" i="203"/>
  <c r="AG134" i="4"/>
  <c r="Z129" i="203" s="1"/>
  <c r="AA134" i="4"/>
  <c r="AF135" i="4" s="1"/>
  <c r="AO130" i="203" s="1"/>
  <c r="T256" i="4"/>
  <c r="P256" i="4"/>
  <c r="V256" i="4" s="1"/>
  <c r="BP252" i="203"/>
  <c r="Q256" i="4"/>
  <c r="X257" i="4"/>
  <c r="AC257" i="4"/>
  <c r="D257" i="4"/>
  <c r="J258" i="4"/>
  <c r="F258" i="4"/>
  <c r="O257" i="4"/>
  <c r="G258" i="4"/>
  <c r="N257" i="4"/>
  <c r="W257" i="4"/>
  <c r="U258" i="4"/>
  <c r="T258" i="4"/>
  <c r="Y259" i="4"/>
  <c r="E259" i="4"/>
  <c r="C258" i="4"/>
  <c r="BM253" i="203"/>
  <c r="K257" i="4"/>
  <c r="AB256" i="4"/>
  <c r="I257" i="4"/>
  <c r="H258" i="4" l="1"/>
  <c r="T127" i="203"/>
  <c r="B128" i="203"/>
  <c r="M127" i="203"/>
  <c r="Q128" i="203"/>
  <c r="AO135" i="4"/>
  <c r="AP135" i="4"/>
  <c r="AE135" i="4"/>
  <c r="AM130" i="203" s="1"/>
  <c r="AN129" i="203"/>
  <c r="AK135" i="4"/>
  <c r="AC130" i="203" s="1"/>
  <c r="AD135" i="4"/>
  <c r="AJ134" i="4"/>
  <c r="AQ129" i="203" s="1"/>
  <c r="T257" i="4"/>
  <c r="Z256" i="4"/>
  <c r="K258" i="4"/>
  <c r="BP253" i="203"/>
  <c r="BM254" i="203"/>
  <c r="J259" i="4"/>
  <c r="G259" i="4"/>
  <c r="AC258" i="4"/>
  <c r="X258" i="4"/>
  <c r="O258" i="4"/>
  <c r="F259" i="4"/>
  <c r="D258" i="4"/>
  <c r="N258" i="4"/>
  <c r="W258" i="4"/>
  <c r="U259" i="4"/>
  <c r="Y260" i="4"/>
  <c r="E260" i="4"/>
  <c r="C259" i="4"/>
  <c r="AB257" i="4"/>
  <c r="I258" i="4"/>
  <c r="P257" i="4"/>
  <c r="V257" i="4" s="1"/>
  <c r="Q257" i="4"/>
  <c r="I259" i="4" l="1"/>
  <c r="X129" i="203"/>
  <c r="E129" i="203"/>
  <c r="B129" i="203"/>
  <c r="Q129" i="203"/>
  <c r="D129" i="203"/>
  <c r="P128" i="203"/>
  <c r="N128" i="203"/>
  <c r="C128" i="203"/>
  <c r="T128" i="203"/>
  <c r="AL129" i="203"/>
  <c r="AQ135" i="4"/>
  <c r="AA130" i="203" s="1"/>
  <c r="AA135" i="4"/>
  <c r="AD136" i="4" s="1"/>
  <c r="AG136" i="4" s="1"/>
  <c r="AG135" i="4"/>
  <c r="AB258" i="4"/>
  <c r="Z257" i="4"/>
  <c r="BM255" i="203"/>
  <c r="Q258" i="4"/>
  <c r="H259" i="4"/>
  <c r="K259" i="4"/>
  <c r="P258" i="4"/>
  <c r="V258" i="4" s="1"/>
  <c r="Y261" i="4"/>
  <c r="E261" i="4"/>
  <c r="C260" i="4"/>
  <c r="D259" i="4"/>
  <c r="AC259" i="4"/>
  <c r="J260" i="4"/>
  <c r="X259" i="4"/>
  <c r="G260" i="4"/>
  <c r="F260" i="4"/>
  <c r="O259" i="4"/>
  <c r="N259" i="4"/>
  <c r="U260" i="4"/>
  <c r="W259" i="4"/>
  <c r="BP254" i="203"/>
  <c r="P259" i="4" l="1"/>
  <c r="H260" i="4"/>
  <c r="O129" i="203"/>
  <c r="C129" i="203"/>
  <c r="M128" i="203"/>
  <c r="S128" i="203"/>
  <c r="AL130" i="203"/>
  <c r="AF136" i="4"/>
  <c r="AO131" i="203" s="1"/>
  <c r="AJ135" i="4"/>
  <c r="AQ130" i="203" s="1"/>
  <c r="AP136" i="4"/>
  <c r="AN130" i="203"/>
  <c r="AK136" i="4"/>
  <c r="AC131" i="203" s="1"/>
  <c r="AO136" i="4"/>
  <c r="AE136" i="4"/>
  <c r="AM131" i="203" s="1"/>
  <c r="Z131" i="203"/>
  <c r="Z130" i="203"/>
  <c r="AK130" i="203"/>
  <c r="T259" i="4"/>
  <c r="AB259" i="4"/>
  <c r="Q259" i="4"/>
  <c r="Z258" i="4"/>
  <c r="BM256" i="203"/>
  <c r="BP255" i="203"/>
  <c r="G261" i="4"/>
  <c r="AC260" i="4"/>
  <c r="D260" i="4"/>
  <c r="J261" i="4"/>
  <c r="X260" i="4"/>
  <c r="F261" i="4"/>
  <c r="O260" i="4"/>
  <c r="N260" i="4"/>
  <c r="U261" i="4"/>
  <c r="W260" i="4"/>
  <c r="I260" i="4"/>
  <c r="K260" i="4"/>
  <c r="Y262" i="4"/>
  <c r="E262" i="4"/>
  <c r="C261" i="4"/>
  <c r="Z259" i="4" l="1"/>
  <c r="V259" i="4"/>
  <c r="H261" i="4"/>
  <c r="X130" i="203"/>
  <c r="N129" i="203"/>
  <c r="T129" i="203"/>
  <c r="E130" i="203"/>
  <c r="M129" i="203"/>
  <c r="P129" i="203"/>
  <c r="D130" i="203"/>
  <c r="Q130" i="203"/>
  <c r="AQ136" i="4"/>
  <c r="AA136" i="4"/>
  <c r="AO137" i="4" s="1"/>
  <c r="AK131" i="203"/>
  <c r="T260" i="4"/>
  <c r="I261" i="4"/>
  <c r="AB260" i="4"/>
  <c r="BP256" i="203"/>
  <c r="K261" i="4"/>
  <c r="P260" i="4"/>
  <c r="V260" i="4" s="1"/>
  <c r="Q260" i="4"/>
  <c r="AC261" i="4"/>
  <c r="D261" i="4"/>
  <c r="X261" i="4"/>
  <c r="F262" i="4"/>
  <c r="O261" i="4"/>
  <c r="J262" i="4"/>
  <c r="G262" i="4"/>
  <c r="N261" i="4"/>
  <c r="W261" i="4"/>
  <c r="U262" i="4"/>
  <c r="BM257" i="203"/>
  <c r="Y263" i="4"/>
  <c r="T262" i="4"/>
  <c r="E263" i="4"/>
  <c r="C262" i="4"/>
  <c r="O130" i="203" l="1"/>
  <c r="B130" i="203"/>
  <c r="N130" i="203"/>
  <c r="S129" i="203"/>
  <c r="AA131" i="203"/>
  <c r="AF137" i="4"/>
  <c r="AK137" i="4"/>
  <c r="AC132" i="203" s="1"/>
  <c r="AL131" i="203"/>
  <c r="AE137" i="4"/>
  <c r="AD137" i="4"/>
  <c r="AJ136" i="4"/>
  <c r="AQ131" i="203" s="1"/>
  <c r="AP137" i="4"/>
  <c r="AQ137" i="4" s="1"/>
  <c r="AA132" i="203" s="1"/>
  <c r="T261" i="4"/>
  <c r="P261" i="4"/>
  <c r="V261" i="4" s="1"/>
  <c r="AB261" i="4"/>
  <c r="Z260" i="4"/>
  <c r="BP257" i="203"/>
  <c r="K262" i="4"/>
  <c r="J263" i="4"/>
  <c r="X262" i="4"/>
  <c r="D262" i="4"/>
  <c r="O262" i="4"/>
  <c r="G263" i="4"/>
  <c r="AC262" i="4"/>
  <c r="F263" i="4"/>
  <c r="W262" i="4"/>
  <c r="N262" i="4"/>
  <c r="U263" i="4"/>
  <c r="Q261" i="4"/>
  <c r="BM258" i="203"/>
  <c r="I262" i="4"/>
  <c r="H262" i="4"/>
  <c r="Y264" i="4"/>
  <c r="E264" i="4"/>
  <c r="C263" i="4"/>
  <c r="I263" i="4" l="1"/>
  <c r="P130" i="203"/>
  <c r="C130" i="203"/>
  <c r="T130" i="203"/>
  <c r="M130" i="203"/>
  <c r="D131" i="203"/>
  <c r="X131" i="203"/>
  <c r="N131" i="203"/>
  <c r="E131" i="203"/>
  <c r="AN131" i="203"/>
  <c r="AO132" i="203"/>
  <c r="AK132" i="203"/>
  <c r="AG137" i="4"/>
  <c r="Z132" i="203" s="1"/>
  <c r="AA137" i="4"/>
  <c r="AP138" i="4" s="1"/>
  <c r="AM132" i="203"/>
  <c r="Z261" i="4"/>
  <c r="J264" i="4"/>
  <c r="X263" i="4"/>
  <c r="G264" i="4"/>
  <c r="AC263" i="4"/>
  <c r="D263" i="4"/>
  <c r="O263" i="4"/>
  <c r="F264" i="4"/>
  <c r="W263" i="4"/>
  <c r="U264" i="4"/>
  <c r="N263" i="4"/>
  <c r="BP258" i="203"/>
  <c r="P262" i="4"/>
  <c r="V262" i="4" s="1"/>
  <c r="K263" i="4"/>
  <c r="BM259" i="203"/>
  <c r="H263" i="4"/>
  <c r="Y265" i="4"/>
  <c r="E265" i="4"/>
  <c r="C264" i="4"/>
  <c r="Q262" i="4"/>
  <c r="AB262" i="4"/>
  <c r="P263" i="4" l="1"/>
  <c r="V263" i="4" s="1"/>
  <c r="I264" i="4"/>
  <c r="O131" i="203"/>
  <c r="Q131" i="203"/>
  <c r="S130" i="203"/>
  <c r="AD138" i="4"/>
  <c r="AK138" i="4"/>
  <c r="AC133" i="203" s="1"/>
  <c r="AO138" i="4"/>
  <c r="AQ138" i="4" s="1"/>
  <c r="AA133" i="203" s="1"/>
  <c r="AJ137" i="4"/>
  <c r="AQ132" i="203" s="1"/>
  <c r="AN132" i="203"/>
  <c r="AF138" i="4"/>
  <c r="AE138" i="4"/>
  <c r="T263" i="4"/>
  <c r="AB263" i="4"/>
  <c r="BP259" i="203"/>
  <c r="BM260" i="203"/>
  <c r="H264" i="4"/>
  <c r="Y266" i="4"/>
  <c r="E266" i="4"/>
  <c r="C265" i="4"/>
  <c r="Z262" i="4"/>
  <c r="Q263" i="4"/>
  <c r="AC264" i="4"/>
  <c r="O264" i="4"/>
  <c r="D264" i="4"/>
  <c r="G265" i="4"/>
  <c r="F265" i="4"/>
  <c r="J265" i="4"/>
  <c r="X264" i="4"/>
  <c r="U265" i="4"/>
  <c r="W264" i="4"/>
  <c r="N264" i="4"/>
  <c r="K264" i="4"/>
  <c r="Z263" i="4" l="1"/>
  <c r="P264" i="4"/>
  <c r="I265" i="4"/>
  <c r="E132" i="203"/>
  <c r="C131" i="203"/>
  <c r="B131" i="203"/>
  <c r="Q132" i="203"/>
  <c r="B132" i="203"/>
  <c r="D132" i="203"/>
  <c r="P131" i="203"/>
  <c r="X132" i="203"/>
  <c r="AK133" i="203"/>
  <c r="AG138" i="4"/>
  <c r="AL132" i="203"/>
  <c r="AM133" i="203"/>
  <c r="AA138" i="4"/>
  <c r="AJ138" i="4" s="1"/>
  <c r="AQ133" i="203" s="1"/>
  <c r="AO133" i="203"/>
  <c r="T264" i="4"/>
  <c r="H265" i="4"/>
  <c r="AB264" i="4"/>
  <c r="BP260" i="203"/>
  <c r="F266" i="4"/>
  <c r="G266" i="4"/>
  <c r="X265" i="4"/>
  <c r="AC265" i="4"/>
  <c r="D265" i="4"/>
  <c r="O265" i="4"/>
  <c r="J266" i="4"/>
  <c r="W265" i="4"/>
  <c r="U266" i="4"/>
  <c r="N265" i="4"/>
  <c r="BM261" i="203"/>
  <c r="K265" i="4"/>
  <c r="Y267" i="4"/>
  <c r="E267" i="4"/>
  <c r="C266" i="4"/>
  <c r="Q264" i="4"/>
  <c r="Z264" i="4" l="1"/>
  <c r="V264" i="4"/>
  <c r="P265" i="4"/>
  <c r="V265" i="4" s="1"/>
  <c r="H266" i="4"/>
  <c r="T131" i="203"/>
  <c r="N132" i="203"/>
  <c r="M131" i="203"/>
  <c r="O132" i="203"/>
  <c r="S131" i="203"/>
  <c r="Z133" i="203"/>
  <c r="AL133" i="203"/>
  <c r="AF139" i="4"/>
  <c r="AE139" i="4"/>
  <c r="AD139" i="4"/>
  <c r="AK139" i="4"/>
  <c r="AC134" i="203" s="1"/>
  <c r="AO139" i="4"/>
  <c r="AP139" i="4"/>
  <c r="T265" i="4"/>
  <c r="I266" i="4"/>
  <c r="AB265" i="4"/>
  <c r="Q265" i="4"/>
  <c r="X266" i="4"/>
  <c r="G267" i="4"/>
  <c r="AC266" i="4"/>
  <c r="O266" i="4"/>
  <c r="D266" i="4"/>
  <c r="F267" i="4"/>
  <c r="J267" i="4"/>
  <c r="U267" i="4"/>
  <c r="W266" i="4"/>
  <c r="N266" i="4"/>
  <c r="K266" i="4"/>
  <c r="BM262" i="203"/>
  <c r="BP261" i="203"/>
  <c r="T267" i="4"/>
  <c r="Y268" i="4"/>
  <c r="E268" i="4"/>
  <c r="C267" i="4"/>
  <c r="Z265" i="4" l="1"/>
  <c r="T132" i="203"/>
  <c r="C132" i="203"/>
  <c r="E133" i="203"/>
  <c r="D133" i="203"/>
  <c r="M132" i="203"/>
  <c r="X133" i="203"/>
  <c r="S132" i="203"/>
  <c r="Q133" i="203"/>
  <c r="AO134" i="203"/>
  <c r="AA139" i="4"/>
  <c r="AK140" i="4" s="1"/>
  <c r="AC135" i="203" s="1"/>
  <c r="AM134" i="203"/>
  <c r="AK134" i="203"/>
  <c r="AG139" i="4"/>
  <c r="AQ139" i="4"/>
  <c r="AA134" i="203" s="1"/>
  <c r="AN133" i="203"/>
  <c r="T266" i="4"/>
  <c r="P266" i="4"/>
  <c r="AB266" i="4"/>
  <c r="Y269" i="4"/>
  <c r="E269" i="4"/>
  <c r="C268" i="4"/>
  <c r="H267" i="4"/>
  <c r="Q266" i="4"/>
  <c r="G268" i="4"/>
  <c r="F268" i="4"/>
  <c r="O267" i="4"/>
  <c r="X267" i="4"/>
  <c r="AC267" i="4"/>
  <c r="J268" i="4"/>
  <c r="D267" i="4"/>
  <c r="N267" i="4"/>
  <c r="W267" i="4"/>
  <c r="U268" i="4"/>
  <c r="I267" i="4"/>
  <c r="BP262" i="203"/>
  <c r="K267" i="4"/>
  <c r="BM263" i="203"/>
  <c r="Z266" i="4" l="1"/>
  <c r="V266" i="4"/>
  <c r="H268" i="4"/>
  <c r="N133" i="203"/>
  <c r="O133" i="203"/>
  <c r="P132" i="203"/>
  <c r="AJ139" i="4"/>
  <c r="AP140" i="4"/>
  <c r="AF140" i="4"/>
  <c r="AO135" i="203" s="1"/>
  <c r="AE140" i="4"/>
  <c r="AM135" i="203" s="1"/>
  <c r="AO140" i="4"/>
  <c r="AD140" i="4"/>
  <c r="AG140" i="4" s="1"/>
  <c r="Z134" i="203"/>
  <c r="AB267" i="4"/>
  <c r="BM264" i="203"/>
  <c r="P267" i="4"/>
  <c r="V267" i="4" s="1"/>
  <c r="K268" i="4"/>
  <c r="F269" i="4"/>
  <c r="O268" i="4"/>
  <c r="AC268" i="4"/>
  <c r="G269" i="4"/>
  <c r="J269" i="4"/>
  <c r="X268" i="4"/>
  <c r="D268" i="4"/>
  <c r="N268" i="4"/>
  <c r="W268" i="4"/>
  <c r="U269" i="4"/>
  <c r="I268" i="4"/>
  <c r="Q267" i="4"/>
  <c r="Y270" i="4"/>
  <c r="E270" i="4"/>
  <c r="C269" i="4"/>
  <c r="BP263" i="203"/>
  <c r="H269" i="4" l="1"/>
  <c r="D134" i="203"/>
  <c r="X134" i="203"/>
  <c r="B133" i="203"/>
  <c r="T133" i="203"/>
  <c r="E134" i="203"/>
  <c r="C133" i="203"/>
  <c r="Q134" i="203"/>
  <c r="S133" i="203"/>
  <c r="N134" i="203"/>
  <c r="P133" i="203"/>
  <c r="AQ140" i="4"/>
  <c r="AQ134" i="203"/>
  <c r="AN134" i="203"/>
  <c r="Z135" i="203"/>
  <c r="AL134" i="203"/>
  <c r="AK135" i="203"/>
  <c r="AA140" i="4"/>
  <c r="T268" i="4"/>
  <c r="AB268" i="4"/>
  <c r="BP264" i="203"/>
  <c r="D269" i="4"/>
  <c r="G270" i="4"/>
  <c r="J270" i="4"/>
  <c r="AC269" i="4"/>
  <c r="F270" i="4"/>
  <c r="X269" i="4"/>
  <c r="O269" i="4"/>
  <c r="U270" i="4"/>
  <c r="N269" i="4"/>
  <c r="W269" i="4"/>
  <c r="K269" i="4"/>
  <c r="BM265" i="203"/>
  <c r="Y271" i="4"/>
  <c r="E271" i="4"/>
  <c r="C270" i="4"/>
  <c r="Z267" i="4"/>
  <c r="I269" i="4"/>
  <c r="P268" i="4"/>
  <c r="V268" i="4" s="1"/>
  <c r="Q268" i="4"/>
  <c r="M133" i="203" l="1"/>
  <c r="O134" i="203"/>
  <c r="AA135" i="203"/>
  <c r="AP141" i="4"/>
  <c r="AD141" i="4"/>
  <c r="AJ140" i="4"/>
  <c r="AQ135" i="203" s="1"/>
  <c r="AO141" i="4"/>
  <c r="AL135" i="203"/>
  <c r="AE141" i="4"/>
  <c r="AM136" i="203" s="1"/>
  <c r="AF141" i="4"/>
  <c r="AO136" i="203" s="1"/>
  <c r="AK141" i="4"/>
  <c r="AC136" i="203" s="1"/>
  <c r="T269" i="4"/>
  <c r="AC270" i="4"/>
  <c r="F271" i="4"/>
  <c r="X270" i="4"/>
  <c r="O270" i="4"/>
  <c r="G271" i="4"/>
  <c r="J271" i="4"/>
  <c r="D270" i="4"/>
  <c r="U271" i="4"/>
  <c r="W270" i="4"/>
  <c r="N270" i="4"/>
  <c r="K270" i="4"/>
  <c r="BM266" i="203"/>
  <c r="Y272" i="4"/>
  <c r="E272" i="4"/>
  <c r="C271" i="4"/>
  <c r="I270" i="4"/>
  <c r="H270" i="4"/>
  <c r="AB269" i="4"/>
  <c r="Z268" i="4"/>
  <c r="P269" i="4"/>
  <c r="V269" i="4" s="1"/>
  <c r="Q269" i="4"/>
  <c r="BP265" i="203"/>
  <c r="H271" i="4" l="1"/>
  <c r="B135" i="203"/>
  <c r="X135" i="203"/>
  <c r="T134" i="203"/>
  <c r="C134" i="203"/>
  <c r="M134" i="203"/>
  <c r="B134" i="203"/>
  <c r="Q135" i="203"/>
  <c r="D135" i="203"/>
  <c r="E135" i="203"/>
  <c r="S134" i="203"/>
  <c r="AQ141" i="4"/>
  <c r="AK136" i="203"/>
  <c r="AG141" i="4"/>
  <c r="AA141" i="4"/>
  <c r="AJ141" i="4" s="1"/>
  <c r="AQ136" i="203" s="1"/>
  <c r="AN135" i="203"/>
  <c r="T270" i="4"/>
  <c r="AB270" i="4"/>
  <c r="Q270" i="4"/>
  <c r="P270" i="4"/>
  <c r="V270" i="4" s="1"/>
  <c r="F272" i="4"/>
  <c r="X271" i="4"/>
  <c r="J272" i="4"/>
  <c r="D271" i="4"/>
  <c r="O271" i="4"/>
  <c r="G272" i="4"/>
  <c r="AC271" i="4"/>
  <c r="W271" i="4"/>
  <c r="U272" i="4"/>
  <c r="N271" i="4"/>
  <c r="K271" i="4"/>
  <c r="BP266" i="203"/>
  <c r="BP267" i="203"/>
  <c r="I271" i="4"/>
  <c r="BM267" i="203"/>
  <c r="Z269" i="4"/>
  <c r="T272" i="4"/>
  <c r="Y273" i="4"/>
  <c r="E273" i="4"/>
  <c r="C272" i="4"/>
  <c r="H272" i="4" l="1"/>
  <c r="O135" i="203"/>
  <c r="P134" i="203"/>
  <c r="N135" i="203"/>
  <c r="AA136" i="203"/>
  <c r="AF142" i="4"/>
  <c r="AO142" i="4"/>
  <c r="AE142" i="4"/>
  <c r="AM137" i="203" s="1"/>
  <c r="AP142" i="4"/>
  <c r="AL136" i="203"/>
  <c r="Z136" i="203"/>
  <c r="AD142" i="4"/>
  <c r="AK142" i="4"/>
  <c r="AC137" i="203" s="1"/>
  <c r="T271" i="4"/>
  <c r="AB271" i="4"/>
  <c r="AW266" i="203"/>
  <c r="Z270" i="4"/>
  <c r="P271" i="4"/>
  <c r="V271" i="4" s="1"/>
  <c r="O272" i="4"/>
  <c r="G273" i="4"/>
  <c r="X272" i="4"/>
  <c r="F273" i="4"/>
  <c r="AC272" i="4"/>
  <c r="J273" i="4"/>
  <c r="D272" i="4"/>
  <c r="N272" i="4"/>
  <c r="U273" i="4"/>
  <c r="W272" i="4"/>
  <c r="Q271" i="4"/>
  <c r="K272" i="4"/>
  <c r="T273" i="4"/>
  <c r="Y274" i="4"/>
  <c r="E274" i="4"/>
  <c r="C273" i="4"/>
  <c r="I272" i="4"/>
  <c r="I273" i="4" l="1"/>
  <c r="P273" i="4" s="1"/>
  <c r="V273" i="4" s="1"/>
  <c r="X136" i="203"/>
  <c r="C135" i="203"/>
  <c r="E136" i="203"/>
  <c r="D136" i="203"/>
  <c r="S135" i="203"/>
  <c r="M135" i="203"/>
  <c r="AQ142" i="4"/>
  <c r="AA137" i="203" s="1"/>
  <c r="AO137" i="203"/>
  <c r="AA142" i="4"/>
  <c r="AD143" i="4" s="1"/>
  <c r="AN136" i="203"/>
  <c r="AG142" i="4"/>
  <c r="X273" i="4"/>
  <c r="F274" i="4"/>
  <c r="G274" i="4"/>
  <c r="AC273" i="4"/>
  <c r="J274" i="4"/>
  <c r="O273" i="4"/>
  <c r="D273" i="4"/>
  <c r="W273" i="4"/>
  <c r="U274" i="4"/>
  <c r="N273" i="4"/>
  <c r="AW267" i="203"/>
  <c r="AB272" i="4"/>
  <c r="K273" i="4"/>
  <c r="Z271" i="4"/>
  <c r="T274" i="4"/>
  <c r="Y275" i="4"/>
  <c r="E275" i="4"/>
  <c r="C274" i="4"/>
  <c r="P272" i="4"/>
  <c r="V272" i="4" s="1"/>
  <c r="Q272" i="4"/>
  <c r="H273" i="4"/>
  <c r="H274" i="4" l="1"/>
  <c r="O136" i="203"/>
  <c r="Q136" i="203"/>
  <c r="T135" i="203"/>
  <c r="P135" i="203"/>
  <c r="N136" i="203"/>
  <c r="AG143" i="4"/>
  <c r="Z138" i="203" s="1"/>
  <c r="AO143" i="4"/>
  <c r="AE143" i="4"/>
  <c r="AM138" i="203" s="1"/>
  <c r="AF143" i="4"/>
  <c r="AP143" i="4"/>
  <c r="AK143" i="4"/>
  <c r="AC138" i="203" s="1"/>
  <c r="AJ142" i="4"/>
  <c r="AQ137" i="203" s="1"/>
  <c r="AN137" i="203"/>
  <c r="AK137" i="203"/>
  <c r="Z137" i="203"/>
  <c r="AK138" i="203"/>
  <c r="O274" i="4"/>
  <c r="AC274" i="4"/>
  <c r="G275" i="4"/>
  <c r="J275" i="4"/>
  <c r="X274" i="4"/>
  <c r="D274" i="4"/>
  <c r="F275" i="4"/>
  <c r="N274" i="4"/>
  <c r="U275" i="4"/>
  <c r="W274" i="4"/>
  <c r="Q273" i="4"/>
  <c r="T275" i="4"/>
  <c r="Y276" i="4"/>
  <c r="E276" i="4"/>
  <c r="C275" i="4"/>
  <c r="I274" i="4"/>
  <c r="K274" i="4"/>
  <c r="Z273" i="4"/>
  <c r="AB273" i="4"/>
  <c r="Z272" i="4"/>
  <c r="M136" i="203" l="1"/>
  <c r="X137" i="203"/>
  <c r="T136" i="203"/>
  <c r="C136" i="203"/>
  <c r="D137" i="203"/>
  <c r="Q137" i="203"/>
  <c r="E137" i="203"/>
  <c r="B137" i="203"/>
  <c r="B136" i="203"/>
  <c r="AQ143" i="4"/>
  <c r="AA138" i="203" s="1"/>
  <c r="AL137" i="203"/>
  <c r="AA143" i="4"/>
  <c r="AD144" i="4" s="1"/>
  <c r="AG144" i="4" s="1"/>
  <c r="AO138" i="203"/>
  <c r="V267" i="203"/>
  <c r="AB274" i="4"/>
  <c r="P274" i="4"/>
  <c r="V274" i="4" s="1"/>
  <c r="J276" i="4"/>
  <c r="F276" i="4"/>
  <c r="G276" i="4"/>
  <c r="O275" i="4"/>
  <c r="X275" i="4"/>
  <c r="AC275" i="4"/>
  <c r="D275" i="4"/>
  <c r="N275" i="4"/>
  <c r="U276" i="4"/>
  <c r="W275" i="4"/>
  <c r="T276" i="4"/>
  <c r="Y277" i="4"/>
  <c r="E277" i="4"/>
  <c r="C276" i="4"/>
  <c r="I275" i="4"/>
  <c r="Q274" i="4"/>
  <c r="K275" i="4"/>
  <c r="H275" i="4"/>
  <c r="I276" i="4" l="1"/>
  <c r="P276" i="4" s="1"/>
  <c r="V276" i="4" s="1"/>
  <c r="P136" i="203"/>
  <c r="S136" i="203"/>
  <c r="O137" i="203"/>
  <c r="C137" i="203"/>
  <c r="N137" i="203"/>
  <c r="AF144" i="4"/>
  <c r="AJ143" i="4"/>
  <c r="AK144" i="4"/>
  <c r="AC139" i="203" s="1"/>
  <c r="AP144" i="4"/>
  <c r="AE144" i="4"/>
  <c r="AM139" i="203" s="1"/>
  <c r="AO144" i="4"/>
  <c r="Z139" i="203"/>
  <c r="K276" i="4"/>
  <c r="P275" i="4"/>
  <c r="V275" i="4" s="1"/>
  <c r="Z274" i="4"/>
  <c r="AB275" i="4"/>
  <c r="AC276" i="4"/>
  <c r="X276" i="4"/>
  <c r="O276" i="4"/>
  <c r="G277" i="4"/>
  <c r="F277" i="4"/>
  <c r="D276" i="4"/>
  <c r="J277" i="4"/>
  <c r="W276" i="4"/>
  <c r="U277" i="4"/>
  <c r="N276" i="4"/>
  <c r="H276" i="4"/>
  <c r="T277" i="4"/>
  <c r="Y278" i="4"/>
  <c r="E278" i="4"/>
  <c r="C277" i="4"/>
  <c r="Q275" i="4"/>
  <c r="B138" i="203" l="1"/>
  <c r="X138" i="203"/>
  <c r="T137" i="203"/>
  <c r="S137" i="203"/>
  <c r="P137" i="203"/>
  <c r="D138" i="203"/>
  <c r="Q138" i="203"/>
  <c r="E138" i="203"/>
  <c r="AQ144" i="4"/>
  <c r="AL138" i="203"/>
  <c r="AO139" i="203"/>
  <c r="AK139" i="203"/>
  <c r="AQ138" i="203"/>
  <c r="AA144" i="4"/>
  <c r="AJ144" i="4" s="1"/>
  <c r="AQ139" i="203" s="1"/>
  <c r="AN138" i="203"/>
  <c r="AB276" i="4"/>
  <c r="K277" i="4"/>
  <c r="T278" i="4"/>
  <c r="Y279" i="4"/>
  <c r="E279" i="4"/>
  <c r="C278" i="4"/>
  <c r="AC277" i="4"/>
  <c r="F278" i="4"/>
  <c r="J278" i="4"/>
  <c r="O277" i="4"/>
  <c r="G278" i="4"/>
  <c r="D277" i="4"/>
  <c r="X277" i="4"/>
  <c r="N277" i="4"/>
  <c r="U278" i="4"/>
  <c r="W277" i="4"/>
  <c r="H277" i="4"/>
  <c r="Q276" i="4"/>
  <c r="I277" i="4"/>
  <c r="Z275" i="4"/>
  <c r="Z276" i="4"/>
  <c r="M137" i="203" l="1"/>
  <c r="N138" i="203"/>
  <c r="O138" i="203"/>
  <c r="AA139" i="203"/>
  <c r="AE145" i="4"/>
  <c r="AM140" i="203" s="1"/>
  <c r="AO145" i="4"/>
  <c r="AL139" i="203"/>
  <c r="AK145" i="4"/>
  <c r="AC140" i="203" s="1"/>
  <c r="AN139" i="203"/>
  <c r="AP145" i="4"/>
  <c r="AD145" i="4"/>
  <c r="AG145" i="4" s="1"/>
  <c r="AF145" i="4"/>
  <c r="AO140" i="203" s="1"/>
  <c r="Q277" i="4"/>
  <c r="D278" i="4"/>
  <c r="O278" i="4"/>
  <c r="AC278" i="4"/>
  <c r="X278" i="4"/>
  <c r="G279" i="4"/>
  <c r="F279" i="4"/>
  <c r="J279" i="4"/>
  <c r="N278" i="4"/>
  <c r="U279" i="4"/>
  <c r="W278" i="4"/>
  <c r="P277" i="4"/>
  <c r="V277" i="4" s="1"/>
  <c r="T279" i="4"/>
  <c r="Y280" i="4"/>
  <c r="E280" i="4"/>
  <c r="C279" i="4"/>
  <c r="I278" i="4"/>
  <c r="H278" i="4"/>
  <c r="K278" i="4"/>
  <c r="AB277" i="4"/>
  <c r="H279" i="4" l="1"/>
  <c r="D139" i="203"/>
  <c r="X139" i="203"/>
  <c r="C138" i="203"/>
  <c r="T138" i="203"/>
  <c r="P138" i="203"/>
  <c r="B139" i="203"/>
  <c r="E139" i="203"/>
  <c r="AQ145" i="4"/>
  <c r="AA140" i="203" s="1"/>
  <c r="AA145" i="4"/>
  <c r="AD146" i="4" s="1"/>
  <c r="AG146" i="4" s="1"/>
  <c r="AK140" i="203"/>
  <c r="Z140" i="203"/>
  <c r="AB278" i="4"/>
  <c r="Z277" i="4"/>
  <c r="Q278" i="4"/>
  <c r="P278" i="4"/>
  <c r="V278" i="4" s="1"/>
  <c r="K279" i="4"/>
  <c r="X279" i="4"/>
  <c r="AC279" i="4"/>
  <c r="D279" i="4"/>
  <c r="J280" i="4"/>
  <c r="G280" i="4"/>
  <c r="F280" i="4"/>
  <c r="O279" i="4"/>
  <c r="W279" i="4"/>
  <c r="N279" i="4"/>
  <c r="U280" i="4"/>
  <c r="T280" i="4"/>
  <c r="Y281" i="4"/>
  <c r="E281" i="4"/>
  <c r="C280" i="4"/>
  <c r="I279" i="4"/>
  <c r="I280" i="4" l="1"/>
  <c r="O139" i="203"/>
  <c r="C139" i="203"/>
  <c r="N139" i="203"/>
  <c r="Q139" i="203"/>
  <c r="M138" i="203"/>
  <c r="S138" i="203"/>
  <c r="AP146" i="4"/>
  <c r="AJ145" i="4"/>
  <c r="AQ140" i="203" s="1"/>
  <c r="Z141" i="203"/>
  <c r="AO146" i="4"/>
  <c r="AF146" i="4"/>
  <c r="AO141" i="203" s="1"/>
  <c r="AK141" i="203"/>
  <c r="AN140" i="203"/>
  <c r="AK146" i="4"/>
  <c r="AC141" i="203" s="1"/>
  <c r="AE146" i="4"/>
  <c r="AA146" i="4" s="1"/>
  <c r="AE147" i="4" s="1"/>
  <c r="AL140" i="203"/>
  <c r="AB279" i="4"/>
  <c r="Q279" i="4"/>
  <c r="K280" i="4"/>
  <c r="Y282" i="4"/>
  <c r="T281" i="4"/>
  <c r="E282" i="4"/>
  <c r="C281" i="4"/>
  <c r="O280" i="4"/>
  <c r="F281" i="4"/>
  <c r="AC280" i="4"/>
  <c r="J281" i="4"/>
  <c r="X280" i="4"/>
  <c r="G281" i="4"/>
  <c r="D280" i="4"/>
  <c r="N280" i="4"/>
  <c r="W280" i="4"/>
  <c r="U281" i="4"/>
  <c r="Z278" i="4"/>
  <c r="H280" i="4"/>
  <c r="P279" i="4"/>
  <c r="V279" i="4" s="1"/>
  <c r="P280" i="4" l="1"/>
  <c r="H281" i="4"/>
  <c r="P139" i="203"/>
  <c r="X140" i="203"/>
  <c r="E140" i="203"/>
  <c r="D140" i="203"/>
  <c r="AQ146" i="4"/>
  <c r="AK147" i="4"/>
  <c r="AC142" i="203" s="1"/>
  <c r="AD147" i="4"/>
  <c r="AA147" i="4" s="1"/>
  <c r="AP147" i="4"/>
  <c r="AM141" i="203"/>
  <c r="AJ146" i="4"/>
  <c r="AQ141" i="203" s="1"/>
  <c r="AF147" i="4"/>
  <c r="AO142" i="203" s="1"/>
  <c r="AO147" i="4"/>
  <c r="AL141" i="203"/>
  <c r="AM142" i="203"/>
  <c r="F282" i="4"/>
  <c r="AC281" i="4"/>
  <c r="X281" i="4"/>
  <c r="J282" i="4"/>
  <c r="O281" i="4"/>
  <c r="D281" i="4"/>
  <c r="G282" i="4"/>
  <c r="N281" i="4"/>
  <c r="W281" i="4"/>
  <c r="U282" i="4"/>
  <c r="T282" i="4"/>
  <c r="Y283" i="4"/>
  <c r="E283" i="4"/>
  <c r="C282" i="4"/>
  <c r="I281" i="4"/>
  <c r="Z279" i="4"/>
  <c r="Q280" i="4"/>
  <c r="K281" i="4"/>
  <c r="AB280" i="4"/>
  <c r="Z280" i="4" l="1"/>
  <c r="V280" i="4"/>
  <c r="O140" i="203"/>
  <c r="Q140" i="203"/>
  <c r="T139" i="203"/>
  <c r="N140" i="203"/>
  <c r="C140" i="203"/>
  <c r="M139" i="203"/>
  <c r="S139" i="203"/>
  <c r="AA141" i="203"/>
  <c r="AQ147" i="4"/>
  <c r="AA142" i="203" s="1"/>
  <c r="AG147" i="4"/>
  <c r="Z142" i="203" s="1"/>
  <c r="AN141" i="203"/>
  <c r="AK148" i="4"/>
  <c r="AC143" i="203" s="1"/>
  <c r="AO148" i="4"/>
  <c r="AD148" i="4"/>
  <c r="AJ147" i="4"/>
  <c r="AF148" i="4"/>
  <c r="AE148" i="4"/>
  <c r="AP148" i="4"/>
  <c r="AB281" i="4"/>
  <c r="P281" i="4"/>
  <c r="V281" i="4" s="1"/>
  <c r="Q281" i="4"/>
  <c r="AC282" i="4"/>
  <c r="O282" i="4"/>
  <c r="X282" i="4"/>
  <c r="G283" i="4"/>
  <c r="F283" i="4"/>
  <c r="D282" i="4"/>
  <c r="J283" i="4"/>
  <c r="N282" i="4"/>
  <c r="W282" i="4"/>
  <c r="U283" i="4"/>
  <c r="T283" i="4"/>
  <c r="Y284" i="4"/>
  <c r="E284" i="4"/>
  <c r="C283" i="4"/>
  <c r="K282" i="4"/>
  <c r="I282" i="4"/>
  <c r="H282" i="4"/>
  <c r="Q141" i="203" l="1"/>
  <c r="B140" i="203"/>
  <c r="D141" i="203"/>
  <c r="S140" i="203"/>
  <c r="E141" i="203"/>
  <c r="X141" i="203"/>
  <c r="AK142" i="203"/>
  <c r="AA148" i="4"/>
  <c r="AK149" i="4" s="1"/>
  <c r="AC144" i="203" s="1"/>
  <c r="AQ148" i="4"/>
  <c r="AN142" i="203"/>
  <c r="AM143" i="203"/>
  <c r="AO143" i="203"/>
  <c r="AL142" i="203"/>
  <c r="AQ142" i="203"/>
  <c r="AG148" i="4"/>
  <c r="AB282" i="4"/>
  <c r="P282" i="4"/>
  <c r="V282" i="4" s="1"/>
  <c r="K283" i="4"/>
  <c r="Q282" i="4"/>
  <c r="AC283" i="4"/>
  <c r="F284" i="4"/>
  <c r="G284" i="4"/>
  <c r="O283" i="4"/>
  <c r="X283" i="4"/>
  <c r="D283" i="4"/>
  <c r="J284" i="4"/>
  <c r="W283" i="4"/>
  <c r="U284" i="4"/>
  <c r="N283" i="4"/>
  <c r="T284" i="4"/>
  <c r="Y285" i="4"/>
  <c r="E285" i="4"/>
  <c r="C284" i="4"/>
  <c r="H283" i="4"/>
  <c r="I283" i="4"/>
  <c r="Z281" i="4"/>
  <c r="I284" i="4" l="1"/>
  <c r="P284" i="4" s="1"/>
  <c r="V284" i="4" s="1"/>
  <c r="O141" i="203"/>
  <c r="M140" i="203"/>
  <c r="T140" i="203"/>
  <c r="P140" i="203"/>
  <c r="N141" i="203"/>
  <c r="AF149" i="4"/>
  <c r="AP149" i="4"/>
  <c r="AJ148" i="4"/>
  <c r="AD149" i="4"/>
  <c r="AO149" i="4"/>
  <c r="AE149" i="4"/>
  <c r="AN143" i="203"/>
  <c r="AK143" i="203"/>
  <c r="Z143" i="203"/>
  <c r="AA143" i="203"/>
  <c r="H284" i="4"/>
  <c r="AB283" i="4"/>
  <c r="K284" i="4"/>
  <c r="Z282" i="4"/>
  <c r="P283" i="4"/>
  <c r="V283" i="4" s="1"/>
  <c r="AC284" i="4"/>
  <c r="G285" i="4"/>
  <c r="J285" i="4"/>
  <c r="O284" i="4"/>
  <c r="D284" i="4"/>
  <c r="X284" i="4"/>
  <c r="F285" i="4"/>
  <c r="U285" i="4"/>
  <c r="N284" i="4"/>
  <c r="W284" i="4"/>
  <c r="Q283" i="4"/>
  <c r="T285" i="4"/>
  <c r="Y286" i="4"/>
  <c r="E286" i="4"/>
  <c r="C285" i="4"/>
  <c r="H285" i="4" l="1"/>
  <c r="P141" i="203"/>
  <c r="X142" i="203"/>
  <c r="C141" i="203"/>
  <c r="B142" i="203"/>
  <c r="E142" i="203"/>
  <c r="D142" i="203"/>
  <c r="B141" i="203"/>
  <c r="AL143" i="203"/>
  <c r="AQ143" i="203"/>
  <c r="AO144" i="203"/>
  <c r="AG149" i="4"/>
  <c r="AQ149" i="4"/>
  <c r="AM144" i="203"/>
  <c r="AA149" i="4"/>
  <c r="AK144" i="203"/>
  <c r="T286" i="4"/>
  <c r="Y287" i="4"/>
  <c r="E287" i="4"/>
  <c r="C286" i="4"/>
  <c r="Q284" i="4"/>
  <c r="I285" i="4"/>
  <c r="K285" i="4"/>
  <c r="Z283" i="4"/>
  <c r="AB284" i="4"/>
  <c r="X285" i="4"/>
  <c r="F286" i="4"/>
  <c r="AC285" i="4"/>
  <c r="D285" i="4"/>
  <c r="J286" i="4"/>
  <c r="O285" i="4"/>
  <c r="G286" i="4"/>
  <c r="N285" i="4"/>
  <c r="W285" i="4"/>
  <c r="U286" i="4"/>
  <c r="Z284" i="4"/>
  <c r="I286" i="4" l="1"/>
  <c r="P286" i="4" s="1"/>
  <c r="V286" i="4" s="1"/>
  <c r="T141" i="203"/>
  <c r="N142" i="203"/>
  <c r="O142" i="203"/>
  <c r="C142" i="203"/>
  <c r="M141" i="203"/>
  <c r="Q142" i="203"/>
  <c r="S141" i="203"/>
  <c r="Z144" i="203"/>
  <c r="AA144" i="203"/>
  <c r="AK150" i="4"/>
  <c r="AC145" i="203" s="1"/>
  <c r="AO150" i="4"/>
  <c r="AF150" i="4"/>
  <c r="AE150" i="4"/>
  <c r="AJ149" i="4"/>
  <c r="AD150" i="4"/>
  <c r="AP150" i="4"/>
  <c r="H286" i="4"/>
  <c r="T287" i="4"/>
  <c r="Y288" i="4"/>
  <c r="E288" i="4"/>
  <c r="C287" i="4"/>
  <c r="Q285" i="4"/>
  <c r="P285" i="4"/>
  <c r="V285" i="4" s="1"/>
  <c r="K286" i="4"/>
  <c r="AB285" i="4"/>
  <c r="X286" i="4"/>
  <c r="AC286" i="4"/>
  <c r="J287" i="4"/>
  <c r="D286" i="4"/>
  <c r="O286" i="4"/>
  <c r="F287" i="4"/>
  <c r="G287" i="4"/>
  <c r="W286" i="4"/>
  <c r="N286" i="4"/>
  <c r="U287" i="4"/>
  <c r="H287" i="4" l="1"/>
  <c r="D143" i="203"/>
  <c r="M142" i="203"/>
  <c r="T142" i="203"/>
  <c r="Q143" i="203"/>
  <c r="X143" i="203"/>
  <c r="E143" i="203"/>
  <c r="AQ150" i="4"/>
  <c r="AG150" i="4"/>
  <c r="AQ144" i="203"/>
  <c r="AM145" i="203"/>
  <c r="AO145" i="203"/>
  <c r="AN144" i="203"/>
  <c r="AL144" i="203"/>
  <c r="AA150" i="4"/>
  <c r="T288" i="4"/>
  <c r="Y289" i="4"/>
  <c r="E289" i="4"/>
  <c r="C288" i="4"/>
  <c r="I287" i="4"/>
  <c r="Z286" i="4"/>
  <c r="O287" i="4"/>
  <c r="AC287" i="4"/>
  <c r="X287" i="4"/>
  <c r="D287" i="4"/>
  <c r="F288" i="4"/>
  <c r="G288" i="4"/>
  <c r="J288" i="4"/>
  <c r="U288" i="4"/>
  <c r="W287" i="4"/>
  <c r="N287" i="4"/>
  <c r="Q286" i="4"/>
  <c r="Z285" i="4"/>
  <c r="AB286" i="4"/>
  <c r="K287" i="4"/>
  <c r="H288" i="4" l="1"/>
  <c r="O143" i="203"/>
  <c r="N143" i="203"/>
  <c r="C143" i="203"/>
  <c r="B143" i="203"/>
  <c r="P142" i="203"/>
  <c r="S142" i="203"/>
  <c r="AA145" i="203"/>
  <c r="AF151" i="4"/>
  <c r="AO151" i="4"/>
  <c r="AD151" i="4"/>
  <c r="AE151" i="4"/>
  <c r="AK151" i="4"/>
  <c r="AC146" i="203" s="1"/>
  <c r="AP151" i="4"/>
  <c r="AJ150" i="4"/>
  <c r="Z145" i="203"/>
  <c r="AK145" i="203"/>
  <c r="AB287" i="4"/>
  <c r="K288" i="4"/>
  <c r="AC288" i="4"/>
  <c r="J289" i="4"/>
  <c r="D288" i="4"/>
  <c r="F289" i="4"/>
  <c r="X288" i="4"/>
  <c r="O288" i="4"/>
  <c r="G289" i="4"/>
  <c r="W288" i="4"/>
  <c r="N288" i="4"/>
  <c r="U289" i="4"/>
  <c r="P287" i="4"/>
  <c r="V287" i="4" s="1"/>
  <c r="T289" i="4"/>
  <c r="Y290" i="4"/>
  <c r="E290" i="4"/>
  <c r="C289" i="4"/>
  <c r="Q287" i="4"/>
  <c r="I288" i="4"/>
  <c r="H289" i="4" l="1"/>
  <c r="X144" i="203"/>
  <c r="N144" i="203"/>
  <c r="P143" i="203"/>
  <c r="S143" i="203"/>
  <c r="E144" i="203"/>
  <c r="Q144" i="203"/>
  <c r="D144" i="203"/>
  <c r="T143" i="203"/>
  <c r="AQ145" i="203"/>
  <c r="AM146" i="203"/>
  <c r="AG151" i="4"/>
  <c r="AA151" i="4"/>
  <c r="AQ151" i="4"/>
  <c r="AN145" i="203"/>
  <c r="AO146" i="203"/>
  <c r="AL145" i="203"/>
  <c r="AB288" i="4"/>
  <c r="Z287" i="4"/>
  <c r="Q288" i="4"/>
  <c r="O289" i="4"/>
  <c r="AC289" i="4"/>
  <c r="J290" i="4"/>
  <c r="X289" i="4"/>
  <c r="G290" i="4"/>
  <c r="F290" i="4"/>
  <c r="D289" i="4"/>
  <c r="N289" i="4"/>
  <c r="W289" i="4"/>
  <c r="U290" i="4"/>
  <c r="P288" i="4"/>
  <c r="V288" i="4" s="1"/>
  <c r="Y291" i="4"/>
  <c r="T290" i="4"/>
  <c r="E291" i="4"/>
  <c r="C290" i="4"/>
  <c r="I289" i="4"/>
  <c r="K289" i="4"/>
  <c r="I290" i="4" l="1"/>
  <c r="P290" i="4" s="1"/>
  <c r="O144" i="203"/>
  <c r="M143" i="203"/>
  <c r="AP152" i="4"/>
  <c r="AD152" i="4"/>
  <c r="AO152" i="4"/>
  <c r="AF152" i="4"/>
  <c r="AJ151" i="4"/>
  <c r="AK152" i="4"/>
  <c r="AC147" i="203" s="1"/>
  <c r="AE152" i="4"/>
  <c r="AK146" i="203"/>
  <c r="Z146" i="203"/>
  <c r="AA146" i="203"/>
  <c r="H290" i="4"/>
  <c r="AB289" i="4"/>
  <c r="J291" i="4"/>
  <c r="AC290" i="4"/>
  <c r="O290" i="4"/>
  <c r="F291" i="4"/>
  <c r="D290" i="4"/>
  <c r="G291" i="4"/>
  <c r="X290" i="4"/>
  <c r="N290" i="4"/>
  <c r="W290" i="4"/>
  <c r="U291" i="4"/>
  <c r="Q289" i="4"/>
  <c r="P289" i="4"/>
  <c r="V289" i="4" s="1"/>
  <c r="T291" i="4"/>
  <c r="Y292" i="4"/>
  <c r="E292" i="4"/>
  <c r="C291" i="4"/>
  <c r="Z288" i="4"/>
  <c r="K290" i="4"/>
  <c r="Z290" i="4" l="1"/>
  <c r="V290" i="4"/>
  <c r="H291" i="4"/>
  <c r="B144" i="203"/>
  <c r="C144" i="203"/>
  <c r="S144" i="203"/>
  <c r="B145" i="203"/>
  <c r="E145" i="203"/>
  <c r="X145" i="203"/>
  <c r="D145" i="203"/>
  <c r="AQ152" i="4"/>
  <c r="AO147" i="203"/>
  <c r="AQ146" i="203"/>
  <c r="AG152" i="4"/>
  <c r="AA152" i="4"/>
  <c r="AL146" i="203"/>
  <c r="AM147" i="203"/>
  <c r="AN146" i="203"/>
  <c r="AB290" i="4"/>
  <c r="Z289" i="4"/>
  <c r="O291" i="4"/>
  <c r="AC291" i="4"/>
  <c r="J292" i="4"/>
  <c r="D291" i="4"/>
  <c r="F292" i="4"/>
  <c r="G292" i="4"/>
  <c r="X291" i="4"/>
  <c r="N291" i="4"/>
  <c r="U292" i="4"/>
  <c r="W291" i="4"/>
  <c r="K291" i="4"/>
  <c r="T292" i="4"/>
  <c r="Y293" i="4"/>
  <c r="E293" i="4"/>
  <c r="C292" i="4"/>
  <c r="Q290" i="4"/>
  <c r="I291" i="4"/>
  <c r="T144" i="203" l="1"/>
  <c r="M144" i="203"/>
  <c r="Q145" i="203"/>
  <c r="P144" i="203"/>
  <c r="O145" i="203"/>
  <c r="N145" i="203"/>
  <c r="AA147" i="203"/>
  <c r="AK147" i="203"/>
  <c r="Z147" i="203"/>
  <c r="AP153" i="4"/>
  <c r="AF153" i="4"/>
  <c r="AK153" i="4"/>
  <c r="AC148" i="203" s="1"/>
  <c r="AD153" i="4"/>
  <c r="AJ152" i="4"/>
  <c r="AE153" i="4"/>
  <c r="AO153" i="4"/>
  <c r="P291" i="4"/>
  <c r="V291" i="4" s="1"/>
  <c r="Q291" i="4"/>
  <c r="X292" i="4"/>
  <c r="O292" i="4"/>
  <c r="D292" i="4"/>
  <c r="AC292" i="4"/>
  <c r="F293" i="4"/>
  <c r="G293" i="4"/>
  <c r="J293" i="4"/>
  <c r="N292" i="4"/>
  <c r="W292" i="4"/>
  <c r="U293" i="4"/>
  <c r="H292" i="4"/>
  <c r="T293" i="4"/>
  <c r="Y294" i="4"/>
  <c r="E294" i="4"/>
  <c r="C293" i="4"/>
  <c r="I292" i="4"/>
  <c r="K292" i="4"/>
  <c r="AB291" i="4"/>
  <c r="I293" i="4" l="1"/>
  <c r="S145" i="203"/>
  <c r="X146" i="203"/>
  <c r="C145" i="203"/>
  <c r="E146" i="203"/>
  <c r="D146" i="203"/>
  <c r="B146" i="203"/>
  <c r="Q146" i="203"/>
  <c r="M145" i="203"/>
  <c r="AQ153" i="4"/>
  <c r="AA148" i="203" s="1"/>
  <c r="AA153" i="4"/>
  <c r="AL147" i="203"/>
  <c r="AM148" i="203"/>
  <c r="AQ147" i="203"/>
  <c r="AO148" i="203"/>
  <c r="AN147" i="203"/>
  <c r="AG153" i="4"/>
  <c r="AB292" i="4"/>
  <c r="P292" i="4"/>
  <c r="V292" i="4" s="1"/>
  <c r="Q292" i="4"/>
  <c r="H293" i="4"/>
  <c r="K293" i="4"/>
  <c r="O293" i="4"/>
  <c r="G294" i="4"/>
  <c r="AC293" i="4"/>
  <c r="F294" i="4"/>
  <c r="J294" i="4"/>
  <c r="X293" i="4"/>
  <c r="D293" i="4"/>
  <c r="U294" i="4"/>
  <c r="W293" i="4"/>
  <c r="N293" i="4"/>
  <c r="T294" i="4"/>
  <c r="Y295" i="4"/>
  <c r="E295" i="4"/>
  <c r="C294" i="4"/>
  <c r="Z291" i="4"/>
  <c r="P293" i="4" l="1"/>
  <c r="V293" i="4" s="1"/>
  <c r="T145" i="203"/>
  <c r="N146" i="203"/>
  <c r="O146" i="203"/>
  <c r="P145" i="203"/>
  <c r="AK148" i="203"/>
  <c r="Z148" i="203"/>
  <c r="AK154" i="4"/>
  <c r="AC149" i="203" s="1"/>
  <c r="AO154" i="4"/>
  <c r="AD154" i="4"/>
  <c r="AF154" i="4"/>
  <c r="AJ153" i="4"/>
  <c r="AE154" i="4"/>
  <c r="AP154" i="4"/>
  <c r="AB293" i="4"/>
  <c r="Z292" i="4"/>
  <c r="Q293" i="4"/>
  <c r="T295" i="4"/>
  <c r="Y296" i="4"/>
  <c r="E296" i="4"/>
  <c r="C295" i="4"/>
  <c r="K294" i="4"/>
  <c r="D294" i="4"/>
  <c r="J295" i="4"/>
  <c r="O294" i="4"/>
  <c r="G295" i="4"/>
  <c r="X294" i="4"/>
  <c r="AC294" i="4"/>
  <c r="F295" i="4"/>
  <c r="U295" i="4"/>
  <c r="N294" i="4"/>
  <c r="W294" i="4"/>
  <c r="I294" i="4"/>
  <c r="H294" i="4"/>
  <c r="Z293" i="4" l="1"/>
  <c r="H295" i="4"/>
  <c r="P146" i="203"/>
  <c r="T146" i="203"/>
  <c r="C146" i="203"/>
  <c r="E147" i="203"/>
  <c r="S146" i="203"/>
  <c r="X147" i="203"/>
  <c r="D147" i="203"/>
  <c r="AG154" i="4"/>
  <c r="AA154" i="4"/>
  <c r="AL148" i="203"/>
  <c r="AN148" i="203"/>
  <c r="AQ154" i="4"/>
  <c r="AM149" i="203"/>
  <c r="AO149" i="203"/>
  <c r="AQ148" i="203"/>
  <c r="I295" i="4"/>
  <c r="AB294" i="4"/>
  <c r="D295" i="4"/>
  <c r="G296" i="4"/>
  <c r="J296" i="4"/>
  <c r="AC295" i="4"/>
  <c r="F296" i="4"/>
  <c r="X295" i="4"/>
  <c r="O295" i="4"/>
  <c r="N295" i="4"/>
  <c r="W295" i="4"/>
  <c r="U296" i="4"/>
  <c r="T296" i="4"/>
  <c r="Y297" i="4"/>
  <c r="E297" i="4"/>
  <c r="C296" i="4"/>
  <c r="K295" i="4"/>
  <c r="Q294" i="4"/>
  <c r="P294" i="4"/>
  <c r="V294" i="4" s="1"/>
  <c r="T147" i="203" l="1"/>
  <c r="O147" i="203"/>
  <c r="N147" i="203"/>
  <c r="B147" i="203"/>
  <c r="M146" i="203"/>
  <c r="Q147" i="203"/>
  <c r="C147" i="203"/>
  <c r="AA149" i="203"/>
  <c r="AP155" i="4"/>
  <c r="AD155" i="4"/>
  <c r="AE155" i="4"/>
  <c r="AO155" i="4"/>
  <c r="AK155" i="4"/>
  <c r="AC150" i="203" s="1"/>
  <c r="AJ154" i="4"/>
  <c r="AF155" i="4"/>
  <c r="Z149" i="203"/>
  <c r="AK149" i="203"/>
  <c r="P295" i="4"/>
  <c r="T297" i="4"/>
  <c r="Y298" i="4"/>
  <c r="E298" i="4"/>
  <c r="C297" i="4"/>
  <c r="AB295" i="4"/>
  <c r="F297" i="4"/>
  <c r="AC296" i="4"/>
  <c r="G297" i="4"/>
  <c r="O296" i="4"/>
  <c r="J297" i="4"/>
  <c r="D296" i="4"/>
  <c r="X296" i="4"/>
  <c r="N296" i="4"/>
  <c r="U297" i="4"/>
  <c r="W296" i="4"/>
  <c r="I296" i="4"/>
  <c r="Z294" i="4"/>
  <c r="Q295" i="4"/>
  <c r="K296" i="4"/>
  <c r="H296" i="4"/>
  <c r="Z295" i="4" l="1"/>
  <c r="V295" i="4"/>
  <c r="H297" i="4"/>
  <c r="X148" i="203"/>
  <c r="D148" i="203"/>
  <c r="E148" i="203"/>
  <c r="M147" i="203"/>
  <c r="AA155" i="4"/>
  <c r="AF156" i="4" s="1"/>
  <c r="AM150" i="203"/>
  <c r="AL149" i="203"/>
  <c r="AG155" i="4"/>
  <c r="AN149" i="203"/>
  <c r="AQ155" i="4"/>
  <c r="AO150" i="203"/>
  <c r="AQ149" i="203"/>
  <c r="AB296" i="4"/>
  <c r="X297" i="4"/>
  <c r="D297" i="4"/>
  <c r="G298" i="4"/>
  <c r="F298" i="4"/>
  <c r="AC297" i="4"/>
  <c r="J298" i="4"/>
  <c r="O297" i="4"/>
  <c r="U298" i="4"/>
  <c r="N297" i="4"/>
  <c r="W297" i="4"/>
  <c r="Q296" i="4"/>
  <c r="P296" i="4"/>
  <c r="V296" i="4" s="1"/>
  <c r="K297" i="4"/>
  <c r="T298" i="4"/>
  <c r="Y299" i="4"/>
  <c r="E299" i="4"/>
  <c r="C298" i="4"/>
  <c r="I297" i="4"/>
  <c r="I298" i="4" l="1"/>
  <c r="P298" i="4" s="1"/>
  <c r="C148" i="203"/>
  <c r="O148" i="203"/>
  <c r="P147" i="203"/>
  <c r="S147" i="203"/>
  <c r="Q148" i="203"/>
  <c r="N148" i="203"/>
  <c r="T148" i="203"/>
  <c r="B148" i="203"/>
  <c r="AE156" i="4"/>
  <c r="AP156" i="4"/>
  <c r="AJ155" i="4"/>
  <c r="AQ150" i="203" s="1"/>
  <c r="AK156" i="4"/>
  <c r="AC151" i="203" s="1"/>
  <c r="AD156" i="4"/>
  <c r="AG156" i="4" s="1"/>
  <c r="AL150" i="203"/>
  <c r="AO156" i="4"/>
  <c r="Z150" i="203"/>
  <c r="AA150" i="203"/>
  <c r="AK150" i="203"/>
  <c r="AO151" i="203"/>
  <c r="AB297" i="4"/>
  <c r="AC298" i="4"/>
  <c r="J299" i="4"/>
  <c r="D298" i="4"/>
  <c r="F299" i="4"/>
  <c r="X298" i="4"/>
  <c r="G299" i="4"/>
  <c r="O298" i="4"/>
  <c r="N298" i="4"/>
  <c r="W298" i="4"/>
  <c r="U299" i="4"/>
  <c r="T299" i="4"/>
  <c r="Y300" i="4"/>
  <c r="E300" i="4"/>
  <c r="C299" i="4"/>
  <c r="Q297" i="4"/>
  <c r="K298" i="4"/>
  <c r="Z296" i="4"/>
  <c r="P297" i="4"/>
  <c r="V297" i="4" s="1"/>
  <c r="H298" i="4"/>
  <c r="Z298" i="4" l="1"/>
  <c r="V298" i="4"/>
  <c r="H299" i="4"/>
  <c r="X149" i="203"/>
  <c r="D149" i="203"/>
  <c r="E149" i="203"/>
  <c r="N149" i="203"/>
  <c r="Q149" i="203"/>
  <c r="AM151" i="203"/>
  <c r="AQ156" i="4"/>
  <c r="AA156" i="4"/>
  <c r="AE157" i="4" s="1"/>
  <c r="AK151" i="203"/>
  <c r="AN150" i="203"/>
  <c r="Z151" i="203"/>
  <c r="T300" i="4"/>
  <c r="Y301" i="4"/>
  <c r="E301" i="4"/>
  <c r="C300" i="4"/>
  <c r="I299" i="4"/>
  <c r="Q298" i="4"/>
  <c r="K299" i="4"/>
  <c r="X299" i="4"/>
  <c r="AC299" i="4"/>
  <c r="J300" i="4"/>
  <c r="F300" i="4"/>
  <c r="O299" i="4"/>
  <c r="G300" i="4"/>
  <c r="D299" i="4"/>
  <c r="U300" i="4"/>
  <c r="W299" i="4"/>
  <c r="N299" i="4"/>
  <c r="Z297" i="4"/>
  <c r="AB298" i="4"/>
  <c r="I300" i="4" l="1"/>
  <c r="B149" i="203"/>
  <c r="C149" i="203"/>
  <c r="P148" i="203"/>
  <c r="M148" i="203"/>
  <c r="O149" i="203"/>
  <c r="T149" i="203"/>
  <c r="S148" i="203"/>
  <c r="AJ156" i="4"/>
  <c r="AQ151" i="203" s="1"/>
  <c r="AO157" i="4"/>
  <c r="AK157" i="4"/>
  <c r="AC152" i="203" s="1"/>
  <c r="AA151" i="203"/>
  <c r="AP157" i="4"/>
  <c r="AF157" i="4"/>
  <c r="AD157" i="4"/>
  <c r="AG157" i="4" s="1"/>
  <c r="AM152" i="203"/>
  <c r="H300" i="4"/>
  <c r="AB299" i="4"/>
  <c r="Q299" i="4"/>
  <c r="K300" i="4"/>
  <c r="D300" i="4"/>
  <c r="O300" i="4"/>
  <c r="G301" i="4"/>
  <c r="X300" i="4"/>
  <c r="J301" i="4"/>
  <c r="F301" i="4"/>
  <c r="AC300" i="4"/>
  <c r="N300" i="4"/>
  <c r="W300" i="4"/>
  <c r="U301" i="4"/>
  <c r="P299" i="4"/>
  <c r="V299" i="4" s="1"/>
  <c r="T301" i="4"/>
  <c r="Y302" i="4"/>
  <c r="E302" i="4"/>
  <c r="C301" i="4"/>
  <c r="P300" i="4" l="1"/>
  <c r="V300" i="4" s="1"/>
  <c r="I301" i="4"/>
  <c r="P301" i="4" s="1"/>
  <c r="V301" i="4" s="1"/>
  <c r="E150" i="203"/>
  <c r="X150" i="203"/>
  <c r="D150" i="203"/>
  <c r="Q150" i="203"/>
  <c r="S149" i="203"/>
  <c r="B150" i="203"/>
  <c r="M149" i="203"/>
  <c r="AQ157" i="4"/>
  <c r="AA152" i="203" s="1"/>
  <c r="AO152" i="203"/>
  <c r="AA157" i="4"/>
  <c r="AN151" i="203"/>
  <c r="AL151" i="203"/>
  <c r="Z152" i="203"/>
  <c r="H301" i="4"/>
  <c r="K301" i="4"/>
  <c r="Z299" i="4"/>
  <c r="D301" i="4"/>
  <c r="J302" i="4"/>
  <c r="F302" i="4"/>
  <c r="AC301" i="4"/>
  <c r="O301" i="4"/>
  <c r="X301" i="4"/>
  <c r="G302" i="4"/>
  <c r="N301" i="4"/>
  <c r="W301" i="4"/>
  <c r="U302" i="4"/>
  <c r="T302" i="4"/>
  <c r="Y303" i="4"/>
  <c r="E303" i="4"/>
  <c r="C302" i="4"/>
  <c r="AB300" i="4"/>
  <c r="Q300" i="4"/>
  <c r="Z300" i="4" l="1"/>
  <c r="I302" i="4"/>
  <c r="O150" i="203"/>
  <c r="C150" i="203"/>
  <c r="N150" i="203"/>
  <c r="P149" i="203"/>
  <c r="AK152" i="203"/>
  <c r="AN152" i="203"/>
  <c r="AD158" i="4"/>
  <c r="AG158" i="4" s="1"/>
  <c r="AK158" i="4"/>
  <c r="AC153" i="203" s="1"/>
  <c r="AO158" i="4"/>
  <c r="AF158" i="4"/>
  <c r="AO153" i="203" s="1"/>
  <c r="AE158" i="4"/>
  <c r="AP158" i="4"/>
  <c r="AJ157" i="4"/>
  <c r="AL152" i="203"/>
  <c r="AB301" i="4"/>
  <c r="Q301" i="4"/>
  <c r="K302" i="4"/>
  <c r="T303" i="4"/>
  <c r="Y304" i="4"/>
  <c r="E304" i="4"/>
  <c r="C303" i="4"/>
  <c r="Z301" i="4"/>
  <c r="AC302" i="4"/>
  <c r="J303" i="4"/>
  <c r="O302" i="4"/>
  <c r="F303" i="4"/>
  <c r="G303" i="4"/>
  <c r="X302" i="4"/>
  <c r="D302" i="4"/>
  <c r="W302" i="4"/>
  <c r="U303" i="4"/>
  <c r="N302" i="4"/>
  <c r="H302" i="4"/>
  <c r="P302" i="4" l="1"/>
  <c r="V302" i="4" s="1"/>
  <c r="I303" i="4"/>
  <c r="P303" i="4" s="1"/>
  <c r="D151" i="203"/>
  <c r="S150" i="203"/>
  <c r="O151" i="203"/>
  <c r="E151" i="203"/>
  <c r="X151" i="203"/>
  <c r="AM153" i="203"/>
  <c r="AK153" i="203"/>
  <c r="AQ158" i="4"/>
  <c r="AA158" i="4"/>
  <c r="AQ152" i="203"/>
  <c r="Z153" i="203"/>
  <c r="AB302" i="4"/>
  <c r="T304" i="4"/>
  <c r="Y305" i="4"/>
  <c r="E305" i="4"/>
  <c r="C304" i="4"/>
  <c r="F304" i="4"/>
  <c r="J304" i="4"/>
  <c r="D303" i="4"/>
  <c r="O303" i="4"/>
  <c r="AC303" i="4"/>
  <c r="X303" i="4"/>
  <c r="G304" i="4"/>
  <c r="W303" i="4"/>
  <c r="N303" i="4"/>
  <c r="U304" i="4"/>
  <c r="H303" i="4"/>
  <c r="K303" i="4"/>
  <c r="Q302" i="4"/>
  <c r="Z303" i="4" l="1"/>
  <c r="V303" i="4"/>
  <c r="Z302" i="4"/>
  <c r="I304" i="4"/>
  <c r="X152" i="203"/>
  <c r="N151" i="203"/>
  <c r="T150" i="203"/>
  <c r="C151" i="203"/>
  <c r="P151" i="203"/>
  <c r="B151" i="203"/>
  <c r="M150" i="203"/>
  <c r="P150" i="203"/>
  <c r="Q151" i="203"/>
  <c r="AA153" i="203"/>
  <c r="AJ158" i="4"/>
  <c r="AE159" i="4"/>
  <c r="AM154" i="203" s="1"/>
  <c r="AF159" i="4"/>
  <c r="AO154" i="203" s="1"/>
  <c r="AN153" i="203"/>
  <c r="AD159" i="4"/>
  <c r="AG159" i="4" s="1"/>
  <c r="AK159" i="4"/>
  <c r="AC154" i="203" s="1"/>
  <c r="AO159" i="4"/>
  <c r="AP159" i="4"/>
  <c r="AL153" i="203"/>
  <c r="K304" i="4"/>
  <c r="T305" i="4"/>
  <c r="Y306" i="4"/>
  <c r="E306" i="4"/>
  <c r="C305" i="4"/>
  <c r="D304" i="4"/>
  <c r="AC304" i="4"/>
  <c r="G305" i="4"/>
  <c r="J305" i="4"/>
  <c r="X304" i="4"/>
  <c r="O304" i="4"/>
  <c r="F305" i="4"/>
  <c r="N304" i="4"/>
  <c r="W304" i="4"/>
  <c r="U305" i="4"/>
  <c r="Q303" i="4"/>
  <c r="H304" i="4"/>
  <c r="AB303" i="4"/>
  <c r="B152" i="203" l="1"/>
  <c r="E152" i="203"/>
  <c r="D152" i="203"/>
  <c r="P304" i="4"/>
  <c r="I305" i="4"/>
  <c r="O152" i="203"/>
  <c r="T151" i="203"/>
  <c r="M151" i="203"/>
  <c r="Q152" i="203"/>
  <c r="S151" i="203"/>
  <c r="AQ153" i="203"/>
  <c r="AQ159" i="4"/>
  <c r="AA154" i="203" s="1"/>
  <c r="AA159" i="4"/>
  <c r="AK154" i="203"/>
  <c r="Z154" i="203"/>
  <c r="AB304" i="4"/>
  <c r="H305" i="4"/>
  <c r="T306" i="4"/>
  <c r="Y307" i="4"/>
  <c r="E307" i="4"/>
  <c r="C306" i="4"/>
  <c r="O305" i="4"/>
  <c r="AC305" i="4"/>
  <c r="J306" i="4"/>
  <c r="X305" i="4"/>
  <c r="G306" i="4"/>
  <c r="D305" i="4"/>
  <c r="F306" i="4"/>
  <c r="W305" i="4"/>
  <c r="N305" i="4"/>
  <c r="U306" i="4"/>
  <c r="Q304" i="4"/>
  <c r="K305" i="4"/>
  <c r="Z304" i="4" l="1"/>
  <c r="V304" i="4"/>
  <c r="T152" i="203"/>
  <c r="P305" i="4"/>
  <c r="H306" i="4"/>
  <c r="N152" i="203"/>
  <c r="C152" i="203"/>
  <c r="M152" i="203"/>
  <c r="S152" i="203"/>
  <c r="E153" i="203"/>
  <c r="D153" i="203"/>
  <c r="P152" i="203"/>
  <c r="X153" i="203"/>
  <c r="Q153" i="203"/>
  <c r="AL154" i="203"/>
  <c r="AP160" i="4"/>
  <c r="AO160" i="4"/>
  <c r="AD160" i="4"/>
  <c r="AK160" i="4"/>
  <c r="AC155" i="203" s="1"/>
  <c r="AJ159" i="4"/>
  <c r="AQ154" i="203" s="1"/>
  <c r="AF160" i="4"/>
  <c r="AE160" i="4"/>
  <c r="AM155" i="203" s="1"/>
  <c r="AB305" i="4"/>
  <c r="Q305" i="4"/>
  <c r="G307" i="4"/>
  <c r="D306" i="4"/>
  <c r="AC306" i="4"/>
  <c r="F307" i="4"/>
  <c r="J307" i="4"/>
  <c r="O306" i="4"/>
  <c r="X306" i="4"/>
  <c r="U307" i="4"/>
  <c r="N306" i="4"/>
  <c r="W306" i="4"/>
  <c r="K306" i="4"/>
  <c r="T307" i="4"/>
  <c r="Y308" i="4"/>
  <c r="E308" i="4"/>
  <c r="C307" i="4"/>
  <c r="I306" i="4"/>
  <c r="Z305" i="4" l="1"/>
  <c r="V305" i="4"/>
  <c r="H307" i="4"/>
  <c r="O153" i="203"/>
  <c r="N153" i="203"/>
  <c r="C153" i="203"/>
  <c r="AO155" i="203"/>
  <c r="AG160" i="4"/>
  <c r="Z155" i="203" s="1"/>
  <c r="AQ160" i="4"/>
  <c r="AA155" i="203" s="1"/>
  <c r="AN154" i="203"/>
  <c r="AA160" i="4"/>
  <c r="AF161" i="4" s="1"/>
  <c r="AK155" i="203"/>
  <c r="G308" i="4"/>
  <c r="D307" i="4"/>
  <c r="AC307" i="4"/>
  <c r="F308" i="4"/>
  <c r="O307" i="4"/>
  <c r="J308" i="4"/>
  <c r="X307" i="4"/>
  <c r="U308" i="4"/>
  <c r="N307" i="4"/>
  <c r="W307" i="4"/>
  <c r="T308" i="4"/>
  <c r="Y309" i="4"/>
  <c r="E309" i="4"/>
  <c r="C308" i="4"/>
  <c r="Q306" i="4"/>
  <c r="P306" i="4"/>
  <c r="V306" i="4" s="1"/>
  <c r="I307" i="4"/>
  <c r="AB306" i="4"/>
  <c r="K307" i="4"/>
  <c r="X154" i="203" l="1"/>
  <c r="E154" i="203"/>
  <c r="T153" i="203"/>
  <c r="B153" i="203"/>
  <c r="S153" i="203"/>
  <c r="N154" i="203"/>
  <c r="D154" i="203"/>
  <c r="AK161" i="4"/>
  <c r="AC156" i="203" s="1"/>
  <c r="AD161" i="4"/>
  <c r="AG161" i="4" s="1"/>
  <c r="AL155" i="203"/>
  <c r="AO161" i="4"/>
  <c r="AP161" i="4"/>
  <c r="AJ160" i="4"/>
  <c r="AE161" i="4"/>
  <c r="AO156" i="203"/>
  <c r="AB307" i="4"/>
  <c r="Z306" i="4"/>
  <c r="X308" i="4"/>
  <c r="F309" i="4"/>
  <c r="AC308" i="4"/>
  <c r="J309" i="4"/>
  <c r="D308" i="4"/>
  <c r="G309" i="4"/>
  <c r="O308" i="4"/>
  <c r="N308" i="4"/>
  <c r="W308" i="4"/>
  <c r="U309" i="4"/>
  <c r="Q307" i="4"/>
  <c r="T309" i="4"/>
  <c r="Y310" i="4"/>
  <c r="E310" i="4"/>
  <c r="C309" i="4"/>
  <c r="I308" i="4"/>
  <c r="K308" i="4"/>
  <c r="P307" i="4"/>
  <c r="V307" i="4" s="1"/>
  <c r="H308" i="4"/>
  <c r="H309" i="4" l="1"/>
  <c r="O154" i="203"/>
  <c r="P153" i="203"/>
  <c r="Q154" i="203"/>
  <c r="M153" i="203"/>
  <c r="AK156" i="203"/>
  <c r="AQ155" i="203"/>
  <c r="AA161" i="4"/>
  <c r="AE162" i="4" s="1"/>
  <c r="AM156" i="203"/>
  <c r="AN155" i="203"/>
  <c r="AQ161" i="4"/>
  <c r="Z156" i="203"/>
  <c r="K309" i="4"/>
  <c r="P308" i="4"/>
  <c r="V308" i="4" s="1"/>
  <c r="AC309" i="4"/>
  <c r="D309" i="4"/>
  <c r="O309" i="4"/>
  <c r="X309" i="4"/>
  <c r="J310" i="4"/>
  <c r="G310" i="4"/>
  <c r="F310" i="4"/>
  <c r="N309" i="4"/>
  <c r="W309" i="4"/>
  <c r="U310" i="4"/>
  <c r="T310" i="4"/>
  <c r="Y311" i="4"/>
  <c r="E311" i="4"/>
  <c r="C310" i="4"/>
  <c r="Z307" i="4"/>
  <c r="I309" i="4"/>
  <c r="Q308" i="4"/>
  <c r="AB308" i="4"/>
  <c r="H310" i="4" l="1"/>
  <c r="E155" i="203"/>
  <c r="X155" i="203"/>
  <c r="C154" i="203"/>
  <c r="T154" i="203"/>
  <c r="D155" i="203"/>
  <c r="N155" i="203"/>
  <c r="B154" i="203"/>
  <c r="S154" i="203"/>
  <c r="AP162" i="4"/>
  <c r="AJ161" i="4"/>
  <c r="AN156" i="203"/>
  <c r="AK162" i="4"/>
  <c r="AC157" i="203" s="1"/>
  <c r="AF162" i="4"/>
  <c r="AD162" i="4"/>
  <c r="AA162" i="4" s="1"/>
  <c r="AO162" i="4"/>
  <c r="AA156" i="203"/>
  <c r="AM157" i="203"/>
  <c r="I310" i="4"/>
  <c r="AB309" i="4"/>
  <c r="P309" i="4"/>
  <c r="V309" i="4" s="1"/>
  <c r="Z308" i="4"/>
  <c r="D310" i="4"/>
  <c r="G311" i="4"/>
  <c r="X310" i="4"/>
  <c r="J311" i="4"/>
  <c r="AC310" i="4"/>
  <c r="O310" i="4"/>
  <c r="F311" i="4"/>
  <c r="N310" i="4"/>
  <c r="U311" i="4"/>
  <c r="W310" i="4"/>
  <c r="Q309" i="4"/>
  <c r="T311" i="4"/>
  <c r="Y312" i="4"/>
  <c r="E312" i="4"/>
  <c r="C311" i="4"/>
  <c r="K310" i="4"/>
  <c r="H311" i="4" l="1"/>
  <c r="B155" i="203"/>
  <c r="P154" i="203"/>
  <c r="Q155" i="203"/>
  <c r="O155" i="203"/>
  <c r="M154" i="203"/>
  <c r="AQ162" i="4"/>
  <c r="AQ156" i="203"/>
  <c r="AO157" i="203"/>
  <c r="AG162" i="4"/>
  <c r="Z157" i="203" s="1"/>
  <c r="AL156" i="203"/>
  <c r="AD163" i="4"/>
  <c r="AF163" i="4"/>
  <c r="AK163" i="4"/>
  <c r="AC158" i="203" s="1"/>
  <c r="AE163" i="4"/>
  <c r="AP163" i="4"/>
  <c r="AO163" i="4"/>
  <c r="AJ162" i="4"/>
  <c r="P310" i="4"/>
  <c r="I311" i="4"/>
  <c r="AB310" i="4"/>
  <c r="T312" i="4"/>
  <c r="Y313" i="4"/>
  <c r="E313" i="4"/>
  <c r="C312" i="4"/>
  <c r="Z309" i="4"/>
  <c r="Q310" i="4"/>
  <c r="K311" i="4"/>
  <c r="X311" i="4"/>
  <c r="F312" i="4"/>
  <c r="G312" i="4"/>
  <c r="O311" i="4"/>
  <c r="AC311" i="4"/>
  <c r="D311" i="4"/>
  <c r="J312" i="4"/>
  <c r="U312" i="4"/>
  <c r="N311" i="4"/>
  <c r="W311" i="4"/>
  <c r="Z310" i="4" l="1"/>
  <c r="V310" i="4"/>
  <c r="H312" i="4"/>
  <c r="S155" i="203"/>
  <c r="P155" i="203"/>
  <c r="M155" i="203"/>
  <c r="E156" i="203"/>
  <c r="X156" i="203"/>
  <c r="D156" i="203"/>
  <c r="T155" i="203"/>
  <c r="C155" i="203"/>
  <c r="AA157" i="203"/>
  <c r="AK157" i="203"/>
  <c r="AA163" i="4"/>
  <c r="AD164" i="4" s="1"/>
  <c r="AQ163" i="4"/>
  <c r="AA158" i="203" s="1"/>
  <c r="AO158" i="203"/>
  <c r="AN157" i="203"/>
  <c r="AL157" i="203"/>
  <c r="AG163" i="4"/>
  <c r="AQ157" i="203"/>
  <c r="AM158" i="203"/>
  <c r="P311" i="4"/>
  <c r="V311" i="4" s="1"/>
  <c r="J313" i="4"/>
  <c r="AC312" i="4"/>
  <c r="D312" i="4"/>
  <c r="F313" i="4"/>
  <c r="O312" i="4"/>
  <c r="X312" i="4"/>
  <c r="G313" i="4"/>
  <c r="N312" i="4"/>
  <c r="W312" i="4"/>
  <c r="U313" i="4"/>
  <c r="K312" i="4"/>
  <c r="T313" i="4"/>
  <c r="Y314" i="4"/>
  <c r="E314" i="4"/>
  <c r="C313" i="4"/>
  <c r="I312" i="4"/>
  <c r="Q311" i="4"/>
  <c r="AB311" i="4"/>
  <c r="H313" i="4" l="1"/>
  <c r="O156" i="203"/>
  <c r="Q156" i="203"/>
  <c r="N156" i="203"/>
  <c r="AE164" i="4"/>
  <c r="AM159" i="203" s="1"/>
  <c r="AJ163" i="4"/>
  <c r="AQ158" i="203" s="1"/>
  <c r="AO164" i="4"/>
  <c r="AF164" i="4"/>
  <c r="AO159" i="203" s="1"/>
  <c r="AP164" i="4"/>
  <c r="AN158" i="203"/>
  <c r="AK164" i="4"/>
  <c r="AC159" i="203" s="1"/>
  <c r="Z158" i="203"/>
  <c r="AK158" i="203"/>
  <c r="AG164" i="4"/>
  <c r="Z311" i="4"/>
  <c r="I313" i="4"/>
  <c r="AB312" i="4"/>
  <c r="K313" i="4"/>
  <c r="P312" i="4"/>
  <c r="V312" i="4" s="1"/>
  <c r="J314" i="4"/>
  <c r="G314" i="4"/>
  <c r="F314" i="4"/>
  <c r="AC313" i="4"/>
  <c r="D313" i="4"/>
  <c r="O313" i="4"/>
  <c r="X313" i="4"/>
  <c r="U314" i="4"/>
  <c r="W313" i="4"/>
  <c r="N313" i="4"/>
  <c r="Q312" i="4"/>
  <c r="T314" i="4"/>
  <c r="Y315" i="4"/>
  <c r="E315" i="4"/>
  <c r="C314" i="4"/>
  <c r="H314" i="4" l="1"/>
  <c r="X157" i="203"/>
  <c r="B156" i="203"/>
  <c r="E157" i="203"/>
  <c r="D157" i="203"/>
  <c r="N157" i="203"/>
  <c r="Q157" i="203"/>
  <c r="M156" i="203"/>
  <c r="S156" i="203"/>
  <c r="C156" i="203"/>
  <c r="AL158" i="203"/>
  <c r="AA164" i="4"/>
  <c r="AF165" i="4" s="1"/>
  <c r="AQ164" i="4"/>
  <c r="AA159" i="203" s="1"/>
  <c r="Z159" i="203"/>
  <c r="AK159" i="203"/>
  <c r="P313" i="4"/>
  <c r="V313" i="4" s="1"/>
  <c r="AB313" i="4"/>
  <c r="T315" i="4"/>
  <c r="Y316" i="4"/>
  <c r="E316" i="4"/>
  <c r="C315" i="4"/>
  <c r="I314" i="4"/>
  <c r="K314" i="4"/>
  <c r="Z312" i="4"/>
  <c r="Q313" i="4"/>
  <c r="AC314" i="4"/>
  <c r="D314" i="4"/>
  <c r="X314" i="4"/>
  <c r="J315" i="4"/>
  <c r="O314" i="4"/>
  <c r="G315" i="4"/>
  <c r="F315" i="4"/>
  <c r="U315" i="4"/>
  <c r="N314" i="4"/>
  <c r="W314" i="4"/>
  <c r="H315" i="4" l="1"/>
  <c r="O157" i="203"/>
  <c r="P156" i="203"/>
  <c r="C157" i="203"/>
  <c r="T156" i="203"/>
  <c r="B157" i="203"/>
  <c r="AO165" i="4"/>
  <c r="AN159" i="203"/>
  <c r="AD165" i="4"/>
  <c r="AG165" i="4" s="1"/>
  <c r="AP165" i="4"/>
  <c r="AE165" i="4"/>
  <c r="AJ164" i="4"/>
  <c r="AQ159" i="203" s="1"/>
  <c r="AK165" i="4"/>
  <c r="AC160" i="203" s="1"/>
  <c r="AO160" i="203"/>
  <c r="Z313" i="4"/>
  <c r="AB314" i="4"/>
  <c r="K315" i="4"/>
  <c r="Q314" i="4"/>
  <c r="P314" i="4"/>
  <c r="V314" i="4" s="1"/>
  <c r="D315" i="4"/>
  <c r="G316" i="4"/>
  <c r="X315" i="4"/>
  <c r="O315" i="4"/>
  <c r="AC315" i="4"/>
  <c r="J316" i="4"/>
  <c r="F316" i="4"/>
  <c r="N315" i="4"/>
  <c r="W315" i="4"/>
  <c r="U316" i="4"/>
  <c r="T316" i="4"/>
  <c r="Y317" i="4"/>
  <c r="E317" i="4"/>
  <c r="C316" i="4"/>
  <c r="I315" i="4"/>
  <c r="I316" i="4" l="1"/>
  <c r="M157" i="203"/>
  <c r="E158" i="203"/>
  <c r="D158" i="203"/>
  <c r="X158" i="203"/>
  <c r="P157" i="203"/>
  <c r="AQ165" i="4"/>
  <c r="AK160" i="203"/>
  <c r="AL159" i="203"/>
  <c r="AM160" i="203"/>
  <c r="AA165" i="4"/>
  <c r="Z160" i="203"/>
  <c r="AB315" i="4"/>
  <c r="Z314" i="4"/>
  <c r="Q315" i="4"/>
  <c r="K316" i="4"/>
  <c r="P315" i="4"/>
  <c r="V315" i="4" s="1"/>
  <c r="J317" i="4"/>
  <c r="X316" i="4"/>
  <c r="O316" i="4"/>
  <c r="AC316" i="4"/>
  <c r="F317" i="4"/>
  <c r="D316" i="4"/>
  <c r="G317" i="4"/>
  <c r="N316" i="4"/>
  <c r="W316" i="4"/>
  <c r="U317" i="4"/>
  <c r="T317" i="4"/>
  <c r="Y318" i="4"/>
  <c r="E318" i="4"/>
  <c r="C317" i="4"/>
  <c r="H316" i="4"/>
  <c r="P316" i="4" l="1"/>
  <c r="H317" i="4"/>
  <c r="O158" i="203"/>
  <c r="T157" i="203"/>
  <c r="Q158" i="203"/>
  <c r="C158" i="203"/>
  <c r="B158" i="203"/>
  <c r="S157" i="203"/>
  <c r="AA160" i="203"/>
  <c r="AJ165" i="4"/>
  <c r="AQ160" i="203" s="1"/>
  <c r="AO166" i="4"/>
  <c r="AP166" i="4"/>
  <c r="AF166" i="4"/>
  <c r="AK166" i="4"/>
  <c r="AC161" i="203" s="1"/>
  <c r="AE166" i="4"/>
  <c r="AM161" i="203" s="1"/>
  <c r="AD166" i="4"/>
  <c r="AN160" i="203"/>
  <c r="Q316" i="4"/>
  <c r="AB316" i="4"/>
  <c r="K317" i="4"/>
  <c r="Z315" i="4"/>
  <c r="F318" i="4"/>
  <c r="X317" i="4"/>
  <c r="AC317" i="4"/>
  <c r="D317" i="4"/>
  <c r="J318" i="4"/>
  <c r="G318" i="4"/>
  <c r="O317" i="4"/>
  <c r="N317" i="4"/>
  <c r="W317" i="4"/>
  <c r="U318" i="4"/>
  <c r="T318" i="4"/>
  <c r="Y319" i="4"/>
  <c r="E319" i="4"/>
  <c r="C318" i="4"/>
  <c r="I317" i="4"/>
  <c r="Z316" i="4" l="1"/>
  <c r="V316" i="4"/>
  <c r="H318" i="4"/>
  <c r="N158" i="203"/>
  <c r="D159" i="203"/>
  <c r="Q159" i="203"/>
  <c r="X159" i="203"/>
  <c r="E159" i="203"/>
  <c r="AL160" i="203"/>
  <c r="AO161" i="203"/>
  <c r="AG166" i="4"/>
  <c r="AQ166" i="4"/>
  <c r="AA161" i="203" s="1"/>
  <c r="AA166" i="4"/>
  <c r="AO167" i="4" s="1"/>
  <c r="AK161" i="203"/>
  <c r="AB317" i="4"/>
  <c r="P317" i="4"/>
  <c r="V317" i="4" s="1"/>
  <c r="K318" i="4"/>
  <c r="D318" i="4"/>
  <c r="O318" i="4"/>
  <c r="F319" i="4"/>
  <c r="G319" i="4"/>
  <c r="AC318" i="4"/>
  <c r="X318" i="4"/>
  <c r="J319" i="4"/>
  <c r="U319" i="4"/>
  <c r="W318" i="4"/>
  <c r="N318" i="4"/>
  <c r="T319" i="4"/>
  <c r="Y320" i="4"/>
  <c r="E320" i="4"/>
  <c r="C319" i="4"/>
  <c r="I318" i="4"/>
  <c r="Q317" i="4"/>
  <c r="O159" i="203" l="1"/>
  <c r="T158" i="203"/>
  <c r="M158" i="203"/>
  <c r="P158" i="203"/>
  <c r="S158" i="203"/>
  <c r="B159" i="203"/>
  <c r="N159" i="203"/>
  <c r="AF167" i="4"/>
  <c r="AK167" i="4"/>
  <c r="AC162" i="203" s="1"/>
  <c r="AJ166" i="4"/>
  <c r="Z161" i="203"/>
  <c r="AP167" i="4"/>
  <c r="AQ167" i="4" s="1"/>
  <c r="AD167" i="4"/>
  <c r="AE167" i="4"/>
  <c r="AB318" i="4"/>
  <c r="T320" i="4"/>
  <c r="Y321" i="4"/>
  <c r="E321" i="4"/>
  <c r="C320" i="4"/>
  <c r="AC319" i="4"/>
  <c r="D319" i="4"/>
  <c r="O319" i="4"/>
  <c r="J320" i="4"/>
  <c r="F320" i="4"/>
  <c r="X319" i="4"/>
  <c r="G320" i="4"/>
  <c r="U320" i="4"/>
  <c r="N319" i="4"/>
  <c r="W319" i="4"/>
  <c r="P318" i="4"/>
  <c r="V318" i="4" s="1"/>
  <c r="I319" i="4"/>
  <c r="Z317" i="4"/>
  <c r="Q318" i="4"/>
  <c r="K319" i="4"/>
  <c r="H319" i="4"/>
  <c r="I320" i="4" l="1"/>
  <c r="D160" i="203"/>
  <c r="X160" i="203"/>
  <c r="T159" i="203"/>
  <c r="M159" i="203"/>
  <c r="E160" i="203"/>
  <c r="AO162" i="203"/>
  <c r="AQ161" i="203"/>
  <c r="AA162" i="203"/>
  <c r="AM162" i="203"/>
  <c r="AG167" i="4"/>
  <c r="AA167" i="4"/>
  <c r="AN161" i="203"/>
  <c r="AL161" i="203"/>
  <c r="AB319" i="4"/>
  <c r="X320" i="4"/>
  <c r="G321" i="4"/>
  <c r="F321" i="4"/>
  <c r="J321" i="4"/>
  <c r="AC320" i="4"/>
  <c r="O320" i="4"/>
  <c r="D320" i="4"/>
  <c r="N320" i="4"/>
  <c r="W320" i="4"/>
  <c r="U321" i="4"/>
  <c r="T321" i="4"/>
  <c r="Y322" i="4"/>
  <c r="E322" i="4"/>
  <c r="C321" i="4"/>
  <c r="H320" i="4"/>
  <c r="Q319" i="4"/>
  <c r="P319" i="4"/>
  <c r="V319" i="4" s="1"/>
  <c r="K320" i="4"/>
  <c r="Z318" i="4"/>
  <c r="P320" i="4" l="1"/>
  <c r="V320" i="4" s="1"/>
  <c r="H321" i="4"/>
  <c r="O160" i="203"/>
  <c r="N160" i="203"/>
  <c r="C159" i="203"/>
  <c r="Q160" i="203"/>
  <c r="P159" i="203"/>
  <c r="S159" i="203"/>
  <c r="AO168" i="4"/>
  <c r="AE168" i="4"/>
  <c r="AP168" i="4"/>
  <c r="AD168" i="4"/>
  <c r="AK168" i="4"/>
  <c r="AC163" i="203" s="1"/>
  <c r="AJ167" i="4"/>
  <c r="AF168" i="4"/>
  <c r="Z162" i="203"/>
  <c r="AK162" i="203"/>
  <c r="Q320" i="4"/>
  <c r="Z319" i="4"/>
  <c r="AB320" i="4"/>
  <c r="X321" i="4"/>
  <c r="AC321" i="4"/>
  <c r="D321" i="4"/>
  <c r="J322" i="4"/>
  <c r="O321" i="4"/>
  <c r="F322" i="4"/>
  <c r="G322" i="4"/>
  <c r="N321" i="4"/>
  <c r="U322" i="4"/>
  <c r="W321" i="4"/>
  <c r="K321" i="4"/>
  <c r="T322" i="4"/>
  <c r="Y323" i="4"/>
  <c r="E323" i="4"/>
  <c r="C322" i="4"/>
  <c r="I321" i="4"/>
  <c r="Z320" i="4" l="1"/>
  <c r="I322" i="4"/>
  <c r="E161" i="203"/>
  <c r="X161" i="203"/>
  <c r="B160" i="203"/>
  <c r="T160" i="203"/>
  <c r="C160" i="203"/>
  <c r="M160" i="203"/>
  <c r="P160" i="203"/>
  <c r="N161" i="203"/>
  <c r="D161" i="203"/>
  <c r="AA168" i="4"/>
  <c r="AE169" i="4" s="1"/>
  <c r="AL162" i="203"/>
  <c r="AN162" i="203"/>
  <c r="AG168" i="4"/>
  <c r="AO163" i="203"/>
  <c r="AM163" i="203"/>
  <c r="AQ162" i="203"/>
  <c r="AQ168" i="4"/>
  <c r="AB321" i="4"/>
  <c r="Q321" i="4"/>
  <c r="K322" i="4"/>
  <c r="J323" i="4"/>
  <c r="X322" i="4"/>
  <c r="D322" i="4"/>
  <c r="G323" i="4"/>
  <c r="F323" i="4"/>
  <c r="AC322" i="4"/>
  <c r="O322" i="4"/>
  <c r="W322" i="4"/>
  <c r="U323" i="4"/>
  <c r="N322" i="4"/>
  <c r="H322" i="4"/>
  <c r="P321" i="4"/>
  <c r="V321" i="4" s="1"/>
  <c r="T323" i="4"/>
  <c r="Y324" i="4"/>
  <c r="E324" i="4"/>
  <c r="C323" i="4"/>
  <c r="P322" i="4" l="1"/>
  <c r="V322" i="4" s="1"/>
  <c r="H323" i="4"/>
  <c r="O161" i="203"/>
  <c r="C161" i="203"/>
  <c r="S160" i="203"/>
  <c r="Q161" i="203"/>
  <c r="B161" i="203"/>
  <c r="AL163" i="203"/>
  <c r="AM164" i="203"/>
  <c r="AK169" i="4"/>
  <c r="AC164" i="203" s="1"/>
  <c r="AF169" i="4"/>
  <c r="AD169" i="4"/>
  <c r="AJ168" i="4"/>
  <c r="AQ163" i="203" s="1"/>
  <c r="AP169" i="4"/>
  <c r="AO169" i="4"/>
  <c r="Z163" i="203"/>
  <c r="AA163" i="203"/>
  <c r="AK163" i="203"/>
  <c r="I323" i="4"/>
  <c r="Q322" i="4"/>
  <c r="K323" i="4"/>
  <c r="T324" i="4"/>
  <c r="Y325" i="4"/>
  <c r="E325" i="4"/>
  <c r="C324" i="4"/>
  <c r="AC323" i="4"/>
  <c r="O323" i="4"/>
  <c r="X323" i="4"/>
  <c r="F324" i="4"/>
  <c r="G324" i="4"/>
  <c r="D323" i="4"/>
  <c r="J324" i="4"/>
  <c r="W323" i="4"/>
  <c r="N323" i="4"/>
  <c r="U324" i="4"/>
  <c r="Z321" i="4"/>
  <c r="AB322" i="4"/>
  <c r="Z322" i="4" l="1"/>
  <c r="T161" i="203"/>
  <c r="D162" i="203"/>
  <c r="E162" i="203"/>
  <c r="Q162" i="203"/>
  <c r="X162" i="203"/>
  <c r="AQ169" i="4"/>
  <c r="AA164" i="203" s="1"/>
  <c r="AG169" i="4"/>
  <c r="Z164" i="203" s="1"/>
  <c r="AN163" i="203"/>
  <c r="AK164" i="203"/>
  <c r="AA169" i="4"/>
  <c r="AL164" i="203" s="1"/>
  <c r="AO164" i="203"/>
  <c r="P323" i="4"/>
  <c r="V323" i="4" s="1"/>
  <c r="K324" i="4"/>
  <c r="J325" i="4"/>
  <c r="AC324" i="4"/>
  <c r="D324" i="4"/>
  <c r="F325" i="4"/>
  <c r="G325" i="4"/>
  <c r="X324" i="4"/>
  <c r="O324" i="4"/>
  <c r="W324" i="4"/>
  <c r="U325" i="4"/>
  <c r="N324" i="4"/>
  <c r="Q323" i="4"/>
  <c r="T325" i="4"/>
  <c r="Y326" i="4"/>
  <c r="E326" i="4"/>
  <c r="C325" i="4"/>
  <c r="I324" i="4"/>
  <c r="AB323" i="4"/>
  <c r="H324" i="4"/>
  <c r="I325" i="4" l="1"/>
  <c r="P325" i="4" s="1"/>
  <c r="V325" i="4" s="1"/>
  <c r="O162" i="203"/>
  <c r="B162" i="203"/>
  <c r="M161" i="203"/>
  <c r="P161" i="203"/>
  <c r="S161" i="203"/>
  <c r="AK170" i="4"/>
  <c r="AC165" i="203" s="1"/>
  <c r="AJ169" i="4"/>
  <c r="AP170" i="4"/>
  <c r="AE170" i="4"/>
  <c r="AD170" i="4"/>
  <c r="AO170" i="4"/>
  <c r="AF170" i="4"/>
  <c r="Z323" i="4"/>
  <c r="K325" i="4"/>
  <c r="J326" i="4"/>
  <c r="AC325" i="4"/>
  <c r="O325" i="4"/>
  <c r="X325" i="4"/>
  <c r="D325" i="4"/>
  <c r="F326" i="4"/>
  <c r="G326" i="4"/>
  <c r="W325" i="4"/>
  <c r="N325" i="4"/>
  <c r="U326" i="4"/>
  <c r="Q324" i="4"/>
  <c r="P324" i="4"/>
  <c r="V324" i="4" s="1"/>
  <c r="T326" i="4"/>
  <c r="Y327" i="4"/>
  <c r="E327" i="4"/>
  <c r="C326" i="4"/>
  <c r="H325" i="4"/>
  <c r="AB324" i="4"/>
  <c r="I326" i="4" l="1"/>
  <c r="P326" i="4" s="1"/>
  <c r="V326" i="4" s="1"/>
  <c r="P162" i="203"/>
  <c r="D163" i="203"/>
  <c r="X163" i="203"/>
  <c r="S162" i="203"/>
  <c r="E163" i="203"/>
  <c r="N162" i="203"/>
  <c r="C162" i="203"/>
  <c r="AQ164" i="203"/>
  <c r="AK165" i="203"/>
  <c r="AQ170" i="4"/>
  <c r="AA165" i="203" s="1"/>
  <c r="AM165" i="203"/>
  <c r="AN164" i="203"/>
  <c r="AG170" i="4"/>
  <c r="Z165" i="203" s="1"/>
  <c r="AA170" i="4"/>
  <c r="AO165" i="203"/>
  <c r="H326" i="4"/>
  <c r="AB325" i="4"/>
  <c r="Z325" i="4"/>
  <c r="Z324" i="4"/>
  <c r="K326" i="4"/>
  <c r="X326" i="4"/>
  <c r="AC326" i="4"/>
  <c r="D326" i="4"/>
  <c r="F327" i="4"/>
  <c r="O326" i="4"/>
  <c r="G327" i="4"/>
  <c r="J327" i="4"/>
  <c r="N326" i="4"/>
  <c r="W326" i="4"/>
  <c r="U327" i="4"/>
  <c r="T327" i="4"/>
  <c r="Y328" i="4"/>
  <c r="E328" i="4"/>
  <c r="C327" i="4"/>
  <c r="Q325" i="4"/>
  <c r="H327" i="4" l="1"/>
  <c r="O163" i="203"/>
  <c r="M162" i="203"/>
  <c r="Q163" i="203"/>
  <c r="X164" i="203"/>
  <c r="N163" i="203"/>
  <c r="M163" i="203"/>
  <c r="P163" i="203"/>
  <c r="T162" i="203"/>
  <c r="AD171" i="4"/>
  <c r="AG171" i="4" s="1"/>
  <c r="AF171" i="4"/>
  <c r="AO166" i="203" s="1"/>
  <c r="AN165" i="203"/>
  <c r="AO171" i="4"/>
  <c r="AK171" i="4"/>
  <c r="AC166" i="203" s="1"/>
  <c r="AE171" i="4"/>
  <c r="AM166" i="203" s="1"/>
  <c r="AP171" i="4"/>
  <c r="AJ170" i="4"/>
  <c r="I327" i="4"/>
  <c r="AB326" i="4"/>
  <c r="K327" i="4"/>
  <c r="Z326" i="4"/>
  <c r="J328" i="4"/>
  <c r="AC327" i="4"/>
  <c r="D327" i="4"/>
  <c r="X327" i="4"/>
  <c r="G328" i="4"/>
  <c r="F328" i="4"/>
  <c r="O327" i="4"/>
  <c r="N327" i="4"/>
  <c r="W327" i="4"/>
  <c r="U328" i="4"/>
  <c r="T328" i="4"/>
  <c r="Y329" i="4"/>
  <c r="E329" i="4"/>
  <c r="C328" i="4"/>
  <c r="Q326" i="4"/>
  <c r="B164" i="203" l="1"/>
  <c r="D164" i="203"/>
  <c r="E164" i="203"/>
  <c r="B163" i="203"/>
  <c r="S163" i="203"/>
  <c r="T163" i="203"/>
  <c r="Q164" i="203"/>
  <c r="O164" i="203"/>
  <c r="AL165" i="203"/>
  <c r="AQ171" i="4"/>
  <c r="AA171" i="4"/>
  <c r="AJ171" i="4" s="1"/>
  <c r="AQ166" i="203" s="1"/>
  <c r="AQ165" i="203"/>
  <c r="Z166" i="203"/>
  <c r="P327" i="4"/>
  <c r="V327" i="4" s="1"/>
  <c r="AB327" i="4"/>
  <c r="K328" i="4"/>
  <c r="AC328" i="4"/>
  <c r="D328" i="4"/>
  <c r="F329" i="4"/>
  <c r="J329" i="4"/>
  <c r="X328" i="4"/>
  <c r="G329" i="4"/>
  <c r="O328" i="4"/>
  <c r="N328" i="4"/>
  <c r="W328" i="4"/>
  <c r="U329" i="4"/>
  <c r="T329" i="4"/>
  <c r="Y330" i="4"/>
  <c r="E330" i="4"/>
  <c r="C329" i="4"/>
  <c r="Q327" i="4"/>
  <c r="H328" i="4"/>
  <c r="I328" i="4"/>
  <c r="T164" i="203" l="1"/>
  <c r="D165" i="203"/>
  <c r="P164" i="203"/>
  <c r="X165" i="203"/>
  <c r="C163" i="203"/>
  <c r="C164" i="203"/>
  <c r="N164" i="203"/>
  <c r="AK166" i="203"/>
  <c r="AP172" i="4"/>
  <c r="AA166" i="203"/>
  <c r="AD172" i="4"/>
  <c r="AE172" i="4"/>
  <c r="AM167" i="203" s="1"/>
  <c r="AO172" i="4"/>
  <c r="AK172" i="4"/>
  <c r="AC167" i="203" s="1"/>
  <c r="AF172" i="4"/>
  <c r="AO167" i="203" s="1"/>
  <c r="Z327" i="4"/>
  <c r="AB328" i="4"/>
  <c r="P328" i="4"/>
  <c r="V328" i="4" s="1"/>
  <c r="J330" i="4"/>
  <c r="O329" i="4"/>
  <c r="AC329" i="4"/>
  <c r="G330" i="4"/>
  <c r="F330" i="4"/>
  <c r="D329" i="4"/>
  <c r="X329" i="4"/>
  <c r="W329" i="4"/>
  <c r="U330" i="4"/>
  <c r="N329" i="4"/>
  <c r="H329" i="4"/>
  <c r="T330" i="4"/>
  <c r="Y331" i="4"/>
  <c r="E331" i="4"/>
  <c r="C330" i="4"/>
  <c r="K329" i="4"/>
  <c r="I329" i="4"/>
  <c r="Q328" i="4"/>
  <c r="E165" i="203" l="1"/>
  <c r="Q165" i="203"/>
  <c r="I330" i="4"/>
  <c r="P330" i="4" s="1"/>
  <c r="V330" i="4" s="1"/>
  <c r="M164" i="203"/>
  <c r="S164" i="203"/>
  <c r="N165" i="203"/>
  <c r="O165" i="203"/>
  <c r="B165" i="203"/>
  <c r="AQ172" i="4"/>
  <c r="AL166" i="203"/>
  <c r="AK167" i="203"/>
  <c r="AG172" i="4"/>
  <c r="AA172" i="4"/>
  <c r="AJ172" i="4" s="1"/>
  <c r="AQ167" i="203" s="1"/>
  <c r="AN166" i="203"/>
  <c r="P329" i="4"/>
  <c r="V329" i="4" s="1"/>
  <c r="AB329" i="4"/>
  <c r="Z328" i="4"/>
  <c r="Q329" i="4"/>
  <c r="O330" i="4"/>
  <c r="X330" i="4"/>
  <c r="AC330" i="4"/>
  <c r="D330" i="4"/>
  <c r="J331" i="4"/>
  <c r="F331" i="4"/>
  <c r="G331" i="4"/>
  <c r="W330" i="4"/>
  <c r="U331" i="4"/>
  <c r="N330" i="4"/>
  <c r="K330" i="4"/>
  <c r="T331" i="4"/>
  <c r="Y332" i="4"/>
  <c r="E332" i="4"/>
  <c r="C331" i="4"/>
  <c r="H330" i="4"/>
  <c r="C165" i="203" l="1"/>
  <c r="E166" i="203"/>
  <c r="H331" i="4"/>
  <c r="P165" i="203"/>
  <c r="X166" i="203"/>
  <c r="AA167" i="203"/>
  <c r="Z167" i="203"/>
  <c r="AE173" i="4"/>
  <c r="AK173" i="4"/>
  <c r="AC168" i="203" s="1"/>
  <c r="AP173" i="4"/>
  <c r="AN167" i="203"/>
  <c r="AD173" i="4"/>
  <c r="AL167" i="203"/>
  <c r="AO173" i="4"/>
  <c r="AF173" i="4"/>
  <c r="Z329" i="4"/>
  <c r="AB330" i="4"/>
  <c r="D331" i="4"/>
  <c r="F332" i="4"/>
  <c r="J332" i="4"/>
  <c r="AC331" i="4"/>
  <c r="O331" i="4"/>
  <c r="X331" i="4"/>
  <c r="G332" i="4"/>
  <c r="N331" i="4"/>
  <c r="W331" i="4"/>
  <c r="U332" i="4"/>
  <c r="K331" i="4"/>
  <c r="T332" i="4"/>
  <c r="Y333" i="4"/>
  <c r="E333" i="4"/>
  <c r="C332" i="4"/>
  <c r="Q330" i="4"/>
  <c r="Z330" i="4"/>
  <c r="I331" i="4"/>
  <c r="D166" i="203" l="1"/>
  <c r="O166" i="203"/>
  <c r="T165" i="203"/>
  <c r="M165" i="203"/>
  <c r="B166" i="203"/>
  <c r="S165" i="203"/>
  <c r="Q166" i="203"/>
  <c r="AA173" i="4"/>
  <c r="AD174" i="4" s="1"/>
  <c r="AM168" i="203"/>
  <c r="AQ173" i="4"/>
  <c r="AA168" i="203" s="1"/>
  <c r="AO168" i="203"/>
  <c r="AG173" i="4"/>
  <c r="P331" i="4"/>
  <c r="V331" i="4" s="1"/>
  <c r="AC332" i="4"/>
  <c r="F333" i="4"/>
  <c r="X332" i="4"/>
  <c r="D332" i="4"/>
  <c r="G333" i="4"/>
  <c r="O332" i="4"/>
  <c r="J333" i="4"/>
  <c r="N332" i="4"/>
  <c r="W332" i="4"/>
  <c r="U333" i="4"/>
  <c r="T333" i="4"/>
  <c r="Y334" i="4"/>
  <c r="E334" i="4"/>
  <c r="C333" i="4"/>
  <c r="Q331" i="4"/>
  <c r="H332" i="4"/>
  <c r="I332" i="4"/>
  <c r="AB331" i="4"/>
  <c r="K332" i="4"/>
  <c r="H333" i="4" l="1"/>
  <c r="X167" i="203"/>
  <c r="Q167" i="203"/>
  <c r="D167" i="203"/>
  <c r="E167" i="203"/>
  <c r="S166" i="203"/>
  <c r="N166" i="203"/>
  <c r="T166" i="203"/>
  <c r="C166" i="203"/>
  <c r="AN168" i="203"/>
  <c r="AJ173" i="4"/>
  <c r="AO174" i="4"/>
  <c r="AF174" i="4"/>
  <c r="AK174" i="4"/>
  <c r="AC169" i="203" s="1"/>
  <c r="AL168" i="203"/>
  <c r="AE174" i="4"/>
  <c r="AM169" i="203" s="1"/>
  <c r="AG174" i="4"/>
  <c r="AP174" i="4"/>
  <c r="AK168" i="203"/>
  <c r="Z168" i="203"/>
  <c r="AK169" i="203"/>
  <c r="I333" i="4"/>
  <c r="AB332" i="4"/>
  <c r="Z331" i="4"/>
  <c r="T334" i="4"/>
  <c r="Y335" i="4"/>
  <c r="E335" i="4"/>
  <c r="C334" i="4"/>
  <c r="K333" i="4"/>
  <c r="Q332" i="4"/>
  <c r="P332" i="4"/>
  <c r="V332" i="4" s="1"/>
  <c r="O333" i="4"/>
  <c r="D333" i="4"/>
  <c r="G334" i="4"/>
  <c r="F334" i="4"/>
  <c r="J334" i="4"/>
  <c r="AC333" i="4"/>
  <c r="X333" i="4"/>
  <c r="U334" i="4"/>
  <c r="W333" i="4"/>
  <c r="N333" i="4"/>
  <c r="H334" i="4" l="1"/>
  <c r="O167" i="203"/>
  <c r="M166" i="203"/>
  <c r="N167" i="203"/>
  <c r="P166" i="203"/>
  <c r="AQ168" i="203"/>
  <c r="AO169" i="203"/>
  <c r="AQ174" i="4"/>
  <c r="AA169" i="203" s="1"/>
  <c r="Z169" i="203"/>
  <c r="AA174" i="4"/>
  <c r="AK175" i="4" s="1"/>
  <c r="AC170" i="203" s="1"/>
  <c r="P333" i="4"/>
  <c r="F335" i="4"/>
  <c r="J335" i="4"/>
  <c r="AC334" i="4"/>
  <c r="G335" i="4"/>
  <c r="O334" i="4"/>
  <c r="X334" i="4"/>
  <c r="D334" i="4"/>
  <c r="W334" i="4"/>
  <c r="U335" i="4"/>
  <c r="N334" i="4"/>
  <c r="Z332" i="4"/>
  <c r="T335" i="4"/>
  <c r="Y336" i="4"/>
  <c r="E336" i="4"/>
  <c r="C335" i="4"/>
  <c r="I334" i="4"/>
  <c r="K334" i="4"/>
  <c r="Q333" i="4"/>
  <c r="AB333" i="4"/>
  <c r="Z333" i="4" l="1"/>
  <c r="V333" i="4"/>
  <c r="H335" i="4"/>
  <c r="X168" i="203"/>
  <c r="B167" i="203"/>
  <c r="T167" i="203"/>
  <c r="O168" i="203"/>
  <c r="E168" i="203"/>
  <c r="P167" i="203"/>
  <c r="D168" i="203"/>
  <c r="S167" i="203"/>
  <c r="Q168" i="203"/>
  <c r="C167" i="203"/>
  <c r="AJ174" i="4"/>
  <c r="AQ169" i="203" s="1"/>
  <c r="AP175" i="4"/>
  <c r="AD175" i="4"/>
  <c r="AG175" i="4" s="1"/>
  <c r="Z170" i="203" s="1"/>
  <c r="AO175" i="4"/>
  <c r="AE175" i="4"/>
  <c r="AM170" i="203" s="1"/>
  <c r="AF175" i="4"/>
  <c r="AO170" i="203" s="1"/>
  <c r="X335" i="4"/>
  <c r="AC335" i="4"/>
  <c r="O335" i="4"/>
  <c r="J336" i="4"/>
  <c r="F336" i="4"/>
  <c r="G336" i="4"/>
  <c r="D335" i="4"/>
  <c r="N335" i="4"/>
  <c r="W335" i="4"/>
  <c r="U336" i="4"/>
  <c r="Q334" i="4"/>
  <c r="T336" i="4"/>
  <c r="Y337" i="4"/>
  <c r="E337" i="4"/>
  <c r="C336" i="4"/>
  <c r="I335" i="4"/>
  <c r="K335" i="4"/>
  <c r="P334" i="4"/>
  <c r="V334" i="4" s="1"/>
  <c r="AB334" i="4"/>
  <c r="C168" i="203" l="1"/>
  <c r="B168" i="203"/>
  <c r="M167" i="203"/>
  <c r="N168" i="203"/>
  <c r="AQ175" i="4"/>
  <c r="AN169" i="203"/>
  <c r="AL169" i="203"/>
  <c r="AA175" i="4"/>
  <c r="F337" i="4"/>
  <c r="X336" i="4"/>
  <c r="O336" i="4"/>
  <c r="J337" i="4"/>
  <c r="D336" i="4"/>
  <c r="G337" i="4"/>
  <c r="AC336" i="4"/>
  <c r="N336" i="4"/>
  <c r="W336" i="4"/>
  <c r="U337" i="4"/>
  <c r="H336" i="4"/>
  <c r="T337" i="4"/>
  <c r="Y338" i="4"/>
  <c r="E338" i="4"/>
  <c r="C337" i="4"/>
  <c r="I336" i="4"/>
  <c r="AB335" i="4"/>
  <c r="Q335" i="4"/>
  <c r="K336" i="4"/>
  <c r="Z334" i="4"/>
  <c r="P335" i="4"/>
  <c r="V335" i="4" s="1"/>
  <c r="T168" i="203" l="1"/>
  <c r="E169" i="203"/>
  <c r="D169" i="203"/>
  <c r="M168" i="203"/>
  <c r="X169" i="203"/>
  <c r="Q169" i="203"/>
  <c r="AA170" i="203"/>
  <c r="AO176" i="4"/>
  <c r="AF176" i="4"/>
  <c r="AK170" i="203"/>
  <c r="AP176" i="4"/>
  <c r="AN170" i="203"/>
  <c r="AD176" i="4"/>
  <c r="AG176" i="4" s="1"/>
  <c r="AJ175" i="4"/>
  <c r="AE176" i="4"/>
  <c r="AK176" i="4"/>
  <c r="AC171" i="203" s="1"/>
  <c r="AL170" i="203"/>
  <c r="K337" i="4"/>
  <c r="AB336" i="4"/>
  <c r="Z335" i="4"/>
  <c r="AC337" i="4"/>
  <c r="F338" i="4"/>
  <c r="D337" i="4"/>
  <c r="O337" i="4"/>
  <c r="G338" i="4"/>
  <c r="J338" i="4"/>
  <c r="X337" i="4"/>
  <c r="N337" i="4"/>
  <c r="U338" i="4"/>
  <c r="W337" i="4"/>
  <c r="P336" i="4"/>
  <c r="V336" i="4" s="1"/>
  <c r="T338" i="4"/>
  <c r="Y339" i="4"/>
  <c r="E339" i="4"/>
  <c r="C338" i="4"/>
  <c r="H337" i="4"/>
  <c r="I337" i="4"/>
  <c r="Q336" i="4"/>
  <c r="I338" i="4" l="1"/>
  <c r="O169" i="203"/>
  <c r="P168" i="203"/>
  <c r="S168" i="203"/>
  <c r="B169" i="203"/>
  <c r="AO171" i="203"/>
  <c r="AQ176" i="4"/>
  <c r="AA176" i="4"/>
  <c r="AM171" i="203"/>
  <c r="Z171" i="203"/>
  <c r="AQ170" i="203"/>
  <c r="H338" i="4"/>
  <c r="AB337" i="4"/>
  <c r="K338" i="4"/>
  <c r="Z336" i="4"/>
  <c r="P337" i="4"/>
  <c r="V337" i="4" s="1"/>
  <c r="Q337" i="4"/>
  <c r="F339" i="4"/>
  <c r="O338" i="4"/>
  <c r="AC338" i="4"/>
  <c r="J339" i="4"/>
  <c r="G339" i="4"/>
  <c r="X338" i="4"/>
  <c r="D338" i="4"/>
  <c r="W338" i="4"/>
  <c r="U339" i="4"/>
  <c r="N338" i="4"/>
  <c r="T339" i="4"/>
  <c r="Y340" i="4"/>
  <c r="E340" i="4"/>
  <c r="C339" i="4"/>
  <c r="P338" i="4" l="1"/>
  <c r="V338" i="4" s="1"/>
  <c r="I339" i="4"/>
  <c r="X170" i="203"/>
  <c r="N169" i="203"/>
  <c r="M169" i="203"/>
  <c r="D170" i="203"/>
  <c r="P169" i="203"/>
  <c r="E170" i="203"/>
  <c r="S169" i="203"/>
  <c r="Q170" i="203"/>
  <c r="C169" i="203"/>
  <c r="AA171" i="203"/>
  <c r="AJ176" i="4"/>
  <c r="AK171" i="203"/>
  <c r="AF177" i="4"/>
  <c r="AP177" i="4"/>
  <c r="AO177" i="4"/>
  <c r="AD177" i="4"/>
  <c r="AK172" i="203" s="1"/>
  <c r="AE177" i="4"/>
  <c r="AM172" i="203" s="1"/>
  <c r="AK177" i="4"/>
  <c r="AC172" i="203" s="1"/>
  <c r="AL171" i="203"/>
  <c r="K339" i="4"/>
  <c r="J340" i="4"/>
  <c r="X339" i="4"/>
  <c r="G340" i="4"/>
  <c r="D339" i="4"/>
  <c r="O339" i="4"/>
  <c r="AC339" i="4"/>
  <c r="F340" i="4"/>
  <c r="U340" i="4"/>
  <c r="N339" i="4"/>
  <c r="W339" i="4"/>
  <c r="AB338" i="4"/>
  <c r="T340" i="4"/>
  <c r="Y341" i="4"/>
  <c r="E341" i="4"/>
  <c r="C340" i="4"/>
  <c r="H339" i="4"/>
  <c r="Q338" i="4"/>
  <c r="Z337" i="4"/>
  <c r="Z338" i="4" l="1"/>
  <c r="P339" i="4"/>
  <c r="V339" i="4" s="1"/>
  <c r="H340" i="4"/>
  <c r="O170" i="203"/>
  <c r="T169" i="203"/>
  <c r="C170" i="203"/>
  <c r="B170" i="203"/>
  <c r="AQ177" i="4"/>
  <c r="AQ171" i="203"/>
  <c r="AO172" i="203"/>
  <c r="AA177" i="4"/>
  <c r="AN172" i="203" s="1"/>
  <c r="AN171" i="203"/>
  <c r="AG177" i="4"/>
  <c r="Z172" i="203" s="1"/>
  <c r="I340" i="4"/>
  <c r="D340" i="4"/>
  <c r="AC340" i="4"/>
  <c r="F341" i="4"/>
  <c r="J341" i="4"/>
  <c r="O340" i="4"/>
  <c r="X340" i="4"/>
  <c r="G341" i="4"/>
  <c r="N340" i="4"/>
  <c r="U341" i="4"/>
  <c r="W340" i="4"/>
  <c r="T341" i="4"/>
  <c r="Y342" i="4"/>
  <c r="E342" i="4"/>
  <c r="C341" i="4"/>
  <c r="Q339" i="4"/>
  <c r="AB339" i="4"/>
  <c r="K340" i="4"/>
  <c r="Z339" i="4" l="1"/>
  <c r="H341" i="4"/>
  <c r="N170" i="203"/>
  <c r="S170" i="203"/>
  <c r="E171" i="203"/>
  <c r="D171" i="203"/>
  <c r="X171" i="203"/>
  <c r="T170" i="203"/>
  <c r="O171" i="203"/>
  <c r="AA172" i="203"/>
  <c r="AJ177" i="4"/>
  <c r="AQ172" i="203" s="1"/>
  <c r="AK178" i="4"/>
  <c r="AC173" i="203" s="1"/>
  <c r="AP178" i="4"/>
  <c r="AO178" i="4"/>
  <c r="AF178" i="4"/>
  <c r="AL172" i="203"/>
  <c r="AD178" i="4"/>
  <c r="AK173" i="203" s="1"/>
  <c r="AE178" i="4"/>
  <c r="P340" i="4"/>
  <c r="V340" i="4" s="1"/>
  <c r="I341" i="4"/>
  <c r="Q340" i="4"/>
  <c r="K341" i="4"/>
  <c r="AB340" i="4"/>
  <c r="D341" i="4"/>
  <c r="AC341" i="4"/>
  <c r="G342" i="4"/>
  <c r="X341" i="4"/>
  <c r="J342" i="4"/>
  <c r="O341" i="4"/>
  <c r="F342" i="4"/>
  <c r="W341" i="4"/>
  <c r="N341" i="4"/>
  <c r="U342" i="4"/>
  <c r="T342" i="4"/>
  <c r="Y343" i="4"/>
  <c r="E343" i="4"/>
  <c r="C342" i="4"/>
  <c r="H342" i="4" l="1"/>
  <c r="M170" i="203"/>
  <c r="Q171" i="203"/>
  <c r="M171" i="203"/>
  <c r="X172" i="203"/>
  <c r="N171" i="203"/>
  <c r="P171" i="203"/>
  <c r="P170" i="203"/>
  <c r="AQ178" i="4"/>
  <c r="AA173" i="203" s="1"/>
  <c r="AO173" i="203"/>
  <c r="AG178" i="4"/>
  <c r="AA178" i="4"/>
  <c r="AK179" i="4" s="1"/>
  <c r="AC174" i="203" s="1"/>
  <c r="AM173" i="203"/>
  <c r="Z340" i="4"/>
  <c r="P341" i="4"/>
  <c r="V341" i="4" s="1"/>
  <c r="K342" i="4"/>
  <c r="AB341" i="4"/>
  <c r="Q341" i="4"/>
  <c r="J343" i="4"/>
  <c r="F343" i="4"/>
  <c r="O342" i="4"/>
  <c r="G343" i="4"/>
  <c r="AC342" i="4"/>
  <c r="D342" i="4"/>
  <c r="X342" i="4"/>
  <c r="N342" i="4"/>
  <c r="U343" i="4"/>
  <c r="W342" i="4"/>
  <c r="T343" i="4"/>
  <c r="Y344" i="4"/>
  <c r="E344" i="4"/>
  <c r="C343" i="4"/>
  <c r="I342" i="4"/>
  <c r="Q172" i="203" l="1"/>
  <c r="S171" i="203"/>
  <c r="E172" i="203"/>
  <c r="D172" i="203"/>
  <c r="N172" i="203"/>
  <c r="I343" i="4"/>
  <c r="P343" i="4" s="1"/>
  <c r="O172" i="203"/>
  <c r="B171" i="203"/>
  <c r="C171" i="203"/>
  <c r="AF179" i="4"/>
  <c r="AO174" i="203" s="1"/>
  <c r="Z173" i="203"/>
  <c r="AJ178" i="4"/>
  <c r="AQ173" i="203" s="1"/>
  <c r="AP179" i="4"/>
  <c r="AD179" i="4"/>
  <c r="AO179" i="4"/>
  <c r="AE179" i="4"/>
  <c r="Z341" i="4"/>
  <c r="AB342" i="4"/>
  <c r="D343" i="4"/>
  <c r="AC343" i="4"/>
  <c r="X343" i="4"/>
  <c r="J344" i="4"/>
  <c r="F344" i="4"/>
  <c r="G344" i="4"/>
  <c r="O343" i="4"/>
  <c r="N343" i="4"/>
  <c r="W343" i="4"/>
  <c r="U344" i="4"/>
  <c r="K343" i="4"/>
  <c r="T344" i="4"/>
  <c r="Y345" i="4"/>
  <c r="E345" i="4"/>
  <c r="C344" i="4"/>
  <c r="Q342" i="4"/>
  <c r="H343" i="4"/>
  <c r="P342" i="4"/>
  <c r="V342" i="4" s="1"/>
  <c r="Z343" i="4" l="1"/>
  <c r="V343" i="4"/>
  <c r="B172" i="203"/>
  <c r="E173" i="203"/>
  <c r="T171" i="203"/>
  <c r="C172" i="203"/>
  <c r="M172" i="203"/>
  <c r="X173" i="203"/>
  <c r="T172" i="203"/>
  <c r="AL173" i="203"/>
  <c r="AA179" i="4"/>
  <c r="AK180" i="4" s="1"/>
  <c r="AC175" i="203" s="1"/>
  <c r="AQ179" i="4"/>
  <c r="AG179" i="4"/>
  <c r="Z174" i="203" s="1"/>
  <c r="AN173" i="203"/>
  <c r="AM174" i="203"/>
  <c r="AB343" i="4"/>
  <c r="X344" i="4"/>
  <c r="F345" i="4"/>
  <c r="G345" i="4"/>
  <c r="D344" i="4"/>
  <c r="AC344" i="4"/>
  <c r="J345" i="4"/>
  <c r="O344" i="4"/>
  <c r="N344" i="4"/>
  <c r="U345" i="4"/>
  <c r="W344" i="4"/>
  <c r="T345" i="4"/>
  <c r="Y346" i="4"/>
  <c r="E346" i="4"/>
  <c r="C345" i="4"/>
  <c r="I344" i="4"/>
  <c r="H344" i="4"/>
  <c r="K344" i="4"/>
  <c r="Q343" i="4"/>
  <c r="Z342" i="4"/>
  <c r="D173" i="203" l="1"/>
  <c r="N173" i="203"/>
  <c r="Q173" i="203"/>
  <c r="I345" i="4"/>
  <c r="P345" i="4" s="1"/>
  <c r="B173" i="203"/>
  <c r="O173" i="203"/>
  <c r="P172" i="203"/>
  <c r="S172" i="203"/>
  <c r="AF180" i="4"/>
  <c r="AP180" i="4"/>
  <c r="AK174" i="203"/>
  <c r="AL174" i="203"/>
  <c r="AJ179" i="4"/>
  <c r="AD180" i="4"/>
  <c r="AG180" i="4" s="1"/>
  <c r="AO180" i="4"/>
  <c r="AE180" i="4"/>
  <c r="AA174" i="203"/>
  <c r="AB344" i="4"/>
  <c r="T346" i="4"/>
  <c r="Y347" i="4"/>
  <c r="E347" i="4"/>
  <c r="C346" i="4"/>
  <c r="H345" i="4"/>
  <c r="Q344" i="4"/>
  <c r="K345" i="4"/>
  <c r="P344" i="4"/>
  <c r="V344" i="4" s="1"/>
  <c r="O345" i="4"/>
  <c r="F346" i="4"/>
  <c r="AC345" i="4"/>
  <c r="D345" i="4"/>
  <c r="X345" i="4"/>
  <c r="G346" i="4"/>
  <c r="J346" i="4"/>
  <c r="N345" i="4"/>
  <c r="U346" i="4"/>
  <c r="W345" i="4"/>
  <c r="Z345" i="4" l="1"/>
  <c r="V345" i="4"/>
  <c r="T173" i="203"/>
  <c r="I346" i="4"/>
  <c r="X174" i="203"/>
  <c r="P173" i="203"/>
  <c r="M173" i="203"/>
  <c r="C173" i="203"/>
  <c r="AQ180" i="4"/>
  <c r="AA175" i="203" s="1"/>
  <c r="AO175" i="203"/>
  <c r="AQ174" i="203"/>
  <c r="AN174" i="203"/>
  <c r="AM175" i="203"/>
  <c r="AK175" i="203"/>
  <c r="AA180" i="4"/>
  <c r="AJ180" i="4" s="1"/>
  <c r="Z175" i="203"/>
  <c r="H346" i="4"/>
  <c r="AB345" i="4"/>
  <c r="Z344" i="4"/>
  <c r="Q345" i="4"/>
  <c r="X346" i="4"/>
  <c r="D346" i="4"/>
  <c r="AC346" i="4"/>
  <c r="J347" i="4"/>
  <c r="O346" i="4"/>
  <c r="G347" i="4"/>
  <c r="F347" i="4"/>
  <c r="N346" i="4"/>
  <c r="U347" i="4"/>
  <c r="W346" i="4"/>
  <c r="K346" i="4"/>
  <c r="T347" i="4"/>
  <c r="Y348" i="4"/>
  <c r="E348" i="4"/>
  <c r="C347" i="4"/>
  <c r="D174" i="203" l="1"/>
  <c r="E174" i="203"/>
  <c r="B174" i="203"/>
  <c r="Q174" i="203"/>
  <c r="P346" i="4"/>
  <c r="V346" i="4" s="1"/>
  <c r="H347" i="4"/>
  <c r="O174" i="203"/>
  <c r="N174" i="203"/>
  <c r="S173" i="203"/>
  <c r="AF181" i="4"/>
  <c r="AO181" i="4"/>
  <c r="AK181" i="4"/>
  <c r="AC176" i="203" s="1"/>
  <c r="AD181" i="4"/>
  <c r="AP181" i="4"/>
  <c r="AE181" i="4"/>
  <c r="AM176" i="203" s="1"/>
  <c r="AQ175" i="203"/>
  <c r="AB346" i="4"/>
  <c r="T348" i="4"/>
  <c r="Y349" i="4"/>
  <c r="E349" i="4"/>
  <c r="C348" i="4"/>
  <c r="K347" i="4"/>
  <c r="J348" i="4"/>
  <c r="G348" i="4"/>
  <c r="F348" i="4"/>
  <c r="D347" i="4"/>
  <c r="AC347" i="4"/>
  <c r="O347" i="4"/>
  <c r="X347" i="4"/>
  <c r="W347" i="4"/>
  <c r="U348" i="4"/>
  <c r="N347" i="4"/>
  <c r="I347" i="4"/>
  <c r="Q346" i="4"/>
  <c r="Z346" i="4" l="1"/>
  <c r="I348" i="4"/>
  <c r="X175" i="203"/>
  <c r="D175" i="203"/>
  <c r="Q175" i="203"/>
  <c r="E175" i="203"/>
  <c r="C174" i="203"/>
  <c r="AQ181" i="4"/>
  <c r="AA176" i="203" s="1"/>
  <c r="AN175" i="203"/>
  <c r="AO176" i="203"/>
  <c r="AL175" i="203"/>
  <c r="AG181" i="4"/>
  <c r="Z176" i="203" s="1"/>
  <c r="AA181" i="4"/>
  <c r="AF182" i="4" s="1"/>
  <c r="AK176" i="203"/>
  <c r="H348" i="4"/>
  <c r="K348" i="4"/>
  <c r="P347" i="4"/>
  <c r="V347" i="4" s="1"/>
  <c r="T349" i="4"/>
  <c r="Y350" i="4"/>
  <c r="E350" i="4"/>
  <c r="C349" i="4"/>
  <c r="Q347" i="4"/>
  <c r="AB347" i="4"/>
  <c r="X348" i="4"/>
  <c r="F349" i="4"/>
  <c r="AC348" i="4"/>
  <c r="J349" i="4"/>
  <c r="O348" i="4"/>
  <c r="D348" i="4"/>
  <c r="G349" i="4"/>
  <c r="U349" i="4"/>
  <c r="N348" i="4"/>
  <c r="W348" i="4"/>
  <c r="P348" i="4" l="1"/>
  <c r="V348" i="4" s="1"/>
  <c r="I349" i="4"/>
  <c r="T174" i="203"/>
  <c r="M174" i="203"/>
  <c r="P174" i="203"/>
  <c r="O175" i="203"/>
  <c r="S174" i="203"/>
  <c r="B175" i="203"/>
  <c r="AJ181" i="4"/>
  <c r="AQ176" i="203" s="1"/>
  <c r="AD182" i="4"/>
  <c r="AG182" i="4" s="1"/>
  <c r="AP182" i="4"/>
  <c r="AL176" i="203"/>
  <c r="AO182" i="4"/>
  <c r="AE182" i="4"/>
  <c r="AK182" i="4"/>
  <c r="AC177" i="203" s="1"/>
  <c r="AO177" i="203"/>
  <c r="H349" i="4"/>
  <c r="AB348" i="4"/>
  <c r="T350" i="4"/>
  <c r="Y351" i="4"/>
  <c r="E351" i="4"/>
  <c r="C350" i="4"/>
  <c r="K349" i="4"/>
  <c r="Q348" i="4"/>
  <c r="J350" i="4"/>
  <c r="AC349" i="4"/>
  <c r="D349" i="4"/>
  <c r="G350" i="4"/>
  <c r="X349" i="4"/>
  <c r="O349" i="4"/>
  <c r="F350" i="4"/>
  <c r="W349" i="4"/>
  <c r="N349" i="4"/>
  <c r="U350" i="4"/>
  <c r="Z347" i="4"/>
  <c r="Z348" i="4" l="1"/>
  <c r="P349" i="4"/>
  <c r="E176" i="203"/>
  <c r="C175" i="203"/>
  <c r="T175" i="203"/>
  <c r="D176" i="203"/>
  <c r="N175" i="203"/>
  <c r="Q176" i="203"/>
  <c r="S175" i="203"/>
  <c r="X176" i="203"/>
  <c r="AQ182" i="4"/>
  <c r="AN176" i="203"/>
  <c r="AM177" i="203"/>
  <c r="AA182" i="4"/>
  <c r="AD183" i="4" s="1"/>
  <c r="Z177" i="203"/>
  <c r="T351" i="4"/>
  <c r="Y352" i="4"/>
  <c r="E352" i="4"/>
  <c r="C351" i="4"/>
  <c r="I350" i="4"/>
  <c r="K350" i="4"/>
  <c r="H350" i="4"/>
  <c r="AB349" i="4"/>
  <c r="Q349" i="4"/>
  <c r="O350" i="4"/>
  <c r="AC350" i="4"/>
  <c r="J351" i="4"/>
  <c r="X350" i="4"/>
  <c r="D350" i="4"/>
  <c r="F351" i="4"/>
  <c r="G351" i="4"/>
  <c r="U351" i="4"/>
  <c r="N350" i="4"/>
  <c r="W350" i="4"/>
  <c r="Z349" i="4" l="1"/>
  <c r="V349" i="4"/>
  <c r="I351" i="4"/>
  <c r="N176" i="203"/>
  <c r="P175" i="203"/>
  <c r="B176" i="203"/>
  <c r="O176" i="203"/>
  <c r="M175" i="203"/>
  <c r="AA177" i="203"/>
  <c r="AK177" i="203"/>
  <c r="AE183" i="4"/>
  <c r="AM178" i="203" s="1"/>
  <c r="AO183" i="4"/>
  <c r="AN177" i="203"/>
  <c r="AL177" i="203"/>
  <c r="AP183" i="4"/>
  <c r="AF183" i="4"/>
  <c r="AK183" i="4"/>
  <c r="AC178" i="203" s="1"/>
  <c r="AJ182" i="4"/>
  <c r="AQ177" i="203" s="1"/>
  <c r="AG183" i="4"/>
  <c r="H351" i="4"/>
  <c r="AB350" i="4"/>
  <c r="T352" i="4"/>
  <c r="Y353" i="4"/>
  <c r="E353" i="4"/>
  <c r="C352" i="4"/>
  <c r="K351" i="4"/>
  <c r="P350" i="4"/>
  <c r="V350" i="4" s="1"/>
  <c r="Q350" i="4"/>
  <c r="J352" i="4"/>
  <c r="O351" i="4"/>
  <c r="D351" i="4"/>
  <c r="X351" i="4"/>
  <c r="AC351" i="4"/>
  <c r="F352" i="4"/>
  <c r="G352" i="4"/>
  <c r="W351" i="4"/>
  <c r="U352" i="4"/>
  <c r="N351" i="4"/>
  <c r="P351" i="4" l="1"/>
  <c r="V351" i="4" s="1"/>
  <c r="H352" i="4"/>
  <c r="X177" i="203"/>
  <c r="T176" i="203"/>
  <c r="C176" i="203"/>
  <c r="E177" i="203"/>
  <c r="D177" i="203"/>
  <c r="M176" i="203"/>
  <c r="P176" i="203"/>
  <c r="AQ183" i="4"/>
  <c r="AA183" i="4"/>
  <c r="AE184" i="4" s="1"/>
  <c r="AO178" i="203"/>
  <c r="Z178" i="203"/>
  <c r="AK178" i="203"/>
  <c r="Z350" i="4"/>
  <c r="AC352" i="4"/>
  <c r="O352" i="4"/>
  <c r="X352" i="4"/>
  <c r="F353" i="4"/>
  <c r="D352" i="4"/>
  <c r="J353" i="4"/>
  <c r="G353" i="4"/>
  <c r="W352" i="4"/>
  <c r="N352" i="4"/>
  <c r="U353" i="4"/>
  <c r="AB351" i="4"/>
  <c r="T353" i="4"/>
  <c r="Y354" i="4"/>
  <c r="E354" i="4"/>
  <c r="C353" i="4"/>
  <c r="K352" i="4"/>
  <c r="I352" i="4"/>
  <c r="Z351" i="4"/>
  <c r="Q351" i="4"/>
  <c r="C177" i="203" l="1"/>
  <c r="O177" i="203"/>
  <c r="N177" i="203"/>
  <c r="Q177" i="203"/>
  <c r="S176" i="203"/>
  <c r="AA178" i="203"/>
  <c r="AJ183" i="4"/>
  <c r="AQ178" i="203" s="1"/>
  <c r="AO184" i="4"/>
  <c r="AD184" i="4"/>
  <c r="AG184" i="4" s="1"/>
  <c r="AF184" i="4"/>
  <c r="AK184" i="4"/>
  <c r="AC179" i="203" s="1"/>
  <c r="AP184" i="4"/>
  <c r="AL178" i="203"/>
  <c r="AM179" i="203"/>
  <c r="I353" i="4"/>
  <c r="T354" i="4"/>
  <c r="Y355" i="4"/>
  <c r="E355" i="4"/>
  <c r="C354" i="4"/>
  <c r="H353" i="4"/>
  <c r="K353" i="4"/>
  <c r="Q352" i="4"/>
  <c r="P352" i="4"/>
  <c r="V352" i="4" s="1"/>
  <c r="X353" i="4"/>
  <c r="J354" i="4"/>
  <c r="D353" i="4"/>
  <c r="AC353" i="4"/>
  <c r="O353" i="4"/>
  <c r="G354" i="4"/>
  <c r="F354" i="4"/>
  <c r="W353" i="4"/>
  <c r="U354" i="4"/>
  <c r="N353" i="4"/>
  <c r="AB352" i="4"/>
  <c r="X178" i="203" l="1"/>
  <c r="B177" i="203"/>
  <c r="E178" i="203"/>
  <c r="Q178" i="203"/>
  <c r="S177" i="203"/>
  <c r="D178" i="203"/>
  <c r="P177" i="203"/>
  <c r="N178" i="203"/>
  <c r="T177" i="203"/>
  <c r="M177" i="203"/>
  <c r="AQ184" i="4"/>
  <c r="AN178" i="203"/>
  <c r="AK179" i="203"/>
  <c r="AO179" i="203"/>
  <c r="AA184" i="4"/>
  <c r="AD185" i="4" s="1"/>
  <c r="Z179" i="203"/>
  <c r="AB353" i="4"/>
  <c r="Q353" i="4"/>
  <c r="T355" i="4"/>
  <c r="Y356" i="4"/>
  <c r="E356" i="4"/>
  <c r="C355" i="4"/>
  <c r="D354" i="4"/>
  <c r="O354" i="4"/>
  <c r="G355" i="4"/>
  <c r="X354" i="4"/>
  <c r="AC354" i="4"/>
  <c r="F355" i="4"/>
  <c r="J355" i="4"/>
  <c r="U355" i="4"/>
  <c r="N354" i="4"/>
  <c r="W354" i="4"/>
  <c r="H354" i="4"/>
  <c r="I354" i="4"/>
  <c r="P353" i="4"/>
  <c r="V353" i="4" s="1"/>
  <c r="Z352" i="4"/>
  <c r="K354" i="4"/>
  <c r="C178" i="203" l="1"/>
  <c r="I355" i="4"/>
  <c r="P355" i="4" s="1"/>
  <c r="V355" i="4" s="1"/>
  <c r="O178" i="203"/>
  <c r="AA179" i="203"/>
  <c r="AJ184" i="4"/>
  <c r="AQ179" i="203" s="1"/>
  <c r="AL179" i="203"/>
  <c r="AE185" i="4"/>
  <c r="AK185" i="4"/>
  <c r="AC180" i="203" s="1"/>
  <c r="AF185" i="4"/>
  <c r="AN179" i="203"/>
  <c r="AO185" i="4"/>
  <c r="AP185" i="4"/>
  <c r="AG185" i="4"/>
  <c r="H355" i="4"/>
  <c r="AB354" i="4"/>
  <c r="T356" i="4"/>
  <c r="Y357" i="4"/>
  <c r="E357" i="4"/>
  <c r="C356" i="4"/>
  <c r="Q354" i="4"/>
  <c r="P354" i="4"/>
  <c r="V354" i="4" s="1"/>
  <c r="Z353" i="4"/>
  <c r="K355" i="4"/>
  <c r="X355" i="4"/>
  <c r="D355" i="4"/>
  <c r="G356" i="4"/>
  <c r="AC355" i="4"/>
  <c r="J356" i="4"/>
  <c r="O355" i="4"/>
  <c r="F356" i="4"/>
  <c r="W355" i="4"/>
  <c r="N355" i="4"/>
  <c r="U356" i="4"/>
  <c r="I356" i="4" l="1"/>
  <c r="X179" i="203"/>
  <c r="B178" i="203"/>
  <c r="D179" i="203"/>
  <c r="E179" i="203"/>
  <c r="S178" i="203"/>
  <c r="T178" i="203"/>
  <c r="N179" i="203"/>
  <c r="AA185" i="4"/>
  <c r="AE186" i="4" s="1"/>
  <c r="AQ185" i="4"/>
  <c r="AO180" i="203"/>
  <c r="AM180" i="203"/>
  <c r="Z180" i="203"/>
  <c r="AK180" i="203"/>
  <c r="H356" i="4"/>
  <c r="Z355" i="4"/>
  <c r="X356" i="4"/>
  <c r="AC356" i="4"/>
  <c r="F357" i="4"/>
  <c r="D356" i="4"/>
  <c r="O356" i="4"/>
  <c r="G357" i="4"/>
  <c r="J357" i="4"/>
  <c r="W356" i="4"/>
  <c r="U357" i="4"/>
  <c r="N356" i="4"/>
  <c r="T357" i="4"/>
  <c r="Y358" i="4"/>
  <c r="E358" i="4"/>
  <c r="C357" i="4"/>
  <c r="AB355" i="4"/>
  <c r="Q355" i="4"/>
  <c r="Z354" i="4"/>
  <c r="K356" i="4"/>
  <c r="P356" i="4" l="1"/>
  <c r="V356" i="4" s="1"/>
  <c r="I357" i="4"/>
  <c r="P357" i="4" s="1"/>
  <c r="O179" i="203"/>
  <c r="B179" i="203"/>
  <c r="Q179" i="203"/>
  <c r="M178" i="203"/>
  <c r="P178" i="203"/>
  <c r="C179" i="203"/>
  <c r="AL180" i="203"/>
  <c r="AJ185" i="4"/>
  <c r="AQ180" i="203" s="1"/>
  <c r="AK186" i="4"/>
  <c r="AC181" i="203" s="1"/>
  <c r="AO186" i="4"/>
  <c r="AM181" i="203"/>
  <c r="AD186" i="4"/>
  <c r="AG186" i="4" s="1"/>
  <c r="AP186" i="4"/>
  <c r="AF186" i="4"/>
  <c r="AO181" i="203" s="1"/>
  <c r="AA180" i="203"/>
  <c r="AB356" i="4"/>
  <c r="D357" i="4"/>
  <c r="J358" i="4"/>
  <c r="G358" i="4"/>
  <c r="AC357" i="4"/>
  <c r="X357" i="4"/>
  <c r="F358" i="4"/>
  <c r="O357" i="4"/>
  <c r="N357" i="4"/>
  <c r="U358" i="4"/>
  <c r="W357" i="4"/>
  <c r="Q356" i="4"/>
  <c r="H357" i="4"/>
  <c r="K357" i="4"/>
  <c r="T358" i="4"/>
  <c r="Y359" i="4"/>
  <c r="E359" i="4"/>
  <c r="C358" i="4"/>
  <c r="Z357" i="4" l="1"/>
  <c r="V357" i="4"/>
  <c r="Z356" i="4"/>
  <c r="Q180" i="203"/>
  <c r="X180" i="203"/>
  <c r="D180" i="203"/>
  <c r="N180" i="203"/>
  <c r="E180" i="203"/>
  <c r="M179" i="203"/>
  <c r="S179" i="203"/>
  <c r="P179" i="203"/>
  <c r="Z181" i="203"/>
  <c r="AQ186" i="4"/>
  <c r="AA181" i="203" s="1"/>
  <c r="AN180" i="203"/>
  <c r="AA186" i="4"/>
  <c r="AE187" i="4" s="1"/>
  <c r="AB357" i="4"/>
  <c r="I358" i="4"/>
  <c r="T359" i="4"/>
  <c r="Y360" i="4"/>
  <c r="E360" i="4"/>
  <c r="C359" i="4"/>
  <c r="Q357" i="4"/>
  <c r="K358" i="4"/>
  <c r="O358" i="4"/>
  <c r="X358" i="4"/>
  <c r="D358" i="4"/>
  <c r="F359" i="4"/>
  <c r="AC358" i="4"/>
  <c r="J359" i="4"/>
  <c r="G359" i="4"/>
  <c r="N358" i="4"/>
  <c r="U359" i="4"/>
  <c r="W358" i="4"/>
  <c r="H358" i="4"/>
  <c r="H359" i="4" l="1"/>
  <c r="B180" i="203"/>
  <c r="O180" i="203"/>
  <c r="T179" i="203"/>
  <c r="M180" i="203"/>
  <c r="C180" i="203"/>
  <c r="AK187" i="4"/>
  <c r="AC182" i="203" s="1"/>
  <c r="AM182" i="203"/>
  <c r="AD187" i="4"/>
  <c r="AG187" i="4" s="1"/>
  <c r="AO187" i="4"/>
  <c r="AN181" i="203"/>
  <c r="AP187" i="4"/>
  <c r="AF187" i="4"/>
  <c r="AO182" i="203" s="1"/>
  <c r="AK181" i="203"/>
  <c r="AJ186" i="4"/>
  <c r="AQ181" i="203" s="1"/>
  <c r="Q358" i="4"/>
  <c r="T360" i="4"/>
  <c r="Y361" i="4"/>
  <c r="E361" i="4"/>
  <c r="C360" i="4"/>
  <c r="K359" i="4"/>
  <c r="I359" i="4"/>
  <c r="P358" i="4"/>
  <c r="V358" i="4" s="1"/>
  <c r="J360" i="4"/>
  <c r="G360" i="4"/>
  <c r="F360" i="4"/>
  <c r="X359" i="4"/>
  <c r="AC359" i="4"/>
  <c r="D359" i="4"/>
  <c r="O359" i="4"/>
  <c r="N359" i="4"/>
  <c r="W359" i="4"/>
  <c r="U360" i="4"/>
  <c r="AB358" i="4"/>
  <c r="I360" i="4" l="1"/>
  <c r="E181" i="203"/>
  <c r="X181" i="203"/>
  <c r="Q181" i="203"/>
  <c r="D181" i="203"/>
  <c r="N181" i="203"/>
  <c r="O181" i="203"/>
  <c r="T180" i="203"/>
  <c r="AA187" i="4"/>
  <c r="AJ187" i="4" s="1"/>
  <c r="AL181" i="203"/>
  <c r="Z182" i="203"/>
  <c r="AQ187" i="4"/>
  <c r="AA182" i="203" s="1"/>
  <c r="H360" i="4"/>
  <c r="K360" i="4"/>
  <c r="Z358" i="4"/>
  <c r="T361" i="4"/>
  <c r="Y362" i="4"/>
  <c r="E362" i="4"/>
  <c r="C361" i="4"/>
  <c r="Q359" i="4"/>
  <c r="AB359" i="4"/>
  <c r="P359" i="4"/>
  <c r="V359" i="4" s="1"/>
  <c r="O360" i="4"/>
  <c r="X360" i="4"/>
  <c r="G361" i="4"/>
  <c r="F361" i="4"/>
  <c r="J361" i="4"/>
  <c r="AC360" i="4"/>
  <c r="D360" i="4"/>
  <c r="W360" i="4"/>
  <c r="U361" i="4"/>
  <c r="N360" i="4"/>
  <c r="P360" i="4" l="1"/>
  <c r="V360" i="4" s="1"/>
  <c r="C181" i="203"/>
  <c r="S180" i="203"/>
  <c r="P180" i="203"/>
  <c r="B182" i="203"/>
  <c r="N182" i="203"/>
  <c r="B181" i="203"/>
  <c r="AE188" i="4"/>
  <c r="AM183" i="203" s="1"/>
  <c r="AL182" i="203"/>
  <c r="AK188" i="4"/>
  <c r="AC183" i="203" s="1"/>
  <c r="AD188" i="4"/>
  <c r="AG188" i="4" s="1"/>
  <c r="AO188" i="4"/>
  <c r="AQ182" i="203"/>
  <c r="AF188" i="4"/>
  <c r="AO183" i="203" s="1"/>
  <c r="AP188" i="4"/>
  <c r="AK182" i="203"/>
  <c r="AB360" i="4"/>
  <c r="J362" i="4"/>
  <c r="O361" i="4"/>
  <c r="D361" i="4"/>
  <c r="X361" i="4"/>
  <c r="F362" i="4"/>
  <c r="G362" i="4"/>
  <c r="AC361" i="4"/>
  <c r="W361" i="4"/>
  <c r="U362" i="4"/>
  <c r="N361" i="4"/>
  <c r="I361" i="4"/>
  <c r="K361" i="4"/>
  <c r="T362" i="4"/>
  <c r="Y363" i="4"/>
  <c r="E363" i="4"/>
  <c r="C362" i="4"/>
  <c r="Q360" i="4"/>
  <c r="Z359" i="4"/>
  <c r="H361" i="4"/>
  <c r="Z360" i="4" l="1"/>
  <c r="T181" i="203"/>
  <c r="E182" i="203"/>
  <c r="D182" i="203"/>
  <c r="H362" i="4"/>
  <c r="O182" i="203"/>
  <c r="X182" i="203"/>
  <c r="M181" i="203"/>
  <c r="S181" i="203"/>
  <c r="Q182" i="203"/>
  <c r="P181" i="203"/>
  <c r="AQ188" i="4"/>
  <c r="AN182" i="203"/>
  <c r="Z183" i="203"/>
  <c r="AA188" i="4"/>
  <c r="AB361" i="4"/>
  <c r="D362" i="4"/>
  <c r="AC362" i="4"/>
  <c r="G363" i="4"/>
  <c r="J363" i="4"/>
  <c r="F363" i="4"/>
  <c r="O362" i="4"/>
  <c r="X362" i="4"/>
  <c r="W362" i="4"/>
  <c r="N362" i="4"/>
  <c r="U363" i="4"/>
  <c r="Q361" i="4"/>
  <c r="T363" i="4"/>
  <c r="Y364" i="4"/>
  <c r="E364" i="4"/>
  <c r="C363" i="4"/>
  <c r="K362" i="4"/>
  <c r="I362" i="4"/>
  <c r="P361" i="4"/>
  <c r="V361" i="4" s="1"/>
  <c r="I363" i="4" l="1"/>
  <c r="P363" i="4" s="1"/>
  <c r="V363" i="4" s="1"/>
  <c r="X183" i="203"/>
  <c r="C182" i="203"/>
  <c r="M182" i="203"/>
  <c r="AA183" i="203"/>
  <c r="T182" i="203"/>
  <c r="AP189" i="4"/>
  <c r="AD189" i="4"/>
  <c r="AG189" i="4" s="1"/>
  <c r="Z184" i="203" s="1"/>
  <c r="AF189" i="4"/>
  <c r="AO184" i="203" s="1"/>
  <c r="AJ188" i="4"/>
  <c r="AL183" i="203"/>
  <c r="AN183" i="203"/>
  <c r="AO189" i="4"/>
  <c r="AK189" i="4"/>
  <c r="AC184" i="203" s="1"/>
  <c r="AK183" i="203"/>
  <c r="AE189" i="4"/>
  <c r="H363" i="4"/>
  <c r="AB362" i="4"/>
  <c r="P362" i="4"/>
  <c r="V362" i="4" s="1"/>
  <c r="Q362" i="4"/>
  <c r="K363" i="4"/>
  <c r="AC363" i="4"/>
  <c r="J364" i="4"/>
  <c r="X363" i="4"/>
  <c r="G364" i="4"/>
  <c r="O363" i="4"/>
  <c r="F364" i="4"/>
  <c r="D363" i="4"/>
  <c r="N363" i="4"/>
  <c r="W363" i="4"/>
  <c r="U364" i="4"/>
  <c r="Z361" i="4"/>
  <c r="T364" i="4"/>
  <c r="Y365" i="4"/>
  <c r="E365" i="4"/>
  <c r="C364" i="4"/>
  <c r="E183" i="203" l="1"/>
  <c r="S182" i="203"/>
  <c r="Q183" i="203"/>
  <c r="C183" i="203"/>
  <c r="B183" i="203"/>
  <c r="D183" i="203"/>
  <c r="I364" i="4"/>
  <c r="P364" i="4" s="1"/>
  <c r="O183" i="203"/>
  <c r="P182" i="203"/>
  <c r="AQ189" i="4"/>
  <c r="AA184" i="203" s="1"/>
  <c r="AK184" i="203"/>
  <c r="AQ183" i="203"/>
  <c r="AM184" i="203"/>
  <c r="AA189" i="4"/>
  <c r="AF190" i="4" s="1"/>
  <c r="H364" i="4"/>
  <c r="AB363" i="4"/>
  <c r="AC364" i="4"/>
  <c r="D364" i="4"/>
  <c r="X364" i="4"/>
  <c r="O364" i="4"/>
  <c r="J365" i="4"/>
  <c r="G365" i="4"/>
  <c r="F365" i="4"/>
  <c r="U365" i="4"/>
  <c r="W364" i="4"/>
  <c r="N364" i="4"/>
  <c r="T365" i="4"/>
  <c r="Y366" i="4"/>
  <c r="E366" i="4"/>
  <c r="C365" i="4"/>
  <c r="Q363" i="4"/>
  <c r="K364" i="4"/>
  <c r="Z362" i="4"/>
  <c r="Z363" i="4"/>
  <c r="Z364" i="4" l="1"/>
  <c r="V364" i="4"/>
  <c r="D184" i="203"/>
  <c r="H365" i="4"/>
  <c r="X184" i="203"/>
  <c r="T183" i="203"/>
  <c r="N183" i="203"/>
  <c r="P183" i="203"/>
  <c r="M183" i="203"/>
  <c r="AK190" i="4"/>
  <c r="AC185" i="203" s="1"/>
  <c r="AL184" i="203"/>
  <c r="AJ189" i="4"/>
  <c r="AP190" i="4"/>
  <c r="AN184" i="203"/>
  <c r="AO185" i="203"/>
  <c r="AO190" i="4"/>
  <c r="AD190" i="4"/>
  <c r="AE190" i="4"/>
  <c r="AM185" i="203" s="1"/>
  <c r="AB364" i="4"/>
  <c r="K365" i="4"/>
  <c r="Q364" i="4"/>
  <c r="O365" i="4"/>
  <c r="G366" i="4"/>
  <c r="F366" i="4"/>
  <c r="AC365" i="4"/>
  <c r="J366" i="4"/>
  <c r="X365" i="4"/>
  <c r="D365" i="4"/>
  <c r="N365" i="4"/>
  <c r="U366" i="4"/>
  <c r="W365" i="4"/>
  <c r="I365" i="4"/>
  <c r="T366" i="4"/>
  <c r="Y367" i="4"/>
  <c r="E367" i="4"/>
  <c r="C366" i="4"/>
  <c r="E184" i="203" l="1"/>
  <c r="H366" i="4"/>
  <c r="O184" i="203"/>
  <c r="C184" i="203"/>
  <c r="B184" i="203"/>
  <c r="S183" i="203"/>
  <c r="Q184" i="203"/>
  <c r="N184" i="203"/>
  <c r="AQ184" i="203"/>
  <c r="AQ190" i="4"/>
  <c r="AK185" i="203"/>
  <c r="AG190" i="4"/>
  <c r="Z185" i="203" s="1"/>
  <c r="AA190" i="4"/>
  <c r="AJ190" i="4" s="1"/>
  <c r="AQ185" i="203" s="1"/>
  <c r="K366" i="4"/>
  <c r="Q365" i="4"/>
  <c r="P365" i="4"/>
  <c r="V365" i="4" s="1"/>
  <c r="AB365" i="4"/>
  <c r="T367" i="4"/>
  <c r="Y368" i="4"/>
  <c r="E368" i="4"/>
  <c r="C367" i="4"/>
  <c r="J367" i="4"/>
  <c r="AC366" i="4"/>
  <c r="F367" i="4"/>
  <c r="D366" i="4"/>
  <c r="X366" i="4"/>
  <c r="O366" i="4"/>
  <c r="G367" i="4"/>
  <c r="W366" i="4"/>
  <c r="N366" i="4"/>
  <c r="U367" i="4"/>
  <c r="I366" i="4"/>
  <c r="H367" i="4" l="1"/>
  <c r="X185" i="203"/>
  <c r="T184" i="203"/>
  <c r="D185" i="203"/>
  <c r="O185" i="203"/>
  <c r="AA185" i="203"/>
  <c r="AD191" i="4"/>
  <c r="AG191" i="4" s="1"/>
  <c r="Z186" i="203" s="1"/>
  <c r="AK191" i="4"/>
  <c r="AC186" i="203" s="1"/>
  <c r="AE191" i="4"/>
  <c r="AO191" i="4"/>
  <c r="AP191" i="4"/>
  <c r="AF191" i="4"/>
  <c r="K367" i="4"/>
  <c r="Q366" i="4"/>
  <c r="AB366" i="4"/>
  <c r="G368" i="4"/>
  <c r="AC367" i="4"/>
  <c r="D367" i="4"/>
  <c r="X367" i="4"/>
  <c r="O367" i="4"/>
  <c r="J368" i="4"/>
  <c r="F368" i="4"/>
  <c r="N367" i="4"/>
  <c r="W367" i="4"/>
  <c r="U368" i="4"/>
  <c r="P366" i="4"/>
  <c r="V366" i="4" s="1"/>
  <c r="T368" i="4"/>
  <c r="Y369" i="4"/>
  <c r="E369" i="4"/>
  <c r="C368" i="4"/>
  <c r="Z365" i="4"/>
  <c r="I367" i="4"/>
  <c r="E185" i="203" l="1"/>
  <c r="I368" i="4"/>
  <c r="X186" i="203"/>
  <c r="Q185" i="203"/>
  <c r="S184" i="203"/>
  <c r="M184" i="203"/>
  <c r="P184" i="203"/>
  <c r="M185" i="203"/>
  <c r="AL185" i="203"/>
  <c r="AM186" i="203"/>
  <c r="AQ191" i="4"/>
  <c r="AA191" i="4"/>
  <c r="AP192" i="4" s="1"/>
  <c r="AK186" i="203"/>
  <c r="AO186" i="203"/>
  <c r="AN185" i="203"/>
  <c r="O368" i="4"/>
  <c r="X368" i="4"/>
  <c r="J369" i="4"/>
  <c r="G369" i="4"/>
  <c r="D368" i="4"/>
  <c r="F369" i="4"/>
  <c r="AC368" i="4"/>
  <c r="N368" i="4"/>
  <c r="U369" i="4"/>
  <c r="W368" i="4"/>
  <c r="K368" i="4"/>
  <c r="H368" i="4"/>
  <c r="AB367" i="4"/>
  <c r="T369" i="4"/>
  <c r="Y370" i="4"/>
  <c r="E370" i="4"/>
  <c r="C369" i="4"/>
  <c r="Q367" i="4"/>
  <c r="P367" i="4"/>
  <c r="V367" i="4" s="1"/>
  <c r="Z366" i="4"/>
  <c r="D186" i="203" l="1"/>
  <c r="S185" i="203"/>
  <c r="E186" i="203"/>
  <c r="C186" i="203"/>
  <c r="P368" i="4"/>
  <c r="H369" i="4"/>
  <c r="T185" i="203"/>
  <c r="N186" i="203"/>
  <c r="B186" i="203"/>
  <c r="B185" i="203"/>
  <c r="C185" i="203"/>
  <c r="O186" i="203"/>
  <c r="N185" i="203"/>
  <c r="P185" i="203"/>
  <c r="Q186" i="203"/>
  <c r="AO192" i="4"/>
  <c r="AQ192" i="4" s="1"/>
  <c r="AF192" i="4"/>
  <c r="AO187" i="203" s="1"/>
  <c r="AK192" i="4"/>
  <c r="AC187" i="203" s="1"/>
  <c r="AD192" i="4"/>
  <c r="AJ191" i="4"/>
  <c r="AE192" i="4"/>
  <c r="AM187" i="203" s="1"/>
  <c r="AA186" i="203"/>
  <c r="AB368" i="4"/>
  <c r="Q368" i="4"/>
  <c r="Z367" i="4"/>
  <c r="J370" i="4"/>
  <c r="F370" i="4"/>
  <c r="G370" i="4"/>
  <c r="AC369" i="4"/>
  <c r="O369" i="4"/>
  <c r="X369" i="4"/>
  <c r="D369" i="4"/>
  <c r="U370" i="4"/>
  <c r="N369" i="4"/>
  <c r="W369" i="4"/>
  <c r="T370" i="4"/>
  <c r="Y371" i="4"/>
  <c r="E371" i="4"/>
  <c r="C370" i="4"/>
  <c r="I369" i="4"/>
  <c r="K369" i="4"/>
  <c r="Z368" i="4" l="1"/>
  <c r="V368" i="4"/>
  <c r="S186" i="203"/>
  <c r="T186" i="203"/>
  <c r="D187" i="203"/>
  <c r="N187" i="203"/>
  <c r="E187" i="203"/>
  <c r="X187" i="203"/>
  <c r="P186" i="203"/>
  <c r="AN186" i="203"/>
  <c r="AA187" i="203"/>
  <c r="AK187" i="203"/>
  <c r="AG192" i="4"/>
  <c r="AL186" i="203"/>
  <c r="AQ186" i="203"/>
  <c r="AA192" i="4"/>
  <c r="AF193" i="4" s="1"/>
  <c r="K370" i="4"/>
  <c r="Q369" i="4"/>
  <c r="F371" i="4"/>
  <c r="AC370" i="4"/>
  <c r="J371" i="4"/>
  <c r="O370" i="4"/>
  <c r="G371" i="4"/>
  <c r="D370" i="4"/>
  <c r="X370" i="4"/>
  <c r="U371" i="4"/>
  <c r="N370" i="4"/>
  <c r="W370" i="4"/>
  <c r="H370" i="4"/>
  <c r="T371" i="4"/>
  <c r="Y372" i="4"/>
  <c r="E372" i="4"/>
  <c r="C371" i="4"/>
  <c r="AB369" i="4"/>
  <c r="P369" i="4"/>
  <c r="V369" i="4" s="1"/>
  <c r="I370" i="4"/>
  <c r="O187" i="203" l="1"/>
  <c r="B187" i="203"/>
  <c r="M186" i="203"/>
  <c r="Q187" i="203"/>
  <c r="Z187" i="203"/>
  <c r="AP193" i="4"/>
  <c r="AL187" i="203"/>
  <c r="AO188" i="203"/>
  <c r="AE193" i="4"/>
  <c r="AM188" i="203" s="1"/>
  <c r="AO193" i="4"/>
  <c r="AJ192" i="4"/>
  <c r="AQ187" i="203" s="1"/>
  <c r="AK193" i="4"/>
  <c r="AC188" i="203" s="1"/>
  <c r="AD193" i="4"/>
  <c r="AK188" i="203" s="1"/>
  <c r="AN187" i="203"/>
  <c r="AB370" i="4"/>
  <c r="K371" i="4"/>
  <c r="G372" i="4"/>
  <c r="F372" i="4"/>
  <c r="D371" i="4"/>
  <c r="O371" i="4"/>
  <c r="X371" i="4"/>
  <c r="AC371" i="4"/>
  <c r="J372" i="4"/>
  <c r="W371" i="4"/>
  <c r="N371" i="4"/>
  <c r="U372" i="4"/>
  <c r="Q370" i="4"/>
  <c r="T372" i="4"/>
  <c r="Y373" i="4"/>
  <c r="E373" i="4"/>
  <c r="C372" i="4"/>
  <c r="P370" i="4"/>
  <c r="V370" i="4" s="1"/>
  <c r="Z369" i="4"/>
  <c r="I371" i="4"/>
  <c r="H371" i="4"/>
  <c r="Q188" i="203" l="1"/>
  <c r="E188" i="203"/>
  <c r="C187" i="203"/>
  <c r="X188" i="203"/>
  <c r="S187" i="203"/>
  <c r="D188" i="203"/>
  <c r="AQ193" i="4"/>
  <c r="AA188" i="203" s="1"/>
  <c r="AA193" i="4"/>
  <c r="AG193" i="4"/>
  <c r="K372" i="4"/>
  <c r="O372" i="4"/>
  <c r="F373" i="4"/>
  <c r="X372" i="4"/>
  <c r="G373" i="4"/>
  <c r="J373" i="4"/>
  <c r="D372" i="4"/>
  <c r="AC372" i="4"/>
  <c r="U373" i="4"/>
  <c r="N372" i="4"/>
  <c r="W372" i="4"/>
  <c r="P371" i="4"/>
  <c r="V371" i="4" s="1"/>
  <c r="Z370" i="4"/>
  <c r="T373" i="4"/>
  <c r="Y374" i="4"/>
  <c r="E374" i="4"/>
  <c r="C373" i="4"/>
  <c r="H372" i="4"/>
  <c r="I372" i="4"/>
  <c r="Q371" i="4"/>
  <c r="AB371" i="4"/>
  <c r="X189" i="203" l="1"/>
  <c r="O188" i="203"/>
  <c r="C188" i="203"/>
  <c r="B188" i="203"/>
  <c r="M187" i="203"/>
  <c r="O189" i="203"/>
  <c r="P187" i="203"/>
  <c r="P188" i="203"/>
  <c r="T187" i="203"/>
  <c r="N188" i="203"/>
  <c r="Z188" i="203"/>
  <c r="AO194" i="4"/>
  <c r="AJ193" i="4"/>
  <c r="AQ188" i="203" s="1"/>
  <c r="AF194" i="4"/>
  <c r="AO189" i="203" s="1"/>
  <c r="AD194" i="4"/>
  <c r="AL188" i="203"/>
  <c r="AP194" i="4"/>
  <c r="AK194" i="4"/>
  <c r="AC189" i="203" s="1"/>
  <c r="AE194" i="4"/>
  <c r="AM189" i="203" s="1"/>
  <c r="AB372" i="4"/>
  <c r="O373" i="4"/>
  <c r="AC373" i="4"/>
  <c r="D373" i="4"/>
  <c r="X373" i="4"/>
  <c r="J374" i="4"/>
  <c r="F374" i="4"/>
  <c r="G374" i="4"/>
  <c r="N373" i="4"/>
  <c r="W373" i="4"/>
  <c r="U374" i="4"/>
  <c r="Q372" i="4"/>
  <c r="Z371" i="4"/>
  <c r="I373" i="4"/>
  <c r="P372" i="4"/>
  <c r="V372" i="4" s="1"/>
  <c r="T374" i="4"/>
  <c r="Y375" i="4"/>
  <c r="E375" i="4"/>
  <c r="C374" i="4"/>
  <c r="K373" i="4"/>
  <c r="H373" i="4"/>
  <c r="E189" i="203" l="1"/>
  <c r="D189" i="203"/>
  <c r="I374" i="4"/>
  <c r="M188" i="203"/>
  <c r="Q189" i="203"/>
  <c r="N189" i="203"/>
  <c r="S188" i="203"/>
  <c r="AQ194" i="4"/>
  <c r="AG194" i="4"/>
  <c r="AN188" i="203"/>
  <c r="AA194" i="4"/>
  <c r="AP195" i="4" s="1"/>
  <c r="AK189" i="203"/>
  <c r="AC374" i="4"/>
  <c r="F375" i="4"/>
  <c r="X374" i="4"/>
  <c r="D374" i="4"/>
  <c r="O374" i="4"/>
  <c r="G375" i="4"/>
  <c r="J375" i="4"/>
  <c r="N374" i="4"/>
  <c r="W374" i="4"/>
  <c r="U375" i="4"/>
  <c r="Z372" i="4"/>
  <c r="T375" i="4"/>
  <c r="Y376" i="4"/>
  <c r="E376" i="4"/>
  <c r="C375" i="4"/>
  <c r="P373" i="4"/>
  <c r="V373" i="4" s="1"/>
  <c r="K374" i="4"/>
  <c r="AB373" i="4"/>
  <c r="H374" i="4"/>
  <c r="Q373" i="4"/>
  <c r="B189" i="203" l="1"/>
  <c r="P374" i="4"/>
  <c r="C189" i="203"/>
  <c r="H375" i="4"/>
  <c r="E190" i="203"/>
  <c r="D190" i="203"/>
  <c r="T188" i="203"/>
  <c r="Q190" i="203"/>
  <c r="M189" i="203"/>
  <c r="X190" i="203"/>
  <c r="Z189" i="203"/>
  <c r="AA189" i="203"/>
  <c r="AF195" i="4"/>
  <c r="AD195" i="4"/>
  <c r="AK190" i="203" s="1"/>
  <c r="AK195" i="4"/>
  <c r="AC190" i="203" s="1"/>
  <c r="AE195" i="4"/>
  <c r="AM190" i="203" s="1"/>
  <c r="AN189" i="203"/>
  <c r="AJ194" i="4"/>
  <c r="AQ189" i="203" s="1"/>
  <c r="AO195" i="4"/>
  <c r="AQ195" i="4" s="1"/>
  <c r="AA190" i="203" s="1"/>
  <c r="I375" i="4"/>
  <c r="AB374" i="4"/>
  <c r="K375" i="4"/>
  <c r="Z373" i="4"/>
  <c r="O375" i="4"/>
  <c r="G376" i="4"/>
  <c r="J376" i="4"/>
  <c r="AC375" i="4"/>
  <c r="F376" i="4"/>
  <c r="X375" i="4"/>
  <c r="D375" i="4"/>
  <c r="N375" i="4"/>
  <c r="U376" i="4"/>
  <c r="W375" i="4"/>
  <c r="Q374" i="4"/>
  <c r="T376" i="4"/>
  <c r="Y377" i="4"/>
  <c r="E377" i="4"/>
  <c r="C376" i="4"/>
  <c r="Z374" i="4" l="1"/>
  <c r="V374" i="4"/>
  <c r="H376" i="4"/>
  <c r="O190" i="203"/>
  <c r="S189" i="203"/>
  <c r="N190" i="203"/>
  <c r="C190" i="203"/>
  <c r="P189" i="203"/>
  <c r="T189" i="203"/>
  <c r="AO190" i="203"/>
  <c r="AA195" i="4"/>
  <c r="AL189" i="203"/>
  <c r="AG195" i="4"/>
  <c r="Z190" i="203" s="1"/>
  <c r="P375" i="4"/>
  <c r="I376" i="4"/>
  <c r="AB375" i="4"/>
  <c r="Q375" i="4"/>
  <c r="K376" i="4"/>
  <c r="F377" i="4"/>
  <c r="G377" i="4"/>
  <c r="D376" i="4"/>
  <c r="AC376" i="4"/>
  <c r="O376" i="4"/>
  <c r="X376" i="4"/>
  <c r="J377" i="4"/>
  <c r="N376" i="4"/>
  <c r="U377" i="4"/>
  <c r="W376" i="4"/>
  <c r="T377" i="4"/>
  <c r="Y378" i="4"/>
  <c r="E378" i="4"/>
  <c r="C377" i="4"/>
  <c r="Z375" i="4" l="1"/>
  <c r="V375" i="4"/>
  <c r="E191" i="203"/>
  <c r="N191" i="203"/>
  <c r="P190" i="203"/>
  <c r="Q191" i="203"/>
  <c r="D191" i="203"/>
  <c r="X191" i="203"/>
  <c r="T190" i="203"/>
  <c r="B190" i="203"/>
  <c r="AP196" i="4"/>
  <c r="AF196" i="4"/>
  <c r="AO191" i="203" s="1"/>
  <c r="AK196" i="4"/>
  <c r="AC191" i="203" s="1"/>
  <c r="AJ195" i="4"/>
  <c r="AQ190" i="203" s="1"/>
  <c r="AD196" i="4"/>
  <c r="AG196" i="4" s="1"/>
  <c r="Z191" i="203" s="1"/>
  <c r="AO196" i="4"/>
  <c r="AL190" i="203"/>
  <c r="AE196" i="4"/>
  <c r="AM191" i="203" s="1"/>
  <c r="AN190" i="203"/>
  <c r="P376" i="4"/>
  <c r="V376" i="4" s="1"/>
  <c r="D377" i="4"/>
  <c r="X377" i="4"/>
  <c r="J378" i="4"/>
  <c r="F378" i="4"/>
  <c r="O377" i="4"/>
  <c r="G378" i="4"/>
  <c r="AC377" i="4"/>
  <c r="U378" i="4"/>
  <c r="W377" i="4"/>
  <c r="N377" i="4"/>
  <c r="Q376" i="4"/>
  <c r="K377" i="4"/>
  <c r="H377" i="4"/>
  <c r="T378" i="4"/>
  <c r="Y379" i="4"/>
  <c r="E379" i="4"/>
  <c r="C378" i="4"/>
  <c r="I377" i="4"/>
  <c r="AB376" i="4"/>
  <c r="H378" i="4" l="1"/>
  <c r="S190" i="203"/>
  <c r="M190" i="203"/>
  <c r="O191" i="203"/>
  <c r="AQ196" i="4"/>
  <c r="AA191" i="203" s="1"/>
  <c r="AK191" i="203"/>
  <c r="AA196" i="4"/>
  <c r="AF197" i="4" s="1"/>
  <c r="Z376" i="4"/>
  <c r="AB377" i="4"/>
  <c r="P377" i="4"/>
  <c r="V377" i="4" s="1"/>
  <c r="X378" i="4"/>
  <c r="AC378" i="4"/>
  <c r="J379" i="4"/>
  <c r="D378" i="4"/>
  <c r="O378" i="4"/>
  <c r="G379" i="4"/>
  <c r="F379" i="4"/>
  <c r="N378" i="4"/>
  <c r="U379" i="4"/>
  <c r="W378" i="4"/>
  <c r="T379" i="4"/>
  <c r="Y380" i="4"/>
  <c r="E380" i="4"/>
  <c r="C379" i="4"/>
  <c r="I378" i="4"/>
  <c r="Q377" i="4"/>
  <c r="K378" i="4"/>
  <c r="I379" i="4" l="1"/>
  <c r="P191" i="203"/>
  <c r="X192" i="203"/>
  <c r="C191" i="203"/>
  <c r="T191" i="203"/>
  <c r="N192" i="203"/>
  <c r="E192" i="203"/>
  <c r="Q192" i="203"/>
  <c r="D192" i="203"/>
  <c r="B191" i="203"/>
  <c r="AD197" i="4"/>
  <c r="AG197" i="4" s="1"/>
  <c r="Z192" i="203" s="1"/>
  <c r="AN191" i="203"/>
  <c r="AP197" i="4"/>
  <c r="AL191" i="203"/>
  <c r="AO197" i="4"/>
  <c r="AE197" i="4"/>
  <c r="AJ196" i="4"/>
  <c r="AQ191" i="203" s="1"/>
  <c r="AO192" i="203"/>
  <c r="AK197" i="4"/>
  <c r="AC192" i="203" s="1"/>
  <c r="P378" i="4"/>
  <c r="V378" i="4" s="1"/>
  <c r="Z377" i="4"/>
  <c r="Q378" i="4"/>
  <c r="D379" i="4"/>
  <c r="X379" i="4"/>
  <c r="AC379" i="4"/>
  <c r="J380" i="4"/>
  <c r="F380" i="4"/>
  <c r="O379" i="4"/>
  <c r="G380" i="4"/>
  <c r="W379" i="4"/>
  <c r="N379" i="4"/>
  <c r="U380" i="4"/>
  <c r="T380" i="4"/>
  <c r="Y381" i="4"/>
  <c r="E381" i="4"/>
  <c r="C380" i="4"/>
  <c r="H379" i="4"/>
  <c r="K379" i="4"/>
  <c r="AB378" i="4"/>
  <c r="P379" i="4" l="1"/>
  <c r="H380" i="4"/>
  <c r="O192" i="203"/>
  <c r="M191" i="203"/>
  <c r="C192" i="203"/>
  <c r="S191" i="203"/>
  <c r="AK192" i="203"/>
  <c r="AQ197" i="4"/>
  <c r="AA192" i="203" s="1"/>
  <c r="AA197" i="4"/>
  <c r="AF198" i="4" s="1"/>
  <c r="AM192" i="203"/>
  <c r="I380" i="4"/>
  <c r="P380" i="4" s="1"/>
  <c r="V380" i="4" s="1"/>
  <c r="Q379" i="4"/>
  <c r="Z378" i="4"/>
  <c r="AC380" i="4"/>
  <c r="F381" i="4"/>
  <c r="X380" i="4"/>
  <c r="J381" i="4"/>
  <c r="D380" i="4"/>
  <c r="G381" i="4"/>
  <c r="O380" i="4"/>
  <c r="W380" i="4"/>
  <c r="N380" i="4"/>
  <c r="U381" i="4"/>
  <c r="T381" i="4"/>
  <c r="Y382" i="4"/>
  <c r="E382" i="4"/>
  <c r="C381" i="4"/>
  <c r="K380" i="4"/>
  <c r="AB379" i="4"/>
  <c r="Z379" i="4" l="1"/>
  <c r="V379" i="4"/>
  <c r="B192" i="203"/>
  <c r="X193" i="203"/>
  <c r="N193" i="203"/>
  <c r="D193" i="203"/>
  <c r="E193" i="203"/>
  <c r="T192" i="203"/>
  <c r="AN192" i="203"/>
  <c r="AD198" i="4"/>
  <c r="AG198" i="4" s="1"/>
  <c r="AJ197" i="4"/>
  <c r="AE198" i="4"/>
  <c r="AM193" i="203" s="1"/>
  <c r="AK198" i="4"/>
  <c r="AC193" i="203" s="1"/>
  <c r="AP198" i="4"/>
  <c r="AO198" i="4"/>
  <c r="AO193" i="203"/>
  <c r="AB380" i="4"/>
  <c r="K381" i="4"/>
  <c r="F382" i="4"/>
  <c r="D381" i="4"/>
  <c r="X381" i="4"/>
  <c r="J382" i="4"/>
  <c r="O381" i="4"/>
  <c r="G382" i="4"/>
  <c r="AC381" i="4"/>
  <c r="U382" i="4"/>
  <c r="N381" i="4"/>
  <c r="W381" i="4"/>
  <c r="I381" i="4"/>
  <c r="H381" i="4"/>
  <c r="T382" i="4"/>
  <c r="Y383" i="4"/>
  <c r="E383" i="4"/>
  <c r="C382" i="4"/>
  <c r="Q380" i="4"/>
  <c r="Z380" i="4"/>
  <c r="C193" i="203" l="1"/>
  <c r="I382" i="4"/>
  <c r="P382" i="4" s="1"/>
  <c r="V382" i="4" s="1"/>
  <c r="O193" i="203"/>
  <c r="B193" i="203"/>
  <c r="Q193" i="203"/>
  <c r="S192" i="203"/>
  <c r="M192" i="203"/>
  <c r="P192" i="203"/>
  <c r="AL192" i="203"/>
  <c r="AQ198" i="4"/>
  <c r="AQ192" i="203"/>
  <c r="AA198" i="4"/>
  <c r="AF199" i="4" s="1"/>
  <c r="AO194" i="203" s="1"/>
  <c r="Z193" i="203"/>
  <c r="AB381" i="4"/>
  <c r="K382" i="4"/>
  <c r="P381" i="4"/>
  <c r="V381" i="4" s="1"/>
  <c r="D382" i="4"/>
  <c r="X382" i="4"/>
  <c r="G383" i="4"/>
  <c r="O382" i="4"/>
  <c r="J383" i="4"/>
  <c r="AC382" i="4"/>
  <c r="F383" i="4"/>
  <c r="N382" i="4"/>
  <c r="U383" i="4"/>
  <c r="W382" i="4"/>
  <c r="Q381" i="4"/>
  <c r="T383" i="4"/>
  <c r="Y384" i="4"/>
  <c r="E384" i="4"/>
  <c r="C383" i="4"/>
  <c r="H382" i="4"/>
  <c r="N194" i="203" l="1"/>
  <c r="X194" i="203"/>
  <c r="D194" i="203"/>
  <c r="E194" i="203"/>
  <c r="S193" i="203"/>
  <c r="T193" i="203"/>
  <c r="AK193" i="203"/>
  <c r="AP199" i="4"/>
  <c r="AD199" i="4"/>
  <c r="AK194" i="203" s="1"/>
  <c r="AA193" i="203"/>
  <c r="AO199" i="4"/>
  <c r="AL193" i="203"/>
  <c r="AK199" i="4"/>
  <c r="AC194" i="203" s="1"/>
  <c r="AJ198" i="4"/>
  <c r="AQ193" i="203" s="1"/>
  <c r="AE199" i="4"/>
  <c r="T384" i="4"/>
  <c r="Y385" i="4"/>
  <c r="E385" i="4"/>
  <c r="C384" i="4"/>
  <c r="D383" i="4"/>
  <c r="G384" i="4"/>
  <c r="X383" i="4"/>
  <c r="AC383" i="4"/>
  <c r="O383" i="4"/>
  <c r="J384" i="4"/>
  <c r="F384" i="4"/>
  <c r="W383" i="4"/>
  <c r="N383" i="4"/>
  <c r="U384" i="4"/>
  <c r="I383" i="4"/>
  <c r="H383" i="4"/>
  <c r="AB382" i="4"/>
  <c r="Q382" i="4"/>
  <c r="K383" i="4"/>
  <c r="Z382" i="4"/>
  <c r="Z381" i="4"/>
  <c r="B194" i="203" l="1"/>
  <c r="I384" i="4"/>
  <c r="M193" i="203"/>
  <c r="O194" i="203"/>
  <c r="C194" i="203"/>
  <c r="P193" i="203"/>
  <c r="Q194" i="203"/>
  <c r="AQ199" i="4"/>
  <c r="AG199" i="4"/>
  <c r="Z194" i="203" s="1"/>
  <c r="AA199" i="4"/>
  <c r="AD200" i="4" s="1"/>
  <c r="AG200" i="4" s="1"/>
  <c r="Z195" i="203" s="1"/>
  <c r="AN193" i="203"/>
  <c r="AM194" i="203"/>
  <c r="H384" i="4"/>
  <c r="AB383" i="4"/>
  <c r="Q383" i="4"/>
  <c r="T385" i="4"/>
  <c r="Y386" i="4"/>
  <c r="E386" i="4"/>
  <c r="C385" i="4"/>
  <c r="P383" i="4"/>
  <c r="V383" i="4" s="1"/>
  <c r="K384" i="4"/>
  <c r="D384" i="4"/>
  <c r="X384" i="4"/>
  <c r="F385" i="4"/>
  <c r="G385" i="4"/>
  <c r="O384" i="4"/>
  <c r="J385" i="4"/>
  <c r="AC384" i="4"/>
  <c r="N384" i="4"/>
  <c r="W384" i="4"/>
  <c r="U385" i="4"/>
  <c r="P384" i="4" l="1"/>
  <c r="V384" i="4" s="1"/>
  <c r="I385" i="4"/>
  <c r="P385" i="4" s="1"/>
  <c r="B195" i="203"/>
  <c r="O195" i="203"/>
  <c r="S194" i="203"/>
  <c r="D195" i="203"/>
  <c r="M194" i="203"/>
  <c r="X195" i="203"/>
  <c r="E195" i="203"/>
  <c r="T194" i="203"/>
  <c r="AA194" i="203"/>
  <c r="AK195" i="203"/>
  <c r="AP200" i="4"/>
  <c r="AN194" i="203"/>
  <c r="AL194" i="203"/>
  <c r="AO200" i="4"/>
  <c r="AJ199" i="4"/>
  <c r="AQ194" i="203" s="1"/>
  <c r="AF200" i="4"/>
  <c r="AE200" i="4"/>
  <c r="AM195" i="203" s="1"/>
  <c r="AK200" i="4"/>
  <c r="AC195" i="203" s="1"/>
  <c r="AB384" i="4"/>
  <c r="D385" i="4"/>
  <c r="O385" i="4"/>
  <c r="X385" i="4"/>
  <c r="J386" i="4"/>
  <c r="G386" i="4"/>
  <c r="AC385" i="4"/>
  <c r="F386" i="4"/>
  <c r="W385" i="4"/>
  <c r="U386" i="4"/>
  <c r="N385" i="4"/>
  <c r="T386" i="4"/>
  <c r="Y387" i="4"/>
  <c r="E387" i="4"/>
  <c r="C386" i="4"/>
  <c r="Q384" i="4"/>
  <c r="Z383" i="4"/>
  <c r="K385" i="4"/>
  <c r="Z384" i="4"/>
  <c r="H385" i="4"/>
  <c r="Z385" i="4" l="1"/>
  <c r="V385" i="4"/>
  <c r="I386" i="4"/>
  <c r="Q195" i="203"/>
  <c r="C195" i="203"/>
  <c r="P194" i="203"/>
  <c r="AQ200" i="4"/>
  <c r="AA200" i="4"/>
  <c r="AO201" i="4" s="1"/>
  <c r="AO195" i="203"/>
  <c r="T387" i="4"/>
  <c r="Y388" i="4"/>
  <c r="E388" i="4"/>
  <c r="C387" i="4"/>
  <c r="K386" i="4"/>
  <c r="AB385" i="4"/>
  <c r="Q385" i="4"/>
  <c r="O386" i="4"/>
  <c r="X386" i="4"/>
  <c r="J387" i="4"/>
  <c r="F387" i="4"/>
  <c r="D386" i="4"/>
  <c r="AC386" i="4"/>
  <c r="G387" i="4"/>
  <c r="W386" i="4"/>
  <c r="U387" i="4"/>
  <c r="N386" i="4"/>
  <c r="H386" i="4"/>
  <c r="P386" i="4" l="1"/>
  <c r="H387" i="4"/>
  <c r="E196" i="203"/>
  <c r="X196" i="203"/>
  <c r="N196" i="203"/>
  <c r="T195" i="203"/>
  <c r="D196" i="203"/>
  <c r="M195" i="203"/>
  <c r="N195" i="203"/>
  <c r="S195" i="203"/>
  <c r="AA195" i="203"/>
  <c r="AK201" i="4"/>
  <c r="AC196" i="203" s="1"/>
  <c r="AJ200" i="4"/>
  <c r="AQ195" i="203" s="1"/>
  <c r="AP201" i="4"/>
  <c r="AQ201" i="4" s="1"/>
  <c r="AA196" i="203" s="1"/>
  <c r="AE201" i="4"/>
  <c r="AF201" i="4"/>
  <c r="AO196" i="203" s="1"/>
  <c r="AD201" i="4"/>
  <c r="I387" i="4"/>
  <c r="Q386" i="4"/>
  <c r="AB386" i="4"/>
  <c r="O387" i="4"/>
  <c r="AC387" i="4"/>
  <c r="F388" i="4"/>
  <c r="X387" i="4"/>
  <c r="J388" i="4"/>
  <c r="D387" i="4"/>
  <c r="G388" i="4"/>
  <c r="N387" i="4"/>
  <c r="U388" i="4"/>
  <c r="W387" i="4"/>
  <c r="K387" i="4"/>
  <c r="T388" i="4"/>
  <c r="Y389" i="4"/>
  <c r="E389" i="4"/>
  <c r="C388" i="4"/>
  <c r="Z386" i="4" l="1"/>
  <c r="V386" i="4"/>
  <c r="O196" i="203"/>
  <c r="Q196" i="203"/>
  <c r="P195" i="203"/>
  <c r="AK196" i="203"/>
  <c r="AL195" i="203"/>
  <c r="AM196" i="203"/>
  <c r="AN195" i="203"/>
  <c r="AA201" i="4"/>
  <c r="AO202" i="4" s="1"/>
  <c r="AG201" i="4"/>
  <c r="P387" i="4"/>
  <c r="V387" i="4" s="1"/>
  <c r="D388" i="4"/>
  <c r="O388" i="4"/>
  <c r="AC388" i="4"/>
  <c r="J389" i="4"/>
  <c r="F389" i="4"/>
  <c r="X388" i="4"/>
  <c r="G389" i="4"/>
  <c r="W388" i="4"/>
  <c r="U389" i="4"/>
  <c r="N388" i="4"/>
  <c r="T389" i="4"/>
  <c r="Y390" i="4"/>
  <c r="E390" i="4"/>
  <c r="C389" i="4"/>
  <c r="I388" i="4"/>
  <c r="Q387" i="4"/>
  <c r="K388" i="4"/>
  <c r="AB387" i="4"/>
  <c r="H388" i="4"/>
  <c r="I389" i="4" l="1"/>
  <c r="P389" i="4" s="1"/>
  <c r="V389" i="4" s="1"/>
  <c r="M196" i="203"/>
  <c r="X197" i="203"/>
  <c r="B196" i="203"/>
  <c r="E197" i="203"/>
  <c r="Q197" i="203"/>
  <c r="D197" i="203"/>
  <c r="C196" i="203"/>
  <c r="B197" i="203"/>
  <c r="AD202" i="4"/>
  <c r="AG202" i="4" s="1"/>
  <c r="Z196" i="203"/>
  <c r="AP202" i="4"/>
  <c r="AQ202" i="4" s="1"/>
  <c r="AF202" i="4"/>
  <c r="AJ201" i="4"/>
  <c r="AK202" i="4"/>
  <c r="AC197" i="203" s="1"/>
  <c r="AE202" i="4"/>
  <c r="AN196" i="203"/>
  <c r="Z387" i="4"/>
  <c r="K389" i="4"/>
  <c r="H389" i="4"/>
  <c r="Q388" i="4"/>
  <c r="X389" i="4"/>
  <c r="J390" i="4"/>
  <c r="F390" i="4"/>
  <c r="G390" i="4"/>
  <c r="O389" i="4"/>
  <c r="AC389" i="4"/>
  <c r="D389" i="4"/>
  <c r="N389" i="4"/>
  <c r="W389" i="4"/>
  <c r="U390" i="4"/>
  <c r="P388" i="4"/>
  <c r="V388" i="4" s="1"/>
  <c r="T390" i="4"/>
  <c r="Y391" i="4"/>
  <c r="E391" i="4"/>
  <c r="C390" i="4"/>
  <c r="AB388" i="4"/>
  <c r="H390" i="4" l="1"/>
  <c r="C197" i="203"/>
  <c r="O197" i="203"/>
  <c r="T196" i="203"/>
  <c r="S196" i="203"/>
  <c r="P196" i="203"/>
  <c r="Z197" i="203"/>
  <c r="AO197" i="203"/>
  <c r="AA197" i="203"/>
  <c r="AQ196" i="203"/>
  <c r="AM197" i="203"/>
  <c r="AA202" i="4"/>
  <c r="AO203" i="4" s="1"/>
  <c r="AL196" i="203"/>
  <c r="I390" i="4"/>
  <c r="P390" i="4" s="1"/>
  <c r="V390" i="4" s="1"/>
  <c r="K390" i="4"/>
  <c r="Q389" i="4"/>
  <c r="AC390" i="4"/>
  <c r="F391" i="4"/>
  <c r="O390" i="4"/>
  <c r="J391" i="4"/>
  <c r="X390" i="4"/>
  <c r="G391" i="4"/>
  <c r="D390" i="4"/>
  <c r="N390" i="4"/>
  <c r="W390" i="4"/>
  <c r="U391" i="4"/>
  <c r="Z388" i="4"/>
  <c r="T391" i="4"/>
  <c r="Y392" i="4"/>
  <c r="E392" i="4"/>
  <c r="C391" i="4"/>
  <c r="AB389" i="4"/>
  <c r="Z389" i="4"/>
  <c r="I391" i="4" l="1"/>
  <c r="P391" i="4" s="1"/>
  <c r="V391" i="4" s="1"/>
  <c r="X198" i="203"/>
  <c r="P197" i="203"/>
  <c r="D198" i="203"/>
  <c r="E198" i="203"/>
  <c r="M197" i="203"/>
  <c r="N197" i="203"/>
  <c r="C198" i="203"/>
  <c r="AK197" i="203"/>
  <c r="AK203" i="4"/>
  <c r="AC198" i="203" s="1"/>
  <c r="AF203" i="4"/>
  <c r="AJ202" i="4"/>
  <c r="AQ197" i="203" s="1"/>
  <c r="AE203" i="4"/>
  <c r="AM198" i="203" s="1"/>
  <c r="AP203" i="4"/>
  <c r="AQ203" i="4" s="1"/>
  <c r="AL197" i="203"/>
  <c r="AD203" i="4"/>
  <c r="AK198" i="203" s="1"/>
  <c r="H391" i="4"/>
  <c r="K391" i="4"/>
  <c r="AB390" i="4"/>
  <c r="AC391" i="4"/>
  <c r="G392" i="4"/>
  <c r="F392" i="4"/>
  <c r="X391" i="4"/>
  <c r="D391" i="4"/>
  <c r="J392" i="4"/>
  <c r="O391" i="4"/>
  <c r="U392" i="4"/>
  <c r="W391" i="4"/>
  <c r="N391" i="4"/>
  <c r="T392" i="4"/>
  <c r="Y393" i="4"/>
  <c r="E393" i="4"/>
  <c r="C392" i="4"/>
  <c r="Z390" i="4"/>
  <c r="Q390" i="4"/>
  <c r="H392" i="4" l="1"/>
  <c r="B198" i="203"/>
  <c r="N198" i="203"/>
  <c r="T197" i="203"/>
  <c r="Q198" i="203"/>
  <c r="O198" i="203"/>
  <c r="S197" i="203"/>
  <c r="AO198" i="203"/>
  <c r="AA203" i="4"/>
  <c r="AG203" i="4"/>
  <c r="Z198" i="203" s="1"/>
  <c r="AA198" i="203"/>
  <c r="AN197" i="203"/>
  <c r="AB391" i="4"/>
  <c r="K392" i="4"/>
  <c r="Q391" i="4"/>
  <c r="Z391" i="4"/>
  <c r="T393" i="4"/>
  <c r="Y394" i="4"/>
  <c r="E394" i="4"/>
  <c r="C393" i="4"/>
  <c r="O392" i="4"/>
  <c r="F393" i="4"/>
  <c r="D392" i="4"/>
  <c r="J393" i="4"/>
  <c r="G393" i="4"/>
  <c r="AC392" i="4"/>
  <c r="X392" i="4"/>
  <c r="N392" i="4"/>
  <c r="W392" i="4"/>
  <c r="U393" i="4"/>
  <c r="I392" i="4"/>
  <c r="H393" i="4" l="1"/>
  <c r="D199" i="203"/>
  <c r="E199" i="203"/>
  <c r="T198" i="203"/>
  <c r="P198" i="203"/>
  <c r="S198" i="203"/>
  <c r="B199" i="203"/>
  <c r="X199" i="203"/>
  <c r="AP204" i="4"/>
  <c r="AF204" i="4"/>
  <c r="AO204" i="4"/>
  <c r="AE204" i="4"/>
  <c r="AM199" i="203" s="1"/>
  <c r="AD204" i="4"/>
  <c r="AG204" i="4" s="1"/>
  <c r="AJ203" i="4"/>
  <c r="AK204" i="4"/>
  <c r="AC199" i="203" s="1"/>
  <c r="AL198" i="203"/>
  <c r="AN198" i="203"/>
  <c r="I393" i="4"/>
  <c r="AB392" i="4"/>
  <c r="T394" i="4"/>
  <c r="Y395" i="4"/>
  <c r="E395" i="4"/>
  <c r="C394" i="4"/>
  <c r="K393" i="4"/>
  <c r="Q392" i="4"/>
  <c r="P392" i="4"/>
  <c r="V392" i="4" s="1"/>
  <c r="O393" i="4"/>
  <c r="G394" i="4"/>
  <c r="AC393" i="4"/>
  <c r="F394" i="4"/>
  <c r="X393" i="4"/>
  <c r="J394" i="4"/>
  <c r="D393" i="4"/>
  <c r="W393" i="4"/>
  <c r="N393" i="4"/>
  <c r="U394" i="4"/>
  <c r="I394" i="4" l="1"/>
  <c r="P394" i="4" s="1"/>
  <c r="V394" i="4" s="1"/>
  <c r="T199" i="203"/>
  <c r="M198" i="203"/>
  <c r="O199" i="203"/>
  <c r="Q199" i="203"/>
  <c r="AQ204" i="4"/>
  <c r="AO199" i="203"/>
  <c r="Z199" i="203"/>
  <c r="AA204" i="4"/>
  <c r="AP205" i="4" s="1"/>
  <c r="AK199" i="203"/>
  <c r="AQ198" i="203"/>
  <c r="P393" i="4"/>
  <c r="V393" i="4" s="1"/>
  <c r="H394" i="4"/>
  <c r="AB393" i="4"/>
  <c r="K394" i="4"/>
  <c r="T395" i="4"/>
  <c r="Y396" i="4"/>
  <c r="E396" i="4"/>
  <c r="C395" i="4"/>
  <c r="Q393" i="4"/>
  <c r="Z392" i="4"/>
  <c r="O394" i="4"/>
  <c r="J395" i="4"/>
  <c r="AC394" i="4"/>
  <c r="X394" i="4"/>
  <c r="G395" i="4"/>
  <c r="D394" i="4"/>
  <c r="F395" i="4"/>
  <c r="U395" i="4"/>
  <c r="N394" i="4"/>
  <c r="W394" i="4"/>
  <c r="I395" i="4" l="1"/>
  <c r="X200" i="203"/>
  <c r="C199" i="203"/>
  <c r="N200" i="203"/>
  <c r="N199" i="203"/>
  <c r="D200" i="203"/>
  <c r="P199" i="203"/>
  <c r="E200" i="203"/>
  <c r="AO205" i="4"/>
  <c r="AQ205" i="4" s="1"/>
  <c r="AA200" i="203" s="1"/>
  <c r="AA199" i="203"/>
  <c r="AK205" i="4"/>
  <c r="AC200" i="203" s="1"/>
  <c r="AJ204" i="4"/>
  <c r="AF205" i="4"/>
  <c r="AD205" i="4"/>
  <c r="AG205" i="4" s="1"/>
  <c r="AE205" i="4"/>
  <c r="AM200" i="203" s="1"/>
  <c r="Z393" i="4"/>
  <c r="H395" i="4"/>
  <c r="AB394" i="4"/>
  <c r="K395" i="4"/>
  <c r="Z394" i="4"/>
  <c r="Q394" i="4"/>
  <c r="T396" i="4"/>
  <c r="Y397" i="4"/>
  <c r="E397" i="4"/>
  <c r="C396" i="4"/>
  <c r="X395" i="4"/>
  <c r="AC395" i="4"/>
  <c r="O395" i="4"/>
  <c r="J396" i="4"/>
  <c r="D395" i="4"/>
  <c r="G396" i="4"/>
  <c r="F396" i="4"/>
  <c r="U396" i="4"/>
  <c r="W395" i="4"/>
  <c r="N395" i="4"/>
  <c r="P395" i="4" l="1"/>
  <c r="V395" i="4" s="1"/>
  <c r="I396" i="4"/>
  <c r="P396" i="4" s="1"/>
  <c r="V396" i="4" s="1"/>
  <c r="O200" i="203"/>
  <c r="B200" i="203"/>
  <c r="S199" i="203"/>
  <c r="C200" i="203"/>
  <c r="M199" i="203"/>
  <c r="Q200" i="203"/>
  <c r="AL199" i="203"/>
  <c r="AN199" i="203"/>
  <c r="AK200" i="203"/>
  <c r="AQ199" i="203"/>
  <c r="AA205" i="4"/>
  <c r="AO200" i="203"/>
  <c r="Z200" i="203"/>
  <c r="H396" i="4"/>
  <c r="AB395" i="4"/>
  <c r="D396" i="4"/>
  <c r="G397" i="4"/>
  <c r="AC396" i="4"/>
  <c r="J397" i="4"/>
  <c r="X396" i="4"/>
  <c r="F397" i="4"/>
  <c r="O396" i="4"/>
  <c r="U397" i="4"/>
  <c r="W396" i="4"/>
  <c r="N396" i="4"/>
  <c r="T397" i="4"/>
  <c r="Y398" i="4"/>
  <c r="E398" i="4"/>
  <c r="C397" i="4"/>
  <c r="Z395" i="4"/>
  <c r="K396" i="4"/>
  <c r="Q395" i="4"/>
  <c r="I397" i="4" l="1"/>
  <c r="P397" i="4" s="1"/>
  <c r="V397" i="4" s="1"/>
  <c r="X201" i="203"/>
  <c r="B201" i="203"/>
  <c r="S200" i="203"/>
  <c r="T200" i="203"/>
  <c r="D201" i="203"/>
  <c r="C201" i="203"/>
  <c r="E201" i="203"/>
  <c r="O201" i="203"/>
  <c r="P200" i="203"/>
  <c r="M200" i="203"/>
  <c r="AO206" i="4"/>
  <c r="AP206" i="4"/>
  <c r="AN200" i="203"/>
  <c r="AD206" i="4"/>
  <c r="AG206" i="4" s="1"/>
  <c r="AE206" i="4"/>
  <c r="AM201" i="203" s="1"/>
  <c r="AK206" i="4"/>
  <c r="AC201" i="203" s="1"/>
  <c r="AL200" i="203"/>
  <c r="AF206" i="4"/>
  <c r="AO201" i="203" s="1"/>
  <c r="AJ205" i="4"/>
  <c r="AQ200" i="203" s="1"/>
  <c r="T398" i="4"/>
  <c r="Y399" i="4"/>
  <c r="E399" i="4"/>
  <c r="C398" i="4"/>
  <c r="Q396" i="4"/>
  <c r="AT259" i="203"/>
  <c r="K397" i="4"/>
  <c r="Z396" i="4"/>
  <c r="J398" i="4"/>
  <c r="X397" i="4"/>
  <c r="G398" i="4"/>
  <c r="F398" i="4"/>
  <c r="D397" i="4"/>
  <c r="O397" i="4"/>
  <c r="AC397" i="4"/>
  <c r="U398" i="4"/>
  <c r="W397" i="4"/>
  <c r="N397" i="4"/>
  <c r="H397" i="4"/>
  <c r="AB396" i="4"/>
  <c r="H398" i="4" l="1"/>
  <c r="X202" i="203"/>
  <c r="Q201" i="203"/>
  <c r="E202" i="203"/>
  <c r="M201" i="203"/>
  <c r="N201" i="203"/>
  <c r="P201" i="203"/>
  <c r="AQ206" i="4"/>
  <c r="AA206" i="4"/>
  <c r="AK201" i="203"/>
  <c r="Z201" i="203"/>
  <c r="I398" i="4"/>
  <c r="P398" i="4" s="1"/>
  <c r="V398" i="4" s="1"/>
  <c r="AB397" i="4"/>
  <c r="T399" i="4"/>
  <c r="Y400" i="4"/>
  <c r="E400" i="4"/>
  <c r="C399" i="4"/>
  <c r="Z397" i="4"/>
  <c r="AT260" i="203"/>
  <c r="AT247" i="203"/>
  <c r="K398" i="4"/>
  <c r="Q397" i="4"/>
  <c r="G399" i="4"/>
  <c r="AC398" i="4"/>
  <c r="F399" i="4"/>
  <c r="J399" i="4"/>
  <c r="O398" i="4"/>
  <c r="X398" i="4"/>
  <c r="D398" i="4"/>
  <c r="N398" i="4"/>
  <c r="U399" i="4"/>
  <c r="W398" i="4"/>
  <c r="Q202" i="203" l="1"/>
  <c r="D202" i="203"/>
  <c r="H399" i="4"/>
  <c r="T201" i="203"/>
  <c r="B202" i="203"/>
  <c r="O202" i="203"/>
  <c r="S201" i="203"/>
  <c r="N202" i="203"/>
  <c r="AA201" i="203"/>
  <c r="AJ206" i="4"/>
  <c r="AQ201" i="203" s="1"/>
  <c r="AP207" i="4"/>
  <c r="AE207" i="4"/>
  <c r="AN201" i="203"/>
  <c r="AO207" i="4"/>
  <c r="AF207" i="4"/>
  <c r="AD207" i="4"/>
  <c r="AG207" i="4" s="1"/>
  <c r="Z202" i="203" s="1"/>
  <c r="AL201" i="203"/>
  <c r="AK207" i="4"/>
  <c r="AC202" i="203" s="1"/>
  <c r="K399" i="4"/>
  <c r="AB398" i="4"/>
  <c r="Z398" i="4"/>
  <c r="AC399" i="4"/>
  <c r="F400" i="4"/>
  <c r="J400" i="4"/>
  <c r="O399" i="4"/>
  <c r="G400" i="4"/>
  <c r="D399" i="4"/>
  <c r="X399" i="4"/>
  <c r="W399" i="4"/>
  <c r="U400" i="4"/>
  <c r="N399" i="4"/>
  <c r="AT261" i="203"/>
  <c r="AT235" i="203"/>
  <c r="Q398" i="4"/>
  <c r="T400" i="4"/>
  <c r="Y401" i="4"/>
  <c r="E401" i="4"/>
  <c r="C400" i="4"/>
  <c r="AT248" i="203"/>
  <c r="I399" i="4"/>
  <c r="H400" i="4" l="1"/>
  <c r="E203" i="203"/>
  <c r="C202" i="203"/>
  <c r="P202" i="203"/>
  <c r="B203" i="203"/>
  <c r="S202" i="203"/>
  <c r="Q203" i="203"/>
  <c r="X203" i="203"/>
  <c r="D203" i="203"/>
  <c r="AQ207" i="4"/>
  <c r="AO202" i="203"/>
  <c r="AM202" i="203"/>
  <c r="AA207" i="4"/>
  <c r="AO208" i="4" s="1"/>
  <c r="AK202" i="203"/>
  <c r="P399" i="4"/>
  <c r="V399" i="4" s="1"/>
  <c r="K400" i="4"/>
  <c r="AB399" i="4"/>
  <c r="T401" i="4"/>
  <c r="Y402" i="4"/>
  <c r="E402" i="4"/>
  <c r="C401" i="4"/>
  <c r="AT249" i="203"/>
  <c r="AT223" i="203"/>
  <c r="AT262" i="203"/>
  <c r="Q399" i="4"/>
  <c r="G401" i="4"/>
  <c r="O400" i="4"/>
  <c r="X400" i="4"/>
  <c r="F401" i="4"/>
  <c r="D400" i="4"/>
  <c r="AC400" i="4"/>
  <c r="J401" i="4"/>
  <c r="N400" i="4"/>
  <c r="W400" i="4"/>
  <c r="U401" i="4"/>
  <c r="I400" i="4"/>
  <c r="AT236" i="203"/>
  <c r="H401" i="4" l="1"/>
  <c r="T202" i="203"/>
  <c r="O203" i="203"/>
  <c r="N203" i="203"/>
  <c r="M202" i="203"/>
  <c r="AA202" i="203"/>
  <c r="AD208" i="4"/>
  <c r="AK203" i="203" s="1"/>
  <c r="AL202" i="203"/>
  <c r="AK208" i="4"/>
  <c r="AC203" i="203" s="1"/>
  <c r="AN202" i="203"/>
  <c r="AP208" i="4"/>
  <c r="AQ208" i="4" s="1"/>
  <c r="AF208" i="4"/>
  <c r="AO203" i="203" s="1"/>
  <c r="AJ207" i="4"/>
  <c r="AQ202" i="203" s="1"/>
  <c r="AE208" i="4"/>
  <c r="AM203" i="203" s="1"/>
  <c r="AB400" i="4"/>
  <c r="P400" i="4"/>
  <c r="V400" i="4" s="1"/>
  <c r="AT237" i="203"/>
  <c r="K401" i="4"/>
  <c r="AT250" i="203"/>
  <c r="AT224" i="203"/>
  <c r="Z399" i="4"/>
  <c r="Q400" i="4"/>
  <c r="AT263" i="203"/>
  <c r="G402" i="4"/>
  <c r="F402" i="4"/>
  <c r="J402" i="4"/>
  <c r="AC401" i="4"/>
  <c r="D401" i="4"/>
  <c r="X401" i="4"/>
  <c r="O401" i="4"/>
  <c r="U402" i="4"/>
  <c r="N401" i="4"/>
  <c r="W401" i="4"/>
  <c r="I401" i="4"/>
  <c r="T402" i="4"/>
  <c r="Y403" i="4"/>
  <c r="E403" i="4"/>
  <c r="C402" i="4"/>
  <c r="AT211" i="203"/>
  <c r="B204" i="203" l="1"/>
  <c r="X204" i="203"/>
  <c r="C203" i="203"/>
  <c r="E204" i="203"/>
  <c r="P203" i="203"/>
  <c r="D204" i="203"/>
  <c r="N204" i="203"/>
  <c r="T203" i="203"/>
  <c r="AG208" i="4"/>
  <c r="AA208" i="4"/>
  <c r="AF209" i="4" s="1"/>
  <c r="AO204" i="203" s="1"/>
  <c r="AA203" i="203"/>
  <c r="AB401" i="4"/>
  <c r="AC402" i="4"/>
  <c r="F403" i="4"/>
  <c r="J403" i="4"/>
  <c r="O402" i="4"/>
  <c r="X402" i="4"/>
  <c r="G403" i="4"/>
  <c r="D402" i="4"/>
  <c r="N402" i="4"/>
  <c r="W402" i="4"/>
  <c r="U403" i="4"/>
  <c r="Q401" i="4"/>
  <c r="AT238" i="203"/>
  <c r="Z400" i="4"/>
  <c r="I402" i="4"/>
  <c r="AT225" i="203"/>
  <c r="H402" i="4"/>
  <c r="AT212" i="203"/>
  <c r="P401" i="4"/>
  <c r="V401" i="4" s="1"/>
  <c r="T403" i="4"/>
  <c r="Y404" i="4"/>
  <c r="E404" i="4"/>
  <c r="C403" i="4"/>
  <c r="AT199" i="203"/>
  <c r="K402" i="4"/>
  <c r="AT264" i="203"/>
  <c r="AT251" i="203"/>
  <c r="H403" i="4" l="1"/>
  <c r="S203" i="203"/>
  <c r="O204" i="203"/>
  <c r="Q204" i="203"/>
  <c r="M203" i="203"/>
  <c r="AP209" i="4"/>
  <c r="Z203" i="203"/>
  <c r="AO209" i="4"/>
  <c r="AD209" i="4"/>
  <c r="AK209" i="4"/>
  <c r="AC204" i="203" s="1"/>
  <c r="AE209" i="4"/>
  <c r="AJ208" i="4"/>
  <c r="AQ203" i="203" s="1"/>
  <c r="AN203" i="203"/>
  <c r="AT187" i="203"/>
  <c r="K403" i="4"/>
  <c r="AT239" i="203"/>
  <c r="T404" i="4"/>
  <c r="Y405" i="4"/>
  <c r="E405" i="4"/>
  <c r="C404" i="4"/>
  <c r="P402" i="4"/>
  <c r="V402" i="4" s="1"/>
  <c r="J404" i="4"/>
  <c r="AC403" i="4"/>
  <c r="O403" i="4"/>
  <c r="G404" i="4"/>
  <c r="X403" i="4"/>
  <c r="F404" i="4"/>
  <c r="D403" i="4"/>
  <c r="W403" i="4"/>
  <c r="N403" i="4"/>
  <c r="U404" i="4"/>
  <c r="AB402" i="4"/>
  <c r="I403" i="4"/>
  <c r="Z401" i="4"/>
  <c r="AT265" i="203"/>
  <c r="AT252" i="203"/>
  <c r="AT200" i="203"/>
  <c r="AT226" i="203"/>
  <c r="AT213" i="203"/>
  <c r="Q402" i="4"/>
  <c r="H404" i="4" l="1"/>
  <c r="C204" i="203"/>
  <c r="T204" i="203"/>
  <c r="S204" i="203"/>
  <c r="D205" i="203"/>
  <c r="E205" i="203"/>
  <c r="Q205" i="203"/>
  <c r="X205" i="203"/>
  <c r="N205" i="203"/>
  <c r="AQ209" i="4"/>
  <c r="AA204" i="203" s="1"/>
  <c r="AG209" i="4"/>
  <c r="AA209" i="4"/>
  <c r="AK210" i="4" s="1"/>
  <c r="AC205" i="203" s="1"/>
  <c r="AM204" i="203"/>
  <c r="AL203" i="203"/>
  <c r="AK204" i="203"/>
  <c r="I404" i="4"/>
  <c r="AT201" i="203"/>
  <c r="AT253" i="203"/>
  <c r="AT214" i="203"/>
  <c r="AT227" i="203"/>
  <c r="K404" i="4"/>
  <c r="Z402" i="4"/>
  <c r="AT267" i="203"/>
  <c r="AB403" i="4"/>
  <c r="AT175" i="203"/>
  <c r="AT188" i="203"/>
  <c r="P403" i="4"/>
  <c r="V403" i="4" s="1"/>
  <c r="AT240" i="203"/>
  <c r="D404" i="4"/>
  <c r="X404" i="4"/>
  <c r="O404" i="4"/>
  <c r="J405" i="4"/>
  <c r="AC404" i="4"/>
  <c r="F405" i="4"/>
  <c r="G405" i="4"/>
  <c r="W404" i="4"/>
  <c r="U405" i="4"/>
  <c r="N404" i="4"/>
  <c r="Q403" i="4"/>
  <c r="T405" i="4"/>
  <c r="Y406" i="4"/>
  <c r="E406" i="4"/>
  <c r="C405" i="4"/>
  <c r="AT266" i="203"/>
  <c r="O205" i="203" l="1"/>
  <c r="M204" i="203"/>
  <c r="P204" i="203"/>
  <c r="B205" i="203"/>
  <c r="C205" i="203"/>
  <c r="AJ209" i="4"/>
  <c r="AP210" i="4"/>
  <c r="AE210" i="4"/>
  <c r="AM205" i="203" s="1"/>
  <c r="Z204" i="203"/>
  <c r="AD210" i="4"/>
  <c r="AF210" i="4"/>
  <c r="AO205" i="203" s="1"/>
  <c r="AO210" i="4"/>
  <c r="P404" i="4"/>
  <c r="AB404" i="4"/>
  <c r="AT241" i="203"/>
  <c r="AT215" i="203"/>
  <c r="F406" i="4"/>
  <c r="AC405" i="4"/>
  <c r="G406" i="4"/>
  <c r="J406" i="4"/>
  <c r="O405" i="4"/>
  <c r="D405" i="4"/>
  <c r="X405" i="4"/>
  <c r="U406" i="4"/>
  <c r="W405" i="4"/>
  <c r="N405" i="4"/>
  <c r="AT176" i="203"/>
  <c r="I405" i="4"/>
  <c r="T406" i="4"/>
  <c r="Y407" i="4"/>
  <c r="E407" i="4"/>
  <c r="C406" i="4"/>
  <c r="H405" i="4"/>
  <c r="Z403" i="4"/>
  <c r="AT202" i="203"/>
  <c r="AT228" i="203"/>
  <c r="AT189" i="203"/>
  <c r="AT254" i="203"/>
  <c r="K405" i="4"/>
  <c r="AT163" i="203"/>
  <c r="Q404" i="4"/>
  <c r="Z404" i="4" l="1"/>
  <c r="V404" i="4"/>
  <c r="H406" i="4"/>
  <c r="P205" i="203"/>
  <c r="S205" i="203"/>
  <c r="E206" i="203"/>
  <c r="D206" i="203"/>
  <c r="O206" i="203"/>
  <c r="X206" i="203"/>
  <c r="AQ204" i="203"/>
  <c r="AN204" i="203"/>
  <c r="T205" i="203"/>
  <c r="AQ210" i="4"/>
  <c r="AA205" i="203" s="1"/>
  <c r="AL204" i="203"/>
  <c r="AA210" i="4"/>
  <c r="AJ210" i="4" s="1"/>
  <c r="AG210" i="4"/>
  <c r="AK205" i="203"/>
  <c r="AT151" i="203"/>
  <c r="AT190" i="203"/>
  <c r="AT229" i="203"/>
  <c r="P405" i="4"/>
  <c r="V405" i="4" s="1"/>
  <c r="AT242" i="203"/>
  <c r="AT216" i="203"/>
  <c r="F407" i="4"/>
  <c r="D406" i="4"/>
  <c r="G407" i="4"/>
  <c r="X406" i="4"/>
  <c r="AC406" i="4"/>
  <c r="J407" i="4"/>
  <c r="O406" i="4"/>
  <c r="U407" i="4"/>
  <c r="W406" i="4"/>
  <c r="N406" i="4"/>
  <c r="K406" i="4"/>
  <c r="AT255" i="203"/>
  <c r="T407" i="4"/>
  <c r="C407" i="4"/>
  <c r="AT177" i="203"/>
  <c r="I406" i="4"/>
  <c r="AT203" i="203"/>
  <c r="AT256" i="203"/>
  <c r="AB405" i="4"/>
  <c r="AT164" i="203"/>
  <c r="Q405" i="4"/>
  <c r="I407" i="4" l="1"/>
  <c r="P407" i="4" s="1"/>
  <c r="C206" i="203"/>
  <c r="M205" i="203"/>
  <c r="N206" i="203"/>
  <c r="Q206" i="203"/>
  <c r="B206" i="203"/>
  <c r="AD211" i="4"/>
  <c r="AG211" i="4" s="1"/>
  <c r="AN205" i="203"/>
  <c r="AO211" i="4"/>
  <c r="AK211" i="4"/>
  <c r="AC206" i="203" s="1"/>
  <c r="Z205" i="203"/>
  <c r="AE211" i="4"/>
  <c r="AM206" i="203" s="1"/>
  <c r="AP211" i="4"/>
  <c r="AF211" i="4"/>
  <c r="AO206" i="203" s="1"/>
  <c r="AQ205" i="203"/>
  <c r="AT204" i="203"/>
  <c r="BN259" i="203"/>
  <c r="AT178" i="203"/>
  <c r="AT230" i="203"/>
  <c r="AT152" i="203"/>
  <c r="AT244" i="203"/>
  <c r="AT191" i="203"/>
  <c r="AT165" i="203"/>
  <c r="AT217" i="203"/>
  <c r="Z405" i="4"/>
  <c r="AT139" i="203"/>
  <c r="AC407" i="4"/>
  <c r="D407" i="4"/>
  <c r="X407" i="4"/>
  <c r="O407" i="4"/>
  <c r="N407" i="4"/>
  <c r="W407" i="4"/>
  <c r="AT243" i="203"/>
  <c r="H407" i="4"/>
  <c r="P406" i="4"/>
  <c r="V406" i="4" s="1"/>
  <c r="Q406" i="4"/>
  <c r="AT257" i="203"/>
  <c r="AB406" i="4"/>
  <c r="K407" i="4"/>
  <c r="Z407" i="4" l="1"/>
  <c r="V407" i="4"/>
  <c r="D207" i="203"/>
  <c r="Q207" i="203"/>
  <c r="B207" i="203"/>
  <c r="M206" i="203"/>
  <c r="S206" i="203"/>
  <c r="P206" i="203"/>
  <c r="E207" i="203"/>
  <c r="X207" i="203"/>
  <c r="AQ211" i="4"/>
  <c r="AK206" i="203"/>
  <c r="AL205" i="203"/>
  <c r="AA211" i="4"/>
  <c r="AE212" i="4" s="1"/>
  <c r="Z206" i="203"/>
  <c r="Z406" i="4"/>
  <c r="AT205" i="203"/>
  <c r="AT179" i="203"/>
  <c r="AT166" i="203"/>
  <c r="AT231" i="203"/>
  <c r="BN247" i="203"/>
  <c r="AU259" i="203"/>
  <c r="AB407" i="4"/>
  <c r="AT153" i="203"/>
  <c r="AT192" i="203"/>
  <c r="AT232" i="203"/>
  <c r="AT218" i="203"/>
  <c r="BN260" i="203"/>
  <c r="AT127" i="203"/>
  <c r="AT245" i="203"/>
  <c r="Q407" i="4"/>
  <c r="AT258" i="203"/>
  <c r="AT140" i="203"/>
  <c r="T206" i="203" l="1"/>
  <c r="N207" i="203"/>
  <c r="O207" i="203"/>
  <c r="AA206" i="203"/>
  <c r="AD212" i="4"/>
  <c r="AG212" i="4" s="1"/>
  <c r="Z207" i="203" s="1"/>
  <c r="AK212" i="4"/>
  <c r="AC207" i="203" s="1"/>
  <c r="AF212" i="4"/>
  <c r="AO207" i="203" s="1"/>
  <c r="AO212" i="4"/>
  <c r="AJ211" i="4"/>
  <c r="AQ206" i="203" s="1"/>
  <c r="AM207" i="203"/>
  <c r="AL206" i="203"/>
  <c r="AP212" i="4"/>
  <c r="AT167" i="203"/>
  <c r="BN261" i="203"/>
  <c r="AT233" i="203"/>
  <c r="AT115" i="203"/>
  <c r="AT220" i="203"/>
  <c r="AT141" i="203"/>
  <c r="BN248" i="203"/>
  <c r="AT193" i="203"/>
  <c r="AT246" i="203"/>
  <c r="AU260" i="203"/>
  <c r="BL259" i="203"/>
  <c r="BN235" i="203"/>
  <c r="AT219" i="203"/>
  <c r="AT154" i="203"/>
  <c r="AT128" i="203"/>
  <c r="AU247" i="203"/>
  <c r="AT206" i="203"/>
  <c r="AT180" i="203"/>
  <c r="B208" i="203" l="1"/>
  <c r="D208" i="203"/>
  <c r="X208" i="203"/>
  <c r="T207" i="203"/>
  <c r="Q208" i="203"/>
  <c r="S207" i="203"/>
  <c r="E208" i="203"/>
  <c r="M207" i="203"/>
  <c r="C207" i="203"/>
  <c r="N208" i="203"/>
  <c r="AK207" i="203"/>
  <c r="AA212" i="4"/>
  <c r="AF213" i="4" s="1"/>
  <c r="AQ212" i="4"/>
  <c r="AN206" i="203"/>
  <c r="AU235" i="203"/>
  <c r="AT129" i="203"/>
  <c r="AT221" i="203"/>
  <c r="BL260" i="203"/>
  <c r="AT207" i="203"/>
  <c r="AT208" i="203"/>
  <c r="AT155" i="203"/>
  <c r="AT116" i="203"/>
  <c r="AT181" i="203"/>
  <c r="BN236" i="203"/>
  <c r="AU261" i="203"/>
  <c r="AT194" i="203"/>
  <c r="AU248" i="203"/>
  <c r="BN249" i="203"/>
  <c r="AT103" i="203"/>
  <c r="AT142" i="203"/>
  <c r="BL247" i="203"/>
  <c r="BN262" i="203"/>
  <c r="AT168" i="203"/>
  <c r="BN223" i="203"/>
  <c r="AT234" i="203"/>
  <c r="C208" i="203" l="1"/>
  <c r="P207" i="203"/>
  <c r="O208" i="203"/>
  <c r="AK213" i="4"/>
  <c r="AC208" i="203" s="1"/>
  <c r="AO213" i="4"/>
  <c r="AO208" i="203"/>
  <c r="AP213" i="4"/>
  <c r="AE213" i="4"/>
  <c r="AN207" i="203"/>
  <c r="AD213" i="4"/>
  <c r="AG213" i="4" s="1"/>
  <c r="Z208" i="203" s="1"/>
  <c r="AJ212" i="4"/>
  <c r="AA207" i="203"/>
  <c r="AT222" i="203"/>
  <c r="AT209" i="203"/>
  <c r="BN211" i="203"/>
  <c r="BN250" i="203"/>
  <c r="AU236" i="203"/>
  <c r="AT143" i="203"/>
  <c r="AU262" i="203"/>
  <c r="AT117" i="203"/>
  <c r="BN237" i="203"/>
  <c r="AT91" i="203"/>
  <c r="AT104" i="203"/>
  <c r="AT196" i="203"/>
  <c r="BL261" i="203"/>
  <c r="AU249" i="203"/>
  <c r="BN263" i="203"/>
  <c r="AT182" i="203"/>
  <c r="BL235" i="203"/>
  <c r="AU223" i="203"/>
  <c r="AT156" i="203"/>
  <c r="BL248" i="203"/>
  <c r="AT130" i="203"/>
  <c r="BN224" i="203"/>
  <c r="AT169" i="203"/>
  <c r="AT195" i="203"/>
  <c r="X209" i="203" l="1"/>
  <c r="O209" i="203"/>
  <c r="E209" i="203"/>
  <c r="D209" i="203"/>
  <c r="M208" i="203"/>
  <c r="P208" i="203"/>
  <c r="Q209" i="203"/>
  <c r="AM208" i="203"/>
  <c r="AL207" i="203"/>
  <c r="AQ213" i="4"/>
  <c r="AQ207" i="203"/>
  <c r="AK208" i="203"/>
  <c r="AA213" i="4"/>
  <c r="AJ213" i="4" s="1"/>
  <c r="AU224" i="203"/>
  <c r="AT131" i="203"/>
  <c r="BN251" i="203"/>
  <c r="AU237" i="203"/>
  <c r="AT197" i="203"/>
  <c r="AT157" i="203"/>
  <c r="AU263" i="203"/>
  <c r="AT170" i="203"/>
  <c r="AT184" i="203"/>
  <c r="AT92" i="203"/>
  <c r="AT105" i="203"/>
  <c r="BL249" i="203"/>
  <c r="BN238" i="203"/>
  <c r="BL236" i="203"/>
  <c r="AU250" i="203"/>
  <c r="AT118" i="203"/>
  <c r="AT144" i="203"/>
  <c r="AT210" i="203"/>
  <c r="BN264" i="203"/>
  <c r="BN212" i="203"/>
  <c r="AT183" i="203"/>
  <c r="BL223" i="203"/>
  <c r="BN199" i="203"/>
  <c r="BN225" i="203"/>
  <c r="BL262" i="203"/>
  <c r="AT79" i="203"/>
  <c r="AU211" i="203"/>
  <c r="T208" i="203" l="1"/>
  <c r="C209" i="203"/>
  <c r="P209" i="203"/>
  <c r="X210" i="203"/>
  <c r="S208" i="203"/>
  <c r="AA208" i="203"/>
  <c r="AF214" i="4"/>
  <c r="AE214" i="4"/>
  <c r="AP214" i="4"/>
  <c r="AD214" i="4"/>
  <c r="AK209" i="203" s="1"/>
  <c r="AQ208" i="203"/>
  <c r="AK214" i="4"/>
  <c r="AC209" i="203" s="1"/>
  <c r="AO214" i="4"/>
  <c r="BN265" i="203"/>
  <c r="AT158" i="203"/>
  <c r="BN252" i="203"/>
  <c r="AU212" i="203"/>
  <c r="AU251" i="203"/>
  <c r="AT119" i="203"/>
  <c r="AU264" i="203"/>
  <c r="AT132" i="203"/>
  <c r="BN226" i="203"/>
  <c r="AT145" i="203"/>
  <c r="AT80" i="203"/>
  <c r="BL250" i="203"/>
  <c r="AT185" i="203"/>
  <c r="BN187" i="203"/>
  <c r="AT171" i="203"/>
  <c r="AU238" i="203"/>
  <c r="AT67" i="203"/>
  <c r="BL211" i="203"/>
  <c r="AU199" i="203"/>
  <c r="BL263" i="203"/>
  <c r="BL237" i="203"/>
  <c r="BL224" i="203"/>
  <c r="BN213" i="203"/>
  <c r="AU225" i="203"/>
  <c r="BN200" i="203"/>
  <c r="AT198" i="203"/>
  <c r="AT106" i="203"/>
  <c r="AT172" i="203"/>
  <c r="AT93" i="203"/>
  <c r="BN239" i="203"/>
  <c r="D210" i="203" l="1"/>
  <c r="Q210" i="203"/>
  <c r="E210" i="203"/>
  <c r="S209" i="203"/>
  <c r="O210" i="203"/>
  <c r="N210" i="203"/>
  <c r="B210" i="203"/>
  <c r="N209" i="203"/>
  <c r="M209" i="203"/>
  <c r="B209" i="203"/>
  <c r="C210" i="203"/>
  <c r="AQ214" i="4"/>
  <c r="AM209" i="203"/>
  <c r="AA214" i="4"/>
  <c r="AL209" i="203" s="1"/>
  <c r="AG214" i="4"/>
  <c r="AO209" i="203"/>
  <c r="AL208" i="203"/>
  <c r="AN208" i="203"/>
  <c r="BL264" i="203"/>
  <c r="AT173" i="203"/>
  <c r="AU213" i="203"/>
  <c r="BN227" i="203"/>
  <c r="BN214" i="203"/>
  <c r="AT68" i="203"/>
  <c r="BN240" i="203"/>
  <c r="BL199" i="203"/>
  <c r="BL225" i="203"/>
  <c r="AU226" i="203"/>
  <c r="BL212" i="203"/>
  <c r="AU265" i="203"/>
  <c r="AU239" i="203"/>
  <c r="BN188" i="203"/>
  <c r="AT133" i="203"/>
  <c r="AU252" i="203"/>
  <c r="AT146" i="203"/>
  <c r="AT81" i="203"/>
  <c r="AT94" i="203"/>
  <c r="BL238" i="203"/>
  <c r="AT55" i="203"/>
  <c r="BN175" i="203"/>
  <c r="AU187" i="203"/>
  <c r="AU200" i="203"/>
  <c r="BL251" i="203"/>
  <c r="BN253" i="203"/>
  <c r="BN266" i="203"/>
  <c r="BN201" i="203"/>
  <c r="AT160" i="203"/>
  <c r="AT186" i="203"/>
  <c r="AT107" i="203"/>
  <c r="AT159" i="203"/>
  <c r="AT120" i="203"/>
  <c r="T210" i="203" l="1"/>
  <c r="T209" i="203"/>
  <c r="S210" i="203"/>
  <c r="E211" i="203"/>
  <c r="X211" i="203"/>
  <c r="N211" i="203"/>
  <c r="D211" i="203"/>
  <c r="AA209" i="203"/>
  <c r="AO215" i="4"/>
  <c r="Z209" i="203"/>
  <c r="AD215" i="4"/>
  <c r="AE215" i="4"/>
  <c r="AJ214" i="4"/>
  <c r="AK215" i="4"/>
  <c r="AC210" i="203" s="1"/>
  <c r="AF215" i="4"/>
  <c r="AP215" i="4"/>
  <c r="AU240" i="203"/>
  <c r="AT82" i="203"/>
  <c r="BN202" i="203"/>
  <c r="AT148" i="203"/>
  <c r="BN241" i="203"/>
  <c r="AT108" i="203"/>
  <c r="BN163" i="203"/>
  <c r="AT161" i="203"/>
  <c r="BL265" i="203"/>
  <c r="BL226" i="203"/>
  <c r="AU214" i="203"/>
  <c r="AT147" i="203"/>
  <c r="AU201" i="203"/>
  <c r="AU253" i="203"/>
  <c r="AU175" i="203"/>
  <c r="AT69" i="203"/>
  <c r="BN189" i="203"/>
  <c r="AT43" i="203"/>
  <c r="AT95" i="203"/>
  <c r="BL200" i="203"/>
  <c r="AT121" i="203"/>
  <c r="BN215" i="203"/>
  <c r="BL213" i="203"/>
  <c r="AU266" i="203"/>
  <c r="BN267" i="203"/>
  <c r="AT134" i="203"/>
  <c r="AU227" i="203"/>
  <c r="AT56" i="203"/>
  <c r="BL187" i="203"/>
  <c r="BL252" i="203"/>
  <c r="AU188" i="203"/>
  <c r="BL239" i="203"/>
  <c r="AT174" i="203"/>
  <c r="BN254" i="203"/>
  <c r="BN176" i="203"/>
  <c r="AM204" i="4"/>
  <c r="BN228" i="203"/>
  <c r="C211" i="203" l="1"/>
  <c r="O211" i="203"/>
  <c r="P210" i="203"/>
  <c r="AQ215" i="4"/>
  <c r="AA210" i="203" s="1"/>
  <c r="M210" i="203"/>
  <c r="Q211" i="203"/>
  <c r="R211" i="203"/>
  <c r="AK210" i="203"/>
  <c r="AG215" i="4"/>
  <c r="AA215" i="4"/>
  <c r="AF216" i="4" s="1"/>
  <c r="AN209" i="203"/>
  <c r="AM210" i="203"/>
  <c r="AQ209" i="203"/>
  <c r="AO210" i="203"/>
  <c r="AM192" i="4"/>
  <c r="AS187" i="203" s="1"/>
  <c r="AU215" i="203"/>
  <c r="AU254" i="203"/>
  <c r="AU189" i="203"/>
  <c r="F199" i="203"/>
  <c r="AT57" i="203"/>
  <c r="BN151" i="203"/>
  <c r="AU241" i="203"/>
  <c r="AT149" i="203"/>
  <c r="AT44" i="203"/>
  <c r="BN190" i="203"/>
  <c r="AT135" i="203"/>
  <c r="BL201" i="203"/>
  <c r="AP199" i="203"/>
  <c r="AT136" i="203"/>
  <c r="BN255" i="203"/>
  <c r="AT31" i="203"/>
  <c r="R199" i="203"/>
  <c r="AT96" i="203"/>
  <c r="BL253" i="203"/>
  <c r="AU163" i="203"/>
  <c r="AS199" i="203"/>
  <c r="BL188" i="203"/>
  <c r="AU267" i="203"/>
  <c r="AT83" i="203"/>
  <c r="AU202" i="203"/>
  <c r="AT162" i="203"/>
  <c r="BN216" i="203"/>
  <c r="BN164" i="203"/>
  <c r="AM205" i="4"/>
  <c r="AT109" i="203"/>
  <c r="BL240" i="203"/>
  <c r="AU228" i="203"/>
  <c r="BL227" i="203"/>
  <c r="BL266" i="203"/>
  <c r="AT122" i="203"/>
  <c r="BL175" i="203"/>
  <c r="AU176" i="203"/>
  <c r="BN242" i="203"/>
  <c r="BN203" i="203"/>
  <c r="BN177" i="203"/>
  <c r="BL214" i="203"/>
  <c r="BN229" i="203"/>
  <c r="AT70" i="203"/>
  <c r="X212" i="203" l="1"/>
  <c r="T211" i="203"/>
  <c r="S211" i="203"/>
  <c r="F211" i="203"/>
  <c r="R212" i="203"/>
  <c r="P211" i="203"/>
  <c r="E212" i="203"/>
  <c r="D212" i="203"/>
  <c r="B211" i="203"/>
  <c r="N212" i="203"/>
  <c r="Z210" i="203"/>
  <c r="AO216" i="4"/>
  <c r="AO211" i="203"/>
  <c r="AD216" i="4"/>
  <c r="AK211" i="203" s="1"/>
  <c r="AE216" i="4"/>
  <c r="AM211" i="203" s="1"/>
  <c r="AP216" i="4"/>
  <c r="AK216" i="4"/>
  <c r="AC211" i="203" s="1"/>
  <c r="AJ215" i="4"/>
  <c r="AQ210" i="203" s="1"/>
  <c r="Q212" i="203"/>
  <c r="BL241" i="203"/>
  <c r="AU229" i="203"/>
  <c r="BN165" i="203"/>
  <c r="BN152" i="203"/>
  <c r="F187" i="203"/>
  <c r="AT84" i="203"/>
  <c r="AT19" i="203"/>
  <c r="BL254" i="203"/>
  <c r="AT71" i="203"/>
  <c r="AT110" i="203"/>
  <c r="AU164" i="203"/>
  <c r="BL267" i="203"/>
  <c r="R187" i="203"/>
  <c r="BN139" i="203"/>
  <c r="BL189" i="203"/>
  <c r="BL215" i="203"/>
  <c r="BL176" i="203"/>
  <c r="BL163" i="203"/>
  <c r="BN243" i="203"/>
  <c r="AU190" i="203"/>
  <c r="AT32" i="203"/>
  <c r="AT7" i="203"/>
  <c r="BN191" i="203"/>
  <c r="F200" i="203"/>
  <c r="BN204" i="203"/>
  <c r="BL202" i="203"/>
  <c r="BN256" i="203"/>
  <c r="AT137" i="203"/>
  <c r="BN178" i="203"/>
  <c r="AU151" i="203"/>
  <c r="BN230" i="203"/>
  <c r="AM180" i="4"/>
  <c r="AS175" i="203" s="1"/>
  <c r="BL228" i="203"/>
  <c r="AU216" i="203"/>
  <c r="AM193" i="4"/>
  <c r="AS188" i="203" s="1"/>
  <c r="AU255" i="203"/>
  <c r="AM206" i="4"/>
  <c r="AT124" i="203"/>
  <c r="AT123" i="203"/>
  <c r="AP187" i="203"/>
  <c r="AU242" i="203"/>
  <c r="R200" i="203"/>
  <c r="AT97" i="203"/>
  <c r="AT150" i="203"/>
  <c r="AT58" i="203"/>
  <c r="AP200" i="203"/>
  <c r="AU177" i="203"/>
  <c r="AU203" i="203"/>
  <c r="BN217" i="203"/>
  <c r="AS200" i="203"/>
  <c r="AT45" i="203"/>
  <c r="O212" i="203" l="1"/>
  <c r="M211" i="203"/>
  <c r="C212" i="203"/>
  <c r="G211" i="203"/>
  <c r="B212" i="203"/>
  <c r="AL210" i="203"/>
  <c r="AG216" i="4"/>
  <c r="AQ216" i="4"/>
  <c r="AA211" i="203" s="1"/>
  <c r="AN210" i="203"/>
  <c r="AA216" i="4"/>
  <c r="BL229" i="203"/>
  <c r="BN257" i="203"/>
  <c r="AP201" i="203"/>
  <c r="AU178" i="203"/>
  <c r="AU256" i="203"/>
  <c r="BN192" i="203"/>
  <c r="L199" i="203"/>
  <c r="AT46" i="203"/>
  <c r="BL177" i="203"/>
  <c r="BL216" i="203"/>
  <c r="AT111" i="203"/>
  <c r="AU204" i="203"/>
  <c r="AU243" i="203"/>
  <c r="G199" i="203"/>
  <c r="BN140" i="203"/>
  <c r="BN153" i="203"/>
  <c r="BN244" i="203"/>
  <c r="BN231" i="203"/>
  <c r="BN179" i="203"/>
  <c r="F175" i="203"/>
  <c r="AM168" i="4"/>
  <c r="AS163" i="203" s="1"/>
  <c r="AT8" i="203"/>
  <c r="BN127" i="203"/>
  <c r="BL164" i="203"/>
  <c r="AU152" i="203"/>
  <c r="AU165" i="203"/>
  <c r="AT138" i="203"/>
  <c r="BL255" i="203"/>
  <c r="AT85" i="203"/>
  <c r="AT112" i="203"/>
  <c r="AU191" i="203"/>
  <c r="R175" i="203"/>
  <c r="BL190" i="203"/>
  <c r="AT20" i="203"/>
  <c r="AT72" i="203"/>
  <c r="AS201" i="203"/>
  <c r="AT98" i="203"/>
  <c r="AT59" i="203"/>
  <c r="BL203" i="203"/>
  <c r="F201" i="203"/>
  <c r="AP188" i="203"/>
  <c r="AP175" i="203"/>
  <c r="BN218" i="203"/>
  <c r="AM207" i="4"/>
  <c r="F188" i="203"/>
  <c r="AM181" i="4"/>
  <c r="AS176" i="203" s="1"/>
  <c r="AM194" i="4"/>
  <c r="AS189" i="203" s="1"/>
  <c r="AU139" i="203"/>
  <c r="BN205" i="203"/>
  <c r="AT33" i="203"/>
  <c r="R201" i="203"/>
  <c r="BL242" i="203"/>
  <c r="R188" i="203"/>
  <c r="AU217" i="203"/>
  <c r="AU230" i="203"/>
  <c r="BL151" i="203"/>
  <c r="BN166" i="203"/>
  <c r="AT125" i="203"/>
  <c r="X213" i="203" l="1"/>
  <c r="T212" i="203"/>
  <c r="E213" i="203"/>
  <c r="S212" i="203"/>
  <c r="R213" i="203"/>
  <c r="N213" i="203"/>
  <c r="F212" i="203"/>
  <c r="D213" i="203"/>
  <c r="O213" i="203"/>
  <c r="AM216" i="4"/>
  <c r="AS211" i="203" s="1"/>
  <c r="AJ216" i="4"/>
  <c r="AQ211" i="203" s="1"/>
  <c r="AE217" i="4"/>
  <c r="Z211" i="203"/>
  <c r="AN211" i="203"/>
  <c r="AD217" i="4"/>
  <c r="AG217" i="4" s="1"/>
  <c r="AK217" i="4"/>
  <c r="AC212" i="203" s="1"/>
  <c r="AF217" i="4"/>
  <c r="AP217" i="4"/>
  <c r="AO217" i="4"/>
  <c r="AP211" i="203"/>
  <c r="AT9" i="203"/>
  <c r="BL139" i="203"/>
  <c r="BN206" i="203"/>
  <c r="BL191" i="203"/>
  <c r="AP163" i="203"/>
  <c r="BN128" i="203"/>
  <c r="BL178" i="203"/>
  <c r="F176" i="203"/>
  <c r="AT126" i="203"/>
  <c r="BN154" i="203"/>
  <c r="R176" i="203"/>
  <c r="BN193" i="203"/>
  <c r="AP176" i="203"/>
  <c r="L200" i="203"/>
  <c r="AU166" i="203"/>
  <c r="F163" i="203"/>
  <c r="AU218" i="203"/>
  <c r="AM195" i="4"/>
  <c r="AS190" i="203" s="1"/>
  <c r="F189" i="203"/>
  <c r="BL152" i="203"/>
  <c r="AM169" i="4"/>
  <c r="AS164" i="203" s="1"/>
  <c r="BN115" i="203"/>
  <c r="AU140" i="203"/>
  <c r="AM182" i="4"/>
  <c r="AS177" i="203" s="1"/>
  <c r="G200" i="203"/>
  <c r="AT86" i="203"/>
  <c r="R163" i="203"/>
  <c r="AU205" i="203"/>
  <c r="AP189" i="203"/>
  <c r="R189" i="203"/>
  <c r="AU127" i="203"/>
  <c r="BN167" i="203"/>
  <c r="AT73" i="203"/>
  <c r="BN219" i="203"/>
  <c r="BL204" i="203"/>
  <c r="BN180" i="203"/>
  <c r="AT99" i="203"/>
  <c r="AT34" i="203"/>
  <c r="BL230" i="203"/>
  <c r="BL217" i="203"/>
  <c r="AT47" i="203"/>
  <c r="L187" i="203"/>
  <c r="AU231" i="203"/>
  <c r="AM156" i="4"/>
  <c r="AS151" i="203" s="1"/>
  <c r="AT113" i="203"/>
  <c r="F202" i="203"/>
  <c r="G187" i="203"/>
  <c r="AU179" i="203"/>
  <c r="BN141" i="203"/>
  <c r="BN258" i="203"/>
  <c r="AU192" i="203"/>
  <c r="R202" i="203"/>
  <c r="AM208" i="4"/>
  <c r="BL165" i="203"/>
  <c r="BN232" i="203"/>
  <c r="AU153" i="203"/>
  <c r="BL256" i="203"/>
  <c r="BN245" i="203"/>
  <c r="AS202" i="203"/>
  <c r="AT21" i="203"/>
  <c r="AP202" i="203"/>
  <c r="AT60" i="203"/>
  <c r="AT100" i="203"/>
  <c r="AU244" i="203"/>
  <c r="BL243" i="203"/>
  <c r="AU257" i="203"/>
  <c r="C213" i="203" l="1"/>
  <c r="L211" i="203"/>
  <c r="M212" i="203"/>
  <c r="Q213" i="203"/>
  <c r="P212" i="203"/>
  <c r="AM212" i="203"/>
  <c r="Z212" i="203"/>
  <c r="AK212" i="203"/>
  <c r="AQ217" i="4"/>
  <c r="AA217" i="4"/>
  <c r="AD218" i="4" s="1"/>
  <c r="AO212" i="203"/>
  <c r="AL211" i="203"/>
  <c r="AU141" i="203"/>
  <c r="BL231" i="203"/>
  <c r="L201" i="203"/>
  <c r="BN207" i="203"/>
  <c r="BN155" i="203"/>
  <c r="AT35" i="203"/>
  <c r="AT10" i="203"/>
  <c r="AU115" i="203"/>
  <c r="AU128" i="203"/>
  <c r="BL244" i="203"/>
  <c r="BN233" i="203"/>
  <c r="BN220" i="203"/>
  <c r="AT88" i="203"/>
  <c r="BN246" i="203"/>
  <c r="AP151" i="203"/>
  <c r="F177" i="203"/>
  <c r="G201" i="203"/>
  <c r="AU167" i="203"/>
  <c r="AT22" i="203"/>
  <c r="BL166" i="203"/>
  <c r="BN181" i="203"/>
  <c r="AM144" i="4"/>
  <c r="AS139" i="203" s="1"/>
  <c r="AT114" i="203"/>
  <c r="AU232" i="203"/>
  <c r="BL179" i="203"/>
  <c r="R177" i="203"/>
  <c r="AT101" i="203"/>
  <c r="BN168" i="203"/>
  <c r="AU219" i="203"/>
  <c r="AU193" i="203"/>
  <c r="AT48" i="203"/>
  <c r="AS203" i="203"/>
  <c r="AU258" i="203"/>
  <c r="BL127" i="203"/>
  <c r="BL205" i="203"/>
  <c r="AP164" i="203"/>
  <c r="AM170" i="4"/>
  <c r="AS165" i="203" s="1"/>
  <c r="AP203" i="203"/>
  <c r="F190" i="203"/>
  <c r="AU180" i="203"/>
  <c r="AP177" i="203"/>
  <c r="BL140" i="203"/>
  <c r="AM157" i="4"/>
  <c r="AS152" i="203" s="1"/>
  <c r="BL218" i="203"/>
  <c r="L175" i="203"/>
  <c r="BN142" i="203"/>
  <c r="AM196" i="4"/>
  <c r="AS191" i="203" s="1"/>
  <c r="BL257" i="203"/>
  <c r="F164" i="203"/>
  <c r="R190" i="203"/>
  <c r="G175" i="203"/>
  <c r="F203" i="203"/>
  <c r="AU245" i="203"/>
  <c r="F151" i="203"/>
  <c r="R164" i="203"/>
  <c r="AT87" i="203"/>
  <c r="AT61" i="203"/>
  <c r="L188" i="203"/>
  <c r="R203" i="203"/>
  <c r="AU154" i="203"/>
  <c r="BN194" i="203"/>
  <c r="R151" i="203"/>
  <c r="BL153" i="203"/>
  <c r="BL192" i="203"/>
  <c r="BN129" i="203"/>
  <c r="AM209" i="4"/>
  <c r="AT74" i="203"/>
  <c r="BN103" i="203"/>
  <c r="AP190" i="203"/>
  <c r="G188" i="203"/>
  <c r="AM183" i="4"/>
  <c r="AS178" i="203" s="1"/>
  <c r="BN116" i="203"/>
  <c r="AU206" i="203"/>
  <c r="D214" i="203" l="1"/>
  <c r="L212" i="203"/>
  <c r="X214" i="203"/>
  <c r="N214" i="203"/>
  <c r="P213" i="203"/>
  <c r="Q214" i="203"/>
  <c r="E214" i="203"/>
  <c r="S213" i="203"/>
  <c r="B213" i="203"/>
  <c r="F213" i="203"/>
  <c r="G212" i="203"/>
  <c r="AA212" i="203"/>
  <c r="AP212" i="203"/>
  <c r="AM217" i="4"/>
  <c r="AS212" i="203" s="1"/>
  <c r="AK218" i="4"/>
  <c r="AC213" i="203" s="1"/>
  <c r="AG218" i="4"/>
  <c r="AL212" i="203"/>
  <c r="AO218" i="4"/>
  <c r="AP218" i="4"/>
  <c r="AJ217" i="4"/>
  <c r="AQ212" i="203" s="1"/>
  <c r="AE218" i="4"/>
  <c r="AF218" i="4"/>
  <c r="AK213" i="203"/>
  <c r="AS204" i="203"/>
  <c r="AP204" i="203"/>
  <c r="AM197" i="4"/>
  <c r="AS192" i="203" s="1"/>
  <c r="AP191" i="203"/>
  <c r="AP152" i="203"/>
  <c r="AM210" i="4"/>
  <c r="BN156" i="203"/>
  <c r="BN169" i="203"/>
  <c r="AT102" i="203"/>
  <c r="G189" i="203"/>
  <c r="BL206" i="203"/>
  <c r="BN104" i="203"/>
  <c r="AU194" i="203"/>
  <c r="F165" i="203"/>
  <c r="AT49" i="203"/>
  <c r="AM145" i="4"/>
  <c r="AS140" i="203" s="1"/>
  <c r="AU168" i="203"/>
  <c r="BL115" i="203"/>
  <c r="F178" i="203"/>
  <c r="AU181" i="203"/>
  <c r="AM171" i="4"/>
  <c r="AS166" i="203" s="1"/>
  <c r="BN208" i="203"/>
  <c r="BN221" i="203"/>
  <c r="BN143" i="203"/>
  <c r="BL141" i="203"/>
  <c r="F152" i="203"/>
  <c r="AT23" i="203"/>
  <c r="AM158" i="4"/>
  <c r="AS153" i="203" s="1"/>
  <c r="R165" i="203"/>
  <c r="AT75" i="203"/>
  <c r="F139" i="203"/>
  <c r="R178" i="203"/>
  <c r="BL219" i="203"/>
  <c r="AP139" i="203"/>
  <c r="AU220" i="203"/>
  <c r="BL245" i="203"/>
  <c r="F191" i="203"/>
  <c r="BL154" i="203"/>
  <c r="R139" i="203"/>
  <c r="BN130" i="203"/>
  <c r="BL180" i="203"/>
  <c r="L176" i="203"/>
  <c r="L202" i="203"/>
  <c r="AU233" i="203"/>
  <c r="AU155" i="203"/>
  <c r="AT11" i="203"/>
  <c r="R152" i="203"/>
  <c r="R191" i="203"/>
  <c r="AP178" i="203"/>
  <c r="BN91" i="203"/>
  <c r="BN117" i="203"/>
  <c r="G176" i="203"/>
  <c r="G202" i="203"/>
  <c r="AT36" i="203"/>
  <c r="AT89" i="203"/>
  <c r="BN234" i="203"/>
  <c r="BN195" i="203"/>
  <c r="AU116" i="203"/>
  <c r="L163" i="203"/>
  <c r="AU142" i="203"/>
  <c r="AP165" i="203"/>
  <c r="AM132" i="4"/>
  <c r="AS127" i="203" s="1"/>
  <c r="BL258" i="203"/>
  <c r="BL193" i="203"/>
  <c r="F204" i="203"/>
  <c r="AM184" i="4"/>
  <c r="AS179" i="203" s="1"/>
  <c r="BL232" i="203"/>
  <c r="AU207" i="203"/>
  <c r="AU129" i="203"/>
  <c r="AU103" i="203"/>
  <c r="BN182" i="203"/>
  <c r="AT62" i="203"/>
  <c r="G163" i="203"/>
  <c r="R204" i="203"/>
  <c r="BL167" i="203"/>
  <c r="AU246" i="203"/>
  <c r="BL128" i="203"/>
  <c r="L189" i="203"/>
  <c r="AT76" i="203"/>
  <c r="R214" i="203" l="1"/>
  <c r="C214" i="203"/>
  <c r="M213" i="203"/>
  <c r="T213" i="203"/>
  <c r="Z213" i="203"/>
  <c r="AA218" i="4"/>
  <c r="AK219" i="4" s="1"/>
  <c r="AC214" i="203" s="1"/>
  <c r="AN212" i="203"/>
  <c r="AQ218" i="4"/>
  <c r="AA213" i="203" s="1"/>
  <c r="AO213" i="203"/>
  <c r="AP213" i="203"/>
  <c r="AU182" i="203"/>
  <c r="BL129" i="203"/>
  <c r="R153" i="203"/>
  <c r="AU234" i="203"/>
  <c r="F205" i="203"/>
  <c r="AM120" i="4"/>
  <c r="AS115" i="203" s="1"/>
  <c r="AP140" i="203"/>
  <c r="BN157" i="203"/>
  <c r="AM198" i="4"/>
  <c r="AS193" i="203" s="1"/>
  <c r="BL142" i="203"/>
  <c r="BL116" i="203"/>
  <c r="AU91" i="203"/>
  <c r="BL155" i="203"/>
  <c r="AT77" i="203"/>
  <c r="R205" i="203"/>
  <c r="AP166" i="203"/>
  <c r="AT63" i="203"/>
  <c r="AM133" i="4"/>
  <c r="AS128" i="203" s="1"/>
  <c r="BN118" i="203"/>
  <c r="BL220" i="203"/>
  <c r="AM146" i="4"/>
  <c r="AS141" i="203" s="1"/>
  <c r="BN131" i="203"/>
  <c r="BN209" i="203"/>
  <c r="BL181" i="203"/>
  <c r="BN92" i="203"/>
  <c r="AU169" i="203"/>
  <c r="F127" i="203"/>
  <c r="AT37" i="203"/>
  <c r="BL103" i="203"/>
  <c r="BN183" i="203"/>
  <c r="F192" i="203"/>
  <c r="G190" i="203"/>
  <c r="AM185" i="4"/>
  <c r="AS180" i="203" s="1"/>
  <c r="AU130" i="203"/>
  <c r="AU143" i="203"/>
  <c r="AU221" i="203"/>
  <c r="F179" i="203"/>
  <c r="AU104" i="203"/>
  <c r="BN144" i="203"/>
  <c r="R127" i="203"/>
  <c r="BL207" i="203"/>
  <c r="AM172" i="4"/>
  <c r="AS167" i="203" s="1"/>
  <c r="L190" i="203"/>
  <c r="R192" i="203"/>
  <c r="AP179" i="203"/>
  <c r="AU195" i="203"/>
  <c r="BN105" i="203"/>
  <c r="AM159" i="4"/>
  <c r="AS154" i="203" s="1"/>
  <c r="L203" i="203"/>
  <c r="L177" i="203"/>
  <c r="R179" i="203"/>
  <c r="AU156" i="203"/>
  <c r="BL246" i="203"/>
  <c r="AP127" i="203"/>
  <c r="F166" i="203"/>
  <c r="AT12" i="203"/>
  <c r="F140" i="203"/>
  <c r="L151" i="203"/>
  <c r="G203" i="203"/>
  <c r="BN196" i="203"/>
  <c r="G177" i="203"/>
  <c r="BL168" i="203"/>
  <c r="AM211" i="4"/>
  <c r="AP192" i="203"/>
  <c r="L164" i="203"/>
  <c r="G164" i="203"/>
  <c r="AT64" i="203"/>
  <c r="R166" i="203"/>
  <c r="AU117" i="203"/>
  <c r="BL233" i="203"/>
  <c r="AT24" i="203"/>
  <c r="R140" i="203"/>
  <c r="G151" i="203"/>
  <c r="AP153" i="203"/>
  <c r="AU208" i="203"/>
  <c r="BL194" i="203"/>
  <c r="AS205" i="203"/>
  <c r="AT90" i="203"/>
  <c r="BN170" i="203"/>
  <c r="AT50" i="203"/>
  <c r="F153" i="203"/>
  <c r="BN222" i="203"/>
  <c r="BN79" i="203"/>
  <c r="AP205" i="203"/>
  <c r="O214" i="203" l="1"/>
  <c r="B214" i="203"/>
  <c r="M214" i="203"/>
  <c r="X215" i="203"/>
  <c r="N215" i="203"/>
  <c r="F214" i="203"/>
  <c r="S214" i="203"/>
  <c r="E215" i="203"/>
  <c r="P214" i="203"/>
  <c r="D215" i="203"/>
  <c r="L213" i="203"/>
  <c r="G213" i="203"/>
  <c r="T214" i="203"/>
  <c r="AL213" i="203"/>
  <c r="AE219" i="4"/>
  <c r="AP214" i="203" s="1"/>
  <c r="AM218" i="4"/>
  <c r="AS213" i="203" s="1"/>
  <c r="AJ218" i="4"/>
  <c r="AM213" i="203"/>
  <c r="AO219" i="4"/>
  <c r="AD219" i="4"/>
  <c r="AP219" i="4"/>
  <c r="AF219" i="4"/>
  <c r="R180" i="203"/>
  <c r="AP206" i="203"/>
  <c r="AU196" i="203"/>
  <c r="G204" i="203"/>
  <c r="AU105" i="203"/>
  <c r="R193" i="203"/>
  <c r="BL221" i="203"/>
  <c r="BL169" i="203"/>
  <c r="BN106" i="203"/>
  <c r="AU157" i="203"/>
  <c r="G165" i="203"/>
  <c r="AP115" i="203"/>
  <c r="G191" i="203"/>
  <c r="BN67" i="203"/>
  <c r="AU79" i="203"/>
  <c r="BN158" i="203"/>
  <c r="AT38" i="203"/>
  <c r="AM173" i="4"/>
  <c r="AS168" i="203" s="1"/>
  <c r="L139" i="203"/>
  <c r="AP167" i="203"/>
  <c r="BN171" i="203"/>
  <c r="AU118" i="203"/>
  <c r="AM121" i="4"/>
  <c r="AS116" i="203" s="1"/>
  <c r="L178" i="203"/>
  <c r="BL117" i="203"/>
  <c r="G139" i="203"/>
  <c r="AT52" i="203"/>
  <c r="AP154" i="203"/>
  <c r="AM212" i="4"/>
  <c r="BN132" i="203"/>
  <c r="BL143" i="203"/>
  <c r="AU183" i="203"/>
  <c r="AP141" i="203"/>
  <c r="AP193" i="203"/>
  <c r="F206" i="203"/>
  <c r="AT51" i="203"/>
  <c r="BL182" i="203"/>
  <c r="AU170" i="203"/>
  <c r="F154" i="203"/>
  <c r="AT78" i="203"/>
  <c r="AM199" i="4"/>
  <c r="G178" i="203"/>
  <c r="F141" i="203"/>
  <c r="AU144" i="203"/>
  <c r="BN197" i="203"/>
  <c r="AM160" i="4"/>
  <c r="AS155" i="203" s="1"/>
  <c r="R206" i="203"/>
  <c r="BN210" i="203"/>
  <c r="BL195" i="203"/>
  <c r="L152" i="203"/>
  <c r="BL130" i="203"/>
  <c r="AM108" i="4"/>
  <c r="AS103" i="203" s="1"/>
  <c r="BN80" i="203"/>
  <c r="AU209" i="203"/>
  <c r="AT13" i="203"/>
  <c r="AT65" i="203"/>
  <c r="BL208" i="203"/>
  <c r="R141" i="203"/>
  <c r="F167" i="203"/>
  <c r="AU222" i="203"/>
  <c r="F128" i="203"/>
  <c r="R167" i="203"/>
  <c r="G152" i="203"/>
  <c r="F115" i="203"/>
  <c r="AT25" i="203"/>
  <c r="AM147" i="4"/>
  <c r="AS142" i="203" s="1"/>
  <c r="R128" i="203"/>
  <c r="BL156" i="203"/>
  <c r="AU92" i="203"/>
  <c r="R115" i="203"/>
  <c r="BN119" i="203"/>
  <c r="BN145" i="203"/>
  <c r="BL234" i="203"/>
  <c r="AM134" i="4"/>
  <c r="AS129" i="203" s="1"/>
  <c r="R154" i="203"/>
  <c r="F180" i="203"/>
  <c r="AS206" i="203"/>
  <c r="BN184" i="203"/>
  <c r="L204" i="203"/>
  <c r="BN93" i="203"/>
  <c r="F193" i="203"/>
  <c r="BL104" i="203"/>
  <c r="AP180" i="203"/>
  <c r="AM186" i="4"/>
  <c r="AS181" i="203" s="1"/>
  <c r="AU131" i="203"/>
  <c r="AP128" i="203"/>
  <c r="BL91" i="203"/>
  <c r="L165" i="203"/>
  <c r="L191" i="203"/>
  <c r="O215" i="203" l="1"/>
  <c r="R215" i="203"/>
  <c r="G214" i="203"/>
  <c r="Q215" i="203"/>
  <c r="B215" i="203"/>
  <c r="AN213" i="203"/>
  <c r="AA219" i="4"/>
  <c r="AL214" i="203" s="1"/>
  <c r="AQ219" i="4"/>
  <c r="AA214" i="203" s="1"/>
  <c r="AQ213" i="203"/>
  <c r="AG219" i="4"/>
  <c r="AK214" i="203"/>
  <c r="AO214" i="203"/>
  <c r="C215" i="203"/>
  <c r="R103" i="203"/>
  <c r="R194" i="203"/>
  <c r="F207" i="203"/>
  <c r="AP155" i="203"/>
  <c r="BN185" i="203"/>
  <c r="AM148" i="4"/>
  <c r="AS143" i="203" s="1"/>
  <c r="R129" i="203"/>
  <c r="AT39" i="203"/>
  <c r="AU171" i="203"/>
  <c r="BN146" i="203"/>
  <c r="BL131" i="203"/>
  <c r="L192" i="203"/>
  <c r="BN68" i="203"/>
  <c r="R207" i="203"/>
  <c r="BN198" i="203"/>
  <c r="AT53" i="203"/>
  <c r="AU197" i="203"/>
  <c r="BL170" i="203"/>
  <c r="AS207" i="203"/>
  <c r="AM122" i="4"/>
  <c r="AS117" i="203" s="1"/>
  <c r="AU158" i="203"/>
  <c r="BL105" i="203"/>
  <c r="AM109" i="4"/>
  <c r="AS104" i="203" s="1"/>
  <c r="G192" i="203"/>
  <c r="F155" i="203"/>
  <c r="F116" i="203"/>
  <c r="AU80" i="203"/>
  <c r="AM200" i="4"/>
  <c r="F168" i="203"/>
  <c r="AU210" i="203"/>
  <c r="AP207" i="203"/>
  <c r="AP116" i="203"/>
  <c r="BL157" i="203"/>
  <c r="BL92" i="203"/>
  <c r="AU93" i="203"/>
  <c r="R155" i="203"/>
  <c r="AM161" i="4"/>
  <c r="AS156" i="203" s="1"/>
  <c r="R116" i="203"/>
  <c r="R168" i="203"/>
  <c r="AT66" i="203"/>
  <c r="AP168" i="203"/>
  <c r="AU67" i="203"/>
  <c r="AT14" i="203"/>
  <c r="AP181" i="203"/>
  <c r="BN81" i="203"/>
  <c r="BN172" i="203"/>
  <c r="L127" i="203"/>
  <c r="AP142" i="203"/>
  <c r="L166" i="203"/>
  <c r="AS194" i="203"/>
  <c r="F181" i="203"/>
  <c r="BN120" i="203"/>
  <c r="BN55" i="203"/>
  <c r="AT26" i="203"/>
  <c r="AM96" i="4"/>
  <c r="AS91" i="203" s="1"/>
  <c r="BN107" i="203"/>
  <c r="G127" i="203"/>
  <c r="AM213" i="4"/>
  <c r="L205" i="203"/>
  <c r="L179" i="203"/>
  <c r="BL144" i="203"/>
  <c r="G166" i="203"/>
  <c r="AP194" i="203"/>
  <c r="AM187" i="4"/>
  <c r="AS182" i="203" s="1"/>
  <c r="R181" i="203"/>
  <c r="AU132" i="203"/>
  <c r="BL118" i="203"/>
  <c r="L153" i="203"/>
  <c r="F142" i="203"/>
  <c r="BN94" i="203"/>
  <c r="BL196" i="203"/>
  <c r="BL222" i="203"/>
  <c r="G205" i="203"/>
  <c r="BL209" i="203"/>
  <c r="AP103" i="203"/>
  <c r="G179" i="203"/>
  <c r="L140" i="203"/>
  <c r="BL183" i="203"/>
  <c r="G153" i="203"/>
  <c r="R142" i="203"/>
  <c r="AU106" i="203"/>
  <c r="AU184" i="203"/>
  <c r="BN133" i="203"/>
  <c r="AU119" i="203"/>
  <c r="F103" i="203"/>
  <c r="AP129" i="203"/>
  <c r="AU145" i="203"/>
  <c r="F194" i="203"/>
  <c r="AM135" i="4"/>
  <c r="AS130" i="203" s="1"/>
  <c r="G140" i="203"/>
  <c r="F129" i="203"/>
  <c r="BN159" i="203"/>
  <c r="AT40" i="203"/>
  <c r="BL79" i="203"/>
  <c r="AM174" i="4"/>
  <c r="AS169" i="203" s="1"/>
  <c r="X216" i="203" l="1"/>
  <c r="S215" i="203"/>
  <c r="E216" i="203"/>
  <c r="L214" i="203"/>
  <c r="D216" i="203"/>
  <c r="M215" i="203"/>
  <c r="P215" i="203"/>
  <c r="AM214" i="203"/>
  <c r="F215" i="203"/>
  <c r="AP220" i="4"/>
  <c r="AK220" i="4"/>
  <c r="AC215" i="203" s="1"/>
  <c r="AO220" i="4"/>
  <c r="AE220" i="4"/>
  <c r="Z214" i="203"/>
  <c r="AM219" i="4"/>
  <c r="AS214" i="203" s="1"/>
  <c r="AF220" i="4"/>
  <c r="AN214" i="203"/>
  <c r="AJ219" i="4"/>
  <c r="AD220" i="4"/>
  <c r="T215" i="203"/>
  <c r="AT28" i="203"/>
  <c r="F156" i="203"/>
  <c r="BN69" i="203"/>
  <c r="BL67" i="203"/>
  <c r="AP156" i="203"/>
  <c r="AM97" i="4"/>
  <c r="AS92" i="203" s="1"/>
  <c r="R169" i="203"/>
  <c r="BL210" i="203"/>
  <c r="BN56" i="203"/>
  <c r="F182" i="203"/>
  <c r="BN147" i="203"/>
  <c r="AP130" i="203"/>
  <c r="AP169" i="203"/>
  <c r="AU159" i="203"/>
  <c r="L128" i="203"/>
  <c r="F104" i="203"/>
  <c r="AM201" i="4"/>
  <c r="R156" i="203"/>
  <c r="AU107" i="203"/>
  <c r="BN108" i="203"/>
  <c r="AU81" i="203"/>
  <c r="BL93" i="203"/>
  <c r="AM162" i="4"/>
  <c r="AS157" i="203" s="1"/>
  <c r="F130" i="203"/>
  <c r="L167" i="203"/>
  <c r="AP117" i="203"/>
  <c r="R182" i="203"/>
  <c r="AM84" i="4"/>
  <c r="AS79" i="203" s="1"/>
  <c r="G128" i="203"/>
  <c r="R104" i="203"/>
  <c r="BL119" i="203"/>
  <c r="AM149" i="4"/>
  <c r="AS144" i="203" s="1"/>
  <c r="AU120" i="203"/>
  <c r="AT54" i="203"/>
  <c r="R130" i="203"/>
  <c r="G167" i="203"/>
  <c r="BN186" i="203"/>
  <c r="L193" i="203"/>
  <c r="AP182" i="203"/>
  <c r="F195" i="203"/>
  <c r="AP91" i="203"/>
  <c r="F117" i="203"/>
  <c r="L180" i="203"/>
  <c r="BL80" i="203"/>
  <c r="BL158" i="203"/>
  <c r="AU198" i="203"/>
  <c r="G193" i="203"/>
  <c r="F91" i="203"/>
  <c r="AT27" i="203"/>
  <c r="BN121" i="203"/>
  <c r="R195" i="203"/>
  <c r="BN43" i="203"/>
  <c r="R117" i="203"/>
  <c r="G180" i="203"/>
  <c r="AP104" i="203"/>
  <c r="L206" i="203"/>
  <c r="BL197" i="203"/>
  <c r="BN134" i="203"/>
  <c r="L141" i="203"/>
  <c r="AT41" i="203"/>
  <c r="R91" i="203"/>
  <c r="BL145" i="203"/>
  <c r="AU133" i="203"/>
  <c r="AM214" i="4"/>
  <c r="AU94" i="203"/>
  <c r="AS208" i="203"/>
  <c r="AU55" i="203"/>
  <c r="BN160" i="203"/>
  <c r="L154" i="203"/>
  <c r="AS195" i="203"/>
  <c r="AM110" i="4"/>
  <c r="AS105" i="203" s="1"/>
  <c r="G206" i="203"/>
  <c r="AU146" i="203"/>
  <c r="G141" i="203"/>
  <c r="L115" i="203"/>
  <c r="G115" i="203"/>
  <c r="BL106" i="203"/>
  <c r="AM123" i="4"/>
  <c r="AS118" i="203" s="1"/>
  <c r="BL132" i="203"/>
  <c r="AP208" i="203"/>
  <c r="G154" i="203"/>
  <c r="F143" i="203"/>
  <c r="AM175" i="4"/>
  <c r="AS170" i="203" s="1"/>
  <c r="AM136" i="4"/>
  <c r="AS131" i="203" s="1"/>
  <c r="AP143" i="203"/>
  <c r="BN173" i="203"/>
  <c r="F208" i="203"/>
  <c r="BL184" i="203"/>
  <c r="AM188" i="4"/>
  <c r="AS183" i="203" s="1"/>
  <c r="BN82" i="203"/>
  <c r="BN95" i="203"/>
  <c r="AU172" i="203"/>
  <c r="F169" i="203"/>
  <c r="R143" i="203"/>
  <c r="AP195" i="203"/>
  <c r="AU68" i="203"/>
  <c r="BL171" i="203"/>
  <c r="AU185" i="203"/>
  <c r="R208" i="203"/>
  <c r="N216" i="203" l="1"/>
  <c r="O216" i="203"/>
  <c r="G215" i="203"/>
  <c r="AQ220" i="4"/>
  <c r="Q216" i="203"/>
  <c r="AP215" i="203"/>
  <c r="AA220" i="4"/>
  <c r="AM215" i="203"/>
  <c r="AO215" i="203"/>
  <c r="AG220" i="4"/>
  <c r="Z215" i="203" s="1"/>
  <c r="AQ214" i="203"/>
  <c r="AP131" i="203"/>
  <c r="AP170" i="203"/>
  <c r="AM137" i="4"/>
  <c r="AS132" i="203" s="1"/>
  <c r="L129" i="203"/>
  <c r="BL133" i="203"/>
  <c r="BN122" i="203"/>
  <c r="R157" i="203"/>
  <c r="AT29" i="203"/>
  <c r="AM85" i="4"/>
  <c r="AS80" i="203" s="1"/>
  <c r="L103" i="203"/>
  <c r="F183" i="203"/>
  <c r="R131" i="203"/>
  <c r="F170" i="203"/>
  <c r="AU108" i="203"/>
  <c r="BN44" i="203"/>
  <c r="L116" i="203"/>
  <c r="G116" i="203"/>
  <c r="G129" i="203"/>
  <c r="L181" i="203"/>
  <c r="AM163" i="4"/>
  <c r="AS158" i="203" s="1"/>
  <c r="G103" i="203"/>
  <c r="BN174" i="203"/>
  <c r="R183" i="203"/>
  <c r="AP79" i="203"/>
  <c r="R170" i="203"/>
  <c r="AT42" i="203"/>
  <c r="BL159" i="203"/>
  <c r="AU147" i="203"/>
  <c r="F118" i="203"/>
  <c r="BL68" i="203"/>
  <c r="AM111" i="4"/>
  <c r="AS106" i="203" s="1"/>
  <c r="AT3" i="203"/>
  <c r="BN148" i="203"/>
  <c r="AS209" i="203"/>
  <c r="AU134" i="203"/>
  <c r="G181" i="203"/>
  <c r="L207" i="203"/>
  <c r="BL81" i="203"/>
  <c r="L194" i="203"/>
  <c r="AU56" i="203"/>
  <c r="AU69" i="203"/>
  <c r="R118" i="203"/>
  <c r="F209" i="203"/>
  <c r="BL172" i="203"/>
  <c r="AU82" i="203"/>
  <c r="AP183" i="203"/>
  <c r="BN161" i="203"/>
  <c r="L155" i="203"/>
  <c r="AT15" i="203"/>
  <c r="AU160" i="203"/>
  <c r="F144" i="203"/>
  <c r="AP209" i="203"/>
  <c r="F79" i="203"/>
  <c r="AU186" i="203"/>
  <c r="L168" i="203"/>
  <c r="AP144" i="203"/>
  <c r="G207" i="203"/>
  <c r="AP157" i="203"/>
  <c r="G194" i="203"/>
  <c r="BN57" i="203"/>
  <c r="L142" i="203"/>
  <c r="BL185" i="203"/>
  <c r="AT4" i="203"/>
  <c r="AU173" i="203"/>
  <c r="G155" i="203"/>
  <c r="R144" i="203"/>
  <c r="R79" i="203"/>
  <c r="F196" i="203"/>
  <c r="G168" i="203"/>
  <c r="BL120" i="203"/>
  <c r="AM98" i="4"/>
  <c r="AS93" i="203" s="1"/>
  <c r="F105" i="203"/>
  <c r="G142" i="203"/>
  <c r="R209" i="203"/>
  <c r="BN83" i="203"/>
  <c r="BN70" i="203"/>
  <c r="AT16" i="203"/>
  <c r="AP118" i="203"/>
  <c r="BL55" i="203"/>
  <c r="BL94" i="203"/>
  <c r="BN31" i="203"/>
  <c r="R196" i="203"/>
  <c r="F92" i="203"/>
  <c r="AM124" i="4"/>
  <c r="AS119" i="203" s="1"/>
  <c r="BL107" i="203"/>
  <c r="R105" i="203"/>
  <c r="AP92" i="203"/>
  <c r="AM72" i="4"/>
  <c r="AS67" i="203" s="1"/>
  <c r="AU95" i="203"/>
  <c r="BL146" i="203"/>
  <c r="AM150" i="4"/>
  <c r="AS145" i="203" s="1"/>
  <c r="AM202" i="4"/>
  <c r="AU43" i="203"/>
  <c r="AU121" i="203"/>
  <c r="R92" i="203"/>
  <c r="BN96" i="203"/>
  <c r="AS196" i="203"/>
  <c r="AM215" i="4"/>
  <c r="AM176" i="4"/>
  <c r="AS171" i="203" s="1"/>
  <c r="AM189" i="4"/>
  <c r="AS184" i="203" s="1"/>
  <c r="AP105" i="203"/>
  <c r="F157" i="203"/>
  <c r="BN109" i="203"/>
  <c r="BL198" i="203"/>
  <c r="F131" i="203"/>
  <c r="AP196" i="203"/>
  <c r="BN135" i="203"/>
  <c r="S216" i="203" l="1"/>
  <c r="D217" i="203"/>
  <c r="B216" i="203"/>
  <c r="N217" i="203"/>
  <c r="X217" i="203"/>
  <c r="E217" i="203"/>
  <c r="R216" i="203"/>
  <c r="L215" i="203"/>
  <c r="AA215" i="203"/>
  <c r="C216" i="203"/>
  <c r="AK221" i="4"/>
  <c r="AC216" i="203" s="1"/>
  <c r="AD221" i="4"/>
  <c r="AO221" i="4"/>
  <c r="AE221" i="4"/>
  <c r="AM220" i="4"/>
  <c r="AS215" i="203" s="1"/>
  <c r="AF221" i="4"/>
  <c r="AP221" i="4"/>
  <c r="AJ220" i="4"/>
  <c r="AQ215" i="203" s="1"/>
  <c r="AL215" i="203"/>
  <c r="AK215" i="203"/>
  <c r="AU96" i="203"/>
  <c r="G195" i="203"/>
  <c r="AM60" i="4"/>
  <c r="AS55" i="203" s="1"/>
  <c r="R106" i="203"/>
  <c r="L143" i="203"/>
  <c r="BN71" i="203"/>
  <c r="AU57" i="203"/>
  <c r="BL134" i="203"/>
  <c r="AP158" i="203"/>
  <c r="R197" i="203"/>
  <c r="F67" i="203"/>
  <c r="AU44" i="203"/>
  <c r="AT30" i="203"/>
  <c r="AU122" i="203"/>
  <c r="AP132" i="203"/>
  <c r="G208" i="203"/>
  <c r="AU109" i="203"/>
  <c r="L130" i="203"/>
  <c r="BL95" i="203"/>
  <c r="AM112" i="4"/>
  <c r="AS107" i="203" s="1"/>
  <c r="AU31" i="203"/>
  <c r="G143" i="203"/>
  <c r="L182" i="203"/>
  <c r="AM125" i="4"/>
  <c r="AS120" i="203" s="1"/>
  <c r="BL82" i="203"/>
  <c r="L91" i="203"/>
  <c r="F171" i="203"/>
  <c r="R67" i="203"/>
  <c r="BN32" i="203"/>
  <c r="AM138" i="4"/>
  <c r="AS133" i="203" s="1"/>
  <c r="AP184" i="203"/>
  <c r="R93" i="203"/>
  <c r="AS210" i="203"/>
  <c r="G130" i="203"/>
  <c r="BN19" i="203"/>
  <c r="AU83" i="203"/>
  <c r="G182" i="203"/>
  <c r="AM190" i="4"/>
  <c r="AS185" i="203" s="1"/>
  <c r="BN45" i="203"/>
  <c r="F132" i="203"/>
  <c r="AM73" i="4"/>
  <c r="AS68" i="203" s="1"/>
  <c r="BL147" i="203"/>
  <c r="BN162" i="203"/>
  <c r="G91" i="203"/>
  <c r="F184" i="203"/>
  <c r="R171" i="203"/>
  <c r="AM203" i="4"/>
  <c r="F93" i="203"/>
  <c r="L169" i="203"/>
  <c r="BN123" i="203"/>
  <c r="AT5" i="203"/>
  <c r="G169" i="203"/>
  <c r="AP210" i="203"/>
  <c r="AS197" i="203"/>
  <c r="F80" i="203"/>
  <c r="R132" i="203"/>
  <c r="R184" i="203"/>
  <c r="L104" i="203"/>
  <c r="AT17" i="203"/>
  <c r="AP197" i="203"/>
  <c r="AP67" i="203"/>
  <c r="AP119" i="203"/>
  <c r="AM99" i="4"/>
  <c r="AS94" i="203" s="1"/>
  <c r="BN58" i="203"/>
  <c r="AP93" i="203"/>
  <c r="F158" i="203"/>
  <c r="R80" i="203"/>
  <c r="BN149" i="203"/>
  <c r="AM177" i="4"/>
  <c r="AS172" i="203" s="1"/>
  <c r="BL69" i="203"/>
  <c r="AM164" i="4"/>
  <c r="AS159" i="203" s="1"/>
  <c r="AU174" i="203"/>
  <c r="F145" i="203"/>
  <c r="G104" i="203"/>
  <c r="L117" i="203"/>
  <c r="AU135" i="203"/>
  <c r="BN97" i="203"/>
  <c r="AP171" i="203"/>
  <c r="BL121" i="203"/>
  <c r="AU70" i="203"/>
  <c r="R158" i="203"/>
  <c r="AU161" i="203"/>
  <c r="AM86" i="4"/>
  <c r="AS81" i="203" s="1"/>
  <c r="R145" i="203"/>
  <c r="BL108" i="203"/>
  <c r="G117" i="203"/>
  <c r="L156" i="203"/>
  <c r="BN84" i="203"/>
  <c r="AP145" i="203"/>
  <c r="BL173" i="203"/>
  <c r="BL160" i="203"/>
  <c r="BL56" i="203"/>
  <c r="BN136" i="203"/>
  <c r="AP106" i="203"/>
  <c r="F210" i="203"/>
  <c r="F119" i="203"/>
  <c r="BN110" i="203"/>
  <c r="G156" i="203"/>
  <c r="BL43" i="203"/>
  <c r="AM151" i="4"/>
  <c r="AS146" i="203" s="1"/>
  <c r="F106" i="203"/>
  <c r="BL186" i="203"/>
  <c r="AU148" i="203"/>
  <c r="F197" i="203"/>
  <c r="R210" i="203"/>
  <c r="R119" i="203"/>
  <c r="AP80" i="203"/>
  <c r="L208" i="203"/>
  <c r="R217" i="203" l="1"/>
  <c r="M216" i="203"/>
  <c r="O217" i="203"/>
  <c r="P216" i="203"/>
  <c r="B217" i="203"/>
  <c r="Q217" i="203"/>
  <c r="AG221" i="4"/>
  <c r="G216" i="203"/>
  <c r="F216" i="203"/>
  <c r="AQ221" i="4"/>
  <c r="AA216" i="203" s="1"/>
  <c r="T216" i="203"/>
  <c r="AA221" i="4"/>
  <c r="AD222" i="4" s="1"/>
  <c r="AG222" i="4" s="1"/>
  <c r="AO216" i="203"/>
  <c r="AN215" i="203"/>
  <c r="AK216" i="203"/>
  <c r="AP216" i="203"/>
  <c r="L105" i="203"/>
  <c r="AP146" i="203"/>
  <c r="AU110" i="203"/>
  <c r="F159" i="203"/>
  <c r="AP81" i="203"/>
  <c r="R185" i="203"/>
  <c r="L92" i="203"/>
  <c r="AM74" i="4"/>
  <c r="AS69" i="203" s="1"/>
  <c r="AU19" i="203"/>
  <c r="AP107" i="203"/>
  <c r="L183" i="203"/>
  <c r="R81" i="203"/>
  <c r="AM61" i="4"/>
  <c r="AS56" i="203" s="1"/>
  <c r="L79" i="203"/>
  <c r="BL161" i="203"/>
  <c r="G92" i="203"/>
  <c r="F133" i="203"/>
  <c r="L144" i="203"/>
  <c r="AU58" i="203"/>
  <c r="F55" i="203"/>
  <c r="AP133" i="203"/>
  <c r="AM100" i="4"/>
  <c r="AS95" i="203" s="1"/>
  <c r="G183" i="203"/>
  <c r="BL96" i="203"/>
  <c r="AT18" i="203"/>
  <c r="AM48" i="4"/>
  <c r="AS43" i="203" s="1"/>
  <c r="R159" i="203"/>
  <c r="F172" i="203"/>
  <c r="G79" i="203"/>
  <c r="R133" i="203"/>
  <c r="G144" i="203"/>
  <c r="F107" i="203"/>
  <c r="R55" i="203"/>
  <c r="L157" i="203"/>
  <c r="BN33" i="203"/>
  <c r="L170" i="203"/>
  <c r="AM139" i="4"/>
  <c r="AS134" i="203" s="1"/>
  <c r="AM178" i="4"/>
  <c r="AS173" i="203" s="1"/>
  <c r="BN72" i="203"/>
  <c r="F68" i="203"/>
  <c r="BL70" i="203"/>
  <c r="AM126" i="4"/>
  <c r="AS121" i="203" s="1"/>
  <c r="BN85" i="203"/>
  <c r="F120" i="203"/>
  <c r="R107" i="203"/>
  <c r="L131" i="203"/>
  <c r="G157" i="203"/>
  <c r="AS198" i="203"/>
  <c r="BN150" i="203"/>
  <c r="AP68" i="203"/>
  <c r="AU45" i="203"/>
  <c r="G170" i="203"/>
  <c r="BL31" i="203"/>
  <c r="BL57" i="203"/>
  <c r="AU84" i="203"/>
  <c r="R68" i="203"/>
  <c r="BL174" i="203"/>
  <c r="R120" i="203"/>
  <c r="G131" i="203"/>
  <c r="AP198" i="203"/>
  <c r="BL83" i="203"/>
  <c r="F146" i="203"/>
  <c r="BL44" i="203"/>
  <c r="L209" i="203"/>
  <c r="F94" i="203"/>
  <c r="G105" i="203"/>
  <c r="R94" i="203"/>
  <c r="AM165" i="4"/>
  <c r="AS160" i="203" s="1"/>
  <c r="AU97" i="203"/>
  <c r="AP172" i="203"/>
  <c r="L196" i="203"/>
  <c r="AP94" i="203"/>
  <c r="BN111" i="203"/>
  <c r="F198" i="203"/>
  <c r="AU162" i="203"/>
  <c r="R146" i="203"/>
  <c r="AU32" i="203"/>
  <c r="G209" i="203"/>
  <c r="R172" i="203"/>
  <c r="AT6" i="203"/>
  <c r="AM191" i="4"/>
  <c r="AS186" i="203" s="1"/>
  <c r="L195" i="203"/>
  <c r="BN98" i="203"/>
  <c r="BN124" i="203"/>
  <c r="AM113" i="4"/>
  <c r="AS108" i="203" s="1"/>
  <c r="BL135" i="203"/>
  <c r="BN137" i="203"/>
  <c r="G196" i="203"/>
  <c r="R198" i="203"/>
  <c r="AM152" i="4"/>
  <c r="AS147" i="203" s="1"/>
  <c r="AP185" i="203"/>
  <c r="BN7" i="203"/>
  <c r="BN20" i="203"/>
  <c r="AP120" i="203"/>
  <c r="BL122" i="203"/>
  <c r="L118" i="203"/>
  <c r="BN59" i="203"/>
  <c r="AP55" i="203"/>
  <c r="BL148" i="203"/>
  <c r="AU136" i="203"/>
  <c r="F185" i="203"/>
  <c r="AP159" i="203"/>
  <c r="AU149" i="203"/>
  <c r="BN46" i="203"/>
  <c r="AU123" i="203"/>
  <c r="AM87" i="4"/>
  <c r="AS82" i="203" s="1"/>
  <c r="BL109" i="203"/>
  <c r="G118" i="203"/>
  <c r="F81" i="203"/>
  <c r="AU71" i="203"/>
  <c r="T217" i="203" l="1"/>
  <c r="C217" i="203"/>
  <c r="F217" i="203"/>
  <c r="E218" i="203"/>
  <c r="D218" i="203"/>
  <c r="M217" i="203"/>
  <c r="Q218" i="203"/>
  <c r="X218" i="203"/>
  <c r="S217" i="203"/>
  <c r="Z216" i="203"/>
  <c r="P217" i="203"/>
  <c r="AP222" i="4"/>
  <c r="L216" i="203"/>
  <c r="AM221" i="4"/>
  <c r="AS216" i="203" s="1"/>
  <c r="AJ221" i="4"/>
  <c r="AM216" i="203"/>
  <c r="AK217" i="203"/>
  <c r="AF222" i="4"/>
  <c r="AO217" i="203" s="1"/>
  <c r="AO222" i="4"/>
  <c r="AE222" i="4"/>
  <c r="Z217" i="203"/>
  <c r="AK222" i="4"/>
  <c r="AC217" i="203" s="1"/>
  <c r="G184" i="203"/>
  <c r="AU7" i="203"/>
  <c r="F134" i="203"/>
  <c r="R56" i="203"/>
  <c r="BN138" i="203"/>
  <c r="AU85" i="203"/>
  <c r="R82" i="203"/>
  <c r="AP43" i="203"/>
  <c r="AP56" i="203"/>
  <c r="R160" i="203"/>
  <c r="AM114" i="4"/>
  <c r="AS109" i="203" s="1"/>
  <c r="L93" i="203"/>
  <c r="AU46" i="203"/>
  <c r="AM140" i="4"/>
  <c r="AS135" i="203" s="1"/>
  <c r="AP108" i="203"/>
  <c r="R134" i="203"/>
  <c r="BL97" i="203"/>
  <c r="AP160" i="203"/>
  <c r="AM49" i="4"/>
  <c r="AS44" i="203" s="1"/>
  <c r="BL84" i="203"/>
  <c r="AU150" i="203"/>
  <c r="AP95" i="203"/>
  <c r="F147" i="203"/>
  <c r="L119" i="203"/>
  <c r="BL136" i="203"/>
  <c r="BN86" i="203"/>
  <c r="BL162" i="203"/>
  <c r="AM88" i="4"/>
  <c r="AS83" i="203" s="1"/>
  <c r="AM62" i="4"/>
  <c r="AS57" i="203" s="1"/>
  <c r="AP173" i="203"/>
  <c r="L80" i="203"/>
  <c r="R147" i="203"/>
  <c r="G119" i="203"/>
  <c r="BL19" i="203"/>
  <c r="BL71" i="203"/>
  <c r="L67" i="203"/>
  <c r="F173" i="203"/>
  <c r="AU98" i="203"/>
  <c r="AP186" i="203"/>
  <c r="AM179" i="4"/>
  <c r="AS174" i="203" s="1"/>
  <c r="F69" i="203"/>
  <c r="AP121" i="203"/>
  <c r="AP134" i="203"/>
  <c r="BN21" i="203"/>
  <c r="G80" i="203"/>
  <c r="L197" i="203"/>
  <c r="F108" i="203"/>
  <c r="L106" i="203"/>
  <c r="BL110" i="203"/>
  <c r="BL123" i="203"/>
  <c r="AM153" i="4"/>
  <c r="AS148" i="203" s="1"/>
  <c r="G67" i="203"/>
  <c r="R173" i="203"/>
  <c r="F43" i="203"/>
  <c r="BL45" i="203"/>
  <c r="R69" i="203"/>
  <c r="AM75" i="4"/>
  <c r="AS70" i="203" s="1"/>
  <c r="AU33" i="203"/>
  <c r="G197" i="203"/>
  <c r="L171" i="203"/>
  <c r="R108" i="203"/>
  <c r="G106" i="203"/>
  <c r="L158" i="203"/>
  <c r="BL149" i="203"/>
  <c r="BN47" i="203"/>
  <c r="AM127" i="4"/>
  <c r="AS122" i="203" s="1"/>
  <c r="BN8" i="203"/>
  <c r="AP147" i="203"/>
  <c r="BN112" i="203"/>
  <c r="R43" i="203"/>
  <c r="L210" i="203"/>
  <c r="L145" i="203"/>
  <c r="G171" i="203"/>
  <c r="BL58" i="203"/>
  <c r="G158" i="203"/>
  <c r="G93" i="203"/>
  <c r="AP82" i="203"/>
  <c r="AU20" i="203"/>
  <c r="BN125" i="203"/>
  <c r="F121" i="203"/>
  <c r="AU124" i="203"/>
  <c r="BL32" i="203"/>
  <c r="BN99" i="203"/>
  <c r="F56" i="203"/>
  <c r="F95" i="203"/>
  <c r="L132" i="203"/>
  <c r="AM36" i="4"/>
  <c r="AS31" i="203" s="1"/>
  <c r="BN60" i="203"/>
  <c r="G210" i="203"/>
  <c r="G145" i="203"/>
  <c r="AM166" i="4"/>
  <c r="AS161" i="203" s="1"/>
  <c r="F186" i="203"/>
  <c r="L184" i="203"/>
  <c r="BN34" i="203"/>
  <c r="AU59" i="203"/>
  <c r="AU137" i="203"/>
  <c r="R121" i="203"/>
  <c r="AU111" i="203"/>
  <c r="R95" i="203"/>
  <c r="G132" i="203"/>
  <c r="BN73" i="203"/>
  <c r="AU72" i="203"/>
  <c r="F82" i="203"/>
  <c r="AM101" i="4"/>
  <c r="AS96" i="203" s="1"/>
  <c r="R186" i="203"/>
  <c r="AP69" i="203"/>
  <c r="F160" i="203"/>
  <c r="O218" i="203" l="1"/>
  <c r="B218" i="203"/>
  <c r="AN216" i="203"/>
  <c r="R218" i="203"/>
  <c r="AQ222" i="4"/>
  <c r="AA217" i="203" s="1"/>
  <c r="AL216" i="203"/>
  <c r="AQ216" i="203"/>
  <c r="AA222" i="4"/>
  <c r="AP217" i="203"/>
  <c r="AU73" i="203"/>
  <c r="BL72" i="203"/>
  <c r="AP31" i="203"/>
  <c r="AU99" i="203"/>
  <c r="R83" i="203"/>
  <c r="AU112" i="203"/>
  <c r="AM50" i="4"/>
  <c r="AS45" i="203" s="1"/>
  <c r="F44" i="203"/>
  <c r="AP148" i="203"/>
  <c r="AM115" i="4"/>
  <c r="AS110" i="203" s="1"/>
  <c r="L55" i="203"/>
  <c r="AM24" i="4"/>
  <c r="AS19" i="203" s="1"/>
  <c r="L68" i="203"/>
  <c r="AP83" i="203"/>
  <c r="AM89" i="4"/>
  <c r="AS84" i="203" s="1"/>
  <c r="BL46" i="203"/>
  <c r="BN61" i="203"/>
  <c r="AP96" i="203"/>
  <c r="F148" i="203"/>
  <c r="AM37" i="4"/>
  <c r="AS32" i="203" s="1"/>
  <c r="BN113" i="203"/>
  <c r="F57" i="203"/>
  <c r="AU47" i="203"/>
  <c r="R44" i="203"/>
  <c r="G55" i="203"/>
  <c r="G68" i="203"/>
  <c r="AU86" i="203"/>
  <c r="F70" i="203"/>
  <c r="R148" i="203"/>
  <c r="R57" i="203"/>
  <c r="L81" i="203"/>
  <c r="BL33" i="203"/>
  <c r="F109" i="203"/>
  <c r="AM141" i="4"/>
  <c r="AS136" i="203" s="1"/>
  <c r="L107" i="203"/>
  <c r="AM102" i="4"/>
  <c r="AS97" i="203" s="1"/>
  <c r="BL85" i="203"/>
  <c r="F31" i="203"/>
  <c r="BL111" i="203"/>
  <c r="BN22" i="203"/>
  <c r="AP161" i="203"/>
  <c r="AU125" i="203"/>
  <c r="G81" i="203"/>
  <c r="F135" i="203"/>
  <c r="R109" i="203"/>
  <c r="AP174" i="203"/>
  <c r="AM167" i="4"/>
  <c r="AS162" i="203" s="1"/>
  <c r="G107" i="203"/>
  <c r="BL150" i="203"/>
  <c r="R31" i="203"/>
  <c r="BL7" i="203"/>
  <c r="L185" i="203"/>
  <c r="BL137" i="203"/>
  <c r="AU34" i="203"/>
  <c r="BN48" i="203"/>
  <c r="BL20" i="203"/>
  <c r="AM63" i="4"/>
  <c r="AS58" i="203" s="1"/>
  <c r="AU8" i="203"/>
  <c r="AM154" i="4"/>
  <c r="AS149" i="203" s="1"/>
  <c r="L198" i="203"/>
  <c r="R135" i="203"/>
  <c r="AM128" i="4"/>
  <c r="AS123" i="203" s="1"/>
  <c r="BN9" i="203"/>
  <c r="AM76" i="4"/>
  <c r="AS71" i="203" s="1"/>
  <c r="F96" i="203"/>
  <c r="L120" i="203"/>
  <c r="G185" i="203"/>
  <c r="BL124" i="203"/>
  <c r="AP70" i="203"/>
  <c r="G198" i="203"/>
  <c r="AP57" i="203"/>
  <c r="F161" i="203"/>
  <c r="R96" i="203"/>
  <c r="AP44" i="203"/>
  <c r="AP135" i="203"/>
  <c r="AP109" i="203"/>
  <c r="G120" i="203"/>
  <c r="L146" i="203"/>
  <c r="BL59" i="203"/>
  <c r="AU60" i="203"/>
  <c r="F174" i="203"/>
  <c r="BN87" i="203"/>
  <c r="BN100" i="203"/>
  <c r="AP122" i="203"/>
  <c r="AU21" i="203"/>
  <c r="BL98" i="203"/>
  <c r="L133" i="203"/>
  <c r="L159" i="203"/>
  <c r="R161" i="203"/>
  <c r="L172" i="203"/>
  <c r="L94" i="203"/>
  <c r="BN126" i="203"/>
  <c r="G146" i="203"/>
  <c r="F122" i="203"/>
  <c r="R70" i="203"/>
  <c r="R174" i="203"/>
  <c r="F83" i="203"/>
  <c r="BN35" i="203"/>
  <c r="G133" i="203"/>
  <c r="BN74" i="203"/>
  <c r="G159" i="203"/>
  <c r="G172" i="203"/>
  <c r="G94" i="203"/>
  <c r="AU138" i="203"/>
  <c r="R122" i="203"/>
  <c r="C218" i="203" l="1"/>
  <c r="N218" i="203"/>
  <c r="F218" i="203"/>
  <c r="G217" i="203"/>
  <c r="D219" i="203"/>
  <c r="E219" i="203"/>
  <c r="X219" i="203"/>
  <c r="Q219" i="203"/>
  <c r="AL217" i="203"/>
  <c r="AF223" i="4"/>
  <c r="AO218" i="203" s="1"/>
  <c r="AK223" i="4"/>
  <c r="AC218" i="203" s="1"/>
  <c r="AO223" i="4"/>
  <c r="AM222" i="4"/>
  <c r="AS217" i="203" s="1"/>
  <c r="AJ222" i="4"/>
  <c r="AQ217" i="203" s="1"/>
  <c r="AD223" i="4"/>
  <c r="AP223" i="4"/>
  <c r="AE223" i="4"/>
  <c r="AM217" i="203"/>
  <c r="BN75" i="203"/>
  <c r="R136" i="203"/>
  <c r="BN36" i="203"/>
  <c r="L69" i="203"/>
  <c r="AU22" i="203"/>
  <c r="R19" i="203"/>
  <c r="G134" i="203"/>
  <c r="BN101" i="203"/>
  <c r="BN49" i="203"/>
  <c r="BL112" i="203"/>
  <c r="L186" i="203"/>
  <c r="BL73" i="203"/>
  <c r="R149" i="203"/>
  <c r="AU9" i="203"/>
  <c r="BN23" i="203"/>
  <c r="L121" i="203"/>
  <c r="L108" i="203"/>
  <c r="AU87" i="203"/>
  <c r="AP149" i="203"/>
  <c r="G69" i="203"/>
  <c r="F45" i="203"/>
  <c r="AM116" i="4"/>
  <c r="AS111" i="203" s="1"/>
  <c r="L82" i="203"/>
  <c r="AP19" i="203"/>
  <c r="AP110" i="203"/>
  <c r="G186" i="203"/>
  <c r="R58" i="203"/>
  <c r="AU35" i="203"/>
  <c r="G121" i="203"/>
  <c r="G108" i="203"/>
  <c r="F162" i="203"/>
  <c r="BL8" i="203"/>
  <c r="F84" i="203"/>
  <c r="BL125" i="203"/>
  <c r="AM90" i="4"/>
  <c r="AS85" i="203" s="1"/>
  <c r="G82" i="203"/>
  <c r="AU113" i="203"/>
  <c r="AU61" i="203"/>
  <c r="AP84" i="203"/>
  <c r="L173" i="203"/>
  <c r="L160" i="203"/>
  <c r="BN114" i="203"/>
  <c r="R162" i="203"/>
  <c r="AM129" i="4"/>
  <c r="AS124" i="203" s="1"/>
  <c r="AP123" i="203"/>
  <c r="F32" i="203"/>
  <c r="BL34" i="203"/>
  <c r="AM12" i="4"/>
  <c r="AS7" i="203" s="1"/>
  <c r="R84" i="203"/>
  <c r="AP162" i="203"/>
  <c r="F110" i="203"/>
  <c r="R45" i="203"/>
  <c r="AP136" i="203"/>
  <c r="AM38" i="4"/>
  <c r="AS33" i="203" s="1"/>
  <c r="L95" i="203"/>
  <c r="G173" i="203"/>
  <c r="G160" i="203"/>
  <c r="L147" i="203"/>
  <c r="F71" i="203"/>
  <c r="F123" i="203"/>
  <c r="AP71" i="203"/>
  <c r="R32" i="203"/>
  <c r="AM155" i="4"/>
  <c r="AS150" i="203" s="1"/>
  <c r="R110" i="203"/>
  <c r="G95" i="203"/>
  <c r="BL86" i="203"/>
  <c r="BL47" i="203"/>
  <c r="AP32" i="203"/>
  <c r="BL99" i="203"/>
  <c r="AM77" i="4"/>
  <c r="AS72" i="203" s="1"/>
  <c r="BL138" i="203"/>
  <c r="R123" i="203"/>
  <c r="AU126" i="203"/>
  <c r="BN88" i="203"/>
  <c r="BL60" i="203"/>
  <c r="L43" i="203"/>
  <c r="AP58" i="203"/>
  <c r="L56" i="203"/>
  <c r="AM142" i="4"/>
  <c r="AS137" i="203" s="1"/>
  <c r="AM51" i="4"/>
  <c r="AS46" i="203" s="1"/>
  <c r="AU74" i="203"/>
  <c r="AM103" i="4"/>
  <c r="AS98" i="203" s="1"/>
  <c r="G147" i="203"/>
  <c r="R71" i="203"/>
  <c r="BN62" i="203"/>
  <c r="AU100" i="203"/>
  <c r="F97" i="203"/>
  <c r="G43" i="203"/>
  <c r="AM25" i="4"/>
  <c r="AS20" i="203" s="1"/>
  <c r="G56" i="203"/>
  <c r="BN10" i="203"/>
  <c r="F149" i="203"/>
  <c r="F58" i="203"/>
  <c r="BL21" i="203"/>
  <c r="AM64" i="4"/>
  <c r="AS59" i="203" s="1"/>
  <c r="R97" i="203"/>
  <c r="F136" i="203"/>
  <c r="AU48" i="203"/>
  <c r="AP97" i="203"/>
  <c r="F19" i="203"/>
  <c r="L134" i="203"/>
  <c r="AP45" i="203"/>
  <c r="O219" i="203" l="1"/>
  <c r="T218" i="203"/>
  <c r="L217" i="203"/>
  <c r="S218" i="203"/>
  <c r="N219" i="203"/>
  <c r="P218" i="203"/>
  <c r="M218" i="203"/>
  <c r="AP218" i="203"/>
  <c r="AK218" i="203"/>
  <c r="AG223" i="4"/>
  <c r="Z218" i="203" s="1"/>
  <c r="AA223" i="4"/>
  <c r="AQ223" i="4"/>
  <c r="AA218" i="203" s="1"/>
  <c r="AN217" i="203"/>
  <c r="L70" i="203"/>
  <c r="BL100" i="203"/>
  <c r="AP46" i="203"/>
  <c r="AM65" i="4"/>
  <c r="AS60" i="203" s="1"/>
  <c r="L44" i="203"/>
  <c r="AM91" i="4"/>
  <c r="AS86" i="203" s="1"/>
  <c r="R111" i="203"/>
  <c r="AM39" i="4"/>
  <c r="AS34" i="203" s="1"/>
  <c r="L109" i="203"/>
  <c r="G96" i="203"/>
  <c r="AU49" i="203"/>
  <c r="BL22" i="203"/>
  <c r="AU36" i="203"/>
  <c r="L135" i="203"/>
  <c r="L57" i="203"/>
  <c r="R33" i="203"/>
  <c r="R124" i="203"/>
  <c r="G70" i="203"/>
  <c r="G135" i="203"/>
  <c r="AP59" i="203"/>
  <c r="G57" i="203"/>
  <c r="G44" i="203"/>
  <c r="L83" i="203"/>
  <c r="AP124" i="203"/>
  <c r="F98" i="203"/>
  <c r="BL35" i="203"/>
  <c r="G109" i="203"/>
  <c r="AM117" i="4"/>
  <c r="AS112" i="203" s="1"/>
  <c r="BN37" i="203"/>
  <c r="BN24" i="203"/>
  <c r="F150" i="203"/>
  <c r="AU10" i="203"/>
  <c r="BL126" i="203"/>
  <c r="G83" i="203"/>
  <c r="R98" i="203"/>
  <c r="AU23" i="203"/>
  <c r="AM26" i="4"/>
  <c r="AS21" i="203" s="1"/>
  <c r="AP20" i="203"/>
  <c r="AP72" i="203"/>
  <c r="L161" i="203"/>
  <c r="AP33" i="203"/>
  <c r="BN102" i="203"/>
  <c r="AP85" i="203"/>
  <c r="F59" i="203"/>
  <c r="AP111" i="203"/>
  <c r="F20" i="203"/>
  <c r="BN11" i="203"/>
  <c r="AM78" i="4"/>
  <c r="AS73" i="203" s="1"/>
  <c r="L148" i="203"/>
  <c r="R150" i="203"/>
  <c r="BN50" i="203"/>
  <c r="AP98" i="203"/>
  <c r="F85" i="203"/>
  <c r="AU88" i="203"/>
  <c r="AM104" i="4"/>
  <c r="AS99" i="203" s="1"/>
  <c r="AM52" i="4"/>
  <c r="AS47" i="203" s="1"/>
  <c r="AP150" i="203"/>
  <c r="G161" i="203"/>
  <c r="BL61" i="203"/>
  <c r="AM130" i="4"/>
  <c r="AS125" i="203" s="1"/>
  <c r="AM13" i="4"/>
  <c r="AS8" i="203" s="1"/>
  <c r="R59" i="203"/>
  <c r="R20" i="203"/>
  <c r="BL87" i="203"/>
  <c r="G148" i="203"/>
  <c r="F72" i="203"/>
  <c r="AU62" i="203"/>
  <c r="BL74" i="203"/>
  <c r="R85" i="203"/>
  <c r="BN76" i="203"/>
  <c r="AU114" i="203"/>
  <c r="BL9" i="203"/>
  <c r="BN89" i="203"/>
  <c r="AU75" i="203"/>
  <c r="L122" i="203"/>
  <c r="AM143" i="4"/>
  <c r="AS138" i="203" s="1"/>
  <c r="L174" i="203"/>
  <c r="BL113" i="203"/>
  <c r="F46" i="203"/>
  <c r="L31" i="203"/>
  <c r="F137" i="203"/>
  <c r="BN63" i="203"/>
  <c r="BL48" i="203"/>
  <c r="R72" i="203"/>
  <c r="F7" i="203"/>
  <c r="G122" i="203"/>
  <c r="F33" i="203"/>
  <c r="R7" i="203"/>
  <c r="F124" i="203"/>
  <c r="AP137" i="203"/>
  <c r="F111" i="203"/>
  <c r="AP7" i="203"/>
  <c r="G174" i="203"/>
  <c r="L96" i="203"/>
  <c r="R46" i="203"/>
  <c r="AU101" i="203"/>
  <c r="G31" i="203"/>
  <c r="R137" i="203"/>
  <c r="T219" i="203" l="1"/>
  <c r="R219" i="203"/>
  <c r="C219" i="203"/>
  <c r="G218" i="203"/>
  <c r="L218" i="203"/>
  <c r="B219" i="203"/>
  <c r="B220" i="203"/>
  <c r="AM218" i="203"/>
  <c r="M219" i="203"/>
  <c r="D220" i="203"/>
  <c r="AJ223" i="4"/>
  <c r="AQ218" i="203" s="1"/>
  <c r="E220" i="203"/>
  <c r="X220" i="203"/>
  <c r="Q220" i="203"/>
  <c r="AM223" i="4"/>
  <c r="AS218" i="203" s="1"/>
  <c r="AF224" i="4"/>
  <c r="AO219" i="203" s="1"/>
  <c r="AO224" i="4"/>
  <c r="AL218" i="203"/>
  <c r="AP224" i="4"/>
  <c r="AK224" i="4"/>
  <c r="AC219" i="203" s="1"/>
  <c r="AE224" i="4"/>
  <c r="AD224" i="4"/>
  <c r="AG224" i="4" s="1"/>
  <c r="R8" i="203"/>
  <c r="F47" i="203"/>
  <c r="AM53" i="4"/>
  <c r="AS48" i="203" s="1"/>
  <c r="AM14" i="4"/>
  <c r="AS9" i="203" s="1"/>
  <c r="BL62" i="203"/>
  <c r="R21" i="203"/>
  <c r="F112" i="203"/>
  <c r="AM66" i="4"/>
  <c r="AS61" i="203" s="1"/>
  <c r="G19" i="203"/>
  <c r="AP73" i="203"/>
  <c r="AU102" i="203"/>
  <c r="AP21" i="203"/>
  <c r="BL10" i="203"/>
  <c r="G110" i="203"/>
  <c r="AP60" i="203"/>
  <c r="G58" i="203"/>
  <c r="R47" i="203"/>
  <c r="L45" i="203"/>
  <c r="R112" i="203"/>
  <c r="L136" i="203"/>
  <c r="F86" i="203"/>
  <c r="F34" i="203"/>
  <c r="BN25" i="203"/>
  <c r="AM27" i="4"/>
  <c r="AS22" i="203" s="1"/>
  <c r="F125" i="203"/>
  <c r="G45" i="203"/>
  <c r="L71" i="203"/>
  <c r="AM92" i="4"/>
  <c r="AS87" i="203" s="1"/>
  <c r="G136" i="203"/>
  <c r="AU11" i="203"/>
  <c r="R86" i="203"/>
  <c r="R34" i="203"/>
  <c r="L149" i="203"/>
  <c r="AU37" i="203"/>
  <c r="AM40" i="4"/>
  <c r="AS35" i="203" s="1"/>
  <c r="F138" i="203"/>
  <c r="AM118" i="4"/>
  <c r="AS113" i="203" s="1"/>
  <c r="BL75" i="203"/>
  <c r="G71" i="203"/>
  <c r="AP47" i="203"/>
  <c r="F60" i="203"/>
  <c r="G149" i="203"/>
  <c r="L162" i="203"/>
  <c r="R138" i="203"/>
  <c r="AM105" i="4"/>
  <c r="AS100" i="203" s="1"/>
  <c r="R125" i="203"/>
  <c r="F99" i="203"/>
  <c r="R99" i="203"/>
  <c r="BN51" i="203"/>
  <c r="AM79" i="4"/>
  <c r="AS74" i="203" s="1"/>
  <c r="L32" i="203"/>
  <c r="L123" i="203"/>
  <c r="BL23" i="203"/>
  <c r="G162" i="203"/>
  <c r="AU63" i="203"/>
  <c r="AP138" i="203"/>
  <c r="AU89" i="203"/>
  <c r="BN64" i="203"/>
  <c r="AP8" i="203"/>
  <c r="G32" i="203"/>
  <c r="AP99" i="203"/>
  <c r="BN38" i="203"/>
  <c r="G123" i="203"/>
  <c r="R60" i="203"/>
  <c r="AP112" i="203"/>
  <c r="BL49" i="203"/>
  <c r="BL101" i="203"/>
  <c r="F73" i="203"/>
  <c r="L97" i="203"/>
  <c r="BL114" i="203"/>
  <c r="BL88" i="203"/>
  <c r="AU50" i="203"/>
  <c r="AU24" i="203"/>
  <c r="L84" i="203"/>
  <c r="AP34" i="203"/>
  <c r="AP86" i="203"/>
  <c r="F8" i="203"/>
  <c r="R73" i="203"/>
  <c r="G97" i="203"/>
  <c r="BN77" i="203"/>
  <c r="AU76" i="203"/>
  <c r="F21" i="203"/>
  <c r="AP125" i="203"/>
  <c r="L19" i="203"/>
  <c r="BN90" i="203"/>
  <c r="AM131" i="4"/>
  <c r="AS126" i="203" s="1"/>
  <c r="BN12" i="203"/>
  <c r="G84" i="203"/>
  <c r="BL36" i="203"/>
  <c r="L110" i="203"/>
  <c r="L58" i="203"/>
  <c r="S219" i="203" l="1"/>
  <c r="F219" i="203"/>
  <c r="G219" i="203"/>
  <c r="P219" i="203"/>
  <c r="O220" i="203"/>
  <c r="R220" i="203"/>
  <c r="AQ224" i="4"/>
  <c r="AA219" i="203" s="1"/>
  <c r="AP219" i="203"/>
  <c r="AM219" i="203"/>
  <c r="AN218" i="203"/>
  <c r="AA224" i="4"/>
  <c r="AJ224" i="4" s="1"/>
  <c r="AQ219" i="203" s="1"/>
  <c r="AK219" i="203"/>
  <c r="Z219" i="203"/>
  <c r="G137" i="203"/>
  <c r="AM106" i="4"/>
  <c r="AS101" i="203" s="1"/>
  <c r="AU38" i="203"/>
  <c r="F87" i="203"/>
  <c r="L111" i="203"/>
  <c r="R35" i="203"/>
  <c r="AU51" i="203"/>
  <c r="F9" i="203"/>
  <c r="AP87" i="203"/>
  <c r="L7" i="203"/>
  <c r="G72" i="203"/>
  <c r="G98" i="203"/>
  <c r="BL24" i="203"/>
  <c r="R87" i="203"/>
  <c r="G111" i="203"/>
  <c r="L150" i="203"/>
  <c r="R9" i="203"/>
  <c r="F126" i="203"/>
  <c r="G7" i="203"/>
  <c r="AM15" i="4"/>
  <c r="AS10" i="203" s="1"/>
  <c r="L85" i="203"/>
  <c r="AM67" i="4"/>
  <c r="AS62" i="203" s="1"/>
  <c r="AU90" i="203"/>
  <c r="BN65" i="203"/>
  <c r="BN78" i="203"/>
  <c r="F113" i="203"/>
  <c r="G150" i="203"/>
  <c r="AM80" i="4"/>
  <c r="AS75" i="203" s="1"/>
  <c r="AP113" i="203"/>
  <c r="R126" i="203"/>
  <c r="L124" i="203"/>
  <c r="G85" i="203"/>
  <c r="F74" i="203"/>
  <c r="AM119" i="4"/>
  <c r="AS114" i="203" s="1"/>
  <c r="R113" i="203"/>
  <c r="L20" i="203"/>
  <c r="BL63" i="203"/>
  <c r="AM28" i="4"/>
  <c r="AS23" i="203" s="1"/>
  <c r="AP100" i="203"/>
  <c r="F61" i="203"/>
  <c r="L46" i="203"/>
  <c r="AP35" i="203"/>
  <c r="BL11" i="203"/>
  <c r="G124" i="203"/>
  <c r="AP48" i="203"/>
  <c r="AM41" i="4"/>
  <c r="AS36" i="203" s="1"/>
  <c r="AU12" i="203"/>
  <c r="R74" i="203"/>
  <c r="G20" i="203"/>
  <c r="BN52" i="203"/>
  <c r="F22" i="203"/>
  <c r="L59" i="203"/>
  <c r="R61" i="203"/>
  <c r="G46" i="203"/>
  <c r="BL37" i="203"/>
  <c r="AP22" i="203"/>
  <c r="AP61" i="203"/>
  <c r="BL50" i="203"/>
  <c r="AU64" i="203"/>
  <c r="R22" i="203"/>
  <c r="G59" i="203"/>
  <c r="BL76" i="203"/>
  <c r="F100" i="203"/>
  <c r="AP126" i="203"/>
  <c r="L137" i="203"/>
  <c r="R100" i="203"/>
  <c r="L33" i="203"/>
  <c r="BN26" i="203"/>
  <c r="AP74" i="203"/>
  <c r="F48" i="203"/>
  <c r="BN13" i="203"/>
  <c r="AP9" i="203"/>
  <c r="AU77" i="203"/>
  <c r="AM93" i="4"/>
  <c r="AS88" i="203" s="1"/>
  <c r="G33" i="203"/>
  <c r="AM54" i="4"/>
  <c r="AS49" i="203" s="1"/>
  <c r="BL89" i="203"/>
  <c r="F35" i="203"/>
  <c r="BN39" i="203"/>
  <c r="R48" i="203"/>
  <c r="AU25" i="203"/>
  <c r="L72" i="203"/>
  <c r="L98" i="203"/>
  <c r="BL102" i="203"/>
  <c r="N221" i="203" l="1"/>
  <c r="X221" i="203"/>
  <c r="T220" i="203"/>
  <c r="N220" i="203"/>
  <c r="E221" i="203"/>
  <c r="P220" i="203"/>
  <c r="M220" i="203"/>
  <c r="D221" i="203"/>
  <c r="AP225" i="4"/>
  <c r="F220" i="203"/>
  <c r="AF225" i="4"/>
  <c r="AO220" i="203" s="1"/>
  <c r="AK225" i="4"/>
  <c r="AC220" i="203" s="1"/>
  <c r="AO225" i="4"/>
  <c r="AE225" i="4"/>
  <c r="L219" i="203"/>
  <c r="AM224" i="4"/>
  <c r="AS219" i="203" s="1"/>
  <c r="AD225" i="4"/>
  <c r="AG225" i="4" s="1"/>
  <c r="C220" i="203"/>
  <c r="BL25" i="203"/>
  <c r="AM94" i="4"/>
  <c r="AS89" i="203" s="1"/>
  <c r="G99" i="203"/>
  <c r="F36" i="203"/>
  <c r="L86" i="203"/>
  <c r="AM55" i="4"/>
  <c r="AS50" i="203" s="1"/>
  <c r="F62" i="203"/>
  <c r="AM16" i="4"/>
  <c r="AS11" i="203" s="1"/>
  <c r="F101" i="203"/>
  <c r="L60" i="203"/>
  <c r="BN66" i="203"/>
  <c r="AM107" i="4"/>
  <c r="AS102" i="203" s="1"/>
  <c r="AP49" i="203"/>
  <c r="AU26" i="203"/>
  <c r="R36" i="203"/>
  <c r="G86" i="203"/>
  <c r="R62" i="203"/>
  <c r="AM68" i="4"/>
  <c r="AS63" i="203" s="1"/>
  <c r="R101" i="203"/>
  <c r="G60" i="203"/>
  <c r="BL38" i="203"/>
  <c r="BN14" i="203"/>
  <c r="AM81" i="4"/>
  <c r="AS76" i="203" s="1"/>
  <c r="F23" i="203"/>
  <c r="BL12" i="203"/>
  <c r="F88" i="203"/>
  <c r="AU65" i="203"/>
  <c r="AP62" i="203"/>
  <c r="BN27" i="203"/>
  <c r="F114" i="203"/>
  <c r="R23" i="203"/>
  <c r="BL64" i="203"/>
  <c r="R88" i="203"/>
  <c r="BN53" i="203"/>
  <c r="AM29" i="4"/>
  <c r="AS24" i="203" s="1"/>
  <c r="L138" i="203"/>
  <c r="AU13" i="203"/>
  <c r="L73" i="203"/>
  <c r="L8" i="203"/>
  <c r="BL90" i="203"/>
  <c r="G138" i="203"/>
  <c r="AP101" i="203"/>
  <c r="R114" i="203"/>
  <c r="L47" i="203"/>
  <c r="AP88" i="203"/>
  <c r="F75" i="203"/>
  <c r="G47" i="203"/>
  <c r="AM42" i="4"/>
  <c r="AS37" i="203" s="1"/>
  <c r="AU52" i="203"/>
  <c r="G73" i="203"/>
  <c r="AP36" i="203"/>
  <c r="AP23" i="203"/>
  <c r="AP114" i="203"/>
  <c r="F49" i="203"/>
  <c r="G8" i="203"/>
  <c r="L34" i="203"/>
  <c r="L21" i="203"/>
  <c r="AU39" i="203"/>
  <c r="BL77" i="203"/>
  <c r="L112" i="203"/>
  <c r="R75" i="203"/>
  <c r="F10" i="203"/>
  <c r="BN40" i="203"/>
  <c r="R49" i="203"/>
  <c r="AU78" i="203"/>
  <c r="AP10" i="203"/>
  <c r="G34" i="203"/>
  <c r="G21" i="203"/>
  <c r="L125" i="203"/>
  <c r="G125" i="203"/>
  <c r="L99" i="203"/>
  <c r="G112" i="203"/>
  <c r="R10" i="203"/>
  <c r="AP75" i="203"/>
  <c r="BL51" i="203"/>
  <c r="B221" i="203" l="1"/>
  <c r="AQ225" i="4"/>
  <c r="AA220" i="203" s="1"/>
  <c r="Z220" i="203"/>
  <c r="AA225" i="4"/>
  <c r="AK226" i="4" s="1"/>
  <c r="AC221" i="203" s="1"/>
  <c r="Q221" i="203"/>
  <c r="S220" i="203"/>
  <c r="AP220" i="203"/>
  <c r="AL219" i="203"/>
  <c r="AK220" i="203"/>
  <c r="R221" i="203"/>
  <c r="AM220" i="203"/>
  <c r="AN219" i="203"/>
  <c r="R24" i="203"/>
  <c r="BL52" i="203"/>
  <c r="AM95" i="4"/>
  <c r="AS90" i="203" s="1"/>
  <c r="R63" i="203"/>
  <c r="F50" i="203"/>
  <c r="BN15" i="203"/>
  <c r="AM17" i="4"/>
  <c r="AS12" i="203" s="1"/>
  <c r="G126" i="203"/>
  <c r="AM56" i="4"/>
  <c r="AS51" i="203" s="1"/>
  <c r="G113" i="203"/>
  <c r="L22" i="203"/>
  <c r="R50" i="203"/>
  <c r="F37" i="203"/>
  <c r="L48" i="203"/>
  <c r="L113" i="203"/>
  <c r="BN28" i="203"/>
  <c r="G22" i="203"/>
  <c r="BL39" i="203"/>
  <c r="AP24" i="203"/>
  <c r="AM69" i="4"/>
  <c r="AS64" i="203" s="1"/>
  <c r="BL26" i="203"/>
  <c r="R37" i="203"/>
  <c r="G48" i="203"/>
  <c r="L74" i="203"/>
  <c r="AP37" i="203"/>
  <c r="L35" i="203"/>
  <c r="BN41" i="203"/>
  <c r="F11" i="203"/>
  <c r="BL65" i="203"/>
  <c r="AM43" i="4"/>
  <c r="AS38" i="203" s="1"/>
  <c r="L100" i="203"/>
  <c r="F102" i="203"/>
  <c r="BL78" i="203"/>
  <c r="G74" i="203"/>
  <c r="F76" i="203"/>
  <c r="G35" i="203"/>
  <c r="R11" i="203"/>
  <c r="AP102" i="203"/>
  <c r="L61" i="203"/>
  <c r="G100" i="203"/>
  <c r="AP89" i="203"/>
  <c r="R102" i="203"/>
  <c r="R76" i="203"/>
  <c r="BL13" i="203"/>
  <c r="AU53" i="203"/>
  <c r="AP76" i="203"/>
  <c r="AU66" i="203"/>
  <c r="G61" i="203"/>
  <c r="AM30" i="4"/>
  <c r="AS25" i="203" s="1"/>
  <c r="G87" i="203"/>
  <c r="AM82" i="4"/>
  <c r="AS77" i="203" s="1"/>
  <c r="L9" i="203"/>
  <c r="AU27" i="203"/>
  <c r="AP63" i="203"/>
  <c r="BN54" i="203"/>
  <c r="AP50" i="203"/>
  <c r="F89" i="203"/>
  <c r="R89" i="203"/>
  <c r="L87" i="203"/>
  <c r="F24" i="203"/>
  <c r="AU40" i="203"/>
  <c r="G9" i="203"/>
  <c r="F63" i="203"/>
  <c r="AU14" i="203"/>
  <c r="L126" i="203"/>
  <c r="AP11" i="203"/>
  <c r="E222" i="203" l="1"/>
  <c r="T221" i="203"/>
  <c r="AD226" i="4"/>
  <c r="AG226" i="4" s="1"/>
  <c r="AF226" i="4"/>
  <c r="AP226" i="4"/>
  <c r="AL220" i="203"/>
  <c r="C221" i="203"/>
  <c r="AJ225" i="4"/>
  <c r="AQ220" i="203" s="1"/>
  <c r="AO226" i="4"/>
  <c r="AN220" i="203"/>
  <c r="AE226" i="4"/>
  <c r="AP221" i="203" s="1"/>
  <c r="P221" i="203"/>
  <c r="D222" i="203"/>
  <c r="Q222" i="203"/>
  <c r="X222" i="203"/>
  <c r="S221" i="203"/>
  <c r="M221" i="203"/>
  <c r="O221" i="203"/>
  <c r="L220" i="203"/>
  <c r="AM225" i="4"/>
  <c r="AS220" i="203" s="1"/>
  <c r="G220" i="203"/>
  <c r="AU54" i="203"/>
  <c r="AP77" i="203"/>
  <c r="R51" i="203"/>
  <c r="G36" i="203"/>
  <c r="F64" i="203"/>
  <c r="G49" i="203"/>
  <c r="AP38" i="203"/>
  <c r="BN16" i="203"/>
  <c r="F77" i="203"/>
  <c r="L114" i="203"/>
  <c r="R64" i="203"/>
  <c r="L23" i="203"/>
  <c r="AU28" i="203"/>
  <c r="R77" i="203"/>
  <c r="G114" i="203"/>
  <c r="BL53" i="203"/>
  <c r="F12" i="203"/>
  <c r="BN29" i="203"/>
  <c r="G23" i="203"/>
  <c r="AM57" i="4"/>
  <c r="AS52" i="203" s="1"/>
  <c r="BL66" i="203"/>
  <c r="R12" i="203"/>
  <c r="L101" i="203"/>
  <c r="L10" i="203"/>
  <c r="AP51" i="203"/>
  <c r="AM18" i="4"/>
  <c r="AS13" i="203" s="1"/>
  <c r="AM70" i="4"/>
  <c r="AS65" i="203" s="1"/>
  <c r="AU41" i="203"/>
  <c r="G101" i="203"/>
  <c r="AP64" i="203"/>
  <c r="G10" i="203"/>
  <c r="AP12" i="203"/>
  <c r="BL14" i="203"/>
  <c r="BL27" i="203"/>
  <c r="L88" i="203"/>
  <c r="AM83" i="4"/>
  <c r="AS78" i="203" s="1"/>
  <c r="L62" i="203"/>
  <c r="AM31" i="4"/>
  <c r="AS26" i="203" s="1"/>
  <c r="L75" i="203"/>
  <c r="F25" i="203"/>
  <c r="AU15" i="203"/>
  <c r="AP25" i="203"/>
  <c r="F38" i="203"/>
  <c r="G88" i="203"/>
  <c r="G62" i="203"/>
  <c r="F90" i="203"/>
  <c r="G75" i="203"/>
  <c r="R25" i="203"/>
  <c r="BL40" i="203"/>
  <c r="BN42" i="203"/>
  <c r="F51" i="203"/>
  <c r="L36" i="203"/>
  <c r="R38" i="203"/>
  <c r="L49" i="203"/>
  <c r="R90" i="203"/>
  <c r="AM44" i="4"/>
  <c r="AS39" i="203" s="1"/>
  <c r="BN3" i="203"/>
  <c r="AP90" i="203"/>
  <c r="AO221" i="203" l="1"/>
  <c r="AK221" i="203"/>
  <c r="Z221" i="203"/>
  <c r="AQ226" i="4"/>
  <c r="AA221" i="203" s="1"/>
  <c r="AM221" i="203"/>
  <c r="AA226" i="4"/>
  <c r="AK227" i="4" s="1"/>
  <c r="AC222" i="203" s="1"/>
  <c r="G221" i="203"/>
  <c r="F221" i="203"/>
  <c r="B222" i="203"/>
  <c r="N222" i="203"/>
  <c r="O222" i="203"/>
  <c r="R222" i="203"/>
  <c r="AM45" i="4"/>
  <c r="AS40" i="203" s="1"/>
  <c r="AM71" i="4"/>
  <c r="AS66" i="203" s="1"/>
  <c r="AP52" i="203"/>
  <c r="AU29" i="203"/>
  <c r="F26" i="203"/>
  <c r="F65" i="203"/>
  <c r="L50" i="203"/>
  <c r="BN17" i="203"/>
  <c r="R26" i="203"/>
  <c r="AP78" i="203"/>
  <c r="BL41" i="203"/>
  <c r="G50" i="203"/>
  <c r="L102" i="203"/>
  <c r="L11" i="203"/>
  <c r="BL54" i="203"/>
  <c r="AU3" i="203"/>
  <c r="F13" i="203"/>
  <c r="AU42" i="203"/>
  <c r="L76" i="203"/>
  <c r="AM19" i="4"/>
  <c r="AS14" i="203" s="1"/>
  <c r="G102" i="203"/>
  <c r="G11" i="203"/>
  <c r="F78" i="203"/>
  <c r="R13" i="203"/>
  <c r="BN30" i="203"/>
  <c r="F52" i="203"/>
  <c r="G76" i="203"/>
  <c r="F39" i="203"/>
  <c r="L89" i="203"/>
  <c r="R65" i="203"/>
  <c r="AP39" i="203"/>
  <c r="R78" i="203"/>
  <c r="L37" i="203"/>
  <c r="R52" i="203"/>
  <c r="AP65" i="203"/>
  <c r="R39" i="203"/>
  <c r="G89" i="203"/>
  <c r="L24" i="203"/>
  <c r="BN4" i="203"/>
  <c r="BL15" i="203"/>
  <c r="AP26" i="203"/>
  <c r="L63" i="203"/>
  <c r="AM58" i="4"/>
  <c r="AS53" i="203" s="1"/>
  <c r="BL28" i="203"/>
  <c r="G24" i="203"/>
  <c r="AU16" i="203"/>
  <c r="G37" i="203"/>
  <c r="AM32" i="4"/>
  <c r="AS27" i="203" s="1"/>
  <c r="AP13" i="203"/>
  <c r="G63" i="203"/>
  <c r="AP227" i="4" l="1"/>
  <c r="AN221" i="203"/>
  <c r="AM226" i="4"/>
  <c r="AS221" i="203" s="1"/>
  <c r="AJ226" i="4"/>
  <c r="AO227" i="4"/>
  <c r="AF227" i="4"/>
  <c r="AO222" i="203" s="1"/>
  <c r="AE227" i="4"/>
  <c r="AP222" i="203" s="1"/>
  <c r="AD227" i="4"/>
  <c r="AK222" i="203" s="1"/>
  <c r="M222" i="203"/>
  <c r="O223" i="203"/>
  <c r="X223" i="203"/>
  <c r="D223" i="203"/>
  <c r="N223" i="203"/>
  <c r="S222" i="203"/>
  <c r="C222" i="203"/>
  <c r="Q223" i="203"/>
  <c r="L221" i="203"/>
  <c r="P222" i="203"/>
  <c r="E223" i="203"/>
  <c r="AQ221" i="203"/>
  <c r="AP53" i="203"/>
  <c r="L12" i="203"/>
  <c r="AM59" i="4"/>
  <c r="AS54" i="203" s="1"/>
  <c r="G64" i="203"/>
  <c r="G12" i="203"/>
  <c r="F40" i="203"/>
  <c r="R40" i="203"/>
  <c r="BL3" i="203"/>
  <c r="F53" i="203"/>
  <c r="R14" i="203"/>
  <c r="F66" i="203"/>
  <c r="AP14" i="203"/>
  <c r="BL42" i="203"/>
  <c r="F27" i="203"/>
  <c r="R53" i="203"/>
  <c r="L51" i="203"/>
  <c r="AP66" i="203"/>
  <c r="F14" i="203"/>
  <c r="AP27" i="203"/>
  <c r="L90" i="203"/>
  <c r="G90" i="203"/>
  <c r="AU4" i="203"/>
  <c r="L38" i="203"/>
  <c r="R66" i="203"/>
  <c r="AM46" i="4"/>
  <c r="AS41" i="203" s="1"/>
  <c r="R27" i="203"/>
  <c r="BN5" i="203"/>
  <c r="G51" i="203"/>
  <c r="AP40" i="203"/>
  <c r="AM33" i="4"/>
  <c r="AS28" i="203" s="1"/>
  <c r="AM20" i="4"/>
  <c r="AS15" i="203" s="1"/>
  <c r="G38" i="203"/>
  <c r="BN18" i="203"/>
  <c r="AU17" i="203"/>
  <c r="AU30" i="203"/>
  <c r="L77" i="203"/>
  <c r="BL29" i="203"/>
  <c r="L25" i="203"/>
  <c r="BL16" i="203"/>
  <c r="G77" i="203"/>
  <c r="L64" i="203"/>
  <c r="G25" i="203"/>
  <c r="AQ227" i="4" l="1"/>
  <c r="AL221" i="203"/>
  <c r="AA227" i="4"/>
  <c r="AP228" i="4" s="1"/>
  <c r="AM222" i="203"/>
  <c r="AG227" i="4"/>
  <c r="Z222" i="203" s="1"/>
  <c r="F222" i="203"/>
  <c r="T222" i="203"/>
  <c r="L222" i="203"/>
  <c r="C223" i="203"/>
  <c r="G222" i="203"/>
  <c r="R223" i="203"/>
  <c r="G39" i="203"/>
  <c r="G65" i="203"/>
  <c r="AP41" i="203"/>
  <c r="F54" i="203"/>
  <c r="G52" i="203"/>
  <c r="BL17" i="203"/>
  <c r="BN6" i="203"/>
  <c r="AP15" i="203"/>
  <c r="AP28" i="203"/>
  <c r="BL4" i="203"/>
  <c r="R54" i="203"/>
  <c r="AU18" i="203"/>
  <c r="AU5" i="203"/>
  <c r="AM47" i="4"/>
  <c r="AS42" i="203" s="1"/>
  <c r="F28" i="203"/>
  <c r="L26" i="203"/>
  <c r="R28" i="203"/>
  <c r="L13" i="203"/>
  <c r="G26" i="203"/>
  <c r="AP54" i="203"/>
  <c r="BL30" i="203"/>
  <c r="L78" i="203"/>
  <c r="AM21" i="4"/>
  <c r="AS16" i="203" s="1"/>
  <c r="F41" i="203"/>
  <c r="R41" i="203"/>
  <c r="F15" i="203"/>
  <c r="G13" i="203"/>
  <c r="R15" i="203"/>
  <c r="G78" i="203"/>
  <c r="AM34" i="4"/>
  <c r="AS29" i="203" s="1"/>
  <c r="L39" i="203"/>
  <c r="L65" i="203"/>
  <c r="AM8" i="4"/>
  <c r="L52" i="203"/>
  <c r="X224" i="203" l="1"/>
  <c r="AE228" i="4"/>
  <c r="AM223" i="203" s="1"/>
  <c r="AA222" i="203"/>
  <c r="AO228" i="4"/>
  <c r="AQ228" i="4" s="1"/>
  <c r="AD228" i="4"/>
  <c r="AG228" i="4" s="1"/>
  <c r="Z223" i="203" s="1"/>
  <c r="AJ227" i="4"/>
  <c r="AQ222" i="203" s="1"/>
  <c r="AF228" i="4"/>
  <c r="AK228" i="4"/>
  <c r="AC223" i="203" s="1"/>
  <c r="AM227" i="4"/>
  <c r="AS222" i="203" s="1"/>
  <c r="T223" i="203"/>
  <c r="F223" i="203"/>
  <c r="D224" i="203"/>
  <c r="Q224" i="203"/>
  <c r="E224" i="203"/>
  <c r="M223" i="203"/>
  <c r="B223" i="203"/>
  <c r="N224" i="203"/>
  <c r="AS3" i="203"/>
  <c r="AP16" i="203"/>
  <c r="L53" i="203"/>
  <c r="G14" i="203"/>
  <c r="AP42" i="203"/>
  <c r="AP3" i="203"/>
  <c r="G53" i="203"/>
  <c r="F29" i="203"/>
  <c r="BL5" i="203"/>
  <c r="AP29" i="203"/>
  <c r="AM35" i="4"/>
  <c r="AS30" i="203" s="1"/>
  <c r="R29" i="203"/>
  <c r="AM9" i="4"/>
  <c r="AS4" i="203" s="1"/>
  <c r="AU6" i="203"/>
  <c r="F42" i="203"/>
  <c r="F3" i="203"/>
  <c r="R42" i="203"/>
  <c r="F16" i="203"/>
  <c r="R3" i="203"/>
  <c r="AM22" i="4"/>
  <c r="AS17" i="203" s="1"/>
  <c r="L27" i="203"/>
  <c r="R16" i="203"/>
  <c r="L66" i="203"/>
  <c r="G27" i="203"/>
  <c r="BL18" i="203"/>
  <c r="L40" i="203"/>
  <c r="G66" i="203"/>
  <c r="L14" i="203"/>
  <c r="G40" i="203"/>
  <c r="AP223" i="203" l="1"/>
  <c r="S223" i="203"/>
  <c r="AA223" i="203"/>
  <c r="AO223" i="203"/>
  <c r="AL222" i="203"/>
  <c r="AK223" i="203"/>
  <c r="AA228" i="4"/>
  <c r="AK229" i="4" s="1"/>
  <c r="AC224" i="203" s="1"/>
  <c r="AN222" i="203"/>
  <c r="O224" i="203"/>
  <c r="P223" i="203"/>
  <c r="B224" i="203"/>
  <c r="L15" i="203"/>
  <c r="L41" i="203"/>
  <c r="R4" i="203"/>
  <c r="G15" i="203"/>
  <c r="G41" i="203"/>
  <c r="BL6" i="203"/>
  <c r="L54" i="203"/>
  <c r="G54" i="203"/>
  <c r="F30" i="203"/>
  <c r="R30" i="203"/>
  <c r="AP17" i="203"/>
  <c r="AP4" i="203"/>
  <c r="AP30" i="203"/>
  <c r="L28" i="203"/>
  <c r="F17" i="203"/>
  <c r="R17" i="203"/>
  <c r="AM23" i="4"/>
  <c r="AS18" i="203" s="1"/>
  <c r="F4" i="203"/>
  <c r="AM10" i="4"/>
  <c r="AS5" i="203" s="1"/>
  <c r="G28" i="203"/>
  <c r="AM228" i="4" l="1"/>
  <c r="AS223" i="203" s="1"/>
  <c r="AD229" i="4"/>
  <c r="AG229" i="4" s="1"/>
  <c r="Z224" i="203" s="1"/>
  <c r="AP229" i="4"/>
  <c r="AO229" i="4"/>
  <c r="AL223" i="203"/>
  <c r="AF229" i="4"/>
  <c r="AO224" i="203" s="1"/>
  <c r="AE229" i="4"/>
  <c r="AJ228" i="4"/>
  <c r="S224" i="203"/>
  <c r="G223" i="203"/>
  <c r="L223" i="203"/>
  <c r="X225" i="203"/>
  <c r="Q225" i="203"/>
  <c r="E225" i="203"/>
  <c r="D225" i="203"/>
  <c r="T224" i="203"/>
  <c r="C224" i="203"/>
  <c r="B225" i="203"/>
  <c r="G3" i="203"/>
  <c r="L16" i="203"/>
  <c r="AM11" i="4"/>
  <c r="AS6" i="203" s="1"/>
  <c r="F18" i="203"/>
  <c r="R18" i="203"/>
  <c r="F5" i="203"/>
  <c r="R5" i="203"/>
  <c r="G16" i="203"/>
  <c r="L29" i="203"/>
  <c r="AP5" i="203"/>
  <c r="L42" i="203"/>
  <c r="G42" i="203"/>
  <c r="AP18" i="203"/>
  <c r="G29" i="203"/>
  <c r="L3" i="203"/>
  <c r="C225" i="203" l="1"/>
  <c r="AQ229" i="4"/>
  <c r="AA224" i="203" s="1"/>
  <c r="AP224" i="203"/>
  <c r="AQ223" i="203"/>
  <c r="AA229" i="4"/>
  <c r="AF230" i="4" s="1"/>
  <c r="AM224" i="203"/>
  <c r="AN223" i="203"/>
  <c r="M224" i="203"/>
  <c r="O225" i="203"/>
  <c r="P224" i="203"/>
  <c r="F224" i="203"/>
  <c r="R224" i="203"/>
  <c r="L30" i="203"/>
  <c r="G4" i="203"/>
  <c r="L17" i="203"/>
  <c r="F6" i="203"/>
  <c r="G30" i="203"/>
  <c r="R6" i="203"/>
  <c r="G17" i="203"/>
  <c r="AP6" i="203"/>
  <c r="L4" i="203"/>
  <c r="F225" i="203" l="1"/>
  <c r="AK224" i="203"/>
  <c r="AD230" i="4"/>
  <c r="AK225" i="203" s="1"/>
  <c r="AE230" i="4"/>
  <c r="AP225" i="203" s="1"/>
  <c r="AL224" i="203"/>
  <c r="AM229" i="4"/>
  <c r="AS224" i="203" s="1"/>
  <c r="AK230" i="4"/>
  <c r="AC225" i="203" s="1"/>
  <c r="AO230" i="4"/>
  <c r="AO225" i="203"/>
  <c r="AN224" i="203"/>
  <c r="AP230" i="4"/>
  <c r="AJ229" i="4"/>
  <c r="T225" i="203"/>
  <c r="R225" i="203"/>
  <c r="N225" i="203"/>
  <c r="X226" i="203"/>
  <c r="E226" i="203"/>
  <c r="D226" i="203"/>
  <c r="L18" i="203"/>
  <c r="G18" i="203"/>
  <c r="L5" i="203"/>
  <c r="G5" i="203"/>
  <c r="L225" i="203" l="1"/>
  <c r="AA230" i="4"/>
  <c r="AL225" i="203" s="1"/>
  <c r="AG230" i="4"/>
  <c r="AM225" i="203"/>
  <c r="AQ230" i="4"/>
  <c r="AQ224" i="203"/>
  <c r="G225" i="203"/>
  <c r="Q226" i="203"/>
  <c r="M225" i="203"/>
  <c r="P225" i="203"/>
  <c r="S225" i="203"/>
  <c r="L224" i="203"/>
  <c r="G224" i="203"/>
  <c r="G6" i="203"/>
  <c r="L6" i="203"/>
  <c r="AM230" i="4" l="1"/>
  <c r="AS225" i="203" s="1"/>
  <c r="AN225" i="203"/>
  <c r="AF231" i="4"/>
  <c r="AO226" i="203" s="1"/>
  <c r="AO231" i="4"/>
  <c r="AJ230" i="4"/>
  <c r="AD231" i="4"/>
  <c r="AG231" i="4" s="1"/>
  <c r="AE231" i="4"/>
  <c r="AP226" i="203" s="1"/>
  <c r="AP231" i="4"/>
  <c r="AK231" i="4"/>
  <c r="AC226" i="203" s="1"/>
  <c r="AA225" i="203"/>
  <c r="Z225" i="203"/>
  <c r="C226" i="203"/>
  <c r="T226" i="203"/>
  <c r="O226" i="203"/>
  <c r="B226" i="203"/>
  <c r="D227" i="203"/>
  <c r="X227" i="203"/>
  <c r="E227" i="203"/>
  <c r="N226" i="203"/>
  <c r="AQ231" i="4" l="1"/>
  <c r="AQ225" i="203"/>
  <c r="AA231" i="4"/>
  <c r="AF232" i="4" s="1"/>
  <c r="AO227" i="203" s="1"/>
  <c r="AM226" i="203"/>
  <c r="Z226" i="203"/>
  <c r="C227" i="203"/>
  <c r="R226" i="203"/>
  <c r="F226" i="203"/>
  <c r="Q227" i="203"/>
  <c r="P226" i="203"/>
  <c r="S226" i="203"/>
  <c r="M226" i="203"/>
  <c r="AA226" i="203" l="1"/>
  <c r="AO232" i="4"/>
  <c r="AK232" i="4"/>
  <c r="AC227" i="203" s="1"/>
  <c r="AE232" i="4"/>
  <c r="AJ231" i="4"/>
  <c r="AM231" i="4"/>
  <c r="AS226" i="203" s="1"/>
  <c r="AL226" i="203"/>
  <c r="AD232" i="4"/>
  <c r="AK227" i="203" s="1"/>
  <c r="AP232" i="4"/>
  <c r="AK226" i="203"/>
  <c r="E228" i="203"/>
  <c r="X228" i="203"/>
  <c r="D228" i="203"/>
  <c r="N227" i="203"/>
  <c r="O227" i="203"/>
  <c r="B227" i="203"/>
  <c r="AQ226" i="203"/>
  <c r="AQ232" i="4" l="1"/>
  <c r="AN226" i="203"/>
  <c r="AP227" i="203"/>
  <c r="AG232" i="4"/>
  <c r="AA232" i="4"/>
  <c r="AJ232" i="4" s="1"/>
  <c r="T227" i="203"/>
  <c r="F227" i="203"/>
  <c r="R227" i="203"/>
  <c r="M227" i="203"/>
  <c r="P227" i="203"/>
  <c r="Q228" i="203"/>
  <c r="S227" i="203"/>
  <c r="L226" i="203"/>
  <c r="G226" i="203"/>
  <c r="AM227" i="203"/>
  <c r="AA227" i="203" l="1"/>
  <c r="AP233" i="4"/>
  <c r="AQ227" i="203"/>
  <c r="AM232" i="4"/>
  <c r="AS227" i="203" s="1"/>
  <c r="AL227" i="203"/>
  <c r="AK233" i="4"/>
  <c r="AC228" i="203" s="1"/>
  <c r="AD233" i="4"/>
  <c r="AG233" i="4" s="1"/>
  <c r="AO233" i="4"/>
  <c r="AF233" i="4"/>
  <c r="AE233" i="4"/>
  <c r="Z227" i="203"/>
  <c r="R228" i="203"/>
  <c r="D229" i="203"/>
  <c r="E229" i="203"/>
  <c r="X229" i="203"/>
  <c r="N228" i="203"/>
  <c r="B228" i="203"/>
  <c r="O228" i="203"/>
  <c r="AM228" i="203"/>
  <c r="AQ233" i="4" l="1"/>
  <c r="AA228" i="203" s="1"/>
  <c r="AA233" i="4"/>
  <c r="AJ233" i="4" s="1"/>
  <c r="AK228" i="203"/>
  <c r="Z228" i="203"/>
  <c r="AN227" i="203"/>
  <c r="AO228" i="203"/>
  <c r="T228" i="203"/>
  <c r="C228" i="203"/>
  <c r="P228" i="203"/>
  <c r="F228" i="203"/>
  <c r="M228" i="203"/>
  <c r="Q229" i="203"/>
  <c r="L227" i="203"/>
  <c r="S228" i="203"/>
  <c r="G227" i="203"/>
  <c r="AP228" i="203"/>
  <c r="P229" i="203" l="1"/>
  <c r="AE234" i="4"/>
  <c r="AP229" i="203" s="1"/>
  <c r="AD234" i="4"/>
  <c r="AG234" i="4" s="1"/>
  <c r="AK234" i="4"/>
  <c r="AC229" i="203" s="1"/>
  <c r="AP234" i="4"/>
  <c r="AQ228" i="203"/>
  <c r="AM233" i="4"/>
  <c r="AS228" i="203" s="1"/>
  <c r="AO234" i="4"/>
  <c r="AF234" i="4"/>
  <c r="AO229" i="203" s="1"/>
  <c r="D230" i="203"/>
  <c r="X230" i="203"/>
  <c r="M229" i="203"/>
  <c r="B230" i="203"/>
  <c r="E230" i="203"/>
  <c r="T229" i="203"/>
  <c r="C229" i="203"/>
  <c r="N229" i="203"/>
  <c r="O229" i="203"/>
  <c r="B229" i="203"/>
  <c r="Z229" i="203"/>
  <c r="AK229" i="203"/>
  <c r="AN228" i="203"/>
  <c r="AM229" i="203" l="1"/>
  <c r="AQ234" i="4"/>
  <c r="AA234" i="4"/>
  <c r="AL229" i="203" s="1"/>
  <c r="AL228" i="203"/>
  <c r="S229" i="203"/>
  <c r="R230" i="203"/>
  <c r="O230" i="203"/>
  <c r="C230" i="203"/>
  <c r="Q230" i="203"/>
  <c r="G228" i="203"/>
  <c r="F229" i="203"/>
  <c r="L228" i="203"/>
  <c r="R229" i="203"/>
  <c r="AM234" i="4" l="1"/>
  <c r="AS229" i="203" s="1"/>
  <c r="AP235" i="4"/>
  <c r="AA229" i="203"/>
  <c r="AO235" i="4"/>
  <c r="AJ234" i="4"/>
  <c r="AQ229" i="203" s="1"/>
  <c r="AF235" i="4"/>
  <c r="AO230" i="203" s="1"/>
  <c r="AD235" i="4"/>
  <c r="AK230" i="203" s="1"/>
  <c r="AK235" i="4"/>
  <c r="AC230" i="203" s="1"/>
  <c r="AE235" i="4"/>
  <c r="AP230" i="203" s="1"/>
  <c r="S230" i="203"/>
  <c r="E231" i="203"/>
  <c r="B231" i="203"/>
  <c r="D231" i="203"/>
  <c r="X231" i="203"/>
  <c r="N230" i="203"/>
  <c r="F230" i="203"/>
  <c r="AQ235" i="4" l="1"/>
  <c r="AA230" i="203" s="1"/>
  <c r="AM230" i="203"/>
  <c r="AG235" i="4"/>
  <c r="Z230" i="203" s="1"/>
  <c r="AA235" i="4"/>
  <c r="AD236" i="4" s="1"/>
  <c r="AG236" i="4" s="1"/>
  <c r="AN229" i="203"/>
  <c r="P230" i="203"/>
  <c r="M230" i="203"/>
  <c r="O231" i="203"/>
  <c r="Q231" i="203"/>
  <c r="T230" i="203"/>
  <c r="G229" i="203"/>
  <c r="L229" i="203"/>
  <c r="AP236" i="4" l="1"/>
  <c r="AF236" i="4"/>
  <c r="AO231" i="203" s="1"/>
  <c r="AJ235" i="4"/>
  <c r="AM235" i="4"/>
  <c r="AS230" i="203" s="1"/>
  <c r="AE236" i="4"/>
  <c r="AM231" i="203" s="1"/>
  <c r="Z231" i="203"/>
  <c r="AL230" i="203"/>
  <c r="AK236" i="4"/>
  <c r="AC231" i="203" s="1"/>
  <c r="AO236" i="4"/>
  <c r="E232" i="203"/>
  <c r="P231" i="203"/>
  <c r="N231" i="203"/>
  <c r="X232" i="203"/>
  <c r="Q232" i="203"/>
  <c r="D232" i="203"/>
  <c r="C231" i="203"/>
  <c r="R231" i="203"/>
  <c r="F231" i="203"/>
  <c r="L230" i="203"/>
  <c r="AP231" i="203" l="1"/>
  <c r="AQ230" i="203"/>
  <c r="M231" i="203"/>
  <c r="AQ236" i="4"/>
  <c r="AA231" i="203" s="1"/>
  <c r="AK231" i="203"/>
  <c r="O232" i="203"/>
  <c r="AA236" i="4"/>
  <c r="AP237" i="4" s="1"/>
  <c r="N232" i="203"/>
  <c r="AN230" i="203"/>
  <c r="B232" i="203"/>
  <c r="S231" i="203"/>
  <c r="T231" i="203"/>
  <c r="G230" i="203"/>
  <c r="R232" i="203" l="1"/>
  <c r="AJ236" i="4"/>
  <c r="AQ231" i="203" s="1"/>
  <c r="AD237" i="4"/>
  <c r="AG237" i="4" s="1"/>
  <c r="Z232" i="203" s="1"/>
  <c r="AE237" i="4"/>
  <c r="AP232" i="203" s="1"/>
  <c r="AF237" i="4"/>
  <c r="AL231" i="203"/>
  <c r="AM236" i="4"/>
  <c r="AS231" i="203" s="1"/>
  <c r="AK237" i="4"/>
  <c r="AC232" i="203" s="1"/>
  <c r="AO237" i="4"/>
  <c r="AQ237" i="4" s="1"/>
  <c r="AA232" i="203" s="1"/>
  <c r="G232" i="203"/>
  <c r="X233" i="203"/>
  <c r="E233" i="203"/>
  <c r="G231" i="203"/>
  <c r="D233" i="203"/>
  <c r="P232" i="203"/>
  <c r="C232" i="203"/>
  <c r="AK232" i="203"/>
  <c r="AN231" i="203"/>
  <c r="R233" i="203" l="1"/>
  <c r="AO232" i="203"/>
  <c r="AA237" i="4"/>
  <c r="AO238" i="4" s="1"/>
  <c r="S232" i="203"/>
  <c r="C233" i="203"/>
  <c r="M232" i="203"/>
  <c r="B233" i="203"/>
  <c r="F232" i="203"/>
  <c r="O233" i="203"/>
  <c r="L232" i="203"/>
  <c r="T233" i="203"/>
  <c r="Q233" i="203"/>
  <c r="T232" i="203"/>
  <c r="L231" i="203"/>
  <c r="AF238" i="4" l="1"/>
  <c r="AO233" i="203" s="1"/>
  <c r="AJ237" i="4"/>
  <c r="AQ232" i="203" s="1"/>
  <c r="AM237" i="4"/>
  <c r="AS232" i="203" s="1"/>
  <c r="AP238" i="4"/>
  <c r="AQ238" i="4" s="1"/>
  <c r="AN232" i="203"/>
  <c r="AE238" i="4"/>
  <c r="AP233" i="203" s="1"/>
  <c r="AD238" i="4"/>
  <c r="AK233" i="203" s="1"/>
  <c r="AK238" i="4"/>
  <c r="AC233" i="203" s="1"/>
  <c r="AM232" i="203"/>
  <c r="N233" i="203"/>
  <c r="M233" i="203"/>
  <c r="F233" i="203"/>
  <c r="D234" i="203"/>
  <c r="S233" i="203"/>
  <c r="X234" i="203"/>
  <c r="N234" i="203"/>
  <c r="E234" i="203"/>
  <c r="AA233" i="203" l="1"/>
  <c r="AL232" i="203"/>
  <c r="AA238" i="4"/>
  <c r="AG238" i="4"/>
  <c r="Z233" i="203" s="1"/>
  <c r="G233" i="203"/>
  <c r="O234" i="203"/>
  <c r="Q234" i="203"/>
  <c r="P233" i="203"/>
  <c r="C234" i="203"/>
  <c r="B234" i="203"/>
  <c r="R234" i="203"/>
  <c r="AM233" i="203" l="1"/>
  <c r="AD239" i="4"/>
  <c r="AG239" i="4" s="1"/>
  <c r="Z234" i="203" s="1"/>
  <c r="AE239" i="4"/>
  <c r="AP234" i="203" s="1"/>
  <c r="AP239" i="4"/>
  <c r="AO239" i="4"/>
  <c r="AK239" i="4"/>
  <c r="AC234" i="203" s="1"/>
  <c r="AJ238" i="4"/>
  <c r="AM238" i="4"/>
  <c r="AS233" i="203" s="1"/>
  <c r="AF239" i="4"/>
  <c r="AN233" i="203"/>
  <c r="AL233" i="203"/>
  <c r="L233" i="203"/>
  <c r="F234" i="203"/>
  <c r="T234" i="203"/>
  <c r="X235" i="203"/>
  <c r="S234" i="203"/>
  <c r="E235" i="203"/>
  <c r="D235" i="203"/>
  <c r="AO234" i="203"/>
  <c r="AM234" i="203"/>
  <c r="AQ239" i="4" l="1"/>
  <c r="AA234" i="203" s="1"/>
  <c r="AA239" i="4"/>
  <c r="AP240" i="4" s="1"/>
  <c r="O235" i="203"/>
  <c r="AQ233" i="203"/>
  <c r="G234" i="203"/>
  <c r="B235" i="203"/>
  <c r="Q235" i="203"/>
  <c r="N235" i="203"/>
  <c r="P234" i="203"/>
  <c r="M234" i="203"/>
  <c r="AK234" i="203"/>
  <c r="AL234" i="203"/>
  <c r="AF240" i="4" l="1"/>
  <c r="AO235" i="203" s="1"/>
  <c r="AD240" i="4"/>
  <c r="AG240" i="4" s="1"/>
  <c r="AK240" i="4"/>
  <c r="AC235" i="203" s="1"/>
  <c r="AM239" i="4"/>
  <c r="AS234" i="203" s="1"/>
  <c r="AJ239" i="4"/>
  <c r="AO240" i="4"/>
  <c r="AQ240" i="4" s="1"/>
  <c r="AA235" i="203" s="1"/>
  <c r="AE240" i="4"/>
  <c r="X236" i="203"/>
  <c r="L234" i="203"/>
  <c r="R235" i="203"/>
  <c r="C235" i="203"/>
  <c r="G235" i="203"/>
  <c r="E236" i="203"/>
  <c r="D236" i="203"/>
  <c r="M235" i="203"/>
  <c r="T235" i="203"/>
  <c r="AN234" i="203"/>
  <c r="AK235" i="203"/>
  <c r="AQ234" i="203"/>
  <c r="S235" i="203"/>
  <c r="AA240" i="4" l="1"/>
  <c r="AO241" i="4" s="1"/>
  <c r="B236" i="203"/>
  <c r="N236" i="203"/>
  <c r="F235" i="203"/>
  <c r="O236" i="203"/>
  <c r="Q236" i="203"/>
  <c r="L235" i="203"/>
  <c r="P235" i="203"/>
  <c r="Z235" i="203"/>
  <c r="AM235" i="203"/>
  <c r="AP235" i="203"/>
  <c r="R236" i="203"/>
  <c r="AJ240" i="4" l="1"/>
  <c r="AK241" i="4"/>
  <c r="AC236" i="203" s="1"/>
  <c r="AE241" i="4"/>
  <c r="AP241" i="4"/>
  <c r="AQ241" i="4" s="1"/>
  <c r="AM240" i="4"/>
  <c r="AS235" i="203" s="1"/>
  <c r="AD241" i="4"/>
  <c r="AG241" i="4" s="1"/>
  <c r="AF241" i="4"/>
  <c r="AO236" i="203" s="1"/>
  <c r="X237" i="203"/>
  <c r="F236" i="203"/>
  <c r="M236" i="203"/>
  <c r="D237" i="203"/>
  <c r="E237" i="203"/>
  <c r="C236" i="203"/>
  <c r="T236" i="203"/>
  <c r="AA236" i="203"/>
  <c r="AL235" i="203"/>
  <c r="Z236" i="203"/>
  <c r="AN235" i="203"/>
  <c r="AP236" i="203"/>
  <c r="AQ235" i="203"/>
  <c r="R237" i="203"/>
  <c r="B237" i="203"/>
  <c r="N237" i="203"/>
  <c r="AA241" i="4" l="1"/>
  <c r="AF242" i="4" s="1"/>
  <c r="C237" i="203"/>
  <c r="L236" i="203"/>
  <c r="Q237" i="203"/>
  <c r="P236" i="203"/>
  <c r="S236" i="203"/>
  <c r="X238" i="203"/>
  <c r="O237" i="203"/>
  <c r="AL236" i="203"/>
  <c r="AO237" i="203"/>
  <c r="AK236" i="203"/>
  <c r="AM236" i="203"/>
  <c r="G236" i="203"/>
  <c r="AD242" i="4" l="1"/>
  <c r="AG242" i="4" s="1"/>
  <c r="AJ241" i="4"/>
  <c r="AK242" i="4"/>
  <c r="AC237" i="203" s="1"/>
  <c r="AP242" i="4"/>
  <c r="AE242" i="4"/>
  <c r="AM241" i="4"/>
  <c r="AS236" i="203" s="1"/>
  <c r="AO242" i="4"/>
  <c r="E238" i="203"/>
  <c r="D238" i="203"/>
  <c r="T237" i="203"/>
  <c r="Q238" i="203"/>
  <c r="M237" i="203"/>
  <c r="P237" i="203"/>
  <c r="AQ236" i="203"/>
  <c r="AN236" i="203"/>
  <c r="AP237" i="203"/>
  <c r="N238" i="203"/>
  <c r="B238" i="203"/>
  <c r="S237" i="203"/>
  <c r="G237" i="203"/>
  <c r="O238" i="203"/>
  <c r="AQ242" i="4" l="1"/>
  <c r="AA237" i="203" s="1"/>
  <c r="AA242" i="4"/>
  <c r="AF243" i="4" s="1"/>
  <c r="T238" i="203"/>
  <c r="F237" i="203"/>
  <c r="S238" i="203"/>
  <c r="F238" i="203"/>
  <c r="X239" i="203"/>
  <c r="D239" i="203"/>
  <c r="E239" i="203"/>
  <c r="C238" i="203"/>
  <c r="AM237" i="203"/>
  <c r="Z237" i="203"/>
  <c r="AK237" i="203"/>
  <c r="L237" i="203"/>
  <c r="P238" i="203"/>
  <c r="R238" i="203"/>
  <c r="M238" i="203"/>
  <c r="AO243" i="4" l="1"/>
  <c r="AK243" i="4"/>
  <c r="AC238" i="203" s="1"/>
  <c r="AD243" i="4"/>
  <c r="AG243" i="4" s="1"/>
  <c r="AP243" i="4"/>
  <c r="AM242" i="4"/>
  <c r="AS237" i="203" s="1"/>
  <c r="AJ242" i="4"/>
  <c r="AE243" i="4"/>
  <c r="O239" i="203"/>
  <c r="Q239" i="203"/>
  <c r="AN237" i="203"/>
  <c r="AO238" i="203"/>
  <c r="AQ237" i="203"/>
  <c r="AL237" i="203"/>
  <c r="T239" i="203"/>
  <c r="C239" i="203"/>
  <c r="B239" i="203"/>
  <c r="N239" i="203"/>
  <c r="AA243" i="4" l="1"/>
  <c r="AK244" i="4" s="1"/>
  <c r="AC239" i="203" s="1"/>
  <c r="AQ243" i="4"/>
  <c r="E240" i="203"/>
  <c r="X240" i="203"/>
  <c r="Q240" i="203"/>
  <c r="D240" i="203"/>
  <c r="AP238" i="203"/>
  <c r="AM238" i="203"/>
  <c r="AK238" i="203"/>
  <c r="Z238" i="203"/>
  <c r="AA238" i="203"/>
  <c r="S239" i="203"/>
  <c r="G238" i="203"/>
  <c r="P239" i="203"/>
  <c r="L238" i="203"/>
  <c r="R239" i="203"/>
  <c r="M239" i="203"/>
  <c r="AO244" i="4" l="1"/>
  <c r="AE244" i="4"/>
  <c r="AJ243" i="4"/>
  <c r="AD244" i="4"/>
  <c r="AA244" i="4" s="1"/>
  <c r="AP244" i="4"/>
  <c r="AQ244" i="4" s="1"/>
  <c r="AF244" i="4"/>
  <c r="AM243" i="4"/>
  <c r="AS238" i="203" s="1"/>
  <c r="F239" i="203"/>
  <c r="B240" i="203"/>
  <c r="AN238" i="203"/>
  <c r="AQ238" i="203"/>
  <c r="AO239" i="203"/>
  <c r="AL238" i="203"/>
  <c r="N241" i="203"/>
  <c r="P240" i="203"/>
  <c r="C240" i="203"/>
  <c r="O240" i="203"/>
  <c r="AG244" i="4" l="1"/>
  <c r="E241" i="203"/>
  <c r="F240" i="203"/>
  <c r="D241" i="203"/>
  <c r="O241" i="203"/>
  <c r="X241" i="203"/>
  <c r="Q241" i="203"/>
  <c r="S240" i="203"/>
  <c r="N240" i="203"/>
  <c r="AA239" i="203"/>
  <c r="Z239" i="203"/>
  <c r="AO245" i="4"/>
  <c r="AF245" i="4"/>
  <c r="AJ244" i="4"/>
  <c r="AD245" i="4"/>
  <c r="AE245" i="4"/>
  <c r="AK245" i="4"/>
  <c r="AC240" i="203" s="1"/>
  <c r="AP245" i="4"/>
  <c r="AP239" i="203"/>
  <c r="AM239" i="203"/>
  <c r="AM244" i="4"/>
  <c r="AS239" i="203" s="1"/>
  <c r="AK239" i="203"/>
  <c r="T240" i="203"/>
  <c r="M240" i="203"/>
  <c r="B241" i="203"/>
  <c r="L239" i="203"/>
  <c r="G239" i="203"/>
  <c r="R240" i="203"/>
  <c r="AA245" i="4" l="1"/>
  <c r="AL239" i="203"/>
  <c r="AN239" i="203"/>
  <c r="AQ239" i="203"/>
  <c r="AO240" i="203"/>
  <c r="AQ245" i="4"/>
  <c r="AG245" i="4"/>
  <c r="C241" i="203"/>
  <c r="O242" i="203"/>
  <c r="P241" i="203"/>
  <c r="X242" i="203"/>
  <c r="B242" i="203" l="1"/>
  <c r="D242" i="203"/>
  <c r="E242" i="203"/>
  <c r="S241" i="203"/>
  <c r="F241" i="203"/>
  <c r="AD246" i="4"/>
  <c r="AG246" i="4" s="1"/>
  <c r="AE246" i="4"/>
  <c r="AK246" i="4"/>
  <c r="AC241" i="203" s="1"/>
  <c r="AF246" i="4"/>
  <c r="AO246" i="4"/>
  <c r="AJ245" i="4"/>
  <c r="AP246" i="4"/>
  <c r="AM245" i="4"/>
  <c r="AS240" i="203" s="1"/>
  <c r="AK240" i="203"/>
  <c r="Z240" i="203"/>
  <c r="AP240" i="203"/>
  <c r="AM240" i="203"/>
  <c r="AA240" i="203"/>
  <c r="AL240" i="203"/>
  <c r="T241" i="203"/>
  <c r="Q242" i="203"/>
  <c r="R242" i="203"/>
  <c r="M241" i="203"/>
  <c r="R241" i="203"/>
  <c r="L240" i="203"/>
  <c r="G240" i="203"/>
  <c r="AA246" i="4" l="1"/>
  <c r="AJ246" i="4" s="1"/>
  <c r="AK241" i="203"/>
  <c r="AO241" i="203"/>
  <c r="AN240" i="203"/>
  <c r="AQ246" i="4"/>
  <c r="AA241" i="203" s="1"/>
  <c r="AQ240" i="203"/>
  <c r="Z241" i="203"/>
  <c r="G241" i="203"/>
  <c r="C242" i="203"/>
  <c r="L241" i="203"/>
  <c r="N242" i="203"/>
  <c r="B243" i="203"/>
  <c r="E243" i="203"/>
  <c r="D243" i="203"/>
  <c r="X243" i="203"/>
  <c r="Q243" i="203"/>
  <c r="O243" i="203" l="1"/>
  <c r="AM241" i="203"/>
  <c r="AL241" i="203"/>
  <c r="AO247" i="4"/>
  <c r="AE247" i="4"/>
  <c r="AP242" i="203" s="1"/>
  <c r="AF247" i="4"/>
  <c r="AO242" i="203" s="1"/>
  <c r="AK247" i="4"/>
  <c r="AC242" i="203" s="1"/>
  <c r="AP247" i="4"/>
  <c r="AM246" i="4"/>
  <c r="AS241" i="203" s="1"/>
  <c r="AD247" i="4"/>
  <c r="AP241" i="203"/>
  <c r="AQ241" i="203"/>
  <c r="T242" i="203"/>
  <c r="F242" i="203"/>
  <c r="N243" i="203"/>
  <c r="P242" i="203"/>
  <c r="S242" i="203"/>
  <c r="M242" i="203"/>
  <c r="AA247" i="4" l="1"/>
  <c r="AQ247" i="4"/>
  <c r="AN241" i="203"/>
  <c r="AG247" i="4"/>
  <c r="T243" i="203"/>
  <c r="C243" i="203"/>
  <c r="D244" i="203"/>
  <c r="M243" i="203"/>
  <c r="X244" i="203"/>
  <c r="P243" i="203"/>
  <c r="E244" i="203"/>
  <c r="R243" i="203"/>
  <c r="O244" i="203" l="1"/>
  <c r="AM242" i="203"/>
  <c r="AA242" i="203"/>
  <c r="AO248" i="4"/>
  <c r="Z242" i="203"/>
  <c r="AF248" i="4"/>
  <c r="AJ247" i="4"/>
  <c r="AQ242" i="203" s="1"/>
  <c r="AL242" i="203"/>
  <c r="AD248" i="4"/>
  <c r="AG248" i="4" s="1"/>
  <c r="AK248" i="4"/>
  <c r="AC243" i="203" s="1"/>
  <c r="AM247" i="4"/>
  <c r="AS242" i="203" s="1"/>
  <c r="AE248" i="4"/>
  <c r="AP248" i="4"/>
  <c r="AK242" i="203"/>
  <c r="AN242" i="203"/>
  <c r="L243" i="203"/>
  <c r="L242" i="203"/>
  <c r="G242" i="203"/>
  <c r="N244" i="203"/>
  <c r="S243" i="203"/>
  <c r="Q244" i="203"/>
  <c r="F243" i="203"/>
  <c r="B244" i="203"/>
  <c r="G243" i="203"/>
  <c r="D245" i="203" l="1"/>
  <c r="AQ248" i="4"/>
  <c r="AA243" i="203" s="1"/>
  <c r="AO243" i="203"/>
  <c r="AA248" i="4"/>
  <c r="AP249" i="4" s="1"/>
  <c r="AM243" i="203"/>
  <c r="Z243" i="203"/>
  <c r="C244" i="203"/>
  <c r="X245" i="203"/>
  <c r="E245" i="203"/>
  <c r="R244" i="203"/>
  <c r="Q245" i="203"/>
  <c r="AJ248" i="4" l="1"/>
  <c r="AO249" i="4"/>
  <c r="AQ249" i="4" s="1"/>
  <c r="AK243" i="203"/>
  <c r="AN243" i="203"/>
  <c r="AE249" i="4"/>
  <c r="AM248" i="4"/>
  <c r="AS243" i="203" s="1"/>
  <c r="AK249" i="4"/>
  <c r="AC244" i="203" s="1"/>
  <c r="AF249" i="4"/>
  <c r="AO244" i="203" s="1"/>
  <c r="AD249" i="4"/>
  <c r="AG249" i="4" s="1"/>
  <c r="AP243" i="203"/>
  <c r="T244" i="203"/>
  <c r="C245" i="203"/>
  <c r="F244" i="203"/>
  <c r="S244" i="203"/>
  <c r="M244" i="203"/>
  <c r="P244" i="203"/>
  <c r="B245" i="203"/>
  <c r="O245" i="203"/>
  <c r="AQ243" i="203" l="1"/>
  <c r="AM244" i="203"/>
  <c r="AL243" i="203"/>
  <c r="AA249" i="4"/>
  <c r="AA244" i="203"/>
  <c r="Z244" i="203"/>
  <c r="N245" i="203"/>
  <c r="M245" i="203"/>
  <c r="D246" i="203"/>
  <c r="E246" i="203"/>
  <c r="X246" i="203"/>
  <c r="P245" i="203"/>
  <c r="R245" i="203"/>
  <c r="AK244" i="203" l="1"/>
  <c r="AD250" i="4"/>
  <c r="AL244" i="203"/>
  <c r="AP250" i="4"/>
  <c r="AF250" i="4"/>
  <c r="AO245" i="203" s="1"/>
  <c r="AE250" i="4"/>
  <c r="AJ249" i="4"/>
  <c r="AQ244" i="203" s="1"/>
  <c r="AN244" i="203"/>
  <c r="AK250" i="4"/>
  <c r="AC245" i="203" s="1"/>
  <c r="AO250" i="4"/>
  <c r="AM249" i="4"/>
  <c r="AS244" i="203" s="1"/>
  <c r="AP244" i="203"/>
  <c r="T245" i="203"/>
  <c r="F245" i="203"/>
  <c r="C246" i="203"/>
  <c r="L244" i="203"/>
  <c r="G244" i="203"/>
  <c r="Q246" i="203"/>
  <c r="S245" i="203"/>
  <c r="B246" i="203"/>
  <c r="AQ250" i="4" l="1"/>
  <c r="AA245" i="203" s="1"/>
  <c r="AG250" i="4"/>
  <c r="Z245" i="203" s="1"/>
  <c r="AA250" i="4"/>
  <c r="AM245" i="203"/>
  <c r="AK245" i="203"/>
  <c r="G245" i="203"/>
  <c r="O246" i="203"/>
  <c r="E247" i="203"/>
  <c r="D247" i="203"/>
  <c r="N246" i="203"/>
  <c r="M246" i="203"/>
  <c r="X247" i="203"/>
  <c r="Q247" i="203"/>
  <c r="R246" i="203"/>
  <c r="AN245" i="203" l="1"/>
  <c r="AK251" i="4"/>
  <c r="AC246" i="203" s="1"/>
  <c r="AJ250" i="4"/>
  <c r="AD251" i="4"/>
  <c r="AG251" i="4" s="1"/>
  <c r="AO251" i="4"/>
  <c r="AF251" i="4"/>
  <c r="AE251" i="4"/>
  <c r="AP251" i="4"/>
  <c r="AM250" i="4"/>
  <c r="AS245" i="203" s="1"/>
  <c r="AP245" i="203"/>
  <c r="L245" i="203"/>
  <c r="T246" i="203"/>
  <c r="S246" i="203"/>
  <c r="F246" i="203"/>
  <c r="C247" i="203"/>
  <c r="P246" i="203"/>
  <c r="N247" i="203"/>
  <c r="O247" i="203"/>
  <c r="E248" i="203" l="1"/>
  <c r="X248" i="203"/>
  <c r="AQ251" i="4"/>
  <c r="AA246" i="203" s="1"/>
  <c r="AQ245" i="203"/>
  <c r="AL245" i="203"/>
  <c r="AK246" i="203"/>
  <c r="AO246" i="203"/>
  <c r="AA251" i="4"/>
  <c r="AM251" i="4" s="1"/>
  <c r="AS246" i="203" s="1"/>
  <c r="AM246" i="203"/>
  <c r="Z246" i="203"/>
  <c r="T247" i="203"/>
  <c r="D248" i="203"/>
  <c r="S247" i="203"/>
  <c r="B247" i="203"/>
  <c r="M247" i="203"/>
  <c r="R247" i="203"/>
  <c r="AP252" i="4" l="1"/>
  <c r="AF252" i="4"/>
  <c r="AK252" i="4"/>
  <c r="AC247" i="203" s="1"/>
  <c r="AL246" i="203"/>
  <c r="AD252" i="4"/>
  <c r="AE252" i="4"/>
  <c r="AJ251" i="4"/>
  <c r="AO252" i="4"/>
  <c r="AP246" i="203"/>
  <c r="F247" i="203"/>
  <c r="L246" i="203"/>
  <c r="G246" i="203"/>
  <c r="Q248" i="203"/>
  <c r="P247" i="203"/>
  <c r="N248" i="203"/>
  <c r="O248" i="203"/>
  <c r="D249" i="203" l="1"/>
  <c r="AQ252" i="4"/>
  <c r="AO247" i="203"/>
  <c r="AN246" i="203"/>
  <c r="AA252" i="4"/>
  <c r="AO253" i="4" s="1"/>
  <c r="AG252" i="4"/>
  <c r="AQ246" i="203"/>
  <c r="AM247" i="203"/>
  <c r="AK247" i="203"/>
  <c r="C248" i="203"/>
  <c r="T248" i="203"/>
  <c r="X249" i="203"/>
  <c r="Q249" i="203"/>
  <c r="B248" i="203"/>
  <c r="E249" i="203"/>
  <c r="S248" i="203"/>
  <c r="R248" i="203"/>
  <c r="AA247" i="203" l="1"/>
  <c r="AM252" i="4"/>
  <c r="AS247" i="203" s="1"/>
  <c r="AJ252" i="4"/>
  <c r="AQ247" i="203" s="1"/>
  <c r="AD253" i="4"/>
  <c r="AP253" i="4"/>
  <c r="AQ253" i="4" s="1"/>
  <c r="AE253" i="4"/>
  <c r="AK253" i="4"/>
  <c r="AC248" i="203" s="1"/>
  <c r="AF253" i="4"/>
  <c r="Z247" i="203"/>
  <c r="C249" i="203"/>
  <c r="L247" i="203"/>
  <c r="F248" i="203"/>
  <c r="G247" i="203"/>
  <c r="M248" i="203"/>
  <c r="P248" i="203"/>
  <c r="N249" i="203"/>
  <c r="D250" i="203" l="1"/>
  <c r="AA253" i="4"/>
  <c r="AJ253" i="4" s="1"/>
  <c r="AG253" i="4"/>
  <c r="AM248" i="203"/>
  <c r="AP247" i="203"/>
  <c r="AN247" i="203"/>
  <c r="AO248" i="203"/>
  <c r="AL247" i="203"/>
  <c r="AA248" i="203"/>
  <c r="AK248" i="203"/>
  <c r="T249" i="203"/>
  <c r="B249" i="203"/>
  <c r="Q250" i="203"/>
  <c r="E250" i="203"/>
  <c r="X250" i="203"/>
  <c r="M249" i="203"/>
  <c r="O249" i="203"/>
  <c r="AK254" i="4" l="1"/>
  <c r="AC249" i="203" s="1"/>
  <c r="AL248" i="203"/>
  <c r="AD254" i="4"/>
  <c r="AG254" i="4" s="1"/>
  <c r="AO254" i="4"/>
  <c r="Z248" i="203"/>
  <c r="AF254" i="4"/>
  <c r="AO249" i="203" s="1"/>
  <c r="AE254" i="4"/>
  <c r="AP254" i="4"/>
  <c r="AN248" i="203"/>
  <c r="AM253" i="4"/>
  <c r="AS248" i="203" s="1"/>
  <c r="AQ248" i="203"/>
  <c r="AP248" i="203"/>
  <c r="F249" i="203"/>
  <c r="L248" i="203"/>
  <c r="G248" i="203"/>
  <c r="R249" i="203"/>
  <c r="S249" i="203"/>
  <c r="P249" i="203"/>
  <c r="O250" i="203"/>
  <c r="N250" i="203"/>
  <c r="AQ254" i="4" l="1"/>
  <c r="AA249" i="203" s="1"/>
  <c r="AK249" i="203"/>
  <c r="AA254" i="4"/>
  <c r="AK255" i="4" s="1"/>
  <c r="AC250" i="203" s="1"/>
  <c r="AP249" i="203"/>
  <c r="Z249" i="203"/>
  <c r="AM249" i="203"/>
  <c r="C250" i="203"/>
  <c r="X251" i="203"/>
  <c r="B250" i="203"/>
  <c r="E251" i="203"/>
  <c r="Q251" i="203"/>
  <c r="D251" i="203"/>
  <c r="R250" i="203"/>
  <c r="S250" i="203"/>
  <c r="AE255" i="4" l="1"/>
  <c r="AF255" i="4"/>
  <c r="AO250" i="203" s="1"/>
  <c r="AO255" i="4"/>
  <c r="AP255" i="4"/>
  <c r="AM254" i="4"/>
  <c r="AS249" i="203" s="1"/>
  <c r="AD255" i="4"/>
  <c r="AJ254" i="4"/>
  <c r="T250" i="203"/>
  <c r="F250" i="203"/>
  <c r="L249" i="203"/>
  <c r="G249" i="203"/>
  <c r="B251" i="203"/>
  <c r="P250" i="203"/>
  <c r="M250" i="203"/>
  <c r="N251" i="203"/>
  <c r="R251" i="203"/>
  <c r="AQ255" i="4" l="1"/>
  <c r="AA255" i="4"/>
  <c r="AD256" i="4" s="1"/>
  <c r="AN249" i="203"/>
  <c r="AL249" i="203"/>
  <c r="AG255" i="4"/>
  <c r="Z250" i="203" s="1"/>
  <c r="AQ249" i="203"/>
  <c r="AP250" i="203"/>
  <c r="C251" i="203"/>
  <c r="O251" i="203"/>
  <c r="P251" i="203"/>
  <c r="E252" i="203"/>
  <c r="X252" i="203"/>
  <c r="D252" i="203"/>
  <c r="M251" i="203"/>
  <c r="AM250" i="203" l="1"/>
  <c r="AA250" i="203"/>
  <c r="AO256" i="4"/>
  <c r="AN250" i="203"/>
  <c r="AE256" i="4"/>
  <c r="AM255" i="4"/>
  <c r="AS250" i="203" s="1"/>
  <c r="AJ255" i="4"/>
  <c r="AQ250" i="203" s="1"/>
  <c r="AF256" i="4"/>
  <c r="AP256" i="4"/>
  <c r="AK256" i="4"/>
  <c r="AC251" i="203" s="1"/>
  <c r="AK250" i="203"/>
  <c r="AG256" i="4"/>
  <c r="T251" i="203"/>
  <c r="C252" i="203"/>
  <c r="F251" i="203"/>
  <c r="L250" i="203"/>
  <c r="G250" i="203"/>
  <c r="Q252" i="203"/>
  <c r="S251" i="203"/>
  <c r="N252" i="203"/>
  <c r="O252" i="203"/>
  <c r="E253" i="203" l="1"/>
  <c r="X253" i="203"/>
  <c r="AA256" i="4"/>
  <c r="AE257" i="4" s="1"/>
  <c r="AQ256" i="4"/>
  <c r="AA251" i="203" s="1"/>
  <c r="AL250" i="203"/>
  <c r="AO251" i="203"/>
  <c r="AM251" i="203"/>
  <c r="AK251" i="203"/>
  <c r="Z251" i="203"/>
  <c r="T252" i="203"/>
  <c r="G251" i="203"/>
  <c r="B252" i="203"/>
  <c r="M252" i="203"/>
  <c r="S252" i="203"/>
  <c r="D253" i="203"/>
  <c r="R252" i="203"/>
  <c r="R253" i="203" l="1"/>
  <c r="AP251" i="203"/>
  <c r="AK257" i="4"/>
  <c r="AC252" i="203" s="1"/>
  <c r="AF257" i="4"/>
  <c r="AO252" i="203" s="1"/>
  <c r="AN251" i="203"/>
  <c r="AO257" i="4"/>
  <c r="AD257" i="4"/>
  <c r="AA257" i="4" s="1"/>
  <c r="AK258" i="4" s="1"/>
  <c r="AC253" i="203" s="1"/>
  <c r="AP257" i="4"/>
  <c r="AJ256" i="4"/>
  <c r="AQ251" i="203" s="1"/>
  <c r="AM256" i="4"/>
  <c r="AS251" i="203" s="1"/>
  <c r="AM252" i="203"/>
  <c r="P252" i="203"/>
  <c r="F252" i="203"/>
  <c r="L251" i="203"/>
  <c r="Q253" i="203"/>
  <c r="N253" i="203"/>
  <c r="B253" i="203"/>
  <c r="G252" i="203"/>
  <c r="AP252" i="203" l="1"/>
  <c r="AQ257" i="4"/>
  <c r="AL251" i="203"/>
  <c r="AP258" i="4"/>
  <c r="AE258" i="4"/>
  <c r="AD258" i="4"/>
  <c r="AF258" i="4"/>
  <c r="AO253" i="203" s="1"/>
  <c r="AO258" i="4"/>
  <c r="AJ257" i="4"/>
  <c r="AQ252" i="203" s="1"/>
  <c r="AM257" i="4"/>
  <c r="AS252" i="203" s="1"/>
  <c r="AK252" i="203"/>
  <c r="AG257" i="4"/>
  <c r="O253" i="203"/>
  <c r="L252" i="203"/>
  <c r="C253" i="203"/>
  <c r="D254" i="203"/>
  <c r="E254" i="203"/>
  <c r="P253" i="203"/>
  <c r="X254" i="203"/>
  <c r="B254" i="203"/>
  <c r="M253" i="203"/>
  <c r="S253" i="203"/>
  <c r="AA252" i="203" l="1"/>
  <c r="AQ258" i="4"/>
  <c r="AA253" i="203" s="1"/>
  <c r="AL252" i="203"/>
  <c r="Z252" i="203"/>
  <c r="AN252" i="203"/>
  <c r="AG258" i="4"/>
  <c r="AA258" i="4"/>
  <c r="AK253" i="203"/>
  <c r="AP253" i="203"/>
  <c r="Q254" i="203"/>
  <c r="C254" i="203"/>
  <c r="T253" i="203"/>
  <c r="L253" i="203"/>
  <c r="O254" i="203"/>
  <c r="M254" i="203"/>
  <c r="G253" i="203"/>
  <c r="N254" i="203"/>
  <c r="F253" i="203"/>
  <c r="S254" i="203" l="1"/>
  <c r="D255" i="203"/>
  <c r="E255" i="203"/>
  <c r="X255" i="203"/>
  <c r="AM253" i="203"/>
  <c r="AF259" i="4"/>
  <c r="AO254" i="203" s="1"/>
  <c r="AP259" i="4"/>
  <c r="AL253" i="203"/>
  <c r="AD259" i="4"/>
  <c r="AG259" i="4" s="1"/>
  <c r="AK259" i="4"/>
  <c r="AC254" i="203" s="1"/>
  <c r="AM258" i="4"/>
  <c r="AS253" i="203" s="1"/>
  <c r="AO259" i="4"/>
  <c r="AN253" i="203"/>
  <c r="AJ258" i="4"/>
  <c r="AQ253" i="203" s="1"/>
  <c r="AE259" i="4"/>
  <c r="Z253" i="203"/>
  <c r="T254" i="203"/>
  <c r="R254" i="203"/>
  <c r="F254" i="203"/>
  <c r="B255" i="203"/>
  <c r="P254" i="203"/>
  <c r="N255" i="203"/>
  <c r="O255" i="203"/>
  <c r="R255" i="203"/>
  <c r="Q255" i="203"/>
  <c r="AQ259" i="4" l="1"/>
  <c r="AA254" i="203" s="1"/>
  <c r="AK254" i="203"/>
  <c r="AA259" i="4"/>
  <c r="AF260" i="4" s="1"/>
  <c r="AO255" i="203" s="1"/>
  <c r="Z254" i="203"/>
  <c r="AM254" i="203"/>
  <c r="P255" i="203"/>
  <c r="C255" i="203"/>
  <c r="G254" i="203"/>
  <c r="X256" i="203"/>
  <c r="S255" i="203" l="1"/>
  <c r="E256" i="203"/>
  <c r="B256" i="203"/>
  <c r="D256" i="203"/>
  <c r="F255" i="203"/>
  <c r="AL254" i="203"/>
  <c r="AP254" i="203"/>
  <c r="AM259" i="4"/>
  <c r="AS254" i="203" s="1"/>
  <c r="AP260" i="4"/>
  <c r="AJ259" i="4"/>
  <c r="AD260" i="4"/>
  <c r="AK255" i="203" s="1"/>
  <c r="AK260" i="4"/>
  <c r="AC255" i="203" s="1"/>
  <c r="AE260" i="4"/>
  <c r="AO260" i="4"/>
  <c r="O256" i="203"/>
  <c r="L254" i="203"/>
  <c r="T255" i="203"/>
  <c r="Q256" i="203"/>
  <c r="R256" i="203"/>
  <c r="M255" i="203"/>
  <c r="C256" i="203" l="1"/>
  <c r="T256" i="203"/>
  <c r="AQ260" i="4"/>
  <c r="AG260" i="4"/>
  <c r="AQ254" i="203"/>
  <c r="AA260" i="4"/>
  <c r="AJ260" i="4" s="1"/>
  <c r="AQ255" i="203" s="1"/>
  <c r="AM255" i="203"/>
  <c r="AN254" i="203"/>
  <c r="AP255" i="203"/>
  <c r="M256" i="203"/>
  <c r="D257" i="203"/>
  <c r="X257" i="203"/>
  <c r="N256" i="203"/>
  <c r="F256" i="203"/>
  <c r="S256" i="203"/>
  <c r="E257" i="203"/>
  <c r="AP261" i="4" l="1"/>
  <c r="Z255" i="203"/>
  <c r="AL255" i="203"/>
  <c r="AN255" i="203"/>
  <c r="AE261" i="4"/>
  <c r="AO261" i="4"/>
  <c r="AM260" i="4"/>
  <c r="AS255" i="203" s="1"/>
  <c r="AA255" i="203"/>
  <c r="AK261" i="4"/>
  <c r="AC256" i="203" s="1"/>
  <c r="AF261" i="4"/>
  <c r="AD261" i="4"/>
  <c r="AG261" i="4" s="1"/>
  <c r="Z256" i="203" s="1"/>
  <c r="P256" i="203"/>
  <c r="Q257" i="203"/>
  <c r="B257" i="203"/>
  <c r="C257" i="203"/>
  <c r="R257" i="203"/>
  <c r="G256" i="203"/>
  <c r="L255" i="203"/>
  <c r="G255" i="203"/>
  <c r="X258" i="203" l="1"/>
  <c r="AQ261" i="4"/>
  <c r="AA256" i="203" s="1"/>
  <c r="AP256" i="203"/>
  <c r="AM256" i="203"/>
  <c r="AO256" i="203"/>
  <c r="AA261" i="4"/>
  <c r="AJ261" i="4" s="1"/>
  <c r="AK256" i="203"/>
  <c r="O257" i="203"/>
  <c r="D258" i="203"/>
  <c r="E258" i="203"/>
  <c r="N257" i="203"/>
  <c r="Q258" i="203"/>
  <c r="T257" i="203"/>
  <c r="AL256" i="203" l="1"/>
  <c r="AO262" i="4"/>
  <c r="AQ256" i="203"/>
  <c r="AF262" i="4"/>
  <c r="AK262" i="4"/>
  <c r="AC257" i="203" s="1"/>
  <c r="AP262" i="4"/>
  <c r="AM261" i="4"/>
  <c r="AS256" i="203" s="1"/>
  <c r="AE262" i="4"/>
  <c r="AM257" i="203" s="1"/>
  <c r="AD262" i="4"/>
  <c r="AK257" i="203" s="1"/>
  <c r="AN256" i="203"/>
  <c r="M257" i="203"/>
  <c r="L256" i="203"/>
  <c r="O258" i="203"/>
  <c r="F257" i="203"/>
  <c r="P257" i="203"/>
  <c r="S257" i="203"/>
  <c r="C258" i="203"/>
  <c r="N258" i="203"/>
  <c r="X259" i="203" l="1"/>
  <c r="AO257" i="203"/>
  <c r="AQ262" i="4"/>
  <c r="AA257" i="203" s="1"/>
  <c r="AP257" i="203"/>
  <c r="AA262" i="4"/>
  <c r="AE263" i="4" s="1"/>
  <c r="AM258" i="203" s="1"/>
  <c r="AG262" i="4"/>
  <c r="B258" i="203"/>
  <c r="M258" i="203"/>
  <c r="Q259" i="203"/>
  <c r="P258" i="203"/>
  <c r="D259" i="203"/>
  <c r="R258" i="203"/>
  <c r="E259" i="203"/>
  <c r="T258" i="203"/>
  <c r="L257" i="203"/>
  <c r="G257" i="203"/>
  <c r="AF263" i="4" l="1"/>
  <c r="AP263" i="4"/>
  <c r="AK263" i="4"/>
  <c r="AC258" i="203" s="1"/>
  <c r="AD263" i="4"/>
  <c r="AA263" i="4" s="1"/>
  <c r="AD264" i="4" s="1"/>
  <c r="AK259" i="203" s="1"/>
  <c r="AJ262" i="4"/>
  <c r="AP258" i="203"/>
  <c r="AM262" i="4"/>
  <c r="AS257" i="203" s="1"/>
  <c r="Z257" i="203"/>
  <c r="AO263" i="4"/>
  <c r="S258" i="203"/>
  <c r="B259" i="203"/>
  <c r="F258" i="203"/>
  <c r="R259" i="203"/>
  <c r="T259" i="203"/>
  <c r="C259" i="203"/>
  <c r="N259" i="203"/>
  <c r="AQ263" i="4" l="1"/>
  <c r="AA258" i="203" s="1"/>
  <c r="AO258" i="203"/>
  <c r="AE264" i="4"/>
  <c r="AM259" i="203" s="1"/>
  <c r="AN257" i="203"/>
  <c r="AG264" i="4"/>
  <c r="AF264" i="4"/>
  <c r="AK264" i="4"/>
  <c r="AC259" i="203" s="1"/>
  <c r="AL258" i="203"/>
  <c r="AP264" i="4"/>
  <c r="AM263" i="4"/>
  <c r="AS258" i="203" s="1"/>
  <c r="AO264" i="4"/>
  <c r="AJ263" i="4"/>
  <c r="AQ258" i="203" s="1"/>
  <c r="AG263" i="4"/>
  <c r="Z258" i="203" s="1"/>
  <c r="AN258" i="203"/>
  <c r="AQ257" i="203"/>
  <c r="AL257" i="203"/>
  <c r="O259" i="203"/>
  <c r="F259" i="203"/>
  <c r="E260" i="203"/>
  <c r="X260" i="203"/>
  <c r="D260" i="203"/>
  <c r="M259" i="203"/>
  <c r="Q260" i="203"/>
  <c r="G258" i="203"/>
  <c r="L258" i="203"/>
  <c r="AA264" i="4" l="1"/>
  <c r="AD265" i="4" s="1"/>
  <c r="Z259" i="203"/>
  <c r="AQ264" i="4"/>
  <c r="AA259" i="203" s="1"/>
  <c r="AK258" i="203"/>
  <c r="AO259" i="203"/>
  <c r="S259" i="203"/>
  <c r="C260" i="203"/>
  <c r="P259" i="203"/>
  <c r="B260" i="203"/>
  <c r="N260" i="203"/>
  <c r="P260" i="203" l="1"/>
  <c r="X261" i="203"/>
  <c r="AP265" i="4"/>
  <c r="AK260" i="203"/>
  <c r="AG265" i="4"/>
  <c r="Z260" i="203" s="1"/>
  <c r="AK265" i="4"/>
  <c r="AC260" i="203" s="1"/>
  <c r="AO265" i="4"/>
  <c r="AF265" i="4"/>
  <c r="AO260" i="203" s="1"/>
  <c r="AJ264" i="4"/>
  <c r="AQ259" i="203" s="1"/>
  <c r="AE265" i="4"/>
  <c r="AP260" i="203" s="1"/>
  <c r="AP259" i="203"/>
  <c r="AM264" i="4"/>
  <c r="AS259" i="203" s="1"/>
  <c r="O260" i="203"/>
  <c r="F260" i="203"/>
  <c r="M260" i="203"/>
  <c r="S260" i="203"/>
  <c r="D261" i="203"/>
  <c r="N261" i="203"/>
  <c r="Q261" i="203"/>
  <c r="E261" i="203"/>
  <c r="L259" i="203"/>
  <c r="R260" i="203"/>
  <c r="R261" i="203" l="1"/>
  <c r="AL259" i="203"/>
  <c r="AQ265" i="4"/>
  <c r="AA260" i="203" s="1"/>
  <c r="AA265" i="4"/>
  <c r="AM260" i="203"/>
  <c r="AN259" i="203"/>
  <c r="G259" i="203"/>
  <c r="B261" i="203"/>
  <c r="T260" i="203"/>
  <c r="D262" i="203" l="1"/>
  <c r="AE266" i="4"/>
  <c r="AK266" i="4"/>
  <c r="AC261" i="203" s="1"/>
  <c r="AF266" i="4"/>
  <c r="AJ265" i="4"/>
  <c r="AP266" i="4"/>
  <c r="AD266" i="4"/>
  <c r="AM265" i="4"/>
  <c r="AS260" i="203" s="1"/>
  <c r="AO266" i="4"/>
  <c r="T261" i="203"/>
  <c r="X262" i="203"/>
  <c r="P261" i="203"/>
  <c r="Q262" i="203"/>
  <c r="E262" i="203"/>
  <c r="F261" i="203"/>
  <c r="O261" i="203"/>
  <c r="C261" i="203"/>
  <c r="G260" i="203"/>
  <c r="AM261" i="203" l="1"/>
  <c r="AN260" i="203"/>
  <c r="AQ260" i="203"/>
  <c r="AQ266" i="4"/>
  <c r="AA261" i="203" s="1"/>
  <c r="AO261" i="203"/>
  <c r="AL260" i="203"/>
  <c r="AA266" i="4"/>
  <c r="AD267" i="4" s="1"/>
  <c r="AG267" i="4" s="1"/>
  <c r="AK261" i="203"/>
  <c r="AG266" i="4"/>
  <c r="L260" i="203"/>
  <c r="M261" i="203"/>
  <c r="S261" i="203"/>
  <c r="O262" i="203"/>
  <c r="B262" i="203"/>
  <c r="X263" i="203" l="1"/>
  <c r="AP261" i="203"/>
  <c r="AE267" i="4"/>
  <c r="AM262" i="203" s="1"/>
  <c r="AK262" i="203"/>
  <c r="AK267" i="4"/>
  <c r="AC262" i="203" s="1"/>
  <c r="Z262" i="203"/>
  <c r="AN261" i="203"/>
  <c r="AP267" i="4"/>
  <c r="AM266" i="4"/>
  <c r="AS261" i="203" s="1"/>
  <c r="AF267" i="4"/>
  <c r="AJ266" i="4"/>
  <c r="AO267" i="4"/>
  <c r="Z261" i="203"/>
  <c r="L261" i="203"/>
  <c r="T262" i="203"/>
  <c r="C262" i="203"/>
  <c r="N262" i="203"/>
  <c r="C263" i="203"/>
  <c r="P262" i="203"/>
  <c r="D263" i="203"/>
  <c r="Q263" i="203"/>
  <c r="F262" i="203"/>
  <c r="E263" i="203"/>
  <c r="S262" i="203"/>
  <c r="G261" i="203"/>
  <c r="R262" i="203"/>
  <c r="AL261" i="203" l="1"/>
  <c r="AA267" i="4"/>
  <c r="AP268" i="4" s="1"/>
  <c r="AP262" i="203"/>
  <c r="AQ267" i="4"/>
  <c r="AQ261" i="203"/>
  <c r="AO262" i="203"/>
  <c r="N263" i="203"/>
  <c r="M262" i="203"/>
  <c r="T263" i="203"/>
  <c r="B263" i="203"/>
  <c r="O263" i="203"/>
  <c r="AE268" i="4" l="1"/>
  <c r="AP263" i="203" s="1"/>
  <c r="AD268" i="4"/>
  <c r="AG268" i="4" s="1"/>
  <c r="AN262" i="203"/>
  <c r="AJ267" i="4"/>
  <c r="AK268" i="4"/>
  <c r="AC263" i="203" s="1"/>
  <c r="AO268" i="4"/>
  <c r="AQ268" i="4" s="1"/>
  <c r="AA263" i="203" s="1"/>
  <c r="AF268" i="4"/>
  <c r="AO263" i="203" s="1"/>
  <c r="AA262" i="203"/>
  <c r="AM267" i="4"/>
  <c r="AS262" i="203" s="1"/>
  <c r="X264" i="203"/>
  <c r="E264" i="203"/>
  <c r="D264" i="203"/>
  <c r="G262" i="203"/>
  <c r="P263" i="203"/>
  <c r="R263" i="203"/>
  <c r="AL262" i="203" l="1"/>
  <c r="Z263" i="203"/>
  <c r="AQ262" i="203"/>
  <c r="AA268" i="4"/>
  <c r="AJ268" i="4" s="1"/>
  <c r="AQ263" i="203" s="1"/>
  <c r="L262" i="203"/>
  <c r="M263" i="203"/>
  <c r="F263" i="203"/>
  <c r="Q264" i="203"/>
  <c r="L263" i="203"/>
  <c r="B264" i="203"/>
  <c r="S263" i="203"/>
  <c r="G263" i="203"/>
  <c r="X265" i="203" l="1"/>
  <c r="AM263" i="203"/>
  <c r="AK263" i="203"/>
  <c r="AM268" i="4"/>
  <c r="AS263" i="203" s="1"/>
  <c r="AD269" i="4"/>
  <c r="AP269" i="4"/>
  <c r="AO269" i="4"/>
  <c r="AK269" i="4"/>
  <c r="AC264" i="203" s="1"/>
  <c r="AE269" i="4"/>
  <c r="AM264" i="203" s="1"/>
  <c r="AF269" i="4"/>
  <c r="AL263" i="203"/>
  <c r="O264" i="203"/>
  <c r="C264" i="203"/>
  <c r="D265" i="203"/>
  <c r="P264" i="203"/>
  <c r="M264" i="203"/>
  <c r="N264" i="203"/>
  <c r="F264" i="203"/>
  <c r="E265" i="203"/>
  <c r="R264" i="203"/>
  <c r="E266" i="203" l="1"/>
  <c r="AQ269" i="4"/>
  <c r="AA264" i="203" s="1"/>
  <c r="AA269" i="4"/>
  <c r="AN263" i="203"/>
  <c r="AG269" i="4"/>
  <c r="AO264" i="203"/>
  <c r="AK264" i="203"/>
  <c r="T264" i="203"/>
  <c r="N265" i="203"/>
  <c r="Q265" i="203"/>
  <c r="O265" i="203"/>
  <c r="X266" i="203"/>
  <c r="D266" i="203"/>
  <c r="S264" i="203"/>
  <c r="AP264" i="203" l="1"/>
  <c r="AM269" i="4"/>
  <c r="AS264" i="203" s="1"/>
  <c r="AO270" i="4"/>
  <c r="AK270" i="4"/>
  <c r="AC265" i="203" s="1"/>
  <c r="AD270" i="4"/>
  <c r="AG270" i="4" s="1"/>
  <c r="AF270" i="4"/>
  <c r="Z264" i="203"/>
  <c r="AE270" i="4"/>
  <c r="AM265" i="203" s="1"/>
  <c r="AL264" i="203"/>
  <c r="AP270" i="4"/>
  <c r="AJ269" i="4"/>
  <c r="B265" i="203"/>
  <c r="T265" i="203"/>
  <c r="C265" i="203"/>
  <c r="L264" i="203"/>
  <c r="G264" i="203"/>
  <c r="F265" i="203"/>
  <c r="M265" i="203"/>
  <c r="R265" i="203"/>
  <c r="P265" i="203"/>
  <c r="Q266" i="203"/>
  <c r="Z265" i="203" l="1"/>
  <c r="AQ270" i="4"/>
  <c r="AN264" i="203"/>
  <c r="AO265" i="203"/>
  <c r="AA270" i="4"/>
  <c r="AE271" i="4" s="1"/>
  <c r="AM266" i="203" s="1"/>
  <c r="AQ264" i="203"/>
  <c r="T266" i="203"/>
  <c r="C266" i="203"/>
  <c r="L265" i="203"/>
  <c r="X267" i="203"/>
  <c r="E267" i="203"/>
  <c r="D267" i="203"/>
  <c r="N266" i="203"/>
  <c r="B266" i="203"/>
  <c r="S265" i="203"/>
  <c r="G265" i="203"/>
  <c r="O266" i="203"/>
  <c r="R266" i="203"/>
  <c r="AK265" i="203" l="1"/>
  <c r="AJ270" i="4"/>
  <c r="AP265" i="203"/>
  <c r="AD271" i="4"/>
  <c r="AK271" i="4"/>
  <c r="AC266" i="203" s="1"/>
  <c r="AP266" i="203"/>
  <c r="AM270" i="4"/>
  <c r="AS265" i="203" s="1"/>
  <c r="AF271" i="4"/>
  <c r="AP271" i="4"/>
  <c r="AO271" i="4"/>
  <c r="AL271" i="4"/>
  <c r="AD266" i="203" s="1"/>
  <c r="AL265" i="203"/>
  <c r="AA265" i="203"/>
  <c r="Q267" i="203"/>
  <c r="F266" i="203"/>
  <c r="M266" i="203"/>
  <c r="P266" i="203"/>
  <c r="AA271" i="4" l="1"/>
  <c r="AO272" i="4" s="1"/>
  <c r="AQ265" i="203"/>
  <c r="AG271" i="4"/>
  <c r="Z266" i="203" s="1"/>
  <c r="AK266" i="203"/>
  <c r="AN265" i="203"/>
  <c r="AQ271" i="4"/>
  <c r="AO266" i="203"/>
  <c r="R267" i="203"/>
  <c r="O267" i="203"/>
  <c r="G266" i="203"/>
  <c r="N267" i="203"/>
  <c r="B267" i="203"/>
  <c r="S266" i="203"/>
  <c r="AD272" i="4" l="1"/>
  <c r="AP272" i="4"/>
  <c r="AQ272" i="4" s="1"/>
  <c r="AA267" i="203" s="1"/>
  <c r="AJ271" i="4"/>
  <c r="AQ266" i="203" s="1"/>
  <c r="AK272" i="4"/>
  <c r="AC267" i="203" s="1"/>
  <c r="AL272" i="4"/>
  <c r="AD267" i="203" s="1"/>
  <c r="AM271" i="4"/>
  <c r="AS266" i="203" s="1"/>
  <c r="AF272" i="4"/>
  <c r="AO267" i="203" s="1"/>
  <c r="AE272" i="4"/>
  <c r="AR271" i="4"/>
  <c r="AK267" i="203"/>
  <c r="S267" i="203"/>
  <c r="C267" i="203"/>
  <c r="F267" i="203"/>
  <c r="P267" i="203"/>
  <c r="M267" i="203"/>
  <c r="AL266" i="203" l="1"/>
  <c r="AG272" i="4"/>
  <c r="Z267" i="203" s="1"/>
  <c r="AN266" i="203"/>
  <c r="AM267" i="203"/>
  <c r="AP267" i="203"/>
  <c r="AN271" i="4"/>
  <c r="AE266" i="203" s="1"/>
  <c r="AA272" i="4"/>
  <c r="AD273" i="4" s="1"/>
  <c r="AG273" i="4" s="1"/>
  <c r="AR272" i="4"/>
  <c r="AZ267" i="203"/>
  <c r="AR266" i="203"/>
  <c r="AA266" i="203"/>
  <c r="AX266" i="203"/>
  <c r="L266" i="203"/>
  <c r="W267" i="203"/>
  <c r="G267" i="203"/>
  <c r="T267" i="203"/>
  <c r="AS271" i="4" l="1"/>
  <c r="AK273" i="4"/>
  <c r="AM272" i="4"/>
  <c r="AN272" i="4" s="1"/>
  <c r="AE273" i="4"/>
  <c r="AJ272" i="4"/>
  <c r="AQ267" i="203" s="1"/>
  <c r="AO273" i="4"/>
  <c r="AN267" i="203"/>
  <c r="AL273" i="4"/>
  <c r="AF273" i="4"/>
  <c r="AP273" i="4"/>
  <c r="AR267" i="203"/>
  <c r="AX267" i="203" l="1"/>
  <c r="AY267" i="203"/>
  <c r="BQ267" i="203"/>
  <c r="AJ266" i="203"/>
  <c r="AS267" i="203"/>
  <c r="AE267" i="203"/>
  <c r="AS272" i="4"/>
  <c r="AA273" i="4"/>
  <c r="AE274" i="4" s="1"/>
  <c r="AL267" i="203"/>
  <c r="AQ273" i="4"/>
  <c r="AR273" i="4" s="1"/>
  <c r="L267" i="203"/>
  <c r="BR267" i="203" l="1"/>
  <c r="AO274" i="4"/>
  <c r="AL274" i="4"/>
  <c r="AF274" i="4"/>
  <c r="AK274" i="4"/>
  <c r="AM273" i="4"/>
  <c r="AN273" i="4" s="1"/>
  <c r="AJ267" i="203"/>
  <c r="AJ273" i="4"/>
  <c r="BB267" i="203"/>
  <c r="AD274" i="4"/>
  <c r="AG274" i="4" s="1"/>
  <c r="AP274" i="4"/>
  <c r="V266" i="203"/>
  <c r="BA267" i="203" l="1"/>
  <c r="AQ274" i="4"/>
  <c r="AR274" i="4" s="1"/>
  <c r="AS273" i="4"/>
  <c r="AA274" i="4"/>
  <c r="W266" i="203"/>
  <c r="V265" i="203"/>
  <c r="AJ274" i="4" l="1"/>
  <c r="AM274" i="4"/>
  <c r="AN274" i="4" s="1"/>
  <c r="AL275" i="4"/>
  <c r="AO275" i="4"/>
  <c r="AF275" i="4"/>
  <c r="AP275" i="4"/>
  <c r="AK275" i="4"/>
  <c r="AD275" i="4"/>
  <c r="AG275" i="4" s="1"/>
  <c r="AE275" i="4"/>
  <c r="W265" i="203"/>
  <c r="BC267" i="203"/>
  <c r="AL270" i="4"/>
  <c r="BB266" i="203"/>
  <c r="V264" i="203"/>
  <c r="AS274" i="4" l="1"/>
  <c r="AA275" i="4"/>
  <c r="AQ275" i="4"/>
  <c r="AR275" i="4" s="1"/>
  <c r="BC266" i="203"/>
  <c r="BD267" i="203"/>
  <c r="AZ266" i="203"/>
  <c r="AD265" i="203"/>
  <c r="AR270" i="4"/>
  <c r="AN270" i="4"/>
  <c r="BB265" i="203"/>
  <c r="W264" i="203"/>
  <c r="AW265" i="203"/>
  <c r="AL269" i="4"/>
  <c r="V263" i="203"/>
  <c r="AM275" i="4" l="1"/>
  <c r="AN275" i="4" s="1"/>
  <c r="AK276" i="4"/>
  <c r="AF276" i="4"/>
  <c r="AL276" i="4"/>
  <c r="AO276" i="4"/>
  <c r="AJ275" i="4"/>
  <c r="AD276" i="4"/>
  <c r="AP276" i="4"/>
  <c r="AE276" i="4"/>
  <c r="BB264" i="203"/>
  <c r="AX265" i="203"/>
  <c r="AN269" i="4"/>
  <c r="AD264" i="203"/>
  <c r="AR269" i="4"/>
  <c r="AW264" i="203"/>
  <c r="BC265" i="203"/>
  <c r="BG266" i="203"/>
  <c r="AZ265" i="203"/>
  <c r="W263" i="203"/>
  <c r="BD266" i="203"/>
  <c r="AL268" i="4"/>
  <c r="V262" i="203"/>
  <c r="AE265" i="203"/>
  <c r="AS270" i="4"/>
  <c r="BG267" i="203"/>
  <c r="AS275" i="4" l="1"/>
  <c r="AQ276" i="4"/>
  <c r="AR276" i="4" s="1"/>
  <c r="AG276" i="4"/>
  <c r="AA276" i="4"/>
  <c r="AL267" i="4"/>
  <c r="AS269" i="4"/>
  <c r="W262" i="203"/>
  <c r="BQ266" i="203"/>
  <c r="BR266" i="203"/>
  <c r="BB263" i="203"/>
  <c r="AE264" i="203"/>
  <c r="AY266" i="203"/>
  <c r="AZ264" i="203"/>
  <c r="BC264" i="203"/>
  <c r="AD263" i="203"/>
  <c r="AR268" i="4"/>
  <c r="AN268" i="4"/>
  <c r="BG265" i="203"/>
  <c r="AJ265" i="203"/>
  <c r="BH267" i="203"/>
  <c r="AW263" i="203"/>
  <c r="V261" i="203"/>
  <c r="AR265" i="203"/>
  <c r="AY265" i="203"/>
  <c r="AX264" i="203"/>
  <c r="BD265" i="203"/>
  <c r="AM276" i="4" l="1"/>
  <c r="AN276" i="4" s="1"/>
  <c r="AE277" i="4"/>
  <c r="AK277" i="4"/>
  <c r="AD277" i="4"/>
  <c r="AP277" i="4"/>
  <c r="AF277" i="4"/>
  <c r="AL277" i="4"/>
  <c r="AO277" i="4"/>
  <c r="AJ276" i="4"/>
  <c r="AJ264" i="203"/>
  <c r="AY263" i="203"/>
  <c r="AR264" i="203"/>
  <c r="AY264" i="203"/>
  <c r="BB262" i="203"/>
  <c r="AR267" i="4"/>
  <c r="AN267" i="4"/>
  <c r="AD262" i="203"/>
  <c r="AE263" i="203"/>
  <c r="AX263" i="203"/>
  <c r="AZ263" i="203"/>
  <c r="AS268" i="4"/>
  <c r="BG264" i="203"/>
  <c r="BC263" i="203"/>
  <c r="AW262" i="203"/>
  <c r="BD264" i="203"/>
  <c r="V260" i="203"/>
  <c r="W261" i="203"/>
  <c r="BR265" i="203"/>
  <c r="BQ265" i="203"/>
  <c r="AL266" i="4"/>
  <c r="AS276" i="4" l="1"/>
  <c r="AQ277" i="4"/>
  <c r="AR277" i="4" s="1"/>
  <c r="AG277" i="4"/>
  <c r="AA277" i="4"/>
  <c r="AY262" i="203"/>
  <c r="BC261" i="203"/>
  <c r="AR266" i="4"/>
  <c r="AN266" i="4"/>
  <c r="AD261" i="203"/>
  <c r="AJ263" i="203"/>
  <c r="AW261" i="203"/>
  <c r="W260" i="203"/>
  <c r="AR263" i="203"/>
  <c r="AL265" i="4"/>
  <c r="BB261" i="203"/>
  <c r="V259" i="203"/>
  <c r="BC262" i="203"/>
  <c r="AX262" i="203"/>
  <c r="AE262" i="203"/>
  <c r="BQ264" i="203"/>
  <c r="BR264" i="203"/>
  <c r="BG263" i="203"/>
  <c r="AS267" i="4"/>
  <c r="BD263" i="203"/>
  <c r="AZ262" i="203"/>
  <c r="BH265" i="203" l="1"/>
  <c r="AE278" i="4"/>
  <c r="AK278" i="4"/>
  <c r="AO278" i="4"/>
  <c r="AL278" i="4"/>
  <c r="AM277" i="4"/>
  <c r="AN277" i="4" s="1"/>
  <c r="AP278" i="4"/>
  <c r="AJ277" i="4"/>
  <c r="AD278" i="4"/>
  <c r="AF278" i="4"/>
  <c r="BB260" i="203"/>
  <c r="AW260" i="203"/>
  <c r="AX261" i="203"/>
  <c r="AR262" i="203"/>
  <c r="AE261" i="203"/>
  <c r="AL264" i="4"/>
  <c r="AS266" i="4"/>
  <c r="AY261" i="203"/>
  <c r="W259" i="203"/>
  <c r="BH266" i="203"/>
  <c r="BA265" i="203"/>
  <c r="V258" i="203"/>
  <c r="BG262" i="203"/>
  <c r="AJ262" i="203"/>
  <c r="BA266" i="203"/>
  <c r="BD262" i="203"/>
  <c r="AN265" i="4"/>
  <c r="AD260" i="203"/>
  <c r="AR265" i="4"/>
  <c r="BR263" i="203"/>
  <c r="BQ263" i="203"/>
  <c r="AZ261" i="203"/>
  <c r="BA264" i="203" l="1"/>
  <c r="AQ278" i="4"/>
  <c r="AR278" i="4" s="1"/>
  <c r="AS277" i="4"/>
  <c r="AA278" i="4"/>
  <c r="AM278" i="4" s="1"/>
  <c r="AN278" i="4" s="1"/>
  <c r="AG278" i="4"/>
  <c r="W258" i="203"/>
  <c r="AW259" i="203"/>
  <c r="BH264" i="203"/>
  <c r="AE260" i="203"/>
  <c r="AS265" i="4"/>
  <c r="AL263" i="4"/>
  <c r="BR262" i="203"/>
  <c r="BQ262" i="203"/>
  <c r="AR264" i="4"/>
  <c r="AN264" i="4"/>
  <c r="AD259" i="203"/>
  <c r="AR261" i="203"/>
  <c r="BB259" i="203"/>
  <c r="BC260" i="203"/>
  <c r="AX260" i="203"/>
  <c r="AJ261" i="203"/>
  <c r="BG261" i="203"/>
  <c r="V257" i="203"/>
  <c r="AZ260" i="203"/>
  <c r="BD261" i="203"/>
  <c r="AF279" i="4" l="1"/>
  <c r="AK279" i="4"/>
  <c r="AL279" i="4"/>
  <c r="AO279" i="4"/>
  <c r="AE279" i="4"/>
  <c r="AJ278" i="4"/>
  <c r="AS278" i="4" s="1"/>
  <c r="AD279" i="4"/>
  <c r="AP279" i="4"/>
  <c r="BA263" i="203"/>
  <c r="AY259" i="203"/>
  <c r="AR260" i="203"/>
  <c r="AJ260" i="203"/>
  <c r="BH263" i="203"/>
  <c r="BQ261" i="203"/>
  <c r="AX259" i="203"/>
  <c r="AY260" i="203"/>
  <c r="W257" i="203"/>
  <c r="AE259" i="203"/>
  <c r="AZ259" i="203"/>
  <c r="AL262" i="4"/>
  <c r="AS264" i="4"/>
  <c r="AR263" i="4"/>
  <c r="AN263" i="4"/>
  <c r="AD258" i="203"/>
  <c r="BD260" i="203"/>
  <c r="AW258" i="203"/>
  <c r="BB258" i="203"/>
  <c r="V256" i="203"/>
  <c r="BG260" i="203"/>
  <c r="BC259" i="203"/>
  <c r="AQ279" i="4" l="1"/>
  <c r="AR279" i="4" s="1"/>
  <c r="AA279" i="4"/>
  <c r="AM279" i="4" s="1"/>
  <c r="AN279" i="4" s="1"/>
  <c r="AG279" i="4"/>
  <c r="AE258" i="203"/>
  <c r="BC258" i="203"/>
  <c r="AS263" i="4"/>
  <c r="AY258" i="203"/>
  <c r="AL261" i="4"/>
  <c r="AX258" i="203"/>
  <c r="BR261" i="203"/>
  <c r="AR262" i="4"/>
  <c r="AD257" i="203"/>
  <c r="AN262" i="4"/>
  <c r="W256" i="203"/>
  <c r="AR259" i="203"/>
  <c r="AJ259" i="203"/>
  <c r="V255" i="203"/>
  <c r="BG259" i="203"/>
  <c r="AW257" i="203"/>
  <c r="BR260" i="203"/>
  <c r="BQ260" i="203"/>
  <c r="BD259" i="203"/>
  <c r="AZ258" i="203"/>
  <c r="BB257" i="203"/>
  <c r="AP280" i="4" l="1"/>
  <c r="AK280" i="4"/>
  <c r="AO280" i="4"/>
  <c r="AL280" i="4"/>
  <c r="AE280" i="4"/>
  <c r="AF280" i="4"/>
  <c r="AD280" i="4"/>
  <c r="AJ279" i="4"/>
  <c r="AS279" i="4" s="1"/>
  <c r="AJ258" i="203"/>
  <c r="BA262" i="203"/>
  <c r="BQ259" i="203"/>
  <c r="BR259" i="203"/>
  <c r="AR258" i="203"/>
  <c r="BC257" i="203"/>
  <c r="AR261" i="4"/>
  <c r="AD256" i="203"/>
  <c r="AN261" i="4"/>
  <c r="AX257" i="203"/>
  <c r="BC256" i="203"/>
  <c r="AZ257" i="203"/>
  <c r="V254" i="203"/>
  <c r="AW256" i="203"/>
  <c r="BH262" i="203"/>
  <c r="BB256" i="203"/>
  <c r="AE257" i="203"/>
  <c r="AL260" i="4"/>
  <c r="W255" i="203"/>
  <c r="BG258" i="203"/>
  <c r="AS262" i="4"/>
  <c r="BD258" i="203"/>
  <c r="AQ280" i="4" l="1"/>
  <c r="AR280" i="4" s="1"/>
  <c r="AA280" i="4"/>
  <c r="AM280" i="4" s="1"/>
  <c r="AN280" i="4" s="1"/>
  <c r="AG280" i="4"/>
  <c r="BQ257" i="203"/>
  <c r="AR260" i="4"/>
  <c r="AN260" i="4"/>
  <c r="AD255" i="203"/>
  <c r="BQ258" i="203"/>
  <c r="BR258" i="203"/>
  <c r="AZ256" i="203"/>
  <c r="AX256" i="203"/>
  <c r="AW255" i="203"/>
  <c r="AE256" i="203"/>
  <c r="AJ257" i="203"/>
  <c r="AY257" i="203"/>
  <c r="AR257" i="203"/>
  <c r="BB255" i="203"/>
  <c r="BA261" i="203"/>
  <c r="AS261" i="4"/>
  <c r="BG257" i="203"/>
  <c r="BH261" i="203"/>
  <c r="W254" i="203"/>
  <c r="V253" i="203"/>
  <c r="BD257" i="203"/>
  <c r="AL259" i="4"/>
  <c r="AP281" i="4" l="1"/>
  <c r="AK281" i="4"/>
  <c r="AE281" i="4"/>
  <c r="AJ280" i="4"/>
  <c r="AS280" i="4" s="1"/>
  <c r="AL281" i="4"/>
  <c r="AD281" i="4"/>
  <c r="AF281" i="4"/>
  <c r="AO281" i="4"/>
  <c r="BR257" i="203"/>
  <c r="AR259" i="4"/>
  <c r="AD254" i="203"/>
  <c r="AN259" i="4"/>
  <c r="BB254" i="203"/>
  <c r="AY256" i="203"/>
  <c r="AZ255" i="203"/>
  <c r="BC255" i="203"/>
  <c r="BH260" i="203"/>
  <c r="AW254" i="203"/>
  <c r="BA260" i="203"/>
  <c r="V252" i="203"/>
  <c r="AJ256" i="203"/>
  <c r="BD256" i="203"/>
  <c r="W253" i="203"/>
  <c r="AR256" i="203"/>
  <c r="AE255" i="203"/>
  <c r="BC254" i="203"/>
  <c r="AL258" i="4"/>
  <c r="BG256" i="203"/>
  <c r="AX255" i="203"/>
  <c r="AS260" i="4"/>
  <c r="AQ281" i="4" l="1"/>
  <c r="AR281" i="4" s="1"/>
  <c r="AA281" i="4"/>
  <c r="AO282" i="4" s="1"/>
  <c r="AG281" i="4"/>
  <c r="V251" i="203"/>
  <c r="BR256" i="203"/>
  <c r="BQ256" i="203"/>
  <c r="BB253" i="203"/>
  <c r="BD255" i="203"/>
  <c r="AL257" i="4"/>
  <c r="BA259" i="203"/>
  <c r="BG255" i="203"/>
  <c r="AW253" i="203"/>
  <c r="W252" i="203"/>
  <c r="BH259" i="203"/>
  <c r="AE254" i="203"/>
  <c r="AR255" i="203"/>
  <c r="AN258" i="4"/>
  <c r="AR258" i="4"/>
  <c r="AD253" i="203"/>
  <c r="AX254" i="203"/>
  <c r="AJ255" i="203"/>
  <c r="AZ254" i="203"/>
  <c r="AY255" i="203"/>
  <c r="AS259" i="4"/>
  <c r="AE282" i="4" l="1"/>
  <c r="AL282" i="4"/>
  <c r="AM281" i="4"/>
  <c r="AN281" i="4" s="1"/>
  <c r="AF282" i="4"/>
  <c r="AP282" i="4"/>
  <c r="AQ282" i="4" s="1"/>
  <c r="AK282" i="4"/>
  <c r="AD282" i="4"/>
  <c r="AG282" i="4" s="1"/>
  <c r="AJ281" i="4"/>
  <c r="BQ255" i="203"/>
  <c r="BG254" i="203"/>
  <c r="BA258" i="203"/>
  <c r="BA257" i="203"/>
  <c r="AZ253" i="203"/>
  <c r="BH258" i="203"/>
  <c r="BD254" i="203"/>
  <c r="AX253" i="203"/>
  <c r="BB252" i="203"/>
  <c r="AN257" i="4"/>
  <c r="AD252" i="203"/>
  <c r="AR257" i="4"/>
  <c r="V250" i="203"/>
  <c r="AJ254" i="203"/>
  <c r="W251" i="203"/>
  <c r="BC253" i="203"/>
  <c r="AW252" i="203"/>
  <c r="BR255" i="203"/>
  <c r="AY254" i="203"/>
  <c r="AS258" i="4"/>
  <c r="AL256" i="4"/>
  <c r="AR254" i="203"/>
  <c r="AE253" i="203"/>
  <c r="AR282" i="4" l="1"/>
  <c r="AS281" i="4"/>
  <c r="AA282" i="4"/>
  <c r="AM282" i="4" s="1"/>
  <c r="AN282" i="4" s="1"/>
  <c r="BH257" i="203"/>
  <c r="AZ252" i="203"/>
  <c r="AE252" i="203"/>
  <c r="BG253" i="203"/>
  <c r="BB251" i="203"/>
  <c r="AR256" i="4"/>
  <c r="AD251" i="203"/>
  <c r="AN256" i="4"/>
  <c r="W250" i="203"/>
  <c r="AW251" i="203"/>
  <c r="AL255" i="4"/>
  <c r="V249" i="203"/>
  <c r="BC252" i="203"/>
  <c r="BA256" i="203"/>
  <c r="AR253" i="203"/>
  <c r="AX252" i="203"/>
  <c r="AJ253" i="203"/>
  <c r="BD253" i="203"/>
  <c r="BQ254" i="203"/>
  <c r="BR254" i="203"/>
  <c r="AS257" i="4"/>
  <c r="AY253" i="203"/>
  <c r="AF283" i="4" l="1"/>
  <c r="AE283" i="4"/>
  <c r="AP283" i="4"/>
  <c r="AK283" i="4"/>
  <c r="AO283" i="4"/>
  <c r="AJ282" i="4"/>
  <c r="AS282" i="4" s="1"/>
  <c r="AL283" i="4"/>
  <c r="AD283" i="4"/>
  <c r="AG283" i="4" s="1"/>
  <c r="BR252" i="203"/>
  <c r="BQ253" i="203"/>
  <c r="BH256" i="203"/>
  <c r="BC250" i="203"/>
  <c r="AR255" i="4"/>
  <c r="AN255" i="4"/>
  <c r="AD250" i="203"/>
  <c r="BR253" i="203"/>
  <c r="AZ251" i="203"/>
  <c r="BB250" i="203"/>
  <c r="AW250" i="203"/>
  <c r="BC251" i="203"/>
  <c r="V248" i="203"/>
  <c r="BA255" i="203"/>
  <c r="AE251" i="203"/>
  <c r="AR252" i="203"/>
  <c r="BH255" i="203"/>
  <c r="AY252" i="203"/>
  <c r="BG252" i="203"/>
  <c r="AL254" i="4"/>
  <c r="AX251" i="203"/>
  <c r="AJ252" i="203"/>
  <c r="BD252" i="203"/>
  <c r="AS256" i="4"/>
  <c r="W249" i="203"/>
  <c r="AQ283" i="4" l="1"/>
  <c r="AR283" i="4" s="1"/>
  <c r="AA283" i="4"/>
  <c r="AK284" i="4" s="1"/>
  <c r="BQ252" i="203"/>
  <c r="AY250" i="203"/>
  <c r="AY251" i="203"/>
  <c r="AL253" i="4"/>
  <c r="BD251" i="203"/>
  <c r="V247" i="203"/>
  <c r="BA254" i="203"/>
  <c r="AE250" i="203"/>
  <c r="BB249" i="203"/>
  <c r="AX250" i="203"/>
  <c r="AS255" i="4"/>
  <c r="AR254" i="4"/>
  <c r="AD249" i="203"/>
  <c r="AN254" i="4"/>
  <c r="W248" i="203"/>
  <c r="AJ251" i="203"/>
  <c r="AW249" i="203"/>
  <c r="AR251" i="203"/>
  <c r="AZ250" i="203"/>
  <c r="BG251" i="203"/>
  <c r="AL284" i="4" l="1"/>
  <c r="AM283" i="4"/>
  <c r="AN283" i="4" s="1"/>
  <c r="AP284" i="4"/>
  <c r="AE284" i="4"/>
  <c r="AJ283" i="4"/>
  <c r="AF284" i="4"/>
  <c r="AD284" i="4"/>
  <c r="AG284" i="4" s="1"/>
  <c r="AO284" i="4"/>
  <c r="BH254" i="203"/>
  <c r="BA253" i="203"/>
  <c r="AE249" i="203"/>
  <c r="BB248" i="203"/>
  <c r="W247" i="203"/>
  <c r="AL252" i="4"/>
  <c r="AS254" i="4"/>
  <c r="BQ251" i="203"/>
  <c r="BR251" i="203"/>
  <c r="AW248" i="203"/>
  <c r="BC249" i="203"/>
  <c r="AX249" i="203"/>
  <c r="AR250" i="203"/>
  <c r="V246" i="203"/>
  <c r="BH253" i="203"/>
  <c r="AJ250" i="203"/>
  <c r="BD250" i="203"/>
  <c r="AR253" i="4"/>
  <c r="AD248" i="203"/>
  <c r="AN253" i="4"/>
  <c r="BG250" i="203"/>
  <c r="AZ249" i="203"/>
  <c r="AQ284" i="4" l="1"/>
  <c r="AR284" i="4" s="1"/>
  <c r="AS283" i="4"/>
  <c r="AA284" i="4"/>
  <c r="AK285" i="4" s="1"/>
  <c r="AW247" i="203"/>
  <c r="AX248" i="203"/>
  <c r="BR250" i="203"/>
  <c r="BQ250" i="203"/>
  <c r="AZ248" i="203"/>
  <c r="AS253" i="4"/>
  <c r="AY249" i="203"/>
  <c r="AN252" i="4"/>
  <c r="AD247" i="203"/>
  <c r="AR252" i="4"/>
  <c r="BD249" i="203"/>
  <c r="AJ249" i="203"/>
  <c r="W246" i="203"/>
  <c r="BG249" i="203"/>
  <c r="AE248" i="203"/>
  <c r="AL251" i="4"/>
  <c r="BB247" i="203"/>
  <c r="BH252" i="203"/>
  <c r="V245" i="203"/>
  <c r="BC248" i="203"/>
  <c r="AR249" i="203"/>
  <c r="BA252" i="203"/>
  <c r="AE285" i="4" l="1"/>
  <c r="AM284" i="4"/>
  <c r="AN284" i="4" s="1"/>
  <c r="AL285" i="4"/>
  <c r="AP285" i="4"/>
  <c r="AJ284" i="4"/>
  <c r="AO285" i="4"/>
  <c r="AD285" i="4"/>
  <c r="AF285" i="4"/>
  <c r="AW246" i="203"/>
  <c r="BH251" i="203"/>
  <c r="AX247" i="203"/>
  <c r="AY248" i="203"/>
  <c r="BC246" i="203"/>
  <c r="BR249" i="203"/>
  <c r="BQ249" i="203"/>
  <c r="W245" i="203"/>
  <c r="BB246" i="203"/>
  <c r="BG248" i="203"/>
  <c r="AS252" i="4"/>
  <c r="AR248" i="203"/>
  <c r="AL250" i="4"/>
  <c r="BC247" i="203"/>
  <c r="AD246" i="203"/>
  <c r="AN251" i="4"/>
  <c r="AR251" i="4"/>
  <c r="BD248" i="203"/>
  <c r="AJ248" i="203"/>
  <c r="V244" i="203"/>
  <c r="AZ247" i="203"/>
  <c r="AE247" i="203"/>
  <c r="AA285" i="4" l="1"/>
  <c r="AJ285" i="4" s="1"/>
  <c r="AS284" i="4"/>
  <c r="AQ285" i="4"/>
  <c r="AR285" i="4" s="1"/>
  <c r="AG285" i="4"/>
  <c r="BA251" i="203"/>
  <c r="BC245" i="203"/>
  <c r="W244" i="203"/>
  <c r="BB245" i="203"/>
  <c r="AY246" i="203"/>
  <c r="AR247" i="203"/>
  <c r="AL249" i="4"/>
  <c r="AJ247" i="203"/>
  <c r="BQ248" i="203"/>
  <c r="BR248" i="203"/>
  <c r="AY247" i="203"/>
  <c r="AX246" i="203"/>
  <c r="AS251" i="4"/>
  <c r="AZ246" i="203"/>
  <c r="BD247" i="203"/>
  <c r="AE246" i="203"/>
  <c r="AD245" i="203"/>
  <c r="AN250" i="4"/>
  <c r="AR250" i="4"/>
  <c r="BG247" i="203"/>
  <c r="V243" i="203"/>
  <c r="AW245" i="203"/>
  <c r="AL286" i="4" l="1"/>
  <c r="AP286" i="4"/>
  <c r="AK286" i="4"/>
  <c r="AM285" i="4"/>
  <c r="AN285" i="4" s="1"/>
  <c r="AS285" i="4" s="1"/>
  <c r="AE286" i="4"/>
  <c r="AO286" i="4"/>
  <c r="AQ286" i="4" s="1"/>
  <c r="AF286" i="4"/>
  <c r="AD286" i="4"/>
  <c r="AG286" i="4" s="1"/>
  <c r="BR246" i="203"/>
  <c r="BC244" i="203"/>
  <c r="AX245" i="203"/>
  <c r="V242" i="203"/>
  <c r="AZ245" i="203"/>
  <c r="BB244" i="203"/>
  <c r="BQ247" i="203"/>
  <c r="BR247" i="203"/>
  <c r="W243" i="203"/>
  <c r="AD244" i="203"/>
  <c r="AR249" i="4"/>
  <c r="AN249" i="4"/>
  <c r="AR246" i="203"/>
  <c r="AW244" i="203"/>
  <c r="AL248" i="4"/>
  <c r="AJ246" i="203"/>
  <c r="BD246" i="203"/>
  <c r="AY245" i="203"/>
  <c r="AS250" i="4"/>
  <c r="BG246" i="203"/>
  <c r="BA250" i="203"/>
  <c r="AE245" i="203"/>
  <c r="BH250" i="203"/>
  <c r="AR286" i="4" l="1"/>
  <c r="AA286" i="4"/>
  <c r="AM286" i="4" s="1"/>
  <c r="AN286" i="4" s="1"/>
  <c r="BQ246" i="203"/>
  <c r="AY244" i="203"/>
  <c r="AW243" i="203"/>
  <c r="BA249" i="203"/>
  <c r="AR248" i="4"/>
  <c r="AD243" i="203"/>
  <c r="AN248" i="4"/>
  <c r="AX244" i="203"/>
  <c r="AL247" i="4"/>
  <c r="BB243" i="203"/>
  <c r="BG245" i="203"/>
  <c r="V241" i="203"/>
  <c r="BH249" i="203"/>
  <c r="BD245" i="203"/>
  <c r="AZ244" i="203"/>
  <c r="AE244" i="203"/>
  <c r="W242" i="203"/>
  <c r="AR245" i="203"/>
  <c r="AS249" i="4"/>
  <c r="AJ245" i="203"/>
  <c r="AD287" i="4" l="1"/>
  <c r="AG287" i="4" s="1"/>
  <c r="AE287" i="4"/>
  <c r="AP287" i="4"/>
  <c r="AJ286" i="4"/>
  <c r="AS286" i="4" s="1"/>
  <c r="AL287" i="4"/>
  <c r="AK287" i="4"/>
  <c r="AF287" i="4"/>
  <c r="AO287" i="4"/>
  <c r="AY243" i="203"/>
  <c r="BC243" i="203"/>
  <c r="BA247" i="203"/>
  <c r="AS248" i="4"/>
  <c r="BG244" i="203"/>
  <c r="AE243" i="203"/>
  <c r="AR244" i="203"/>
  <c r="AL246" i="4"/>
  <c r="AX243" i="203"/>
  <c r="AR247" i="4"/>
  <c r="AN247" i="4"/>
  <c r="AD242" i="203"/>
  <c r="BD244" i="203"/>
  <c r="BH248" i="203"/>
  <c r="AZ243" i="203"/>
  <c r="BA248" i="203"/>
  <c r="W241" i="203"/>
  <c r="V240" i="203"/>
  <c r="AW242" i="203"/>
  <c r="BR245" i="203"/>
  <c r="BQ245" i="203"/>
  <c r="AJ244" i="203"/>
  <c r="BB242" i="203"/>
  <c r="AA287" i="4" l="1"/>
  <c r="AP288" i="4" s="1"/>
  <c r="AQ287" i="4"/>
  <c r="AR287" i="4" s="1"/>
  <c r="BH247" i="203"/>
  <c r="AM287" i="4"/>
  <c r="AN287" i="4" s="1"/>
  <c r="AO288" i="4"/>
  <c r="AJ287" i="4"/>
  <c r="AE288" i="4"/>
  <c r="AK288" i="4"/>
  <c r="BH246" i="203"/>
  <c r="BB241" i="203"/>
  <c r="AY242" i="203"/>
  <c r="BA246" i="203"/>
  <c r="AX242" i="203"/>
  <c r="AD241" i="203"/>
  <c r="AN246" i="4"/>
  <c r="AR246" i="4"/>
  <c r="AS247" i="4"/>
  <c r="BC242" i="203"/>
  <c r="AW241" i="203"/>
  <c r="AZ242" i="203"/>
  <c r="AR243" i="203"/>
  <c r="BR244" i="203"/>
  <c r="BQ244" i="203"/>
  <c r="AL245" i="4"/>
  <c r="V239" i="203"/>
  <c r="AJ243" i="203"/>
  <c r="BG243" i="203"/>
  <c r="W240" i="203"/>
  <c r="AE242" i="203"/>
  <c r="BD243" i="203"/>
  <c r="AL288" i="4" l="1"/>
  <c r="AF288" i="4"/>
  <c r="AD288" i="4"/>
  <c r="AS287" i="4"/>
  <c r="AA288" i="4"/>
  <c r="AP289" i="4" s="1"/>
  <c r="AQ288" i="4"/>
  <c r="AR288" i="4" s="1"/>
  <c r="AG288" i="4"/>
  <c r="AW240" i="203"/>
  <c r="V238" i="203"/>
  <c r="AE241" i="203"/>
  <c r="AD240" i="203"/>
  <c r="AN245" i="4"/>
  <c r="AR245" i="4"/>
  <c r="AS246" i="4"/>
  <c r="BQ243" i="203"/>
  <c r="BR243" i="203"/>
  <c r="AL244" i="4"/>
  <c r="AX241" i="203"/>
  <c r="W239" i="203"/>
  <c r="BB240" i="203"/>
  <c r="AR242" i="203"/>
  <c r="BD242" i="203"/>
  <c r="AZ241" i="203"/>
  <c r="BC241" i="203"/>
  <c r="AJ242" i="203"/>
  <c r="BG242" i="203"/>
  <c r="AE289" i="4" l="1"/>
  <c r="AL289" i="4"/>
  <c r="AM288" i="4"/>
  <c r="AN288" i="4" s="1"/>
  <c r="AD289" i="4"/>
  <c r="AG289" i="4" s="1"/>
  <c r="AO289" i="4"/>
  <c r="AQ289" i="4" s="1"/>
  <c r="AK289" i="4"/>
  <c r="AJ288" i="4"/>
  <c r="AF289" i="4"/>
  <c r="BH244" i="203"/>
  <c r="BD241" i="203"/>
  <c r="BC240" i="203"/>
  <c r="AL243" i="4"/>
  <c r="BR242" i="203"/>
  <c r="BQ242" i="203"/>
  <c r="AX240" i="203"/>
  <c r="BG241" i="203"/>
  <c r="BB239" i="203"/>
  <c r="AE240" i="203"/>
  <c r="AY241" i="203"/>
  <c r="AW239" i="203"/>
  <c r="V237" i="203"/>
  <c r="AZ240" i="203"/>
  <c r="AN244" i="4"/>
  <c r="AD239" i="203"/>
  <c r="AR244" i="4"/>
  <c r="AR241" i="203"/>
  <c r="BH245" i="203"/>
  <c r="AJ241" i="203"/>
  <c r="BA244" i="203"/>
  <c r="AY240" i="203"/>
  <c r="BA245" i="203"/>
  <c r="W238" i="203"/>
  <c r="AS245" i="4"/>
  <c r="AS288" i="4" l="1"/>
  <c r="AA289" i="4"/>
  <c r="AR289" i="4"/>
  <c r="BQ240" i="203"/>
  <c r="AY239" i="203"/>
  <c r="AS244" i="4"/>
  <c r="AW238" i="203"/>
  <c r="BB238" i="203"/>
  <c r="AX239" i="203"/>
  <c r="AN243" i="4"/>
  <c r="AD238" i="203"/>
  <c r="AR243" i="4"/>
  <c r="AR240" i="203"/>
  <c r="AE239" i="203"/>
  <c r="AZ239" i="203"/>
  <c r="AJ240" i="203"/>
  <c r="BC239" i="203"/>
  <c r="W237" i="203"/>
  <c r="AL242" i="4"/>
  <c r="BD240" i="203"/>
  <c r="BG240" i="203"/>
  <c r="V236" i="203"/>
  <c r="BQ241" i="203"/>
  <c r="BR241" i="203"/>
  <c r="AO290" i="4" l="1"/>
  <c r="AM289" i="4"/>
  <c r="AN289" i="4" s="1"/>
  <c r="AJ289" i="4"/>
  <c r="AE290" i="4"/>
  <c r="AP290" i="4"/>
  <c r="AL290" i="4"/>
  <c r="AK290" i="4"/>
  <c r="AF290" i="4"/>
  <c r="AD290" i="4"/>
  <c r="BR240" i="203"/>
  <c r="AZ238" i="203"/>
  <c r="AS243" i="4"/>
  <c r="W236" i="203"/>
  <c r="AE238" i="203"/>
  <c r="AX238" i="203"/>
  <c r="V235" i="203"/>
  <c r="AL241" i="4"/>
  <c r="BG239" i="203"/>
  <c r="AJ239" i="203"/>
  <c r="BA243" i="203"/>
  <c r="BD239" i="203"/>
  <c r="AR239" i="203"/>
  <c r="BC238" i="203"/>
  <c r="BB237" i="203"/>
  <c r="AW237" i="203"/>
  <c r="BH243" i="203"/>
  <c r="AD237" i="203"/>
  <c r="AR242" i="4"/>
  <c r="AN242" i="4"/>
  <c r="AQ290" i="4" l="1"/>
  <c r="AR290" i="4" s="1"/>
  <c r="AA290" i="4"/>
  <c r="AS289" i="4"/>
  <c r="AG290" i="4"/>
  <c r="BH240" i="203"/>
  <c r="BH242" i="203"/>
  <c r="AE237" i="203"/>
  <c r="BH241" i="203"/>
  <c r="BA242" i="203"/>
  <c r="AS242" i="4"/>
  <c r="BQ239" i="203"/>
  <c r="BR239" i="203"/>
  <c r="AR238" i="203"/>
  <c r="V234" i="203"/>
  <c r="AL240" i="4"/>
  <c r="AD236" i="203"/>
  <c r="AN241" i="4"/>
  <c r="AR241" i="4"/>
  <c r="AJ238" i="203"/>
  <c r="BC237" i="203"/>
  <c r="BG238" i="203"/>
  <c r="AZ237" i="203"/>
  <c r="BD238" i="203"/>
  <c r="AW236" i="203"/>
  <c r="AX237" i="203"/>
  <c r="AY238" i="203"/>
  <c r="W235" i="203"/>
  <c r="BB236" i="203"/>
  <c r="AE291" i="4" l="1"/>
  <c r="AM290" i="4"/>
  <c r="AN290" i="4" s="1"/>
  <c r="AL291" i="4"/>
  <c r="AK291" i="4"/>
  <c r="AJ290" i="4"/>
  <c r="AO291" i="4"/>
  <c r="AP291" i="4"/>
  <c r="AF291" i="4"/>
  <c r="AD291" i="4"/>
  <c r="AG291" i="4" s="1"/>
  <c r="BA241" i="203"/>
  <c r="AY237" i="203"/>
  <c r="AZ236" i="203"/>
  <c r="V233" i="203"/>
  <c r="AR240" i="4"/>
  <c r="AD235" i="203"/>
  <c r="AN240" i="4"/>
  <c r="BQ238" i="203"/>
  <c r="BR238" i="203"/>
  <c r="AL239" i="4"/>
  <c r="AJ237" i="203"/>
  <c r="W234" i="203"/>
  <c r="AR237" i="203"/>
  <c r="BD237" i="203"/>
  <c r="AS241" i="4"/>
  <c r="BG237" i="203"/>
  <c r="BC236" i="203"/>
  <c r="AE236" i="203"/>
  <c r="AX236" i="203"/>
  <c r="BB235" i="203"/>
  <c r="AW235" i="203"/>
  <c r="AS290" i="4" l="1"/>
  <c r="AQ291" i="4"/>
  <c r="AR291" i="4" s="1"/>
  <c r="AA291" i="4"/>
  <c r="BA240" i="203"/>
  <c r="AR236" i="203"/>
  <c r="AX235" i="203"/>
  <c r="W233" i="203"/>
  <c r="AJ236" i="203"/>
  <c r="BB234" i="203"/>
  <c r="BR237" i="203"/>
  <c r="BQ237" i="203"/>
  <c r="AY236" i="203"/>
  <c r="AE235" i="203"/>
  <c r="AR239" i="4"/>
  <c r="AD234" i="203"/>
  <c r="AN239" i="4"/>
  <c r="AW234" i="203"/>
  <c r="AS240" i="4"/>
  <c r="V232" i="203"/>
  <c r="BG236" i="203"/>
  <c r="BC235" i="203"/>
  <c r="AZ235" i="203"/>
  <c r="AL238" i="4"/>
  <c r="BD236" i="203"/>
  <c r="AK292" i="4" l="1"/>
  <c r="AD292" i="4"/>
  <c r="AG292" i="4" s="1"/>
  <c r="AE292" i="4"/>
  <c r="AP292" i="4"/>
  <c r="AM291" i="4"/>
  <c r="AN291" i="4" s="1"/>
  <c r="AF292" i="4"/>
  <c r="AJ291" i="4"/>
  <c r="AL292" i="4"/>
  <c r="AO292" i="4"/>
  <c r="BB233" i="203"/>
  <c r="AX234" i="203"/>
  <c r="BQ236" i="203"/>
  <c r="BR236" i="203"/>
  <c r="BC234" i="203"/>
  <c r="V231" i="203"/>
  <c r="W232" i="203"/>
  <c r="AY234" i="203"/>
  <c r="AY235" i="203"/>
  <c r="AL237" i="4"/>
  <c r="AR238" i="4"/>
  <c r="AN238" i="4"/>
  <c r="AD233" i="203"/>
  <c r="AE234" i="203"/>
  <c r="BG235" i="203"/>
  <c r="AZ234" i="203"/>
  <c r="AR235" i="203"/>
  <c r="BD235" i="203"/>
  <c r="BA239" i="203"/>
  <c r="AW233" i="203"/>
  <c r="AJ235" i="203"/>
  <c r="AS239" i="4"/>
  <c r="BH239" i="203"/>
  <c r="AA292" i="4" l="1"/>
  <c r="AF293" i="4" s="1"/>
  <c r="AS291" i="4"/>
  <c r="AQ292" i="4"/>
  <c r="AR292" i="4" s="1"/>
  <c r="BG234" i="203"/>
  <c r="BR235" i="203"/>
  <c r="BQ235" i="203"/>
  <c r="V230" i="203"/>
  <c r="BD234" i="203"/>
  <c r="AY233" i="203"/>
  <c r="AX233" i="203"/>
  <c r="AE233" i="203"/>
  <c r="AS238" i="4"/>
  <c r="BH237" i="203"/>
  <c r="BA238" i="203"/>
  <c r="AR237" i="4"/>
  <c r="AN237" i="4"/>
  <c r="AD232" i="203"/>
  <c r="BB232" i="203"/>
  <c r="BH238" i="203"/>
  <c r="AJ234" i="203"/>
  <c r="AZ233" i="203"/>
  <c r="W231" i="203"/>
  <c r="AR234" i="203"/>
  <c r="AW232" i="203"/>
  <c r="AL236" i="4"/>
  <c r="BC233" i="203"/>
  <c r="AL293" i="4" l="1"/>
  <c r="AM292" i="4"/>
  <c r="AN292" i="4" s="1"/>
  <c r="AO293" i="4"/>
  <c r="AE293" i="4"/>
  <c r="AD293" i="4"/>
  <c r="AG293" i="4" s="1"/>
  <c r="AJ292" i="4"/>
  <c r="AP293" i="4"/>
  <c r="AQ293" i="4" s="1"/>
  <c r="AK293" i="4"/>
  <c r="BA237" i="203"/>
  <c r="BQ233" i="203"/>
  <c r="BC231" i="203"/>
  <c r="AE232" i="203"/>
  <c r="AJ233" i="203"/>
  <c r="AX232" i="203"/>
  <c r="AS237" i="4"/>
  <c r="AR233" i="203"/>
  <c r="V229" i="203"/>
  <c r="BQ234" i="203"/>
  <c r="BR234" i="203"/>
  <c r="BG233" i="203"/>
  <c r="AY232" i="203"/>
  <c r="AN236" i="4"/>
  <c r="AR236" i="4"/>
  <c r="AD231" i="203"/>
  <c r="BD233" i="203"/>
  <c r="AW231" i="203"/>
  <c r="AL235" i="4"/>
  <c r="BB231" i="203"/>
  <c r="AZ232" i="203"/>
  <c r="W230" i="203"/>
  <c r="BC232" i="203"/>
  <c r="AS292" i="4" l="1"/>
  <c r="AA293" i="4"/>
  <c r="AR293" i="4"/>
  <c r="BR233" i="203"/>
  <c r="AD230" i="203"/>
  <c r="AR235" i="4"/>
  <c r="AN235" i="4"/>
  <c r="BB230" i="203"/>
  <c r="AW230" i="203"/>
  <c r="BA236" i="203"/>
  <c r="BH236" i="203"/>
  <c r="AY231" i="203"/>
  <c r="AZ231" i="203"/>
  <c r="V228" i="203"/>
  <c r="W229" i="203"/>
  <c r="AL234" i="4"/>
  <c r="BH235" i="203"/>
  <c r="AX231" i="203"/>
  <c r="AS236" i="4"/>
  <c r="AJ232" i="203"/>
  <c r="BD232" i="203"/>
  <c r="AE231" i="203"/>
  <c r="AR232" i="203"/>
  <c r="BG232" i="203"/>
  <c r="AJ293" i="4" l="1"/>
  <c r="AE294" i="4"/>
  <c r="AP294" i="4"/>
  <c r="AD294" i="4"/>
  <c r="AG294" i="4" s="1"/>
  <c r="AL294" i="4"/>
  <c r="AM293" i="4"/>
  <c r="AN293" i="4" s="1"/>
  <c r="AF294" i="4"/>
  <c r="AO294" i="4"/>
  <c r="AK294" i="4"/>
  <c r="BA235" i="203"/>
  <c r="W228" i="203"/>
  <c r="AJ231" i="203"/>
  <c r="AR234" i="4"/>
  <c r="AD229" i="203"/>
  <c r="AN234" i="4"/>
  <c r="BD231" i="203"/>
  <c r="AR231" i="203"/>
  <c r="AW229" i="203"/>
  <c r="V227" i="203"/>
  <c r="BG231" i="203"/>
  <c r="BB229" i="203"/>
  <c r="AZ230" i="203"/>
  <c r="BC230" i="203"/>
  <c r="AE230" i="203"/>
  <c r="AX230" i="203"/>
  <c r="AS235" i="4"/>
  <c r="BH234" i="203"/>
  <c r="BR232" i="203"/>
  <c r="BQ232" i="203"/>
  <c r="AL233" i="4"/>
  <c r="AA294" i="4" l="1"/>
  <c r="AO295" i="4" s="1"/>
  <c r="AS293" i="4"/>
  <c r="AQ294" i="4"/>
  <c r="AR294" i="4" s="1"/>
  <c r="BQ231" i="203"/>
  <c r="BA234" i="203"/>
  <c r="AL295" i="4"/>
  <c r="BH233" i="203"/>
  <c r="BA233" i="203"/>
  <c r="BR231" i="203"/>
  <c r="BR230" i="203"/>
  <c r="AE229" i="203"/>
  <c r="AW228" i="203"/>
  <c r="BB228" i="203"/>
  <c r="AR233" i="4"/>
  <c r="AD228" i="203"/>
  <c r="AN233" i="4"/>
  <c r="BD230" i="203"/>
  <c r="AS234" i="4"/>
  <c r="AZ229" i="203"/>
  <c r="AR230" i="203"/>
  <c r="BC229" i="203"/>
  <c r="BG230" i="203"/>
  <c r="AY230" i="203"/>
  <c r="AJ230" i="203"/>
  <c r="W227" i="203"/>
  <c r="V226" i="203"/>
  <c r="AL232" i="4"/>
  <c r="AX229" i="203"/>
  <c r="AD295" i="4" l="1"/>
  <c r="AF295" i="4"/>
  <c r="AM294" i="4"/>
  <c r="AN294" i="4" s="1"/>
  <c r="AE295" i="4"/>
  <c r="AJ294" i="4"/>
  <c r="AP295" i="4"/>
  <c r="AQ295" i="4" s="1"/>
  <c r="AK295" i="4"/>
  <c r="AG295" i="4"/>
  <c r="BQ230" i="203"/>
  <c r="BH231" i="203"/>
  <c r="AY228" i="203"/>
  <c r="AX228" i="203"/>
  <c r="AS233" i="4"/>
  <c r="AL231" i="4"/>
  <c r="AR229" i="203"/>
  <c r="BD229" i="203"/>
  <c r="W226" i="203"/>
  <c r="BC228" i="203"/>
  <c r="BG229" i="203"/>
  <c r="AW227" i="203"/>
  <c r="AY229" i="203"/>
  <c r="V225" i="203"/>
  <c r="BB227" i="203"/>
  <c r="AR232" i="4"/>
  <c r="AN232" i="4"/>
  <c r="AD227" i="203"/>
  <c r="AZ228" i="203"/>
  <c r="AJ229" i="203"/>
  <c r="AE228" i="203"/>
  <c r="AR295" i="4" l="1"/>
  <c r="AA295" i="4"/>
  <c r="AO296" i="4" s="1"/>
  <c r="AS294" i="4"/>
  <c r="AM295" i="4"/>
  <c r="AN295" i="4" s="1"/>
  <c r="AF296" i="4"/>
  <c r="AE296" i="4"/>
  <c r="AD296" i="4"/>
  <c r="AG296" i="4" s="1"/>
  <c r="AK296" i="4"/>
  <c r="BA231" i="203"/>
  <c r="AS232" i="4"/>
  <c r="BC227" i="203"/>
  <c r="AZ227" i="203"/>
  <c r="AX227" i="203"/>
  <c r="AJ228" i="203"/>
  <c r="BD228" i="203"/>
  <c r="BB226" i="203"/>
  <c r="AR228" i="203"/>
  <c r="BG228" i="203"/>
  <c r="BA232" i="203"/>
  <c r="BR229" i="203"/>
  <c r="BQ229" i="203"/>
  <c r="AL230" i="4"/>
  <c r="W225" i="203"/>
  <c r="AW226" i="203"/>
  <c r="AE227" i="203"/>
  <c r="BH232" i="203"/>
  <c r="V224" i="203"/>
  <c r="AR231" i="4"/>
  <c r="AD226" i="203"/>
  <c r="AN231" i="4"/>
  <c r="AL296" i="4" l="1"/>
  <c r="AJ295" i="4"/>
  <c r="AP296" i="4"/>
  <c r="AQ296" i="4" s="1"/>
  <c r="AR296" i="4" s="1"/>
  <c r="AS295" i="4"/>
  <c r="AA296" i="4"/>
  <c r="AW225" i="203"/>
  <c r="AZ226" i="203"/>
  <c r="BG227" i="203"/>
  <c r="AS231" i="4"/>
  <c r="AR230" i="4"/>
  <c r="AN230" i="4"/>
  <c r="AD225" i="203"/>
  <c r="BB225" i="203"/>
  <c r="BD227" i="203"/>
  <c r="BC226" i="203"/>
  <c r="V223" i="203"/>
  <c r="W224" i="203"/>
  <c r="BA230" i="203"/>
  <c r="AX226" i="203"/>
  <c r="BC225" i="203"/>
  <c r="AL229" i="4"/>
  <c r="AY227" i="203"/>
  <c r="BH230" i="203"/>
  <c r="AR227" i="203"/>
  <c r="AE226" i="203"/>
  <c r="BQ228" i="203"/>
  <c r="BR228" i="203"/>
  <c r="AJ227" i="203"/>
  <c r="AE297" i="4" l="1"/>
  <c r="AO297" i="4"/>
  <c r="AK297" i="4"/>
  <c r="AF297" i="4"/>
  <c r="AM296" i="4"/>
  <c r="AN296" i="4" s="1"/>
  <c r="AL297" i="4"/>
  <c r="AP297" i="4"/>
  <c r="AD297" i="4"/>
  <c r="AJ296" i="4"/>
  <c r="BQ226" i="203"/>
  <c r="BH229" i="203"/>
  <c r="W223" i="203"/>
  <c r="BG226" i="203"/>
  <c r="AL228" i="4"/>
  <c r="BR227" i="203"/>
  <c r="BQ227" i="203"/>
  <c r="AJ226" i="203"/>
  <c r="BD226" i="203"/>
  <c r="AR226" i="203"/>
  <c r="BB224" i="203"/>
  <c r="AX225" i="203"/>
  <c r="AN229" i="4"/>
  <c r="AD224" i="203"/>
  <c r="AR229" i="4"/>
  <c r="AY226" i="203"/>
  <c r="AZ225" i="203"/>
  <c r="BA229" i="203"/>
  <c r="V222" i="203"/>
  <c r="AS230" i="4"/>
  <c r="AW224" i="203"/>
  <c r="AE225" i="203"/>
  <c r="AS296" i="4" l="1"/>
  <c r="AQ297" i="4"/>
  <c r="AR297" i="4" s="1"/>
  <c r="AG297" i="4"/>
  <c r="AA297" i="4"/>
  <c r="BR226" i="203"/>
  <c r="AL227" i="4"/>
  <c r="AZ224" i="203"/>
  <c r="AJ225" i="203"/>
  <c r="AW223" i="203"/>
  <c r="BB223" i="203"/>
  <c r="AE224" i="203"/>
  <c r="AS229" i="4"/>
  <c r="BC224" i="203"/>
  <c r="BA228" i="203"/>
  <c r="AY225" i="203"/>
  <c r="V221" i="203"/>
  <c r="AX224" i="203"/>
  <c r="BD225" i="203"/>
  <c r="AR225" i="203"/>
  <c r="W222" i="203"/>
  <c r="BG225" i="203"/>
  <c r="AR228" i="4"/>
  <c r="AN228" i="4"/>
  <c r="AD223" i="203"/>
  <c r="BH228" i="203" l="1"/>
  <c r="AO298" i="4"/>
  <c r="AM297" i="4"/>
  <c r="AN297" i="4" s="1"/>
  <c r="AE298" i="4"/>
  <c r="AK298" i="4"/>
  <c r="AD298" i="4"/>
  <c r="AG298" i="4" s="1"/>
  <c r="AP298" i="4"/>
  <c r="AF298" i="4"/>
  <c r="AL298" i="4"/>
  <c r="AJ297" i="4"/>
  <c r="BA227" i="203"/>
  <c r="AD222" i="203"/>
  <c r="AR227" i="4"/>
  <c r="AN227" i="4"/>
  <c r="AW222" i="203"/>
  <c r="AR224" i="203"/>
  <c r="BG224" i="203"/>
  <c r="BR225" i="203"/>
  <c r="BQ225" i="203"/>
  <c r="AJ224" i="203"/>
  <c r="BD224" i="203"/>
  <c r="AS228" i="4"/>
  <c r="BH227" i="203"/>
  <c r="AY223" i="203"/>
  <c r="W221" i="203"/>
  <c r="AX223" i="203"/>
  <c r="AY224" i="203"/>
  <c r="V220" i="203"/>
  <c r="BB222" i="203"/>
  <c r="AE223" i="203"/>
  <c r="AL226" i="4"/>
  <c r="AZ223" i="203"/>
  <c r="BC223" i="203"/>
  <c r="AS297" i="4" l="1"/>
  <c r="AQ298" i="4"/>
  <c r="AR298" i="4" s="1"/>
  <c r="AA298" i="4"/>
  <c r="BA226" i="203"/>
  <c r="AL225" i="4"/>
  <c r="AX222" i="203"/>
  <c r="AZ222" i="203"/>
  <c r="V219" i="203"/>
  <c r="BB221" i="203"/>
  <c r="AW221" i="203"/>
  <c r="W220" i="203"/>
  <c r="BH226" i="203"/>
  <c r="AD221" i="203"/>
  <c r="AN226" i="4"/>
  <c r="AR226" i="4"/>
  <c r="BQ224" i="203"/>
  <c r="BR224" i="203"/>
  <c r="BD223" i="203"/>
  <c r="AE222" i="203"/>
  <c r="BG223" i="203"/>
  <c r="BC222" i="203"/>
  <c r="AS227" i="4"/>
  <c r="AJ223" i="203"/>
  <c r="AR223" i="203"/>
  <c r="AJ298" i="4" l="1"/>
  <c r="AP299" i="4"/>
  <c r="AL299" i="4"/>
  <c r="AM298" i="4"/>
  <c r="AN298" i="4" s="1"/>
  <c r="AF299" i="4"/>
  <c r="AD299" i="4"/>
  <c r="AK299" i="4"/>
  <c r="AE299" i="4"/>
  <c r="AO299" i="4"/>
  <c r="BC220" i="203"/>
  <c r="AR222" i="203"/>
  <c r="AE221" i="203"/>
  <c r="W219" i="203"/>
  <c r="BC221" i="203"/>
  <c r="BG222" i="203"/>
  <c r="AL224" i="4"/>
  <c r="BR223" i="203"/>
  <c r="BQ223" i="203"/>
  <c r="AN225" i="4"/>
  <c r="AR225" i="4"/>
  <c r="AD220" i="203"/>
  <c r="BD222" i="203"/>
  <c r="AW220" i="203"/>
  <c r="AJ222" i="203"/>
  <c r="AY222" i="203"/>
  <c r="AX221" i="203"/>
  <c r="AZ221" i="203"/>
  <c r="AS226" i="4"/>
  <c r="BB220" i="203"/>
  <c r="V218" i="203"/>
  <c r="AS298" i="4" l="1"/>
  <c r="AQ299" i="4"/>
  <c r="AR299" i="4" s="1"/>
  <c r="AA299" i="4"/>
  <c r="AG299" i="4"/>
  <c r="BH224" i="203"/>
  <c r="AY220" i="203"/>
  <c r="AW219" i="203"/>
  <c r="AR221" i="203"/>
  <c r="BC219" i="203"/>
  <c r="AL223" i="4"/>
  <c r="AX220" i="203"/>
  <c r="AS225" i="4"/>
  <c r="BG221" i="203"/>
  <c r="BB219" i="203"/>
  <c r="W218" i="203"/>
  <c r="AE220" i="203"/>
  <c r="V217" i="203"/>
  <c r="AY221" i="203"/>
  <c r="BA225" i="203"/>
  <c r="BQ222" i="203"/>
  <c r="BR222" i="203"/>
  <c r="BA224" i="203"/>
  <c r="BH225" i="203"/>
  <c r="AZ220" i="203"/>
  <c r="AJ221" i="203"/>
  <c r="BD221" i="203"/>
  <c r="AN224" i="4"/>
  <c r="AD219" i="203"/>
  <c r="AR224" i="4"/>
  <c r="BA223" i="203" l="1"/>
  <c r="AD300" i="4"/>
  <c r="AJ299" i="4"/>
  <c r="AK300" i="4"/>
  <c r="AO300" i="4"/>
  <c r="AF300" i="4"/>
  <c r="AL300" i="4"/>
  <c r="AM299" i="4"/>
  <c r="AN299" i="4" s="1"/>
  <c r="AP300" i="4"/>
  <c r="AE300" i="4"/>
  <c r="BC218" i="203"/>
  <c r="BQ221" i="203"/>
  <c r="BR221" i="203"/>
  <c r="AS224" i="4"/>
  <c r="AX219" i="203"/>
  <c r="AR223" i="4"/>
  <c r="AN223" i="4"/>
  <c r="AD218" i="203"/>
  <c r="AE219" i="203"/>
  <c r="BD220" i="203"/>
  <c r="AZ219" i="203"/>
  <c r="BG220" i="203"/>
  <c r="AW218" i="203"/>
  <c r="BH223" i="203"/>
  <c r="BB218" i="203"/>
  <c r="AY219" i="203"/>
  <c r="V216" i="203"/>
  <c r="W217" i="203"/>
  <c r="AJ220" i="203"/>
  <c r="AL222" i="4"/>
  <c r="AR220" i="203"/>
  <c r="AQ300" i="4" l="1"/>
  <c r="AR300" i="4" s="1"/>
  <c r="AS299" i="4"/>
  <c r="AG300" i="4"/>
  <c r="AA300" i="4"/>
  <c r="BQ219" i="203"/>
  <c r="BB217" i="203"/>
  <c r="BA222" i="203"/>
  <c r="AJ219" i="203"/>
  <c r="AR219" i="203"/>
  <c r="AW217" i="203"/>
  <c r="AL221" i="4"/>
  <c r="AZ218" i="203"/>
  <c r="W216" i="203"/>
  <c r="AX218" i="203"/>
  <c r="AE218" i="203"/>
  <c r="AR222" i="4"/>
  <c r="AN222" i="4"/>
  <c r="AD217" i="203"/>
  <c r="BQ220" i="203"/>
  <c r="BR220" i="203"/>
  <c r="BG219" i="203"/>
  <c r="AS223" i="4"/>
  <c r="BD219" i="203"/>
  <c r="V215" i="203"/>
  <c r="AJ300" i="4" l="1"/>
  <c r="AP301" i="4"/>
  <c r="AF301" i="4"/>
  <c r="AK301" i="4"/>
  <c r="AL301" i="4"/>
  <c r="AD301" i="4"/>
  <c r="AG301" i="4" s="1"/>
  <c r="AM300" i="4"/>
  <c r="AN300" i="4" s="1"/>
  <c r="AO301" i="4"/>
  <c r="AE301" i="4"/>
  <c r="BH222" i="203"/>
  <c r="BC216" i="203"/>
  <c r="W215" i="203"/>
  <c r="AY218" i="203"/>
  <c r="AL220" i="4"/>
  <c r="BD218" i="203"/>
  <c r="BA221" i="203"/>
  <c r="BG218" i="203"/>
  <c r="AW216" i="203"/>
  <c r="V214" i="203"/>
  <c r="AD216" i="203"/>
  <c r="AR221" i="4"/>
  <c r="AN221" i="4"/>
  <c r="AJ218" i="203"/>
  <c r="AE217" i="203"/>
  <c r="AY217" i="203"/>
  <c r="AZ217" i="203"/>
  <c r="BB216" i="203"/>
  <c r="AR218" i="203"/>
  <c r="AS222" i="4"/>
  <c r="AX217" i="203"/>
  <c r="BC217" i="203"/>
  <c r="AS300" i="4" l="1"/>
  <c r="AQ301" i="4"/>
  <c r="AR301" i="4" s="1"/>
  <c r="AA301" i="4"/>
  <c r="BH221" i="203"/>
  <c r="BR219" i="203"/>
  <c r="BQ217" i="203"/>
  <c r="AX216" i="203"/>
  <c r="BC215" i="203"/>
  <c r="AR217" i="203"/>
  <c r="AS221" i="4"/>
  <c r="V213" i="203"/>
  <c r="AW215" i="203"/>
  <c r="AJ217" i="203"/>
  <c r="AZ216" i="203"/>
  <c r="BB215" i="203"/>
  <c r="BR218" i="203"/>
  <c r="BQ218" i="203"/>
  <c r="W214" i="203"/>
  <c r="BG217" i="203"/>
  <c r="AL219" i="4"/>
  <c r="BD217" i="203"/>
  <c r="AE216" i="203"/>
  <c r="AN220" i="4"/>
  <c r="AD215" i="203"/>
  <c r="AR220" i="4"/>
  <c r="AP302" i="4" l="1"/>
  <c r="AD302" i="4"/>
  <c r="AE302" i="4"/>
  <c r="AO302" i="4"/>
  <c r="AM301" i="4"/>
  <c r="AN301" i="4" s="1"/>
  <c r="AL302" i="4"/>
  <c r="AK302" i="4"/>
  <c r="AJ301" i="4"/>
  <c r="AF302" i="4"/>
  <c r="BR217" i="203"/>
  <c r="BC214" i="203"/>
  <c r="AR216" i="203"/>
  <c r="BA220" i="203"/>
  <c r="AJ216" i="203"/>
  <c r="BH220" i="203"/>
  <c r="AL218" i="4"/>
  <c r="BB214" i="203"/>
  <c r="AS220" i="4"/>
  <c r="W213" i="203"/>
  <c r="AX215" i="203"/>
  <c r="AE215" i="203"/>
  <c r="AZ215" i="203"/>
  <c r="AY216" i="203"/>
  <c r="AR219" i="4"/>
  <c r="AD214" i="203"/>
  <c r="AN219" i="4"/>
  <c r="BG216" i="203"/>
  <c r="AW214" i="203"/>
  <c r="V212" i="203"/>
  <c r="BD216" i="203"/>
  <c r="AQ302" i="4" l="1"/>
  <c r="AR302" i="4" s="1"/>
  <c r="AS301" i="4"/>
  <c r="AG302" i="4"/>
  <c r="AA302" i="4"/>
  <c r="BA219" i="203"/>
  <c r="BH219" i="203"/>
  <c r="BR216" i="203"/>
  <c r="BQ216" i="203"/>
  <c r="AZ214" i="203"/>
  <c r="AR215" i="203"/>
  <c r="W212" i="203"/>
  <c r="BB213" i="203"/>
  <c r="AJ215" i="203"/>
  <c r="AL217" i="4"/>
  <c r="AX214" i="203"/>
  <c r="BG215" i="203"/>
  <c r="V211" i="203"/>
  <c r="AS219" i="4"/>
  <c r="AE214" i="203"/>
  <c r="AY215" i="203"/>
  <c r="BD215" i="203"/>
  <c r="AW213" i="203"/>
  <c r="AR218" i="4"/>
  <c r="AD213" i="203"/>
  <c r="AN218" i="4"/>
  <c r="AD303" i="4" l="1"/>
  <c r="AF303" i="4"/>
  <c r="AP303" i="4"/>
  <c r="AJ302" i="4"/>
  <c r="AL303" i="4"/>
  <c r="AM302" i="4"/>
  <c r="AN302" i="4" s="1"/>
  <c r="AE303" i="4"/>
  <c r="AK303" i="4"/>
  <c r="AO303" i="4"/>
  <c r="BG214" i="203"/>
  <c r="AE213" i="203"/>
  <c r="AZ213" i="203"/>
  <c r="BB212" i="203"/>
  <c r="AL216" i="4"/>
  <c r="AX213" i="203"/>
  <c r="AS218" i="4"/>
  <c r="W211" i="203"/>
  <c r="BC213" i="203"/>
  <c r="AW212" i="203"/>
  <c r="BA218" i="203"/>
  <c r="V210" i="203"/>
  <c r="BQ215" i="203"/>
  <c r="BR215" i="203"/>
  <c r="BH218" i="203"/>
  <c r="AY214" i="203"/>
  <c r="AR214" i="203"/>
  <c r="AJ214" i="203"/>
  <c r="AR217" i="4"/>
  <c r="AN217" i="4"/>
  <c r="AD212" i="203"/>
  <c r="BD214" i="203"/>
  <c r="AQ303" i="4" l="1"/>
  <c r="AR303" i="4" s="1"/>
  <c r="AS302" i="4"/>
  <c r="AG303" i="4"/>
  <c r="AA303" i="4"/>
  <c r="BH217" i="203"/>
  <c r="BA217" i="203"/>
  <c r="BR214" i="203"/>
  <c r="BQ214" i="203"/>
  <c r="BC211" i="203"/>
  <c r="AE212" i="203"/>
  <c r="BG213" i="203"/>
  <c r="AX212" i="203"/>
  <c r="AS217" i="4"/>
  <c r="BB211" i="203"/>
  <c r="BD213" i="203"/>
  <c r="AY213" i="203"/>
  <c r="BC212" i="203"/>
  <c r="AZ212" i="203"/>
  <c r="AN216" i="4"/>
  <c r="AR216" i="4"/>
  <c r="AD211" i="203"/>
  <c r="AL215" i="4"/>
  <c r="AR213" i="203"/>
  <c r="AW211" i="203"/>
  <c r="W210" i="203"/>
  <c r="V209" i="203"/>
  <c r="AJ213" i="203"/>
  <c r="AP304" i="4" l="1"/>
  <c r="AE304" i="4"/>
  <c r="AO304" i="4"/>
  <c r="AF304" i="4"/>
  <c r="AL304" i="4"/>
  <c r="AD304" i="4"/>
  <c r="AJ303" i="4"/>
  <c r="AM303" i="4"/>
  <c r="AN303" i="4" s="1"/>
  <c r="AK304" i="4"/>
  <c r="BQ212" i="203"/>
  <c r="AS216" i="4"/>
  <c r="BD212" i="203"/>
  <c r="AE211" i="203"/>
  <c r="BA216" i="203"/>
  <c r="BG212" i="203"/>
  <c r="BQ213" i="203"/>
  <c r="BR213" i="203"/>
  <c r="BH216" i="203"/>
  <c r="AR212" i="203"/>
  <c r="V208" i="203"/>
  <c r="BC210" i="203"/>
  <c r="AX211" i="203"/>
  <c r="AJ212" i="203"/>
  <c r="AN215" i="4"/>
  <c r="AD210" i="203"/>
  <c r="AR215" i="4"/>
  <c r="W209" i="203"/>
  <c r="BB210" i="203"/>
  <c r="AZ211" i="203"/>
  <c r="AY212" i="203"/>
  <c r="AW210" i="203"/>
  <c r="AL214" i="4"/>
  <c r="AQ304" i="4" l="1"/>
  <c r="AR304" i="4" s="1"/>
  <c r="AG304" i="4"/>
  <c r="AA304" i="4"/>
  <c r="AS303" i="4"/>
  <c r="BC209" i="203"/>
  <c r="AY211" i="203"/>
  <c r="AE210" i="203"/>
  <c r="BB209" i="203"/>
  <c r="BD211" i="203"/>
  <c r="BG211" i="203"/>
  <c r="BA215" i="203"/>
  <c r="AD209" i="203"/>
  <c r="AN214" i="4"/>
  <c r="AR214" i="4"/>
  <c r="BH215" i="203"/>
  <c r="V207" i="203"/>
  <c r="AW209" i="203"/>
  <c r="AL213" i="4"/>
  <c r="AZ210" i="203"/>
  <c r="AX210" i="203"/>
  <c r="W208" i="203"/>
  <c r="AJ211" i="203"/>
  <c r="AS215" i="4"/>
  <c r="AR211" i="203"/>
  <c r="AM304" i="4" l="1"/>
  <c r="AN304" i="4" s="1"/>
  <c r="AF305" i="4"/>
  <c r="AK305" i="4"/>
  <c r="AO305" i="4"/>
  <c r="AE305" i="4"/>
  <c r="AJ304" i="4"/>
  <c r="AP305" i="4"/>
  <c r="AL305" i="4"/>
  <c r="AD305" i="4"/>
  <c r="BR212" i="203"/>
  <c r="AD208" i="203"/>
  <c r="AR213" i="4"/>
  <c r="AN213" i="4"/>
  <c r="BB208" i="203"/>
  <c r="BA213" i="203"/>
  <c r="W207" i="203"/>
  <c r="AX209" i="203"/>
  <c r="BH214" i="203"/>
  <c r="BH213" i="203"/>
  <c r="AL212" i="4"/>
  <c r="BA214" i="203"/>
  <c r="AY209" i="203"/>
  <c r="AY210" i="203"/>
  <c r="AS214" i="4"/>
  <c r="V206" i="203"/>
  <c r="AE209" i="203"/>
  <c r="BD210" i="203"/>
  <c r="AJ210" i="203"/>
  <c r="BQ211" i="203"/>
  <c r="BR211" i="203"/>
  <c r="BG210" i="203"/>
  <c r="AR210" i="203"/>
  <c r="AZ209" i="203"/>
  <c r="AW208" i="203"/>
  <c r="AS304" i="4" l="1"/>
  <c r="AQ305" i="4"/>
  <c r="AR305" i="4" s="1"/>
  <c r="AG305" i="4"/>
  <c r="AA305" i="4"/>
  <c r="W206" i="203"/>
  <c r="AX208" i="203"/>
  <c r="AZ208" i="203"/>
  <c r="AW207" i="203"/>
  <c r="BB207" i="203"/>
  <c r="AD207" i="203"/>
  <c r="AR212" i="4"/>
  <c r="AN212" i="4"/>
  <c r="BC208" i="203"/>
  <c r="V205" i="203"/>
  <c r="BC207" i="203"/>
  <c r="AJ209" i="203"/>
  <c r="BD209" i="203"/>
  <c r="AR209" i="203"/>
  <c r="AE208" i="203"/>
  <c r="BQ210" i="203"/>
  <c r="BR210" i="203"/>
  <c r="BG209" i="203"/>
  <c r="AL211" i="4"/>
  <c r="AS213" i="4"/>
  <c r="AP306" i="4" l="1"/>
  <c r="AO306" i="4"/>
  <c r="AJ305" i="4"/>
  <c r="AD306" i="4"/>
  <c r="AE306" i="4"/>
  <c r="AL306" i="4"/>
  <c r="AF306" i="4"/>
  <c r="AM305" i="4"/>
  <c r="AN305" i="4" s="1"/>
  <c r="AK306" i="4"/>
  <c r="BA212" i="203"/>
  <c r="BH212" i="203"/>
  <c r="AJ208" i="203"/>
  <c r="AY208" i="203"/>
  <c r="AD206" i="203"/>
  <c r="AR211" i="4"/>
  <c r="AN211" i="4"/>
  <c r="BG208" i="203"/>
  <c r="BC206" i="203"/>
  <c r="AZ207" i="203"/>
  <c r="W205" i="203"/>
  <c r="BD208" i="203"/>
  <c r="AW206" i="203"/>
  <c r="AL210" i="4"/>
  <c r="BB206" i="203"/>
  <c r="AS212" i="4"/>
  <c r="V204" i="203"/>
  <c r="BR209" i="203"/>
  <c r="BQ209" i="203"/>
  <c r="AR208" i="203"/>
  <c r="AE207" i="203"/>
  <c r="AX207" i="203"/>
  <c r="AQ306" i="4" l="1"/>
  <c r="AR306" i="4" s="1"/>
  <c r="AA306" i="4"/>
  <c r="AG306" i="4"/>
  <c r="AS305" i="4"/>
  <c r="BA211" i="203"/>
  <c r="V203" i="203"/>
  <c r="AE206" i="203"/>
  <c r="BH211" i="203"/>
  <c r="AL209" i="4"/>
  <c r="AS211" i="4"/>
  <c r="AY207" i="203"/>
  <c r="AX206" i="203"/>
  <c r="BQ208" i="203"/>
  <c r="BR208" i="203"/>
  <c r="AR207" i="203"/>
  <c r="AJ207" i="203"/>
  <c r="AZ206" i="203"/>
  <c r="BD207" i="203"/>
  <c r="BB205" i="203"/>
  <c r="AN210" i="4"/>
  <c r="AD205" i="203"/>
  <c r="AR210" i="4"/>
  <c r="BG207" i="203"/>
  <c r="W204" i="203"/>
  <c r="AW205" i="203"/>
  <c r="AO307" i="4" l="1"/>
  <c r="AL307" i="4"/>
  <c r="AF307" i="4"/>
  <c r="AP307" i="4"/>
  <c r="AJ306" i="4"/>
  <c r="AD307" i="4"/>
  <c r="AE307" i="4"/>
  <c r="AK307" i="4"/>
  <c r="AM306" i="4"/>
  <c r="AN306" i="4" s="1"/>
  <c r="BG206" i="203"/>
  <c r="AS210" i="4"/>
  <c r="AX205" i="203"/>
  <c r="AR206" i="203"/>
  <c r="BB204" i="203"/>
  <c r="BD206" i="203"/>
  <c r="AY206" i="203"/>
  <c r="AJ206" i="203"/>
  <c r="BC205" i="203"/>
  <c r="BH210" i="203"/>
  <c r="AE205" i="203"/>
  <c r="AW204" i="203"/>
  <c r="BA210" i="203"/>
  <c r="AD204" i="203"/>
  <c r="AR209" i="4"/>
  <c r="AN209" i="4"/>
  <c r="AL208" i="4"/>
  <c r="BR207" i="203"/>
  <c r="BQ207" i="203"/>
  <c r="AZ205" i="203"/>
  <c r="W203" i="203"/>
  <c r="V202" i="203"/>
  <c r="AQ307" i="4" l="1"/>
  <c r="AR307" i="4" s="1"/>
  <c r="AS306" i="4"/>
  <c r="AG307" i="4"/>
  <c r="AA307" i="4"/>
  <c r="BG205" i="203"/>
  <c r="BD205" i="203"/>
  <c r="AD203" i="203"/>
  <c r="AR208" i="4"/>
  <c r="AN208" i="4"/>
  <c r="BA209" i="203"/>
  <c r="V201" i="203"/>
  <c r="AY204" i="203"/>
  <c r="AW203" i="203"/>
  <c r="BH209" i="203"/>
  <c r="AZ204" i="203"/>
  <c r="BB203" i="203"/>
  <c r="AJ205" i="203"/>
  <c r="W202" i="203"/>
  <c r="AX204" i="203"/>
  <c r="AE204" i="203"/>
  <c r="AR205" i="203"/>
  <c r="BR206" i="203"/>
  <c r="BQ206" i="203"/>
  <c r="AL207" i="4"/>
  <c r="AY205" i="203"/>
  <c r="AS209" i="4"/>
  <c r="BC204" i="203"/>
  <c r="BA208" i="203"/>
  <c r="AD308" i="4" l="1"/>
  <c r="AG308" i="4" s="1"/>
  <c r="AF308" i="4"/>
  <c r="AE308" i="4"/>
  <c r="AL308" i="4"/>
  <c r="AK308" i="4"/>
  <c r="AO308" i="4"/>
  <c r="AP308" i="4"/>
  <c r="AJ307" i="4"/>
  <c r="AM307" i="4"/>
  <c r="AN307" i="4" s="1"/>
  <c r="BH208" i="203"/>
  <c r="BR204" i="203"/>
  <c r="W201" i="203"/>
  <c r="AE203" i="203"/>
  <c r="AJ204" i="203"/>
  <c r="BC203" i="203"/>
  <c r="AS208" i="4"/>
  <c r="AR204" i="203"/>
  <c r="V200" i="203"/>
  <c r="AR207" i="4"/>
  <c r="AD202" i="203"/>
  <c r="AN207" i="4"/>
  <c r="BB202" i="203"/>
  <c r="AX203" i="203"/>
  <c r="BG204" i="203"/>
  <c r="AL206" i="4"/>
  <c r="BR205" i="203"/>
  <c r="BQ205" i="203"/>
  <c r="AW202" i="203"/>
  <c r="AZ203" i="203"/>
  <c r="BD204" i="203"/>
  <c r="AA308" i="4" l="1"/>
  <c r="AS307" i="4"/>
  <c r="AQ308" i="4"/>
  <c r="AR308" i="4" s="1"/>
  <c r="BQ204" i="203"/>
  <c r="AY202" i="203"/>
  <c r="BH207" i="203"/>
  <c r="AY203" i="203"/>
  <c r="BB201" i="203"/>
  <c r="AE202" i="203"/>
  <c r="BH206" i="203"/>
  <c r="AJ203" i="203"/>
  <c r="V199" i="203"/>
  <c r="BC201" i="203"/>
  <c r="BA207" i="203"/>
  <c r="AS207" i="4"/>
  <c r="W200" i="203"/>
  <c r="BD203" i="203"/>
  <c r="AW201" i="203"/>
  <c r="AL205" i="4"/>
  <c r="AR206" i="4"/>
  <c r="AD201" i="203"/>
  <c r="AN206" i="4"/>
  <c r="BC202" i="203"/>
  <c r="AX202" i="203"/>
  <c r="AZ202" i="203"/>
  <c r="AR203" i="203"/>
  <c r="BG203" i="203"/>
  <c r="AK309" i="4" l="1"/>
  <c r="AJ308" i="4"/>
  <c r="AP309" i="4"/>
  <c r="AD309" i="4"/>
  <c r="AF309" i="4"/>
  <c r="AO309" i="4"/>
  <c r="AL309" i="4"/>
  <c r="AE309" i="4"/>
  <c r="AM308" i="4"/>
  <c r="AN308" i="4" s="1"/>
  <c r="BA206" i="203"/>
  <c r="AY201" i="203"/>
  <c r="AS206" i="4"/>
  <c r="AR202" i="203"/>
  <c r="AX201" i="203"/>
  <c r="BR203" i="203"/>
  <c r="BQ203" i="203"/>
  <c r="AL204" i="4"/>
  <c r="BA204" i="203"/>
  <c r="AD200" i="203"/>
  <c r="AN205" i="4"/>
  <c r="AR205" i="4"/>
  <c r="W199" i="203"/>
  <c r="AW200" i="203"/>
  <c r="BD202" i="203"/>
  <c r="AJ202" i="203"/>
  <c r="BC200" i="203"/>
  <c r="AZ201" i="203"/>
  <c r="BG202" i="203"/>
  <c r="BB200" i="203"/>
  <c r="V198" i="203"/>
  <c r="AE201" i="203"/>
  <c r="AQ309" i="4" l="1"/>
  <c r="AR309" i="4" s="1"/>
  <c r="AS308" i="4"/>
  <c r="AA309" i="4"/>
  <c r="AG309" i="4"/>
  <c r="BH204" i="203"/>
  <c r="AZ200" i="203"/>
  <c r="BC199" i="203"/>
  <c r="BG201" i="203"/>
  <c r="BA205" i="203"/>
  <c r="BB199" i="203"/>
  <c r="AS205" i="4"/>
  <c r="BD201" i="203"/>
  <c r="BH205" i="203"/>
  <c r="W198" i="203"/>
  <c r="AE200" i="203"/>
  <c r="AN204" i="4"/>
  <c r="AD199" i="203"/>
  <c r="AR204" i="4"/>
  <c r="AL203" i="4"/>
  <c r="AJ201" i="203"/>
  <c r="AR201" i="203"/>
  <c r="V197" i="203"/>
  <c r="AX200" i="203"/>
  <c r="BQ202" i="203"/>
  <c r="BR202" i="203"/>
  <c r="AW199" i="203"/>
  <c r="AL310" i="4" l="1"/>
  <c r="AK310" i="4"/>
  <c r="AP310" i="4"/>
  <c r="AE310" i="4"/>
  <c r="AF310" i="4"/>
  <c r="AO310" i="4"/>
  <c r="AJ309" i="4"/>
  <c r="AM309" i="4"/>
  <c r="AN309" i="4" s="1"/>
  <c r="AD310" i="4"/>
  <c r="BB198" i="203"/>
  <c r="V196" i="203"/>
  <c r="W197" i="203"/>
  <c r="AR200" i="203"/>
  <c r="AL202" i="4"/>
  <c r="AJ200" i="203"/>
  <c r="AS204" i="4"/>
  <c r="AX199" i="203"/>
  <c r="AD198" i="203"/>
  <c r="AR203" i="4"/>
  <c r="AN203" i="4"/>
  <c r="AY200" i="203"/>
  <c r="AZ199" i="203"/>
  <c r="AE199" i="203"/>
  <c r="BD200" i="203"/>
  <c r="AW198" i="203"/>
  <c r="BQ201" i="203"/>
  <c r="BR201" i="203"/>
  <c r="BG200" i="203"/>
  <c r="AQ310" i="4" l="1"/>
  <c r="AR310" i="4" s="1"/>
  <c r="AS309" i="4"/>
  <c r="AG310" i="4"/>
  <c r="AA310" i="4"/>
  <c r="BQ199" i="203"/>
  <c r="AJ199" i="203"/>
  <c r="BB197" i="203"/>
  <c r="AR199" i="203"/>
  <c r="AW197" i="203"/>
  <c r="BC198" i="203"/>
  <c r="BD199" i="203"/>
  <c r="AE198" i="203"/>
  <c r="AR202" i="4"/>
  <c r="AD197" i="203"/>
  <c r="AN202" i="4"/>
  <c r="BG199" i="203"/>
  <c r="AX198" i="203"/>
  <c r="AS203" i="4"/>
  <c r="AZ198" i="203"/>
  <c r="AY199" i="203"/>
  <c r="AL201" i="4"/>
  <c r="V195" i="203"/>
  <c r="BA203" i="203"/>
  <c r="BH203" i="203"/>
  <c r="W196" i="203"/>
  <c r="BQ200" i="203"/>
  <c r="BR200" i="203"/>
  <c r="AK311" i="4" l="1"/>
  <c r="AE311" i="4"/>
  <c r="AF311" i="4"/>
  <c r="AP311" i="4"/>
  <c r="AM310" i="4"/>
  <c r="AN310" i="4" s="1"/>
  <c r="AJ310" i="4"/>
  <c r="AL311" i="4"/>
  <c r="AD311" i="4"/>
  <c r="AO311" i="4"/>
  <c r="BR199" i="203"/>
  <c r="AZ197" i="203"/>
  <c r="BH202" i="203"/>
  <c r="AY198" i="203"/>
  <c r="AL200" i="4"/>
  <c r="BG198" i="203"/>
  <c r="BA202" i="203"/>
  <c r="W195" i="203"/>
  <c r="BD198" i="203"/>
  <c r="AJ198" i="203"/>
  <c r="AX197" i="203"/>
  <c r="BB196" i="203"/>
  <c r="V194" i="203"/>
  <c r="AR198" i="203"/>
  <c r="AE197" i="203"/>
  <c r="BH201" i="203"/>
  <c r="BC197" i="203"/>
  <c r="AW196" i="203"/>
  <c r="AS202" i="4"/>
  <c r="AR201" i="4"/>
  <c r="AD196" i="203"/>
  <c r="AN201" i="4"/>
  <c r="AQ311" i="4" l="1"/>
  <c r="AR311" i="4" s="1"/>
  <c r="AS310" i="4"/>
  <c r="AG311" i="4"/>
  <c r="AA311" i="4"/>
  <c r="BA201" i="203"/>
  <c r="BR197" i="203"/>
  <c r="AD195" i="203"/>
  <c r="AN200" i="4"/>
  <c r="AR200" i="4"/>
  <c r="AL199" i="4"/>
  <c r="AR197" i="203"/>
  <c r="V193" i="203"/>
  <c r="AS201" i="4"/>
  <c r="AJ197" i="203"/>
  <c r="AW195" i="203"/>
  <c r="AY197" i="203"/>
  <c r="BB195" i="203"/>
  <c r="BC196" i="203"/>
  <c r="AE196" i="203"/>
  <c r="BG197" i="203"/>
  <c r="AX196" i="203"/>
  <c r="W194" i="203"/>
  <c r="BD197" i="203"/>
  <c r="BR198" i="203"/>
  <c r="BQ198" i="203"/>
  <c r="AZ196" i="203"/>
  <c r="AM311" i="4" l="1"/>
  <c r="AN311" i="4" s="1"/>
  <c r="AJ311" i="4"/>
  <c r="AO312" i="4"/>
  <c r="AP312" i="4"/>
  <c r="AL312" i="4"/>
  <c r="AD312" i="4"/>
  <c r="AK312" i="4"/>
  <c r="AE312" i="4"/>
  <c r="AF312" i="4"/>
  <c r="BQ197" i="203"/>
  <c r="AY196" i="203"/>
  <c r="BB194" i="203"/>
  <c r="BH199" i="203"/>
  <c r="BD196" i="203"/>
  <c r="BA200" i="203"/>
  <c r="AZ195" i="203"/>
  <c r="BA199" i="203"/>
  <c r="BG196" i="203"/>
  <c r="AS200" i="4"/>
  <c r="BH200" i="203"/>
  <c r="AE195" i="203"/>
  <c r="AW194" i="203"/>
  <c r="BC195" i="203"/>
  <c r="AL198" i="4"/>
  <c r="AJ196" i="203"/>
  <c r="W193" i="203"/>
  <c r="V192" i="203"/>
  <c r="AX195" i="203"/>
  <c r="AR196" i="203"/>
  <c r="AR199" i="4"/>
  <c r="AN199" i="4"/>
  <c r="AD194" i="203"/>
  <c r="AQ312" i="4" l="1"/>
  <c r="AR312" i="4" s="1"/>
  <c r="AS311" i="4"/>
  <c r="AG312" i="4"/>
  <c r="AA312" i="4"/>
  <c r="BQ195" i="203"/>
  <c r="BB193" i="203"/>
  <c r="AJ195" i="203"/>
  <c r="AX194" i="203"/>
  <c r="BC194" i="203"/>
  <c r="V191" i="203"/>
  <c r="AR195" i="203"/>
  <c r="BA198" i="203"/>
  <c r="AW193" i="203"/>
  <c r="AY195" i="203"/>
  <c r="AE194" i="203"/>
  <c r="AZ194" i="203"/>
  <c r="BG195" i="203"/>
  <c r="W192" i="203"/>
  <c r="AS199" i="4"/>
  <c r="AR198" i="4"/>
  <c r="AN198" i="4"/>
  <c r="AD193" i="203"/>
  <c r="AL197" i="4"/>
  <c r="BQ196" i="203"/>
  <c r="BR196" i="203"/>
  <c r="BD195" i="203"/>
  <c r="AO313" i="4" l="1"/>
  <c r="AJ312" i="4"/>
  <c r="AF313" i="4"/>
  <c r="AD313" i="4"/>
  <c r="AK313" i="4"/>
  <c r="AP313" i="4"/>
  <c r="AM312" i="4"/>
  <c r="AN312" i="4" s="1"/>
  <c r="AE313" i="4"/>
  <c r="AL313" i="4"/>
  <c r="BR195" i="203"/>
  <c r="BH198" i="203"/>
  <c r="BB192" i="203"/>
  <c r="BC193" i="203"/>
  <c r="V190" i="203"/>
  <c r="W191" i="203"/>
  <c r="AE193" i="203"/>
  <c r="AL196" i="4"/>
  <c r="AW192" i="203"/>
  <c r="AS198" i="4"/>
  <c r="AY193" i="203"/>
  <c r="BD194" i="203"/>
  <c r="BG194" i="203"/>
  <c r="BA197" i="203"/>
  <c r="AZ193" i="203"/>
  <c r="AR194" i="203"/>
  <c r="AX193" i="203"/>
  <c r="BH197" i="203"/>
  <c r="AR197" i="4"/>
  <c r="AN197" i="4"/>
  <c r="AD192" i="203"/>
  <c r="AJ194" i="203"/>
  <c r="AY194" i="203"/>
  <c r="BQ194" i="203" l="1"/>
  <c r="AG313" i="4"/>
  <c r="AS312" i="4"/>
  <c r="AQ313" i="4"/>
  <c r="AR313" i="4" s="1"/>
  <c r="AA313" i="4"/>
  <c r="AM313" i="4" s="1"/>
  <c r="AN313" i="4" s="1"/>
  <c r="BG193" i="203"/>
  <c r="AL195" i="4"/>
  <c r="W190" i="203"/>
  <c r="AZ192" i="203"/>
  <c r="BA196" i="203"/>
  <c r="AE192" i="203"/>
  <c r="AW191" i="203"/>
  <c r="BB191" i="203"/>
  <c r="AS197" i="4"/>
  <c r="BR194" i="203"/>
  <c r="AR196" i="4"/>
  <c r="AD191" i="203"/>
  <c r="AN196" i="4"/>
  <c r="BC192" i="203"/>
  <c r="AJ193" i="203"/>
  <c r="V189" i="203"/>
  <c r="BD193" i="203"/>
  <c r="AX192" i="203"/>
  <c r="AR193" i="203"/>
  <c r="BH196" i="203" l="1"/>
  <c r="AO314" i="4"/>
  <c r="AD314" i="4"/>
  <c r="AF314" i="4"/>
  <c r="AL314" i="4"/>
  <c r="AP314" i="4"/>
  <c r="AJ313" i="4"/>
  <c r="AS313" i="4" s="1"/>
  <c r="AK314" i="4"/>
  <c r="AE314" i="4"/>
  <c r="BH195" i="203"/>
  <c r="AL194" i="4"/>
  <c r="AE191" i="203"/>
  <c r="W189" i="203"/>
  <c r="AS196" i="4"/>
  <c r="BB190" i="203"/>
  <c r="AY191" i="203"/>
  <c r="AW190" i="203"/>
  <c r="BC190" i="203"/>
  <c r="BR193" i="203"/>
  <c r="BQ193" i="203"/>
  <c r="AR195" i="4"/>
  <c r="AN195" i="4"/>
  <c r="AD190" i="203"/>
  <c r="V188" i="203"/>
  <c r="AY192" i="203"/>
  <c r="AX191" i="203"/>
  <c r="AZ191" i="203"/>
  <c r="BD192" i="203"/>
  <c r="AJ192" i="203"/>
  <c r="BC191" i="203"/>
  <c r="BG192" i="203"/>
  <c r="AR192" i="203"/>
  <c r="AA314" i="4" l="1"/>
  <c r="AP315" i="4" s="1"/>
  <c r="AG314" i="4"/>
  <c r="AQ314" i="4"/>
  <c r="AR314" i="4" s="1"/>
  <c r="BA195" i="203"/>
  <c r="V187" i="203"/>
  <c r="BA194" i="203"/>
  <c r="AY190" i="203"/>
  <c r="BB189" i="203"/>
  <c r="AR191" i="203"/>
  <c r="AJ191" i="203"/>
  <c r="BG191" i="203"/>
  <c r="AL193" i="4"/>
  <c r="BD191" i="203"/>
  <c r="BH194" i="203"/>
  <c r="AX190" i="203"/>
  <c r="AE190" i="203"/>
  <c r="W188" i="203"/>
  <c r="AW189" i="203"/>
  <c r="AS195" i="4"/>
  <c r="AR194" i="4"/>
  <c r="AN194" i="4"/>
  <c r="AD189" i="203"/>
  <c r="BQ192" i="203"/>
  <c r="BR192" i="203"/>
  <c r="AZ190" i="203"/>
  <c r="AF315" i="4" l="1"/>
  <c r="AK315" i="4"/>
  <c r="AM314" i="4"/>
  <c r="AN314" i="4" s="1"/>
  <c r="AL315" i="4"/>
  <c r="AO315" i="4"/>
  <c r="AQ315" i="4" s="1"/>
  <c r="AD315" i="4"/>
  <c r="AG315" i="4" s="1"/>
  <c r="AJ314" i="4"/>
  <c r="AE315" i="4"/>
  <c r="BC188" i="203"/>
  <c r="AY189" i="203"/>
  <c r="AX189" i="203"/>
  <c r="BB188" i="203"/>
  <c r="BG190" i="203"/>
  <c r="BQ191" i="203"/>
  <c r="BR191" i="203"/>
  <c r="W187" i="203"/>
  <c r="AE189" i="203"/>
  <c r="BC189" i="203"/>
  <c r="AZ189" i="203"/>
  <c r="BD190" i="203"/>
  <c r="AS194" i="4"/>
  <c r="AW188" i="203"/>
  <c r="AL192" i="4"/>
  <c r="V186" i="203"/>
  <c r="AJ190" i="203"/>
  <c r="AR193" i="4"/>
  <c r="AD188" i="203"/>
  <c r="AN193" i="4"/>
  <c r="AR190" i="203"/>
  <c r="AS314" i="4" l="1"/>
  <c r="AR315" i="4"/>
  <c r="AA315" i="4"/>
  <c r="AD316" i="4" s="1"/>
  <c r="BR189" i="203"/>
  <c r="AS193" i="4"/>
  <c r="BB187" i="203"/>
  <c r="AL191" i="4"/>
  <c r="W186" i="203"/>
  <c r="BH193" i="203"/>
  <c r="BR190" i="203"/>
  <c r="BQ190" i="203"/>
  <c r="BH192" i="203"/>
  <c r="BA193" i="203"/>
  <c r="AZ188" i="203"/>
  <c r="BG189" i="203"/>
  <c r="V185" i="203"/>
  <c r="BC187" i="203"/>
  <c r="AE188" i="203"/>
  <c r="AD187" i="203"/>
  <c r="AN192" i="4"/>
  <c r="AR192" i="4"/>
  <c r="AR189" i="203"/>
  <c r="AX188" i="203"/>
  <c r="BD189" i="203"/>
  <c r="AW187" i="203"/>
  <c r="AJ189" i="203"/>
  <c r="AK316" i="4" l="1"/>
  <c r="AJ315" i="4"/>
  <c r="AF316" i="4"/>
  <c r="AP316" i="4"/>
  <c r="AE316" i="4"/>
  <c r="AO316" i="4"/>
  <c r="AL316" i="4"/>
  <c r="AM315" i="4"/>
  <c r="AN315" i="4" s="1"/>
  <c r="AG316" i="4"/>
  <c r="BQ189" i="203"/>
  <c r="BA192" i="203"/>
  <c r="AE187" i="203"/>
  <c r="BG188" i="203"/>
  <c r="AY188" i="203"/>
  <c r="BD188" i="203"/>
  <c r="BB186" i="203"/>
  <c r="AZ187" i="203"/>
  <c r="V184" i="203"/>
  <c r="AL190" i="4"/>
  <c r="AW186" i="203"/>
  <c r="AX187" i="203"/>
  <c r="AY187" i="203"/>
  <c r="AR191" i="4"/>
  <c r="AD186" i="203"/>
  <c r="AN191" i="4"/>
  <c r="AR188" i="203"/>
  <c r="AS192" i="4"/>
  <c r="W185" i="203"/>
  <c r="AJ188" i="203"/>
  <c r="AS315" i="4" l="1"/>
  <c r="AQ316" i="4"/>
  <c r="AR316" i="4" s="1"/>
  <c r="AA316" i="4"/>
  <c r="BH189" i="203"/>
  <c r="BA189" i="203"/>
  <c r="AS191" i="4"/>
  <c r="AW185" i="203"/>
  <c r="BH190" i="203"/>
  <c r="BC185" i="203"/>
  <c r="AZ186" i="203"/>
  <c r="AX186" i="203"/>
  <c r="AJ187" i="203"/>
  <c r="BB185" i="203"/>
  <c r="AR187" i="203"/>
  <c r="BA191" i="203"/>
  <c r="AL189" i="4"/>
  <c r="BC186" i="203"/>
  <c r="BQ188" i="203"/>
  <c r="BR188" i="203"/>
  <c r="BD187" i="203"/>
  <c r="BH191" i="203"/>
  <c r="W184" i="203"/>
  <c r="BG187" i="203"/>
  <c r="AD185" i="203"/>
  <c r="AN190" i="4"/>
  <c r="AR190" i="4"/>
  <c r="V183" i="203"/>
  <c r="AE186" i="203"/>
  <c r="AL317" i="4" l="1"/>
  <c r="AK317" i="4"/>
  <c r="AM316" i="4"/>
  <c r="AN316" i="4" s="1"/>
  <c r="AP317" i="4"/>
  <c r="AD317" i="4"/>
  <c r="AG317" i="4" s="1"/>
  <c r="AF317" i="4"/>
  <c r="AE317" i="4"/>
  <c r="AJ316" i="4"/>
  <c r="AO317" i="4"/>
  <c r="BA190" i="203"/>
  <c r="BD186" i="203"/>
  <c r="BG186" i="203"/>
  <c r="BR187" i="203"/>
  <c r="BQ187" i="203"/>
  <c r="AR186" i="203"/>
  <c r="AY186" i="203"/>
  <c r="AS190" i="4"/>
  <c r="AZ185" i="203"/>
  <c r="V182" i="203"/>
  <c r="AJ186" i="203"/>
  <c r="BC184" i="203"/>
  <c r="AE185" i="203"/>
  <c r="AD184" i="203"/>
  <c r="AR189" i="4"/>
  <c r="AN189" i="4"/>
  <c r="AY185" i="203"/>
  <c r="AW184" i="203"/>
  <c r="AX185" i="203"/>
  <c r="AL188" i="4"/>
  <c r="BB184" i="203"/>
  <c r="W183" i="203"/>
  <c r="AQ317" i="4" l="1"/>
  <c r="AS316" i="4"/>
  <c r="AA317" i="4"/>
  <c r="AR317" i="4"/>
  <c r="AE184" i="203"/>
  <c r="AW183" i="203"/>
  <c r="AS189" i="4"/>
  <c r="BQ186" i="203"/>
  <c r="BR186" i="203"/>
  <c r="AZ184" i="203"/>
  <c r="BB183" i="203"/>
  <c r="AN188" i="4"/>
  <c r="AD183" i="203"/>
  <c r="AR188" i="4"/>
  <c r="AY184" i="203"/>
  <c r="V181" i="203"/>
  <c r="AX184" i="203"/>
  <c r="BG185" i="203"/>
  <c r="AL187" i="4"/>
  <c r="AR185" i="203"/>
  <c r="BD185" i="203"/>
  <c r="AJ185" i="203"/>
  <c r="W182" i="203"/>
  <c r="AF318" i="4" l="1"/>
  <c r="AM317" i="4"/>
  <c r="AN317" i="4" s="1"/>
  <c r="AP318" i="4"/>
  <c r="AJ317" i="4"/>
  <c r="AO318" i="4"/>
  <c r="AK318" i="4"/>
  <c r="AD318" i="4"/>
  <c r="AG318" i="4" s="1"/>
  <c r="AL318" i="4"/>
  <c r="AE318" i="4"/>
  <c r="AY183" i="203"/>
  <c r="AJ184" i="203"/>
  <c r="W181" i="203"/>
  <c r="V180" i="203"/>
  <c r="AX183" i="203"/>
  <c r="AR184" i="203"/>
  <c r="BA188" i="203"/>
  <c r="BD184" i="203"/>
  <c r="BH188" i="203"/>
  <c r="AS188" i="4"/>
  <c r="BG184" i="203"/>
  <c r="AD182" i="203"/>
  <c r="AR187" i="4"/>
  <c r="AN187" i="4"/>
  <c r="BC183" i="203"/>
  <c r="AZ183" i="203"/>
  <c r="AE183" i="203"/>
  <c r="BB182" i="203"/>
  <c r="AW182" i="203"/>
  <c r="BQ185" i="203"/>
  <c r="BR185" i="203"/>
  <c r="AL186" i="4"/>
  <c r="AS317" i="4" l="1"/>
  <c r="AQ318" i="4"/>
  <c r="AR318" i="4" s="1"/>
  <c r="AA318" i="4"/>
  <c r="BA186" i="203"/>
  <c r="AN186" i="4"/>
  <c r="AD181" i="203"/>
  <c r="AR186" i="4"/>
  <c r="BC182" i="203"/>
  <c r="AL185" i="4"/>
  <c r="BB181" i="203"/>
  <c r="BG183" i="203"/>
  <c r="AR183" i="203"/>
  <c r="BD183" i="203"/>
  <c r="AW181" i="203"/>
  <c r="AE182" i="203"/>
  <c r="BH186" i="203"/>
  <c r="BH187" i="203"/>
  <c r="AX182" i="203"/>
  <c r="AS187" i="4"/>
  <c r="V179" i="203"/>
  <c r="BR184" i="203"/>
  <c r="BQ184" i="203"/>
  <c r="BA187" i="203"/>
  <c r="AZ182" i="203"/>
  <c r="W180" i="203"/>
  <c r="AJ183" i="203"/>
  <c r="AJ318" i="4" l="1"/>
  <c r="AP319" i="4"/>
  <c r="AK319" i="4"/>
  <c r="AO319" i="4"/>
  <c r="AL319" i="4"/>
  <c r="AF319" i="4"/>
  <c r="AM318" i="4"/>
  <c r="AN318" i="4" s="1"/>
  <c r="AE319" i="4"/>
  <c r="AD319" i="4"/>
  <c r="BC180" i="203"/>
  <c r="AD180" i="203"/>
  <c r="AR185" i="4"/>
  <c r="AN185" i="4"/>
  <c r="AW180" i="203"/>
  <c r="BD182" i="203"/>
  <c r="BB180" i="203"/>
  <c r="AJ182" i="203"/>
  <c r="AZ181" i="203"/>
  <c r="V178" i="203"/>
  <c r="BG182" i="203"/>
  <c r="BR183" i="203"/>
  <c r="BQ183" i="203"/>
  <c r="AR182" i="203"/>
  <c r="AL184" i="4"/>
  <c r="AY181" i="203"/>
  <c r="BC181" i="203"/>
  <c r="BH185" i="203"/>
  <c r="W179" i="203"/>
  <c r="AS186" i="4"/>
  <c r="AX181" i="203"/>
  <c r="AY182" i="203"/>
  <c r="AE181" i="203"/>
  <c r="AQ319" i="4" l="1"/>
  <c r="AR319" i="4" s="1"/>
  <c r="AS318" i="4"/>
  <c r="AA319" i="4"/>
  <c r="AG319" i="4"/>
  <c r="BA185" i="203"/>
  <c r="BD181" i="203"/>
  <c r="V177" i="203"/>
  <c r="W178" i="203"/>
  <c r="BG181" i="203"/>
  <c r="AL183" i="4"/>
  <c r="AX180" i="203"/>
  <c r="AE180" i="203"/>
  <c r="AW179" i="203"/>
  <c r="AS185" i="4"/>
  <c r="BB179" i="203"/>
  <c r="AD179" i="203"/>
  <c r="AR184" i="4"/>
  <c r="AN184" i="4"/>
  <c r="AJ181" i="203"/>
  <c r="AZ180" i="203"/>
  <c r="AR181" i="203"/>
  <c r="BQ182" i="203"/>
  <c r="BR182" i="203"/>
  <c r="AL320" i="4" l="1"/>
  <c r="AD320" i="4"/>
  <c r="AG320" i="4" s="1"/>
  <c r="AP320" i="4"/>
  <c r="AM319" i="4"/>
  <c r="AN319" i="4" s="1"/>
  <c r="AJ319" i="4"/>
  <c r="AF320" i="4"/>
  <c r="AK320" i="4"/>
  <c r="AO320" i="4"/>
  <c r="AE320" i="4"/>
  <c r="V176" i="203"/>
  <c r="AE179" i="203"/>
  <c r="AR180" i="203"/>
  <c r="AS184" i="4"/>
  <c r="BH183" i="203"/>
  <c r="W177" i="203"/>
  <c r="AX179" i="203"/>
  <c r="BD180" i="203"/>
  <c r="AZ179" i="203"/>
  <c r="BA184" i="203"/>
  <c r="BG180" i="203"/>
  <c r="AW178" i="203"/>
  <c r="BH184" i="203"/>
  <c r="BB178" i="203"/>
  <c r="AJ180" i="203"/>
  <c r="AY180" i="203"/>
  <c r="BQ181" i="203"/>
  <c r="BR181" i="203"/>
  <c r="AR183" i="4"/>
  <c r="AD178" i="203"/>
  <c r="AN183" i="4"/>
  <c r="AL182" i="4"/>
  <c r="BC179" i="203"/>
  <c r="AA320" i="4" l="1"/>
  <c r="AL321" i="4" s="1"/>
  <c r="AQ320" i="4"/>
  <c r="AR320" i="4" s="1"/>
  <c r="AS319" i="4"/>
  <c r="BA183" i="203"/>
  <c r="BD179" i="203"/>
  <c r="BG179" i="203"/>
  <c r="AE178" i="203"/>
  <c r="AY179" i="203"/>
  <c r="AR179" i="203"/>
  <c r="AX178" i="203"/>
  <c r="AJ179" i="203"/>
  <c r="AR182" i="4"/>
  <c r="AN182" i="4"/>
  <c r="AD177" i="203"/>
  <c r="AS183" i="4"/>
  <c r="BC178" i="203"/>
  <c r="V175" i="203"/>
  <c r="AL181" i="4"/>
  <c r="AZ178" i="203"/>
  <c r="W176" i="203"/>
  <c r="AW177" i="203"/>
  <c r="BB177" i="203"/>
  <c r="BQ180" i="203"/>
  <c r="BR180" i="203"/>
  <c r="AF321" i="4" l="1"/>
  <c r="AD321" i="4"/>
  <c r="AG321" i="4" s="1"/>
  <c r="AP321" i="4"/>
  <c r="AO321" i="4"/>
  <c r="AJ320" i="4"/>
  <c r="AM320" i="4"/>
  <c r="AN320" i="4" s="1"/>
  <c r="AK321" i="4"/>
  <c r="AE321" i="4"/>
  <c r="BH182" i="203"/>
  <c r="AX177" i="203"/>
  <c r="BA182" i="203"/>
  <c r="BB176" i="203"/>
  <c r="V174" i="203"/>
  <c r="AZ177" i="203"/>
  <c r="AJ178" i="203"/>
  <c r="BC177" i="203"/>
  <c r="AW176" i="203"/>
  <c r="AR178" i="203"/>
  <c r="BG178" i="203"/>
  <c r="AL180" i="4"/>
  <c r="AN181" i="4"/>
  <c r="AD176" i="203"/>
  <c r="AR181" i="4"/>
  <c r="BD178" i="203"/>
  <c r="W175" i="203"/>
  <c r="BH181" i="203"/>
  <c r="AE177" i="203"/>
  <c r="BR179" i="203"/>
  <c r="BQ179" i="203"/>
  <c r="BA181" i="203"/>
  <c r="AS182" i="4"/>
  <c r="AY178" i="203"/>
  <c r="AS320" i="4" l="1"/>
  <c r="AQ321" i="4"/>
  <c r="AR321" i="4" s="1"/>
  <c r="AA321" i="4"/>
  <c r="AJ321" i="4" s="1"/>
  <c r="BA180" i="203"/>
  <c r="AY176" i="203"/>
  <c r="AE176" i="203"/>
  <c r="BB175" i="203"/>
  <c r="AX176" i="203"/>
  <c r="AL179" i="4"/>
  <c r="AY177" i="203"/>
  <c r="BC176" i="203"/>
  <c r="BR178" i="203"/>
  <c r="BQ178" i="203"/>
  <c r="BH180" i="203"/>
  <c r="V173" i="203"/>
  <c r="BD177" i="203"/>
  <c r="AD175" i="203"/>
  <c r="AR180" i="4"/>
  <c r="AN180" i="4"/>
  <c r="BG177" i="203"/>
  <c r="AJ177" i="203"/>
  <c r="AW175" i="203"/>
  <c r="AR177" i="203"/>
  <c r="AS181" i="4"/>
  <c r="AZ176" i="203"/>
  <c r="W174" i="203"/>
  <c r="AL322" i="4" l="1"/>
  <c r="AD322" i="4"/>
  <c r="AG322" i="4" s="1"/>
  <c r="AE322" i="4"/>
  <c r="AA322" i="4" s="1"/>
  <c r="AO322" i="4"/>
  <c r="AF322" i="4"/>
  <c r="AM321" i="4"/>
  <c r="AN321" i="4" s="1"/>
  <c r="AS321" i="4" s="1"/>
  <c r="AP322" i="4"/>
  <c r="AK322" i="4"/>
  <c r="BA179" i="203"/>
  <c r="BC175" i="203"/>
  <c r="AS180" i="4"/>
  <c r="BH179" i="203"/>
  <c r="AR176" i="203"/>
  <c r="AE175" i="203"/>
  <c r="AJ176" i="203"/>
  <c r="BR177" i="203"/>
  <c r="BQ177" i="203"/>
  <c r="BG176" i="203"/>
  <c r="BB174" i="203"/>
  <c r="BD176" i="203"/>
  <c r="AD174" i="203"/>
  <c r="AR179" i="4"/>
  <c r="AN179" i="4"/>
  <c r="AL178" i="4"/>
  <c r="AY175" i="203"/>
  <c r="BC174" i="203"/>
  <c r="AZ175" i="203"/>
  <c r="AX175" i="203"/>
  <c r="V172" i="203"/>
  <c r="W173" i="203"/>
  <c r="AW174" i="203"/>
  <c r="AQ322" i="4" l="1"/>
  <c r="AR322" i="4" s="1"/>
  <c r="AF323" i="4"/>
  <c r="AL323" i="4"/>
  <c r="AD323" i="4"/>
  <c r="AK323" i="4"/>
  <c r="AE323" i="4"/>
  <c r="AM322" i="4"/>
  <c r="AN322" i="4" s="1"/>
  <c r="AJ322" i="4"/>
  <c r="AP323" i="4"/>
  <c r="AO323" i="4"/>
  <c r="AX174" i="203"/>
  <c r="AL177" i="4"/>
  <c r="AN178" i="4"/>
  <c r="AD173" i="203"/>
  <c r="AR178" i="4"/>
  <c r="AZ174" i="203"/>
  <c r="V171" i="203"/>
  <c r="AJ175" i="203"/>
  <c r="BD175" i="203"/>
  <c r="AW173" i="203"/>
  <c r="AR175" i="203"/>
  <c r="BG175" i="203"/>
  <c r="BB173" i="203"/>
  <c r="AE174" i="203"/>
  <c r="AY174" i="203"/>
  <c r="AS179" i="4"/>
  <c r="W172" i="203"/>
  <c r="BQ176" i="203"/>
  <c r="BR176" i="203"/>
  <c r="AA323" i="4" l="1"/>
  <c r="AG323" i="4"/>
  <c r="AQ323" i="4"/>
  <c r="AR323" i="4" s="1"/>
  <c r="AS322" i="4"/>
  <c r="BH178" i="203"/>
  <c r="BC173" i="203"/>
  <c r="AR177" i="4"/>
  <c r="AN177" i="4"/>
  <c r="AD172" i="203"/>
  <c r="BA178" i="203"/>
  <c r="BQ175" i="203"/>
  <c r="BR175" i="203"/>
  <c r="AZ173" i="203"/>
  <c r="AX173" i="203"/>
  <c r="V170" i="203"/>
  <c r="W171" i="203"/>
  <c r="AW172" i="203"/>
  <c r="AE173" i="203"/>
  <c r="AJ174" i="203"/>
  <c r="AL176" i="4"/>
  <c r="AR174" i="203"/>
  <c r="BD174" i="203"/>
  <c r="AY173" i="203"/>
  <c r="AS178" i="4"/>
  <c r="BG174" i="203"/>
  <c r="BB172" i="203"/>
  <c r="BQ174" i="203" l="1"/>
  <c r="AE324" i="4"/>
  <c r="AM323" i="4"/>
  <c r="AN323" i="4" s="1"/>
  <c r="AD324" i="4"/>
  <c r="AJ323" i="4"/>
  <c r="AO324" i="4"/>
  <c r="AF324" i="4"/>
  <c r="AL324" i="4"/>
  <c r="AP324" i="4"/>
  <c r="AK324" i="4"/>
  <c r="BQ173" i="203"/>
  <c r="BG173" i="203"/>
  <c r="BD173" i="203"/>
  <c r="BB171" i="203"/>
  <c r="BC172" i="203"/>
  <c r="V169" i="203"/>
  <c r="AJ173" i="203"/>
  <c r="AZ172" i="203"/>
  <c r="BR174" i="203"/>
  <c r="AL175" i="4"/>
  <c r="AR173" i="203"/>
  <c r="AR176" i="4"/>
  <c r="AN176" i="4"/>
  <c r="AD171" i="203"/>
  <c r="AX172" i="203"/>
  <c r="AW171" i="203"/>
  <c r="W170" i="203"/>
  <c r="BH177" i="203"/>
  <c r="BA176" i="203"/>
  <c r="AS177" i="4"/>
  <c r="BA177" i="203"/>
  <c r="AE172" i="203"/>
  <c r="AQ324" i="4" l="1"/>
  <c r="AR324" i="4" s="1"/>
  <c r="AS323" i="4"/>
  <c r="AG324" i="4"/>
  <c r="AA324" i="4"/>
  <c r="BR173" i="203"/>
  <c r="BH176" i="203"/>
  <c r="BR172" i="203"/>
  <c r="AY171" i="203"/>
  <c r="AJ172" i="203"/>
  <c r="BC171" i="203"/>
  <c r="AD170" i="203"/>
  <c r="AN175" i="4"/>
  <c r="AR175" i="4"/>
  <c r="AL174" i="4"/>
  <c r="AR172" i="203"/>
  <c r="AW170" i="203"/>
  <c r="BD172" i="203"/>
  <c r="AZ171" i="203"/>
  <c r="AX171" i="203"/>
  <c r="BG172" i="203"/>
  <c r="W169" i="203"/>
  <c r="AE171" i="203"/>
  <c r="V168" i="203"/>
  <c r="BC170" i="203"/>
  <c r="AS176" i="4"/>
  <c r="BB170" i="203"/>
  <c r="AY172" i="203"/>
  <c r="AK325" i="4" l="1"/>
  <c r="AD325" i="4"/>
  <c r="AP325" i="4"/>
  <c r="AM324" i="4"/>
  <c r="AN324" i="4" s="1"/>
  <c r="AF325" i="4"/>
  <c r="AL325" i="4"/>
  <c r="AO325" i="4"/>
  <c r="AJ324" i="4"/>
  <c r="AE325" i="4"/>
  <c r="BQ172" i="203"/>
  <c r="AR171" i="203"/>
  <c r="AJ171" i="203"/>
  <c r="BH175" i="203"/>
  <c r="BH174" i="203"/>
  <c r="BG171" i="203"/>
  <c r="BA175" i="203"/>
  <c r="BA174" i="203"/>
  <c r="AE170" i="203"/>
  <c r="BD171" i="203"/>
  <c r="AW169" i="203"/>
  <c r="W168" i="203"/>
  <c r="V167" i="203"/>
  <c r="AZ170" i="203"/>
  <c r="BB169" i="203"/>
  <c r="AL173" i="4"/>
  <c r="AR174" i="4"/>
  <c r="AN174" i="4"/>
  <c r="AD169" i="203"/>
  <c r="AX170" i="203"/>
  <c r="AS175" i="4"/>
  <c r="AA325" i="4" l="1"/>
  <c r="AG325" i="4"/>
  <c r="AS324" i="4"/>
  <c r="AQ325" i="4"/>
  <c r="AR325" i="4" s="1"/>
  <c r="BQ170" i="203"/>
  <c r="AR170" i="203"/>
  <c r="AR173" i="4"/>
  <c r="AD168" i="203"/>
  <c r="AN173" i="4"/>
  <c r="BA173" i="203"/>
  <c r="BD170" i="203"/>
  <c r="AJ170" i="203"/>
  <c r="AW168" i="203"/>
  <c r="V166" i="203"/>
  <c r="AL172" i="4"/>
  <c r="AZ169" i="203"/>
  <c r="BH173" i="203"/>
  <c r="AE169" i="203"/>
  <c r="W167" i="203"/>
  <c r="AS174" i="4"/>
  <c r="BC169" i="203"/>
  <c r="AY170" i="203"/>
  <c r="BR171" i="203"/>
  <c r="BQ171" i="203"/>
  <c r="BG170" i="203"/>
  <c r="AX169" i="203"/>
  <c r="BB168" i="203"/>
  <c r="AE326" i="4" l="1"/>
  <c r="AD326" i="4"/>
  <c r="AF326" i="4"/>
  <c r="AK326" i="4"/>
  <c r="AL326" i="4"/>
  <c r="AO326" i="4"/>
  <c r="AM325" i="4"/>
  <c r="AN325" i="4" s="1"/>
  <c r="AP326" i="4"/>
  <c r="AJ325" i="4"/>
  <c r="BR170" i="203"/>
  <c r="AX168" i="203"/>
  <c r="AE168" i="203"/>
  <c r="W166" i="203"/>
  <c r="AY169" i="203"/>
  <c r="AJ169" i="203"/>
  <c r="AZ168" i="203"/>
  <c r="AS173" i="4"/>
  <c r="AR169" i="203"/>
  <c r="BB167" i="203"/>
  <c r="AW167" i="203"/>
  <c r="BG169" i="203"/>
  <c r="AN172" i="4"/>
  <c r="AD167" i="203"/>
  <c r="AR172" i="4"/>
  <c r="BA172" i="203"/>
  <c r="BD169" i="203"/>
  <c r="AL171" i="4"/>
  <c r="V165" i="203"/>
  <c r="BC168" i="203"/>
  <c r="BH172" i="203"/>
  <c r="AQ326" i="4" l="1"/>
  <c r="AR326" i="4" s="1"/>
  <c r="AS325" i="4"/>
  <c r="AG326" i="4"/>
  <c r="AA326" i="4"/>
  <c r="BA171" i="203"/>
  <c r="AW166" i="203"/>
  <c r="AZ167" i="203"/>
  <c r="BG168" i="203"/>
  <c r="BC167" i="203"/>
  <c r="AE167" i="203"/>
  <c r="BD168" i="203"/>
  <c r="BC166" i="203"/>
  <c r="AY168" i="203"/>
  <c r="AJ168" i="203"/>
  <c r="BB166" i="203"/>
  <c r="V164" i="203"/>
  <c r="AR168" i="203"/>
  <c r="BH171" i="203"/>
  <c r="BQ169" i="203"/>
  <c r="BR169" i="203"/>
  <c r="AS172" i="4"/>
  <c r="AX167" i="203"/>
  <c r="AL170" i="4"/>
  <c r="AD166" i="203"/>
  <c r="AR171" i="4"/>
  <c r="AN171" i="4"/>
  <c r="W165" i="203"/>
  <c r="AM326" i="4" l="1"/>
  <c r="AN326" i="4" s="1"/>
  <c r="AO327" i="4"/>
  <c r="AE327" i="4"/>
  <c r="AD327" i="4"/>
  <c r="AF327" i="4"/>
  <c r="AP327" i="4"/>
  <c r="AJ326" i="4"/>
  <c r="AL327" i="4"/>
  <c r="AK327" i="4"/>
  <c r="BQ167" i="203"/>
  <c r="AW165" i="203"/>
  <c r="V163" i="203"/>
  <c r="AZ166" i="203"/>
  <c r="BC165" i="203"/>
  <c r="BG167" i="203"/>
  <c r="AE166" i="203"/>
  <c r="BB165" i="203"/>
  <c r="BD167" i="203"/>
  <c r="AX166" i="203"/>
  <c r="AS171" i="4"/>
  <c r="AJ167" i="203"/>
  <c r="BQ168" i="203"/>
  <c r="BR168" i="203"/>
  <c r="W164" i="203"/>
  <c r="AY167" i="203"/>
  <c r="AR167" i="203"/>
  <c r="AL169" i="4"/>
  <c r="AN170" i="4"/>
  <c r="AD165" i="203"/>
  <c r="AR170" i="4"/>
  <c r="AS326" i="4" l="1"/>
  <c r="AG327" i="4"/>
  <c r="AA327" i="4"/>
  <c r="AQ327" i="4"/>
  <c r="AR327" i="4" s="1"/>
  <c r="BR167" i="203"/>
  <c r="BH170" i="203"/>
  <c r="BA170" i="203"/>
  <c r="W163" i="203"/>
  <c r="BG166" i="203"/>
  <c r="BD166" i="203"/>
  <c r="AX165" i="203"/>
  <c r="AS170" i="4"/>
  <c r="AY166" i="203"/>
  <c r="AE165" i="203"/>
  <c r="AR166" i="203"/>
  <c r="BB164" i="203"/>
  <c r="AZ165" i="203"/>
  <c r="AW164" i="203"/>
  <c r="AJ166" i="203"/>
  <c r="V162" i="203"/>
  <c r="AR169" i="4"/>
  <c r="AD164" i="203"/>
  <c r="AN169" i="4"/>
  <c r="AL168" i="4"/>
  <c r="AJ327" i="4" l="1"/>
  <c r="AM327" i="4"/>
  <c r="AN327" i="4" s="1"/>
  <c r="AO328" i="4"/>
  <c r="AF328" i="4"/>
  <c r="AD328" i="4"/>
  <c r="AP328" i="4"/>
  <c r="AL328" i="4"/>
  <c r="AE328" i="4"/>
  <c r="AK328" i="4"/>
  <c r="BR165" i="203"/>
  <c r="AY164" i="203"/>
  <c r="AD163" i="203"/>
  <c r="AN168" i="4"/>
  <c r="AR168" i="4"/>
  <c r="BD165" i="203"/>
  <c r="AR165" i="203"/>
  <c r="BG165" i="203"/>
  <c r="AE164" i="203"/>
  <c r="AL167" i="4"/>
  <c r="BC164" i="203"/>
  <c r="AJ165" i="203"/>
  <c r="BA169" i="203"/>
  <c r="W162" i="203"/>
  <c r="BR166" i="203"/>
  <c r="BQ166" i="203"/>
  <c r="BH169" i="203"/>
  <c r="AX164" i="203"/>
  <c r="V161" i="203"/>
  <c r="AS169" i="4"/>
  <c r="BB163" i="203"/>
  <c r="AY165" i="203"/>
  <c r="AW163" i="203"/>
  <c r="AZ164" i="203"/>
  <c r="AS327" i="4" l="1"/>
  <c r="AQ328" i="4"/>
  <c r="AR328" i="4" s="1"/>
  <c r="AG328" i="4"/>
  <c r="AA328" i="4"/>
  <c r="AM328" i="4" s="1"/>
  <c r="AN328" i="4" s="1"/>
  <c r="BQ165" i="203"/>
  <c r="BQ164" i="203"/>
  <c r="BC162" i="203"/>
  <c r="AJ164" i="203"/>
  <c r="BH168" i="203"/>
  <c r="AX163" i="203"/>
  <c r="AR164" i="203"/>
  <c r="BC163" i="203"/>
  <c r="BA168" i="203"/>
  <c r="AL166" i="4"/>
  <c r="AW162" i="203"/>
  <c r="AS168" i="4"/>
  <c r="BH167" i="203"/>
  <c r="W161" i="203"/>
  <c r="AZ163" i="203"/>
  <c r="AE163" i="203"/>
  <c r="AY163" i="203"/>
  <c r="AR167" i="4"/>
  <c r="AD162" i="203"/>
  <c r="AN167" i="4"/>
  <c r="BB162" i="203"/>
  <c r="BG164" i="203"/>
  <c r="V160" i="203"/>
  <c r="BD164" i="203"/>
  <c r="BA167" i="203" l="1"/>
  <c r="AP329" i="4"/>
  <c r="AD329" i="4"/>
  <c r="AE329" i="4"/>
  <c r="AO329" i="4"/>
  <c r="AL329" i="4"/>
  <c r="AF329" i="4"/>
  <c r="AJ328" i="4"/>
  <c r="AS328" i="4" s="1"/>
  <c r="AK329" i="4"/>
  <c r="BR164" i="203"/>
  <c r="BC161" i="203"/>
  <c r="W160" i="203"/>
  <c r="AS167" i="4"/>
  <c r="BB161" i="203"/>
  <c r="AL165" i="4"/>
  <c r="BA166" i="203"/>
  <c r="BG163" i="203"/>
  <c r="AW161" i="203"/>
  <c r="BD163" i="203"/>
  <c r="AZ162" i="203"/>
  <c r="V159" i="203"/>
  <c r="AE162" i="203"/>
  <c r="AY162" i="203"/>
  <c r="AR163" i="203"/>
  <c r="AR166" i="4"/>
  <c r="AD161" i="203"/>
  <c r="AN166" i="4"/>
  <c r="AX162" i="203"/>
  <c r="AJ163" i="203"/>
  <c r="AQ329" i="4" l="1"/>
  <c r="AR329" i="4" s="1"/>
  <c r="AG329" i="4"/>
  <c r="AA329" i="4"/>
  <c r="BH166" i="203"/>
  <c r="AS166" i="4"/>
  <c r="AL164" i="4"/>
  <c r="AR165" i="4"/>
  <c r="AD160" i="203"/>
  <c r="AN165" i="4"/>
  <c r="AR162" i="203"/>
  <c r="AX161" i="203"/>
  <c r="W159" i="203"/>
  <c r="AW160" i="203"/>
  <c r="BB160" i="203"/>
  <c r="BR163" i="203"/>
  <c r="BQ163" i="203"/>
  <c r="BH165" i="203"/>
  <c r="AZ161" i="203"/>
  <c r="BA165" i="203"/>
  <c r="BG162" i="203"/>
  <c r="AJ162" i="203"/>
  <c r="AE161" i="203"/>
  <c r="V158" i="203"/>
  <c r="BD162" i="203"/>
  <c r="AL330" i="4" l="1"/>
  <c r="AO330" i="4"/>
  <c r="AK330" i="4"/>
  <c r="AP330" i="4"/>
  <c r="AM329" i="4"/>
  <c r="AN329" i="4" s="1"/>
  <c r="AE330" i="4"/>
  <c r="AF330" i="4"/>
  <c r="AD330" i="4"/>
  <c r="AJ329" i="4"/>
  <c r="BH164" i="203"/>
  <c r="BA164" i="203"/>
  <c r="BC159" i="203"/>
  <c r="BC160" i="203"/>
  <c r="AY161" i="203"/>
  <c r="AW159" i="203"/>
  <c r="AL163" i="4"/>
  <c r="BB159" i="203"/>
  <c r="V157" i="203"/>
  <c r="BD161" i="203"/>
  <c r="AX160" i="203"/>
  <c r="BQ162" i="203"/>
  <c r="BR162" i="203"/>
  <c r="W158" i="203"/>
  <c r="AE160" i="203"/>
  <c r="AZ160" i="203"/>
  <c r="AS165" i="4"/>
  <c r="AR161" i="203"/>
  <c r="BG161" i="203"/>
  <c r="AN164" i="4"/>
  <c r="AR164" i="4"/>
  <c r="AD159" i="203"/>
  <c r="AJ161" i="203"/>
  <c r="AS329" i="4" l="1"/>
  <c r="AG330" i="4"/>
  <c r="AA330" i="4"/>
  <c r="AQ330" i="4"/>
  <c r="AR330" i="4" s="1"/>
  <c r="BA163" i="203"/>
  <c r="AY160" i="203"/>
  <c r="BR161" i="203"/>
  <c r="BQ161" i="203"/>
  <c r="W157" i="203"/>
  <c r="AL162" i="4"/>
  <c r="AR160" i="203"/>
  <c r="AR163" i="4"/>
  <c r="AN163" i="4"/>
  <c r="AD158" i="203"/>
  <c r="AJ160" i="203"/>
  <c r="V156" i="203"/>
  <c r="BG160" i="203"/>
  <c r="AS164" i="4"/>
  <c r="AE159" i="203"/>
  <c r="AY159" i="203"/>
  <c r="BD160" i="203"/>
  <c r="AW158" i="203"/>
  <c r="AX159" i="203"/>
  <c r="BH163" i="203"/>
  <c r="AZ159" i="203"/>
  <c r="BB158" i="203"/>
  <c r="AM330" i="4" l="1"/>
  <c r="AN330" i="4" s="1"/>
  <c r="AF331" i="4"/>
  <c r="AO331" i="4"/>
  <c r="AL331" i="4"/>
  <c r="AE331" i="4"/>
  <c r="AP331" i="4"/>
  <c r="AK331" i="4"/>
  <c r="AD331" i="4"/>
  <c r="AJ330" i="4"/>
  <c r="AY158" i="203"/>
  <c r="BG159" i="203"/>
  <c r="BD159" i="203"/>
  <c r="BB157" i="203"/>
  <c r="AW157" i="203"/>
  <c r="AX158" i="203"/>
  <c r="BC158" i="203"/>
  <c r="AZ158" i="203"/>
  <c r="BQ160" i="203"/>
  <c r="BR160" i="203"/>
  <c r="AN162" i="4"/>
  <c r="AR162" i="4"/>
  <c r="AD157" i="203"/>
  <c r="BC157" i="203"/>
  <c r="AJ159" i="203"/>
  <c r="AL161" i="4"/>
  <c r="AR159" i="203"/>
  <c r="AE158" i="203"/>
  <c r="V155" i="203"/>
  <c r="AS163" i="4"/>
  <c r="W156" i="203"/>
  <c r="AQ331" i="4" l="1"/>
  <c r="AR331" i="4" s="1"/>
  <c r="AS330" i="4"/>
  <c r="AG331" i="4"/>
  <c r="AA331" i="4"/>
  <c r="BQ158" i="203"/>
  <c r="V154" i="203"/>
  <c r="W155" i="203"/>
  <c r="BG158" i="203"/>
  <c r="BR159" i="203"/>
  <c r="BQ159" i="203"/>
  <c r="BB156" i="203"/>
  <c r="AL160" i="4"/>
  <c r="BD158" i="203"/>
  <c r="AJ158" i="203"/>
  <c r="AD156" i="203"/>
  <c r="AN161" i="4"/>
  <c r="AR161" i="4"/>
  <c r="AS162" i="4"/>
  <c r="AW156" i="203"/>
  <c r="AE157" i="203"/>
  <c r="BH161" i="203"/>
  <c r="AZ157" i="203"/>
  <c r="BH162" i="203"/>
  <c r="AR158" i="203"/>
  <c r="BA162" i="203"/>
  <c r="AX157" i="203"/>
  <c r="AK332" i="4" l="1"/>
  <c r="AD332" i="4"/>
  <c r="AL332" i="4"/>
  <c r="AP332" i="4"/>
  <c r="AM331" i="4"/>
  <c r="AN331" i="4" s="1"/>
  <c r="AF332" i="4"/>
  <c r="AJ331" i="4"/>
  <c r="AO332" i="4"/>
  <c r="AE332" i="4"/>
  <c r="BA161" i="203"/>
  <c r="BR158" i="203"/>
  <c r="AY157" i="203"/>
  <c r="BD157" i="203"/>
  <c r="AR160" i="4"/>
  <c r="AN160" i="4"/>
  <c r="AD155" i="203"/>
  <c r="BC155" i="203"/>
  <c r="BG157" i="203"/>
  <c r="BB155" i="203"/>
  <c r="AJ157" i="203"/>
  <c r="V153" i="203"/>
  <c r="BC156" i="203"/>
  <c r="AW155" i="203"/>
  <c r="AY156" i="203"/>
  <c r="AR157" i="203"/>
  <c r="AL159" i="4"/>
  <c r="AS161" i="4"/>
  <c r="AX156" i="203"/>
  <c r="AE156" i="203"/>
  <c r="AZ156" i="203"/>
  <c r="W154" i="203"/>
  <c r="AQ332" i="4" l="1"/>
  <c r="AR332" i="4" s="1"/>
  <c r="AG332" i="4"/>
  <c r="AA332" i="4"/>
  <c r="AS331" i="4"/>
  <c r="BC154" i="203"/>
  <c r="AR156" i="203"/>
  <c r="AS160" i="4"/>
  <c r="AE155" i="203"/>
  <c r="BB154" i="203"/>
  <c r="AD154" i="203"/>
  <c r="AR159" i="4"/>
  <c r="AN159" i="4"/>
  <c r="AW154" i="203"/>
  <c r="BH160" i="203"/>
  <c r="BD156" i="203"/>
  <c r="AX155" i="203"/>
  <c r="AZ155" i="203"/>
  <c r="BA160" i="203"/>
  <c r="V152" i="203"/>
  <c r="W153" i="203"/>
  <c r="AJ156" i="203"/>
  <c r="BR157" i="203"/>
  <c r="BQ157" i="203"/>
  <c r="AL158" i="4"/>
  <c r="BG156" i="203"/>
  <c r="AL333" i="4" l="1"/>
  <c r="AD333" i="4"/>
  <c r="AE333" i="4"/>
  <c r="AO333" i="4"/>
  <c r="AJ332" i="4"/>
  <c r="AM332" i="4"/>
  <c r="AN332" i="4" s="1"/>
  <c r="AK333" i="4"/>
  <c r="AP333" i="4"/>
  <c r="AF333" i="4"/>
  <c r="BH158" i="203"/>
  <c r="BB153" i="203"/>
  <c r="AX154" i="203"/>
  <c r="AS159" i="4"/>
  <c r="AE154" i="203"/>
  <c r="AZ154" i="203"/>
  <c r="AY155" i="203"/>
  <c r="AJ155" i="203"/>
  <c r="AD153" i="203"/>
  <c r="AN158" i="4"/>
  <c r="AR158" i="4"/>
  <c r="AL157" i="4"/>
  <c r="AR155" i="203"/>
  <c r="AW153" i="203"/>
  <c r="BA158" i="203"/>
  <c r="BQ156" i="203"/>
  <c r="W152" i="203"/>
  <c r="V151" i="203"/>
  <c r="BA159" i="203"/>
  <c r="BG155" i="203"/>
  <c r="BH159" i="203"/>
  <c r="BD155" i="203"/>
  <c r="AQ333" i="4" l="1"/>
  <c r="AR333" i="4" s="1"/>
  <c r="AS332" i="4"/>
  <c r="AG333" i="4"/>
  <c r="AA333" i="4"/>
  <c r="AY153" i="203"/>
  <c r="AL156" i="4"/>
  <c r="AS158" i="4"/>
  <c r="BG154" i="203"/>
  <c r="AE153" i="203"/>
  <c r="AJ154" i="203"/>
  <c r="BC152" i="203"/>
  <c r="AR154" i="203"/>
  <c r="BQ155" i="203"/>
  <c r="BR155" i="203"/>
  <c r="BR156" i="203"/>
  <c r="V150" i="203"/>
  <c r="AX153" i="203"/>
  <c r="BB152" i="203"/>
  <c r="AY154" i="203"/>
  <c r="BD154" i="203"/>
  <c r="BC153" i="203"/>
  <c r="AR157" i="4"/>
  <c r="AD152" i="203"/>
  <c r="AN157" i="4"/>
  <c r="AZ153" i="203"/>
  <c r="W151" i="203"/>
  <c r="AW152" i="203"/>
  <c r="AD334" i="4" l="1"/>
  <c r="AP334" i="4"/>
  <c r="AM333" i="4"/>
  <c r="AN333" i="4" s="1"/>
  <c r="AK334" i="4"/>
  <c r="AO334" i="4"/>
  <c r="AF334" i="4"/>
  <c r="AE334" i="4"/>
  <c r="AL334" i="4"/>
  <c r="AJ333" i="4"/>
  <c r="BQ153" i="203"/>
  <c r="BA157" i="203"/>
  <c r="AR153" i="203"/>
  <c r="BH157" i="203"/>
  <c r="V149" i="203"/>
  <c r="AJ153" i="203"/>
  <c r="AY152" i="203"/>
  <c r="BC151" i="203"/>
  <c r="BD153" i="203"/>
  <c r="AW151" i="203"/>
  <c r="AX152" i="203"/>
  <c r="BB151" i="203"/>
  <c r="BG153" i="203"/>
  <c r="AZ152" i="203"/>
  <c r="AS157" i="4"/>
  <c r="W150" i="203"/>
  <c r="BR154" i="203"/>
  <c r="BQ154" i="203"/>
  <c r="AD151" i="203"/>
  <c r="AN156" i="4"/>
  <c r="AR156" i="4"/>
  <c r="AE152" i="203"/>
  <c r="AL155" i="4"/>
  <c r="AQ334" i="4" l="1"/>
  <c r="AR334" i="4" s="1"/>
  <c r="AS333" i="4"/>
  <c r="AG334" i="4"/>
  <c r="AA334" i="4"/>
  <c r="BR153" i="203"/>
  <c r="BQ152" i="203"/>
  <c r="AZ151" i="203"/>
  <c r="AR152" i="203"/>
  <c r="BH156" i="203"/>
  <c r="AJ152" i="203"/>
  <c r="BA156" i="203"/>
  <c r="AX151" i="203"/>
  <c r="V148" i="203"/>
  <c r="AW150" i="203"/>
  <c r="AL154" i="4"/>
  <c r="BB150" i="203"/>
  <c r="W149" i="203"/>
  <c r="AS156" i="4"/>
  <c r="BG152" i="203"/>
  <c r="AR155" i="4"/>
  <c r="AN155" i="4"/>
  <c r="AD150" i="203"/>
  <c r="AE151" i="203"/>
  <c r="BD152" i="203"/>
  <c r="AD335" i="4" l="1"/>
  <c r="AG335" i="4" s="1"/>
  <c r="AK335" i="4"/>
  <c r="AE335" i="4"/>
  <c r="AF335" i="4"/>
  <c r="AL335" i="4"/>
  <c r="AJ334" i="4"/>
  <c r="AP335" i="4"/>
  <c r="AM334" i="4"/>
  <c r="AN334" i="4" s="1"/>
  <c r="AO335" i="4"/>
  <c r="BR152" i="203"/>
  <c r="BQ151" i="203"/>
  <c r="W148" i="203"/>
  <c r="BA155" i="203"/>
  <c r="V147" i="203"/>
  <c r="BH155" i="203"/>
  <c r="BB149" i="203"/>
  <c r="AR151" i="203"/>
  <c r="AJ151" i="203"/>
  <c r="BC150" i="203"/>
  <c r="AZ150" i="203"/>
  <c r="BD151" i="203"/>
  <c r="AN154" i="4"/>
  <c r="AD149" i="203"/>
  <c r="AR154" i="4"/>
  <c r="AX150" i="203"/>
  <c r="AE150" i="203"/>
  <c r="BG151" i="203"/>
  <c r="AW149" i="203"/>
  <c r="AL153" i="4"/>
  <c r="AS155" i="4"/>
  <c r="AY151" i="203"/>
  <c r="AS334" i="4" l="1"/>
  <c r="AA335" i="4"/>
  <c r="AQ335" i="4"/>
  <c r="AR335" i="4" s="1"/>
  <c r="BB148" i="203"/>
  <c r="BC149" i="203"/>
  <c r="AJ150" i="203"/>
  <c r="BA154" i="203"/>
  <c r="AN153" i="4"/>
  <c r="AR153" i="4"/>
  <c r="AD148" i="203"/>
  <c r="AY150" i="203"/>
  <c r="BH154" i="203"/>
  <c r="AR150" i="203"/>
  <c r="V146" i="203"/>
  <c r="AZ149" i="203"/>
  <c r="W147" i="203"/>
  <c r="AW148" i="203"/>
  <c r="AX149" i="203"/>
  <c r="AL152" i="4"/>
  <c r="BA153" i="203"/>
  <c r="BG150" i="203"/>
  <c r="AS154" i="4"/>
  <c r="BD150" i="203"/>
  <c r="AE149" i="203"/>
  <c r="AD336" i="4" l="1"/>
  <c r="AL336" i="4"/>
  <c r="AO336" i="4"/>
  <c r="AK336" i="4"/>
  <c r="AP336" i="4"/>
  <c r="AM335" i="4"/>
  <c r="AN335" i="4" s="1"/>
  <c r="AE336" i="4"/>
  <c r="AJ335" i="4"/>
  <c r="AF336" i="4"/>
  <c r="BH153" i="203"/>
  <c r="BA152" i="203"/>
  <c r="BR151" i="203"/>
  <c r="V145" i="203"/>
  <c r="AR149" i="203"/>
  <c r="AZ148" i="203"/>
  <c r="AW147" i="203"/>
  <c r="AJ149" i="203"/>
  <c r="BB147" i="203"/>
  <c r="AN152" i="4"/>
  <c r="AD147" i="203"/>
  <c r="AR152" i="4"/>
  <c r="AS153" i="4"/>
  <c r="BH152" i="203"/>
  <c r="BC148" i="203"/>
  <c r="AE148" i="203"/>
  <c r="BD149" i="203"/>
  <c r="AY149" i="203"/>
  <c r="BQ150" i="203"/>
  <c r="BR150" i="203"/>
  <c r="W146" i="203"/>
  <c r="BG149" i="203"/>
  <c r="AX148" i="203"/>
  <c r="AL151" i="4"/>
  <c r="AQ336" i="4" l="1"/>
  <c r="AR336" i="4" s="1"/>
  <c r="AG336" i="4"/>
  <c r="AA336" i="4"/>
  <c r="AS335" i="4"/>
  <c r="AY147" i="203"/>
  <c r="AL150" i="4"/>
  <c r="BR149" i="203"/>
  <c r="BQ149" i="203"/>
  <c r="BC146" i="203"/>
  <c r="AX147" i="203"/>
  <c r="AJ148" i="203"/>
  <c r="BD148" i="203"/>
  <c r="AY148" i="203"/>
  <c r="BB146" i="203"/>
  <c r="BH151" i="203"/>
  <c r="AR148" i="203"/>
  <c r="BG148" i="203"/>
  <c r="AW146" i="203"/>
  <c r="BC147" i="203"/>
  <c r="BA151" i="203"/>
  <c r="AS152" i="4"/>
  <c r="AZ147" i="203"/>
  <c r="AR151" i="4"/>
  <c r="AD146" i="203"/>
  <c r="AN151" i="4"/>
  <c r="AE147" i="203"/>
  <c r="W145" i="203"/>
  <c r="V144" i="203"/>
  <c r="AM336" i="4" l="1"/>
  <c r="AN336" i="4" s="1"/>
  <c r="AJ336" i="4"/>
  <c r="AP337" i="4"/>
  <c r="AE337" i="4"/>
  <c r="AD337" i="4"/>
  <c r="AF337" i="4"/>
  <c r="AL337" i="4"/>
  <c r="AO337" i="4"/>
  <c r="AK337" i="4"/>
  <c r="V143" i="203"/>
  <c r="W144" i="203"/>
  <c r="BD147" i="203"/>
  <c r="BG147" i="203"/>
  <c r="AR147" i="203"/>
  <c r="AZ146" i="203"/>
  <c r="BB145" i="203"/>
  <c r="AJ147" i="203"/>
  <c r="AW145" i="203"/>
  <c r="AE146" i="203"/>
  <c r="AX146" i="203"/>
  <c r="BQ148" i="203"/>
  <c r="BR148" i="203"/>
  <c r="AD145" i="203"/>
  <c r="AR150" i="4"/>
  <c r="AN150" i="4"/>
  <c r="AS151" i="4"/>
  <c r="AL149" i="4"/>
  <c r="AQ337" i="4" l="1"/>
  <c r="AR337" i="4" s="1"/>
  <c r="AG337" i="4"/>
  <c r="AA337" i="4"/>
  <c r="AS336" i="4"/>
  <c r="BQ147" i="203"/>
  <c r="BH149" i="203"/>
  <c r="AY146" i="203"/>
  <c r="AD144" i="203"/>
  <c r="AR149" i="4"/>
  <c r="AN149" i="4"/>
  <c r="BB144" i="203"/>
  <c r="BR147" i="203"/>
  <c r="AR146" i="203"/>
  <c r="AW144" i="203"/>
  <c r="BC145" i="203"/>
  <c r="BG146" i="203"/>
  <c r="AX145" i="203"/>
  <c r="AZ145" i="203"/>
  <c r="AE145" i="203"/>
  <c r="BH150" i="203"/>
  <c r="BD146" i="203"/>
  <c r="AS150" i="4"/>
  <c r="BA150" i="203"/>
  <c r="W143" i="203"/>
  <c r="V142" i="203"/>
  <c r="AJ146" i="203"/>
  <c r="AL148" i="4"/>
  <c r="BA149" i="203"/>
  <c r="AL338" i="4" l="1"/>
  <c r="AP338" i="4"/>
  <c r="AK338" i="4"/>
  <c r="AD338" i="4"/>
  <c r="AO338" i="4"/>
  <c r="AM337" i="4"/>
  <c r="AN337" i="4" s="1"/>
  <c r="AE338" i="4"/>
  <c r="AJ337" i="4"/>
  <c r="AF338" i="4"/>
  <c r="BQ146" i="203"/>
  <c r="BQ145" i="203"/>
  <c r="AN148" i="4"/>
  <c r="AR148" i="4"/>
  <c r="AD143" i="203"/>
  <c r="AW143" i="203"/>
  <c r="BD145" i="203"/>
  <c r="BR146" i="203"/>
  <c r="BA148" i="203"/>
  <c r="BG145" i="203"/>
  <c r="AX144" i="203"/>
  <c r="BC144" i="203"/>
  <c r="AL147" i="4"/>
  <c r="AR145" i="203"/>
  <c r="V141" i="203"/>
  <c r="AE144" i="203"/>
  <c r="W142" i="203"/>
  <c r="AJ145" i="203"/>
  <c r="AY145" i="203"/>
  <c r="AS149" i="4"/>
  <c r="BB143" i="203"/>
  <c r="AZ144" i="203"/>
  <c r="BH148" i="203" l="1"/>
  <c r="AQ338" i="4"/>
  <c r="AR338" i="4" s="1"/>
  <c r="AG338" i="4"/>
  <c r="AA338" i="4"/>
  <c r="AS337" i="4"/>
  <c r="BR145" i="203"/>
  <c r="BC142" i="203"/>
  <c r="BH147" i="203"/>
  <c r="AX143" i="203"/>
  <c r="AY144" i="203"/>
  <c r="BB142" i="203"/>
  <c r="W141" i="203"/>
  <c r="BD144" i="203"/>
  <c r="AR147" i="4"/>
  <c r="AN147" i="4"/>
  <c r="AD142" i="203"/>
  <c r="BG144" i="203"/>
  <c r="AR144" i="203"/>
  <c r="BC143" i="203"/>
  <c r="AW142" i="203"/>
  <c r="V140" i="203"/>
  <c r="AL146" i="4"/>
  <c r="AS148" i="4"/>
  <c r="AY143" i="203"/>
  <c r="AJ144" i="203"/>
  <c r="AZ143" i="203"/>
  <c r="BA147" i="203"/>
  <c r="AE143" i="203"/>
  <c r="AE339" i="4" l="1"/>
  <c r="AK339" i="4"/>
  <c r="AM338" i="4"/>
  <c r="AN338" i="4" s="1"/>
  <c r="AD339" i="4"/>
  <c r="AL339" i="4"/>
  <c r="AO339" i="4"/>
  <c r="AJ338" i="4"/>
  <c r="AP339" i="4"/>
  <c r="AF339" i="4"/>
  <c r="AX142" i="203"/>
  <c r="AJ143" i="203"/>
  <c r="BB141" i="203"/>
  <c r="BH146" i="203"/>
  <c r="AR146" i="4"/>
  <c r="AD141" i="203"/>
  <c r="AN146" i="4"/>
  <c r="BD143" i="203"/>
  <c r="AW141" i="203"/>
  <c r="W140" i="203"/>
  <c r="BG143" i="203"/>
  <c r="AZ142" i="203"/>
  <c r="AL145" i="4"/>
  <c r="BA146" i="203"/>
  <c r="AR143" i="203"/>
  <c r="AE142" i="203"/>
  <c r="V139" i="203"/>
  <c r="BQ144" i="203"/>
  <c r="BR144" i="203"/>
  <c r="AS147" i="4"/>
  <c r="AG339" i="4" l="1"/>
  <c r="AA339" i="4"/>
  <c r="AQ339" i="4"/>
  <c r="AR339" i="4" s="1"/>
  <c r="AS338" i="4"/>
  <c r="AZ141" i="203"/>
  <c r="BQ143" i="203"/>
  <c r="BR143" i="203"/>
  <c r="AD140" i="203"/>
  <c r="AN145" i="4"/>
  <c r="AR145" i="4"/>
  <c r="AE141" i="203"/>
  <c r="BC141" i="203"/>
  <c r="BB140" i="203"/>
  <c r="W139" i="203"/>
  <c r="AW140" i="203"/>
  <c r="AL144" i="4"/>
  <c r="AS146" i="4"/>
  <c r="V138" i="203"/>
  <c r="AX141" i="203"/>
  <c r="AY142" i="203"/>
  <c r="BH145" i="203"/>
  <c r="AJ142" i="203"/>
  <c r="BG142" i="203"/>
  <c r="AR142" i="203"/>
  <c r="BD142" i="203"/>
  <c r="AM339" i="4" l="1"/>
  <c r="AN339" i="4" s="1"/>
  <c r="AL340" i="4"/>
  <c r="AK340" i="4"/>
  <c r="AF340" i="4"/>
  <c r="AE340" i="4"/>
  <c r="AO340" i="4"/>
  <c r="AD340" i="4"/>
  <c r="AP340" i="4"/>
  <c r="AJ339" i="4"/>
  <c r="BA145" i="203"/>
  <c r="BQ141" i="203"/>
  <c r="AZ140" i="203"/>
  <c r="W138" i="203"/>
  <c r="BG141" i="203"/>
  <c r="BQ142" i="203"/>
  <c r="BR142" i="203"/>
  <c r="BB139" i="203"/>
  <c r="AR144" i="4"/>
  <c r="AN144" i="4"/>
  <c r="AD139" i="203"/>
  <c r="AE140" i="203"/>
  <c r="BD141" i="203"/>
  <c r="AW139" i="203"/>
  <c r="AJ141" i="203"/>
  <c r="BC140" i="203"/>
  <c r="AR141" i="203"/>
  <c r="AX140" i="203"/>
  <c r="AL143" i="4"/>
  <c r="V137" i="203"/>
  <c r="AS145" i="4"/>
  <c r="AY141" i="203"/>
  <c r="AS339" i="4" l="1"/>
  <c r="AG340" i="4"/>
  <c r="AA340" i="4"/>
  <c r="AQ340" i="4"/>
  <c r="AR340" i="4" s="1"/>
  <c r="BR141" i="203"/>
  <c r="AZ139" i="203"/>
  <c r="AX139" i="203"/>
  <c r="AW138" i="203"/>
  <c r="AY140" i="203"/>
  <c r="BD140" i="203"/>
  <c r="AJ140" i="203"/>
  <c r="AL142" i="4"/>
  <c r="BG140" i="203"/>
  <c r="AN143" i="4"/>
  <c r="AD138" i="203"/>
  <c r="AR143" i="4"/>
  <c r="AR140" i="203"/>
  <c r="W137" i="203"/>
  <c r="AE139" i="203"/>
  <c r="V136" i="203"/>
  <c r="BC139" i="203"/>
  <c r="BB138" i="203"/>
  <c r="BH144" i="203"/>
  <c r="AS144" i="4"/>
  <c r="BA144" i="203"/>
  <c r="AD341" i="4" l="1"/>
  <c r="AF341" i="4"/>
  <c r="AM340" i="4"/>
  <c r="AN340" i="4" s="1"/>
  <c r="AO341" i="4"/>
  <c r="AL341" i="4"/>
  <c r="AJ340" i="4"/>
  <c r="AE341" i="4"/>
  <c r="AP341" i="4"/>
  <c r="AK341" i="4"/>
  <c r="BQ140" i="203"/>
  <c r="BR140" i="203"/>
  <c r="AR139" i="203"/>
  <c r="BG139" i="203"/>
  <c r="AD137" i="203"/>
  <c r="AN142" i="4"/>
  <c r="AR142" i="4"/>
  <c r="BD139" i="203"/>
  <c r="AS143" i="4"/>
  <c r="BC138" i="203"/>
  <c r="BH142" i="203"/>
  <c r="V135" i="203"/>
  <c r="W136" i="203"/>
  <c r="AE138" i="203"/>
  <c r="AW137" i="203"/>
  <c r="AL141" i="4"/>
  <c r="BB137" i="203"/>
  <c r="BA143" i="203"/>
  <c r="AX138" i="203"/>
  <c r="AJ139" i="203"/>
  <c r="AZ138" i="203"/>
  <c r="BH143" i="203"/>
  <c r="AY139" i="203"/>
  <c r="BH141" i="203" l="1"/>
  <c r="BA142" i="203"/>
  <c r="AQ341" i="4"/>
  <c r="AR341" i="4" s="1"/>
  <c r="AS340" i="4"/>
  <c r="AG341" i="4"/>
  <c r="AA341" i="4"/>
  <c r="AN141" i="4"/>
  <c r="AR141" i="4"/>
  <c r="AD136" i="203"/>
  <c r="AZ137" i="203"/>
  <c r="AS142" i="4"/>
  <c r="AX137" i="203"/>
  <c r="BR139" i="203"/>
  <c r="BQ139" i="203"/>
  <c r="AW136" i="203"/>
  <c r="BA141" i="203"/>
  <c r="AE137" i="203"/>
  <c r="BD138" i="203"/>
  <c r="AY138" i="203"/>
  <c r="AL140" i="4"/>
  <c r="V134" i="203"/>
  <c r="AJ138" i="203"/>
  <c r="AR138" i="203"/>
  <c r="W135" i="203"/>
  <c r="BB136" i="203"/>
  <c r="BC137" i="203"/>
  <c r="BG138" i="203"/>
  <c r="AP342" i="4" l="1"/>
  <c r="AJ341" i="4"/>
  <c r="AE342" i="4"/>
  <c r="AL342" i="4"/>
  <c r="AO342" i="4"/>
  <c r="AF342" i="4"/>
  <c r="AM341" i="4"/>
  <c r="AN341" i="4" s="1"/>
  <c r="AD342" i="4"/>
  <c r="AK342" i="4"/>
  <c r="BA140" i="203"/>
  <c r="BH140" i="203"/>
  <c r="AJ137" i="203"/>
  <c r="W134" i="203"/>
  <c r="AR137" i="203"/>
  <c r="AL139" i="4"/>
  <c r="V133" i="203"/>
  <c r="AX136" i="203"/>
  <c r="BC135" i="203"/>
  <c r="BB135" i="203"/>
  <c r="AR140" i="4"/>
  <c r="AD135" i="203"/>
  <c r="AN140" i="4"/>
  <c r="AY137" i="203"/>
  <c r="AW135" i="203"/>
  <c r="BQ138" i="203"/>
  <c r="BR138" i="203"/>
  <c r="BG137" i="203"/>
  <c r="AZ136" i="203"/>
  <c r="AS141" i="4"/>
  <c r="BD137" i="203"/>
  <c r="BC136" i="203"/>
  <c r="AE136" i="203"/>
  <c r="AQ342" i="4" l="1"/>
  <c r="AR342" i="4" s="1"/>
  <c r="AG342" i="4"/>
  <c r="AA342" i="4"/>
  <c r="AS341" i="4"/>
  <c r="AY136" i="203"/>
  <c r="BD136" i="203"/>
  <c r="BB134" i="203"/>
  <c r="AX135" i="203"/>
  <c r="W133" i="203"/>
  <c r="BG136" i="203"/>
  <c r="AL138" i="4"/>
  <c r="BQ137" i="203"/>
  <c r="BR137" i="203"/>
  <c r="AZ135" i="203"/>
  <c r="V132" i="203"/>
  <c r="AJ136" i="203"/>
  <c r="AE135" i="203"/>
  <c r="AR139" i="4"/>
  <c r="AD134" i="203"/>
  <c r="AN139" i="4"/>
  <c r="AR136" i="203"/>
  <c r="AW134" i="203"/>
  <c r="AS140" i="4"/>
  <c r="AJ342" i="4" l="1"/>
  <c r="AP343" i="4"/>
  <c r="AO343" i="4"/>
  <c r="AM342" i="4"/>
  <c r="AN342" i="4" s="1"/>
  <c r="AL343" i="4"/>
  <c r="AK343" i="4"/>
  <c r="AE343" i="4"/>
  <c r="AD343" i="4"/>
  <c r="AF343" i="4"/>
  <c r="BH139" i="203"/>
  <c r="AX134" i="203"/>
  <c r="V131" i="203"/>
  <c r="AE134" i="203"/>
  <c r="AS139" i="4"/>
  <c r="BC134" i="203"/>
  <c r="AY135" i="203"/>
  <c r="BA139" i="203"/>
  <c r="AZ134" i="203"/>
  <c r="BD135" i="203"/>
  <c r="AR135" i="203"/>
  <c r="BR136" i="203"/>
  <c r="BQ136" i="203"/>
  <c r="AN138" i="4"/>
  <c r="AD133" i="203"/>
  <c r="AR138" i="4"/>
  <c r="AJ135" i="203"/>
  <c r="W132" i="203"/>
  <c r="AW133" i="203"/>
  <c r="AL137" i="4"/>
  <c r="BG135" i="203"/>
  <c r="BB133" i="203"/>
  <c r="AS342" i="4" l="1"/>
  <c r="AQ343" i="4"/>
  <c r="AR343" i="4" s="1"/>
  <c r="AG343" i="4"/>
  <c r="AA343" i="4"/>
  <c r="AW132" i="203"/>
  <c r="AZ133" i="203"/>
  <c r="V130" i="203"/>
  <c r="AN137" i="4"/>
  <c r="AD132" i="203"/>
  <c r="AR137" i="4"/>
  <c r="AX133" i="203"/>
  <c r="W131" i="203"/>
  <c r="BD134" i="203"/>
  <c r="BC132" i="203"/>
  <c r="AE133" i="203"/>
  <c r="BG134" i="203"/>
  <c r="BC133" i="203"/>
  <c r="BB132" i="203"/>
  <c r="AY134" i="203"/>
  <c r="AL136" i="4"/>
  <c r="AS138" i="4"/>
  <c r="BA138" i="203"/>
  <c r="AJ134" i="203"/>
  <c r="BR135" i="203"/>
  <c r="BQ135" i="203"/>
  <c r="BH138" i="203"/>
  <c r="AR134" i="203"/>
  <c r="AM343" i="4" l="1"/>
  <c r="AN343" i="4" s="1"/>
  <c r="AF344" i="4"/>
  <c r="AK344" i="4"/>
  <c r="AP344" i="4"/>
  <c r="AO344" i="4"/>
  <c r="AJ343" i="4"/>
  <c r="AE344" i="4"/>
  <c r="AL344" i="4"/>
  <c r="AD344" i="4"/>
  <c r="BD133" i="203"/>
  <c r="AY133" i="203"/>
  <c r="BG133" i="203"/>
  <c r="AJ133" i="203"/>
  <c r="V129" i="203"/>
  <c r="AS137" i="4"/>
  <c r="AW131" i="203"/>
  <c r="AR133" i="203"/>
  <c r="BQ134" i="203"/>
  <c r="BR134" i="203"/>
  <c r="W130" i="203"/>
  <c r="AE132" i="203"/>
  <c r="AR136" i="4"/>
  <c r="AD131" i="203"/>
  <c r="AN136" i="4"/>
  <c r="AL135" i="4"/>
  <c r="BH137" i="203"/>
  <c r="AX132" i="203"/>
  <c r="AZ132" i="203"/>
  <c r="BB131" i="203"/>
  <c r="BA137" i="203"/>
  <c r="AQ344" i="4" l="1"/>
  <c r="AR344" i="4" s="1"/>
  <c r="AS343" i="4"/>
  <c r="AG344" i="4"/>
  <c r="AA344" i="4"/>
  <c r="AS136" i="4"/>
  <c r="AY131" i="203"/>
  <c r="AN135" i="4"/>
  <c r="AR135" i="4"/>
  <c r="AD130" i="203"/>
  <c r="W129" i="203"/>
  <c r="AJ132" i="203"/>
  <c r="AZ131" i="203"/>
  <c r="AR132" i="203"/>
  <c r="AX131" i="203"/>
  <c r="AW130" i="203"/>
  <c r="BQ133" i="203"/>
  <c r="BR133" i="203"/>
  <c r="BH136" i="203"/>
  <c r="AY132" i="203"/>
  <c r="BG132" i="203"/>
  <c r="AL134" i="4"/>
  <c r="BD132" i="203"/>
  <c r="BB130" i="203"/>
  <c r="AE131" i="203"/>
  <c r="V128" i="203"/>
  <c r="BC131" i="203"/>
  <c r="BA136" i="203"/>
  <c r="AM344" i="4" l="1"/>
  <c r="AN344" i="4" s="1"/>
  <c r="AO345" i="4"/>
  <c r="AP345" i="4"/>
  <c r="AD345" i="4"/>
  <c r="AF345" i="4"/>
  <c r="AJ344" i="4"/>
  <c r="AL345" i="4"/>
  <c r="AE345" i="4"/>
  <c r="AK345" i="4"/>
  <c r="BA134" i="203"/>
  <c r="AY130" i="203"/>
  <c r="BC129" i="203"/>
  <c r="BC130" i="203"/>
  <c r="AX130" i="203"/>
  <c r="BB129" i="203"/>
  <c r="BA135" i="203"/>
  <c r="BH135" i="203"/>
  <c r="AW129" i="203"/>
  <c r="AS135" i="4"/>
  <c r="AZ130" i="203"/>
  <c r="V127" i="203"/>
  <c r="AE130" i="203"/>
  <c r="BH134" i="203"/>
  <c r="W128" i="203"/>
  <c r="AD129" i="203"/>
  <c r="AR134" i="4"/>
  <c r="AN134" i="4"/>
  <c r="BD131" i="203"/>
  <c r="AR131" i="203"/>
  <c r="AL133" i="4"/>
  <c r="BG131" i="203"/>
  <c r="BR132" i="203"/>
  <c r="BQ132" i="203"/>
  <c r="AJ131" i="203"/>
  <c r="AS344" i="4" l="1"/>
  <c r="AG345" i="4"/>
  <c r="AA345" i="4"/>
  <c r="AQ345" i="4"/>
  <c r="AR345" i="4" s="1"/>
  <c r="BR130" i="203"/>
  <c r="AE129" i="203"/>
  <c r="AR130" i="203"/>
  <c r="AN133" i="4"/>
  <c r="AR133" i="4"/>
  <c r="AD128" i="203"/>
  <c r="AS134" i="4"/>
  <c r="AJ130" i="203"/>
  <c r="BG130" i="203"/>
  <c r="AW128" i="203"/>
  <c r="BD130" i="203"/>
  <c r="AZ129" i="203"/>
  <c r="BB128" i="203"/>
  <c r="AX129" i="203"/>
  <c r="BQ131" i="203"/>
  <c r="BR131" i="203"/>
  <c r="V126" i="203"/>
  <c r="W127" i="203"/>
  <c r="AL132" i="4"/>
  <c r="AL346" i="4" l="1"/>
  <c r="AM345" i="4"/>
  <c r="AN345" i="4" s="1"/>
  <c r="AD346" i="4"/>
  <c r="AJ345" i="4"/>
  <c r="AO346" i="4"/>
  <c r="AP346" i="4"/>
  <c r="AE346" i="4"/>
  <c r="AF346" i="4"/>
  <c r="AK346" i="4"/>
  <c r="BA132" i="203"/>
  <c r="BQ130" i="203"/>
  <c r="BG129" i="203"/>
  <c r="AJ129" i="203"/>
  <c r="AZ128" i="203"/>
  <c r="W126" i="203"/>
  <c r="AY129" i="203"/>
  <c r="AR129" i="203"/>
  <c r="AR132" i="4"/>
  <c r="AD127" i="203"/>
  <c r="AN132" i="4"/>
  <c r="BC128" i="203"/>
  <c r="AX128" i="203"/>
  <c r="AW127" i="203"/>
  <c r="BB127" i="203"/>
  <c r="BH133" i="203"/>
  <c r="AS133" i="4"/>
  <c r="BA133" i="203"/>
  <c r="AE128" i="203"/>
  <c r="AL131" i="4"/>
  <c r="BD129" i="203"/>
  <c r="BH132" i="203"/>
  <c r="V125" i="203"/>
  <c r="AS345" i="4" l="1"/>
  <c r="AQ346" i="4"/>
  <c r="AR346" i="4" s="1"/>
  <c r="AG346" i="4"/>
  <c r="AA346" i="4"/>
  <c r="AZ127" i="203"/>
  <c r="AL130" i="4"/>
  <c r="AS132" i="4"/>
  <c r="BB126" i="203"/>
  <c r="BQ129" i="203"/>
  <c r="BR129" i="203"/>
  <c r="AX127" i="203"/>
  <c r="BC127" i="203"/>
  <c r="V124" i="203"/>
  <c r="BG128" i="203"/>
  <c r="AJ128" i="203"/>
  <c r="BD128" i="203"/>
  <c r="AW126" i="203"/>
  <c r="AR128" i="203"/>
  <c r="BA130" i="203"/>
  <c r="AY128" i="203"/>
  <c r="AR131" i="4"/>
  <c r="AN131" i="4"/>
  <c r="AD126" i="203"/>
  <c r="W125" i="203"/>
  <c r="BH130" i="203"/>
  <c r="AE127" i="203"/>
  <c r="AD347" i="4" l="1"/>
  <c r="AM346" i="4"/>
  <c r="AN346" i="4" s="1"/>
  <c r="AK347" i="4"/>
  <c r="AJ346" i="4"/>
  <c r="AP347" i="4"/>
  <c r="AO347" i="4"/>
  <c r="AL347" i="4"/>
  <c r="AF347" i="4"/>
  <c r="AE347" i="4"/>
  <c r="BQ127" i="203"/>
  <c r="W124" i="203"/>
  <c r="BC126" i="203"/>
  <c r="BH131" i="203"/>
  <c r="AL129" i="4"/>
  <c r="AZ126" i="203"/>
  <c r="BA131" i="203"/>
  <c r="AW125" i="203"/>
  <c r="V123" i="203"/>
  <c r="AD125" i="203"/>
  <c r="AN130" i="4"/>
  <c r="AR130" i="4"/>
  <c r="BG127" i="203"/>
  <c r="AJ127" i="203"/>
  <c r="AE126" i="203"/>
  <c r="BR128" i="203"/>
  <c r="BQ128" i="203"/>
  <c r="BD127" i="203"/>
  <c r="AR127" i="203"/>
  <c r="AX126" i="203"/>
  <c r="AS131" i="4"/>
  <c r="BB125" i="203"/>
  <c r="AY127" i="203"/>
  <c r="AQ347" i="4" l="1"/>
  <c r="AR347" i="4" s="1"/>
  <c r="AS346" i="4"/>
  <c r="AA347" i="4"/>
  <c r="AG347" i="4"/>
  <c r="BQ126" i="203"/>
  <c r="BR127" i="203"/>
  <c r="AY125" i="203"/>
  <c r="BG126" i="203"/>
  <c r="AN129" i="4"/>
  <c r="AD124" i="203"/>
  <c r="AR129" i="4"/>
  <c r="BC125" i="203"/>
  <c r="AJ126" i="203"/>
  <c r="AL128" i="4"/>
  <c r="AZ125" i="203"/>
  <c r="AR126" i="203"/>
  <c r="AS130" i="4"/>
  <c r="AX125" i="203"/>
  <c r="W123" i="203"/>
  <c r="AE125" i="203"/>
  <c r="AY126" i="203"/>
  <c r="V122" i="203"/>
  <c r="BB124" i="203"/>
  <c r="AW124" i="203"/>
  <c r="BD126" i="203"/>
  <c r="AP348" i="4" l="1"/>
  <c r="AE348" i="4"/>
  <c r="AK348" i="4"/>
  <c r="AF348" i="4"/>
  <c r="AJ347" i="4"/>
  <c r="AD348" i="4"/>
  <c r="AO348" i="4"/>
  <c r="AL348" i="4"/>
  <c r="AM347" i="4"/>
  <c r="AN347" i="4" s="1"/>
  <c r="BR126" i="203"/>
  <c r="BQ125" i="203"/>
  <c r="BC123" i="203"/>
  <c r="V121" i="203"/>
  <c r="AX124" i="203"/>
  <c r="AL127" i="4"/>
  <c r="AE124" i="203"/>
  <c r="W122" i="203"/>
  <c r="AD123" i="203"/>
  <c r="AR128" i="4"/>
  <c r="AN128" i="4"/>
  <c r="BH129" i="203"/>
  <c r="BC124" i="203"/>
  <c r="AR125" i="203"/>
  <c r="AW123" i="203"/>
  <c r="BB123" i="203"/>
  <c r="BA129" i="203"/>
  <c r="AJ125" i="203"/>
  <c r="AZ124" i="203"/>
  <c r="BG125" i="203"/>
  <c r="BD125" i="203"/>
  <c r="AS129" i="4"/>
  <c r="AQ348" i="4" l="1"/>
  <c r="AR348" i="4" s="1"/>
  <c r="AS347" i="4"/>
  <c r="AG348" i="4"/>
  <c r="AA348" i="4"/>
  <c r="BR125" i="203"/>
  <c r="AY124" i="203"/>
  <c r="AE123" i="203"/>
  <c r="BH127" i="203"/>
  <c r="V120" i="203"/>
  <c r="BH128" i="203"/>
  <c r="AS128" i="4"/>
  <c r="AL126" i="4"/>
  <c r="BA128" i="203"/>
  <c r="BG124" i="203"/>
  <c r="AW122" i="203"/>
  <c r="W121" i="203"/>
  <c r="BD124" i="203"/>
  <c r="BB122" i="203"/>
  <c r="AN127" i="4"/>
  <c r="AD122" i="203"/>
  <c r="AR127" i="4"/>
  <c r="AJ124" i="203"/>
  <c r="AY123" i="203"/>
  <c r="AZ123" i="203"/>
  <c r="AX123" i="203"/>
  <c r="AR124" i="203"/>
  <c r="BA127" i="203" l="1"/>
  <c r="AE349" i="4"/>
  <c r="AP349" i="4"/>
  <c r="AJ348" i="4"/>
  <c r="AD349" i="4"/>
  <c r="AM348" i="4"/>
  <c r="AN348" i="4" s="1"/>
  <c r="AK349" i="4"/>
  <c r="AF349" i="4"/>
  <c r="AL349" i="4"/>
  <c r="AO349" i="4"/>
  <c r="AJ123" i="203"/>
  <c r="AR123" i="203"/>
  <c r="AY122" i="203"/>
  <c r="AZ122" i="203"/>
  <c r="AS127" i="4"/>
  <c r="AW121" i="203"/>
  <c r="BC122" i="203"/>
  <c r="V119" i="203"/>
  <c r="AX122" i="203"/>
  <c r="BR124" i="203"/>
  <c r="BQ124" i="203"/>
  <c r="AR126" i="4"/>
  <c r="AD121" i="203"/>
  <c r="AN126" i="4"/>
  <c r="W120" i="203"/>
  <c r="BD123" i="203"/>
  <c r="AE122" i="203"/>
  <c r="BA126" i="203"/>
  <c r="AL125" i="4"/>
  <c r="BG123" i="203"/>
  <c r="BB121" i="203"/>
  <c r="BH126" i="203"/>
  <c r="AQ349" i="4" l="1"/>
  <c r="AR349" i="4" s="1"/>
  <c r="AG349" i="4"/>
  <c r="AA349" i="4"/>
  <c r="AS348" i="4"/>
  <c r="BA125" i="203"/>
  <c r="BQ123" i="203"/>
  <c r="BR123" i="203"/>
  <c r="BQ122" i="203"/>
  <c r="AY121" i="203"/>
  <c r="V118" i="203"/>
  <c r="AL124" i="4"/>
  <c r="AS126" i="4"/>
  <c r="BH125" i="203"/>
  <c r="BG122" i="203"/>
  <c r="AX121" i="203"/>
  <c r="W119" i="203"/>
  <c r="BC120" i="203"/>
  <c r="BD122" i="203"/>
  <c r="AW120" i="203"/>
  <c r="AR122" i="203"/>
  <c r="BB120" i="203"/>
  <c r="AZ121" i="203"/>
  <c r="AE121" i="203"/>
  <c r="AJ122" i="203"/>
  <c r="BC121" i="203"/>
  <c r="AD120" i="203"/>
  <c r="AR125" i="4"/>
  <c r="AN125" i="4"/>
  <c r="AL350" i="4" l="1"/>
  <c r="AJ349" i="4"/>
  <c r="AP350" i="4"/>
  <c r="AM349" i="4"/>
  <c r="AN349" i="4" s="1"/>
  <c r="AE350" i="4"/>
  <c r="AK350" i="4"/>
  <c r="AO350" i="4"/>
  <c r="AD350" i="4"/>
  <c r="AF350" i="4"/>
  <c r="BR122" i="203"/>
  <c r="BB119" i="203"/>
  <c r="AL123" i="4"/>
  <c r="V117" i="203"/>
  <c r="AN124" i="4"/>
  <c r="AD119" i="203"/>
  <c r="AR124" i="4"/>
  <c r="AW119" i="203"/>
  <c r="AE120" i="203"/>
  <c r="BG121" i="203"/>
  <c r="W118" i="203"/>
  <c r="AZ120" i="203"/>
  <c r="AS125" i="4"/>
  <c r="BD121" i="203"/>
  <c r="AR121" i="203"/>
  <c r="AX120" i="203"/>
  <c r="AJ121" i="203"/>
  <c r="AQ350" i="4" l="1"/>
  <c r="AR350" i="4" s="1"/>
  <c r="AS349" i="4"/>
  <c r="AG350" i="4"/>
  <c r="AA350" i="4"/>
  <c r="BA123" i="203"/>
  <c r="BH123" i="203"/>
  <c r="BC118" i="203"/>
  <c r="W117" i="203"/>
  <c r="AX119" i="203"/>
  <c r="AE119" i="203"/>
  <c r="AL122" i="4"/>
  <c r="BH124" i="203"/>
  <c r="BB118" i="203"/>
  <c r="AY120" i="203"/>
  <c r="BA124" i="203"/>
  <c r="BC119" i="203"/>
  <c r="AN123" i="4"/>
  <c r="AR123" i="4"/>
  <c r="AD118" i="203"/>
  <c r="BQ121" i="203"/>
  <c r="BR121" i="203"/>
  <c r="BG120" i="203"/>
  <c r="AW118" i="203"/>
  <c r="AJ120" i="203"/>
  <c r="BD120" i="203"/>
  <c r="AZ119" i="203"/>
  <c r="AR120" i="203"/>
  <c r="AS124" i="4"/>
  <c r="V116" i="203"/>
  <c r="AM350" i="4" l="1"/>
  <c r="AN350" i="4" s="1"/>
  <c r="AP351" i="4"/>
  <c r="AD351" i="4"/>
  <c r="AF351" i="4"/>
  <c r="AO351" i="4"/>
  <c r="AJ350" i="4"/>
  <c r="AK351" i="4"/>
  <c r="AL351" i="4"/>
  <c r="AE351" i="4"/>
  <c r="BG119" i="203"/>
  <c r="AJ119" i="203"/>
  <c r="BC117" i="203"/>
  <c r="BD119" i="203"/>
  <c r="AE118" i="203"/>
  <c r="V115" i="203"/>
  <c r="BB117" i="203"/>
  <c r="AL121" i="4"/>
  <c r="W116" i="203"/>
  <c r="AN122" i="4"/>
  <c r="AR122" i="4"/>
  <c r="AD117" i="203"/>
  <c r="AR119" i="203"/>
  <c r="AY118" i="203"/>
  <c r="AZ118" i="203"/>
  <c r="AX118" i="203"/>
  <c r="BR120" i="203"/>
  <c r="BQ120" i="203"/>
  <c r="AW117" i="203"/>
  <c r="BH122" i="203"/>
  <c r="AY119" i="203"/>
  <c r="AS123" i="4"/>
  <c r="AQ351" i="4" l="1"/>
  <c r="AR351" i="4" s="1"/>
  <c r="AS350" i="4"/>
  <c r="AA351" i="4"/>
  <c r="AG351" i="4"/>
  <c r="BA122" i="203"/>
  <c r="AJ118" i="203"/>
  <c r="BG118" i="203"/>
  <c r="BB116" i="203"/>
  <c r="BD118" i="203"/>
  <c r="AX117" i="203"/>
  <c r="BR119" i="203"/>
  <c r="BQ119" i="203"/>
  <c r="AW116" i="203"/>
  <c r="W115" i="203"/>
  <c r="AS122" i="4"/>
  <c r="AZ117" i="203"/>
  <c r="AR118" i="203"/>
  <c r="AL120" i="4"/>
  <c r="AE117" i="203"/>
  <c r="AR121" i="4"/>
  <c r="AD116" i="203"/>
  <c r="AN121" i="4"/>
  <c r="V114" i="203"/>
  <c r="AD352" i="4" l="1"/>
  <c r="AM351" i="4"/>
  <c r="AN351" i="4" s="1"/>
  <c r="AE352" i="4"/>
  <c r="AF352" i="4"/>
  <c r="AK352" i="4"/>
  <c r="AJ351" i="4"/>
  <c r="AO352" i="4"/>
  <c r="AL352" i="4"/>
  <c r="AP352" i="4"/>
  <c r="AY117" i="203"/>
  <c r="BR118" i="203"/>
  <c r="BQ118" i="203"/>
  <c r="AZ116" i="203"/>
  <c r="BB115" i="203"/>
  <c r="BH121" i="203"/>
  <c r="BA121" i="203"/>
  <c r="BD117" i="203"/>
  <c r="AR120" i="4"/>
  <c r="AN120" i="4"/>
  <c r="AD115" i="203"/>
  <c r="AR117" i="203"/>
  <c r="BG117" i="203"/>
  <c r="AW115" i="203"/>
  <c r="AJ117" i="203"/>
  <c r="AL119" i="4"/>
  <c r="AE116" i="203"/>
  <c r="W114" i="203"/>
  <c r="BC116" i="203"/>
  <c r="AS121" i="4"/>
  <c r="V113" i="203"/>
  <c r="AX116" i="203"/>
  <c r="AS351" i="4" l="1"/>
  <c r="AQ352" i="4"/>
  <c r="AR352" i="4" s="1"/>
  <c r="AG352" i="4"/>
  <c r="AA352" i="4"/>
  <c r="BC115" i="203"/>
  <c r="BG116" i="203"/>
  <c r="BD116" i="203"/>
  <c r="AY116" i="203"/>
  <c r="AE115" i="203"/>
  <c r="AX115" i="203"/>
  <c r="AL118" i="4"/>
  <c r="AZ115" i="203"/>
  <c r="AS120" i="4"/>
  <c r="W113" i="203"/>
  <c r="AW114" i="203"/>
  <c r="BA120" i="203"/>
  <c r="AR116" i="203"/>
  <c r="AN119" i="4"/>
  <c r="AR119" i="4"/>
  <c r="AD114" i="203"/>
  <c r="BH120" i="203"/>
  <c r="V112" i="203"/>
  <c r="AJ116" i="203"/>
  <c r="BB114" i="203"/>
  <c r="BR117" i="203"/>
  <c r="BQ117" i="203"/>
  <c r="AL353" i="4" l="1"/>
  <c r="AM352" i="4"/>
  <c r="AN352" i="4" s="1"/>
  <c r="AJ352" i="4"/>
  <c r="AK353" i="4"/>
  <c r="AE353" i="4"/>
  <c r="AD353" i="4"/>
  <c r="AO353" i="4"/>
  <c r="AP353" i="4"/>
  <c r="AF353" i="4"/>
  <c r="BA118" i="203"/>
  <c r="AR115" i="203"/>
  <c r="BA119" i="203"/>
  <c r="BD115" i="203"/>
  <c r="BC114" i="203"/>
  <c r="AX114" i="203"/>
  <c r="V111" i="203"/>
  <c r="BH118" i="203"/>
  <c r="AY115" i="203"/>
  <c r="BH119" i="203"/>
  <c r="AZ114" i="203"/>
  <c r="BG115" i="203"/>
  <c r="AS119" i="4"/>
  <c r="AL117" i="4"/>
  <c r="BR116" i="203"/>
  <c r="BQ116" i="203"/>
  <c r="AW113" i="203"/>
  <c r="AE114" i="203"/>
  <c r="W112" i="203"/>
  <c r="AD113" i="203"/>
  <c r="AN118" i="4"/>
  <c r="AR118" i="4"/>
  <c r="BB113" i="203"/>
  <c r="AJ115" i="203"/>
  <c r="AQ353" i="4" l="1"/>
  <c r="AR353" i="4" s="1"/>
  <c r="AG353" i="4"/>
  <c r="AA353" i="4"/>
  <c r="AS352" i="4"/>
  <c r="BH117" i="203"/>
  <c r="AS118" i="4"/>
  <c r="AW112" i="203"/>
  <c r="AE113" i="203"/>
  <c r="BA117" i="203"/>
  <c r="AZ113" i="203"/>
  <c r="AY114" i="203"/>
  <c r="V110" i="203"/>
  <c r="BB112" i="203"/>
  <c r="BR115" i="203"/>
  <c r="BQ115" i="203"/>
  <c r="AR114" i="203"/>
  <c r="BD114" i="203"/>
  <c r="AJ114" i="203"/>
  <c r="BC113" i="203"/>
  <c r="AN117" i="4"/>
  <c r="AD112" i="203"/>
  <c r="AR117" i="4"/>
  <c r="BG114" i="203"/>
  <c r="W111" i="203"/>
  <c r="AX113" i="203"/>
  <c r="AL116" i="4"/>
  <c r="AM353" i="4" l="1"/>
  <c r="AN353" i="4" s="1"/>
  <c r="AO354" i="4"/>
  <c r="AJ353" i="4"/>
  <c r="AF354" i="4"/>
  <c r="AK354" i="4"/>
  <c r="AL354" i="4"/>
  <c r="AP354" i="4"/>
  <c r="AD354" i="4"/>
  <c r="AE354" i="4"/>
  <c r="BC111" i="203"/>
  <c r="BG113" i="203"/>
  <c r="BQ114" i="203"/>
  <c r="BR114" i="203"/>
  <c r="AY113" i="203"/>
  <c r="AE112" i="203"/>
  <c r="BB111" i="203"/>
  <c r="BH116" i="203"/>
  <c r="AX112" i="203"/>
  <c r="BC112" i="203"/>
  <c r="BD113" i="203"/>
  <c r="AZ112" i="203"/>
  <c r="W110" i="203"/>
  <c r="AW111" i="203"/>
  <c r="AS117" i="4"/>
  <c r="AL115" i="4"/>
  <c r="AR113" i="203"/>
  <c r="AN116" i="4"/>
  <c r="AD111" i="203"/>
  <c r="AR116" i="4"/>
  <c r="V109" i="203"/>
  <c r="AJ113" i="203"/>
  <c r="AS353" i="4" l="1"/>
  <c r="AG354" i="4"/>
  <c r="AA354" i="4"/>
  <c r="AQ354" i="4"/>
  <c r="AR354" i="4" s="1"/>
  <c r="BA116" i="203"/>
  <c r="BC110" i="203"/>
  <c r="BB110" i="203"/>
  <c r="BQ113" i="203"/>
  <c r="AN115" i="4"/>
  <c r="AD110" i="203"/>
  <c r="AR115" i="4"/>
  <c r="AR112" i="203"/>
  <c r="AJ112" i="203"/>
  <c r="V108" i="203"/>
  <c r="BG112" i="203"/>
  <c r="AW110" i="203"/>
  <c r="AZ111" i="203"/>
  <c r="AX111" i="203"/>
  <c r="BD112" i="203"/>
  <c r="AS116" i="4"/>
  <c r="AY112" i="203"/>
  <c r="AL114" i="4"/>
  <c r="AE111" i="203"/>
  <c r="W109" i="203"/>
  <c r="AK355" i="4" l="1"/>
  <c r="AM354" i="4"/>
  <c r="AN354" i="4" s="1"/>
  <c r="AP355" i="4"/>
  <c r="AJ354" i="4"/>
  <c r="AL355" i="4"/>
  <c r="AE355" i="4"/>
  <c r="AF355" i="4"/>
  <c r="AD355" i="4"/>
  <c r="AO355" i="4"/>
  <c r="AW109" i="203"/>
  <c r="AJ111" i="203"/>
  <c r="AY111" i="203"/>
  <c r="AS115" i="4"/>
  <c r="AL113" i="4"/>
  <c r="AN114" i="4"/>
  <c r="AD109" i="203"/>
  <c r="AR114" i="4"/>
  <c r="AR111" i="203"/>
  <c r="BH115" i="203"/>
  <c r="W108" i="203"/>
  <c r="AZ110" i="203"/>
  <c r="BA115" i="203"/>
  <c r="AE110" i="203"/>
  <c r="BR112" i="203"/>
  <c r="BQ112" i="203"/>
  <c r="BD111" i="203"/>
  <c r="BB109" i="203"/>
  <c r="V107" i="203"/>
  <c r="BG111" i="203"/>
  <c r="BR113" i="203"/>
  <c r="AX110" i="203"/>
  <c r="AQ355" i="4" l="1"/>
  <c r="AR355" i="4" s="1"/>
  <c r="AS354" i="4"/>
  <c r="AA355" i="4"/>
  <c r="AG355" i="4"/>
  <c r="BB108" i="203"/>
  <c r="W107" i="203"/>
  <c r="AY110" i="203"/>
  <c r="BC109" i="203"/>
  <c r="AE109" i="203"/>
  <c r="AL112" i="4"/>
  <c r="BD110" i="203"/>
  <c r="AZ109" i="203"/>
  <c r="AS114" i="4"/>
  <c r="BG110" i="203"/>
  <c r="AW108" i="203"/>
  <c r="AR110" i="203"/>
  <c r="V106" i="203"/>
  <c r="BH114" i="203"/>
  <c r="AD108" i="203"/>
  <c r="AR113" i="4"/>
  <c r="AN113" i="4"/>
  <c r="BA114" i="203"/>
  <c r="AX109" i="203"/>
  <c r="AJ110" i="203"/>
  <c r="BQ111" i="203"/>
  <c r="BR111" i="203"/>
  <c r="AM355" i="4" l="1"/>
  <c r="AN355" i="4" s="1"/>
  <c r="AE356" i="4"/>
  <c r="AK356" i="4"/>
  <c r="AL356" i="4"/>
  <c r="AO356" i="4"/>
  <c r="AD356" i="4"/>
  <c r="AF356" i="4"/>
  <c r="AJ355" i="4"/>
  <c r="AP356" i="4"/>
  <c r="AY108" i="203"/>
  <c r="BC107" i="203"/>
  <c r="AY109" i="203"/>
  <c r="AS113" i="4"/>
  <c r="AX108" i="203"/>
  <c r="AD107" i="203"/>
  <c r="AN112" i="4"/>
  <c r="AR112" i="4"/>
  <c r="BA113" i="203"/>
  <c r="BB107" i="203"/>
  <c r="W106" i="203"/>
  <c r="BH113" i="203"/>
  <c r="BQ110" i="203"/>
  <c r="BR110" i="203"/>
  <c r="V105" i="203"/>
  <c r="AL111" i="4"/>
  <c r="AW107" i="203"/>
  <c r="BD109" i="203"/>
  <c r="AJ109" i="203"/>
  <c r="BC108" i="203"/>
  <c r="AE108" i="203"/>
  <c r="AR109" i="203"/>
  <c r="AZ108" i="203"/>
  <c r="BG109" i="203"/>
  <c r="AS355" i="4" l="1"/>
  <c r="AQ356" i="4"/>
  <c r="AR356" i="4" s="1"/>
  <c r="AA356" i="4"/>
  <c r="AG356" i="4"/>
  <c r="BA111" i="203"/>
  <c r="AE107" i="203"/>
  <c r="AJ108" i="203"/>
  <c r="AS112" i="4"/>
  <c r="BB106" i="203"/>
  <c r="BR109" i="203"/>
  <c r="BQ109" i="203"/>
  <c r="W105" i="203"/>
  <c r="AZ107" i="203"/>
  <c r="BG108" i="203"/>
  <c r="AL110" i="4"/>
  <c r="V104" i="203"/>
  <c r="AW106" i="203"/>
  <c r="BD108" i="203"/>
  <c r="BA112" i="203"/>
  <c r="AR108" i="203"/>
  <c r="AX107" i="203"/>
  <c r="AN111" i="4"/>
  <c r="AD106" i="203"/>
  <c r="AR111" i="4"/>
  <c r="BH111" i="203"/>
  <c r="BH112" i="203"/>
  <c r="AK357" i="4" l="1"/>
  <c r="AF357" i="4"/>
  <c r="AP357" i="4"/>
  <c r="AJ356" i="4"/>
  <c r="AM356" i="4"/>
  <c r="AN356" i="4" s="1"/>
  <c r="AD357" i="4"/>
  <c r="AO357" i="4"/>
  <c r="AL357" i="4"/>
  <c r="AE357" i="4"/>
  <c r="AY106" i="203"/>
  <c r="BC105" i="203"/>
  <c r="V103" i="203"/>
  <c r="BB105" i="203"/>
  <c r="AW105" i="203"/>
  <c r="AS111" i="4"/>
  <c r="AX106" i="203"/>
  <c r="BC106" i="203"/>
  <c r="BD107" i="203"/>
  <c r="BQ108" i="203"/>
  <c r="BR108" i="203"/>
  <c r="W104" i="203"/>
  <c r="BG107" i="203"/>
  <c r="AE106" i="203"/>
  <c r="AL109" i="4"/>
  <c r="AZ106" i="203"/>
  <c r="AY107" i="203"/>
  <c r="AJ107" i="203"/>
  <c r="AN110" i="4"/>
  <c r="AR110" i="4"/>
  <c r="AD105" i="203"/>
  <c r="AR107" i="203"/>
  <c r="BA110" i="203"/>
  <c r="AQ357" i="4" l="1"/>
  <c r="AR357" i="4" s="1"/>
  <c r="AS356" i="4"/>
  <c r="AG357" i="4"/>
  <c r="AA357" i="4"/>
  <c r="BH110" i="203"/>
  <c r="BB104" i="203"/>
  <c r="BQ107" i="203"/>
  <c r="BR107" i="203"/>
  <c r="V102" i="203"/>
  <c r="AW104" i="203"/>
  <c r="AL108" i="4"/>
  <c r="AD104" i="203"/>
  <c r="AN109" i="4"/>
  <c r="AR109" i="4"/>
  <c r="AJ106" i="203"/>
  <c r="AZ105" i="203"/>
  <c r="AS110" i="4"/>
  <c r="BD106" i="203"/>
  <c r="AE105" i="203"/>
  <c r="BG106" i="203"/>
  <c r="AX105" i="203"/>
  <c r="AR106" i="203"/>
  <c r="W103" i="203"/>
  <c r="AM357" i="4" l="1"/>
  <c r="AN357" i="4" s="1"/>
  <c r="AJ357" i="4"/>
  <c r="AK358" i="4"/>
  <c r="AO358" i="4"/>
  <c r="AL358" i="4"/>
  <c r="AF358" i="4"/>
  <c r="AP358" i="4"/>
  <c r="AD358" i="4"/>
  <c r="AE358" i="4"/>
  <c r="AX104" i="203"/>
  <c r="AY105" i="203"/>
  <c r="AR105" i="203"/>
  <c r="V101" i="203"/>
  <c r="BG105" i="203"/>
  <c r="BR106" i="203"/>
  <c r="BQ106" i="203"/>
  <c r="BH109" i="203"/>
  <c r="AD103" i="203"/>
  <c r="AR108" i="4"/>
  <c r="AN108" i="4"/>
  <c r="BD105" i="203"/>
  <c r="W102" i="203"/>
  <c r="BA108" i="203"/>
  <c r="BA109" i="203"/>
  <c r="AZ104" i="203"/>
  <c r="AL107" i="4"/>
  <c r="AY104" i="203"/>
  <c r="AS109" i="4"/>
  <c r="AW103" i="203"/>
  <c r="BB103" i="203"/>
  <c r="AJ105" i="203"/>
  <c r="BC104" i="203"/>
  <c r="AE104" i="203"/>
  <c r="AS357" i="4" l="1"/>
  <c r="AQ358" i="4"/>
  <c r="AR358" i="4" s="1"/>
  <c r="AA358" i="4"/>
  <c r="AG358" i="4"/>
  <c r="BH108" i="203"/>
  <c r="BH107" i="203"/>
  <c r="BQ105" i="203"/>
  <c r="V100" i="203"/>
  <c r="BA107" i="203"/>
  <c r="AE103" i="203"/>
  <c r="AL106" i="4"/>
  <c r="AN107" i="4"/>
  <c r="AR107" i="4"/>
  <c r="AD102" i="203"/>
  <c r="AS108" i="4"/>
  <c r="BG104" i="203"/>
  <c r="AZ103" i="203"/>
  <c r="AX103" i="203"/>
  <c r="AJ104" i="203"/>
  <c r="AW102" i="203"/>
  <c r="BB102" i="203"/>
  <c r="AR104" i="203"/>
  <c r="BC103" i="203"/>
  <c r="BR105" i="203"/>
  <c r="W101" i="203"/>
  <c r="BD104" i="203"/>
  <c r="AD359" i="4" l="1"/>
  <c r="AJ358" i="4"/>
  <c r="AO359" i="4"/>
  <c r="AM358" i="4"/>
  <c r="AN358" i="4" s="1"/>
  <c r="AL359" i="4"/>
  <c r="AF359" i="4"/>
  <c r="AK359" i="4"/>
  <c r="AP359" i="4"/>
  <c r="AE359" i="4"/>
  <c r="BB101" i="203"/>
  <c r="BC102" i="203"/>
  <c r="V99" i="203"/>
  <c r="AL105" i="4"/>
  <c r="AZ102" i="203"/>
  <c r="BG103" i="203"/>
  <c r="AX102" i="203"/>
  <c r="AR103" i="203"/>
  <c r="AE102" i="203"/>
  <c r="BD103" i="203"/>
  <c r="BR104" i="203"/>
  <c r="BQ104" i="203"/>
  <c r="AJ103" i="203"/>
  <c r="W100" i="203"/>
  <c r="BC101" i="203"/>
  <c r="AW101" i="203"/>
  <c r="AY103" i="203"/>
  <c r="AS107" i="4"/>
  <c r="AD101" i="203"/>
  <c r="AN106" i="4"/>
  <c r="AR106" i="4"/>
  <c r="AS358" i="4" l="1"/>
  <c r="AQ359" i="4"/>
  <c r="AR359" i="4" s="1"/>
  <c r="AG359" i="4"/>
  <c r="AA359" i="4"/>
  <c r="BQ102" i="203"/>
  <c r="BR103" i="203"/>
  <c r="BQ103" i="203"/>
  <c r="AE101" i="203"/>
  <c r="BH105" i="203"/>
  <c r="V98" i="203"/>
  <c r="AX101" i="203"/>
  <c r="W99" i="203"/>
  <c r="BB100" i="203"/>
  <c r="BG102" i="203"/>
  <c r="AL104" i="4"/>
  <c r="AS106" i="4"/>
  <c r="AJ102" i="203"/>
  <c r="AY102" i="203"/>
  <c r="BD102" i="203"/>
  <c r="BA106" i="203"/>
  <c r="AR102" i="203"/>
  <c r="AR105" i="4"/>
  <c r="AN105" i="4"/>
  <c r="AD100" i="203"/>
  <c r="BH106" i="203"/>
  <c r="AZ101" i="203"/>
  <c r="BR102" i="203"/>
  <c r="AW100" i="203"/>
  <c r="BA105" i="203"/>
  <c r="AK360" i="4" l="1"/>
  <c r="AD360" i="4"/>
  <c r="AG360" i="4" s="1"/>
  <c r="AO360" i="4"/>
  <c r="AP360" i="4"/>
  <c r="AL360" i="4"/>
  <c r="AF360" i="4"/>
  <c r="AE360" i="4"/>
  <c r="AM359" i="4"/>
  <c r="AN359" i="4" s="1"/>
  <c r="AJ359" i="4"/>
  <c r="BB99" i="203"/>
  <c r="AE100" i="203"/>
  <c r="AY100" i="203"/>
  <c r="AS105" i="4"/>
  <c r="AJ101" i="203"/>
  <c r="BG101" i="203"/>
  <c r="BC100" i="203"/>
  <c r="AX100" i="203"/>
  <c r="AR101" i="203"/>
  <c r="BD101" i="203"/>
  <c r="W98" i="203"/>
  <c r="AD99" i="203"/>
  <c r="AR104" i="4"/>
  <c r="AN104" i="4"/>
  <c r="AY101" i="203"/>
  <c r="AL103" i="4"/>
  <c r="AZ100" i="203"/>
  <c r="V97" i="203"/>
  <c r="AW99" i="203"/>
  <c r="AA360" i="4" l="1"/>
  <c r="AS359" i="4"/>
  <c r="AQ360" i="4"/>
  <c r="AR360" i="4" s="1"/>
  <c r="BD100" i="203"/>
  <c r="AW98" i="203"/>
  <c r="BA104" i="203"/>
  <c r="BG100" i="203"/>
  <c r="AY99" i="203"/>
  <c r="W97" i="203"/>
  <c r="BH104" i="203"/>
  <c r="BR101" i="203"/>
  <c r="BQ101" i="203"/>
  <c r="BC98" i="203"/>
  <c r="BB98" i="203"/>
  <c r="AX99" i="203"/>
  <c r="AL102" i="4"/>
  <c r="AJ100" i="203"/>
  <c r="AD98" i="203"/>
  <c r="AN103" i="4"/>
  <c r="AR103" i="4"/>
  <c r="AE99" i="203"/>
  <c r="AR100" i="203"/>
  <c r="BC99" i="203"/>
  <c r="AZ99" i="203"/>
  <c r="AS104" i="4"/>
  <c r="V96" i="203"/>
  <c r="AL361" i="4" l="1"/>
  <c r="AO361" i="4"/>
  <c r="AM360" i="4"/>
  <c r="AN360" i="4" s="1"/>
  <c r="AP361" i="4"/>
  <c r="AK361" i="4"/>
  <c r="AE361" i="4"/>
  <c r="AJ360" i="4"/>
  <c r="AF361" i="4"/>
  <c r="AD361" i="4"/>
  <c r="BD99" i="203"/>
  <c r="AW97" i="203"/>
  <c r="AX98" i="203"/>
  <c r="W96" i="203"/>
  <c r="AY98" i="203"/>
  <c r="BB97" i="203"/>
  <c r="AS103" i="4"/>
  <c r="BH102" i="203"/>
  <c r="AE98" i="203"/>
  <c r="V95" i="203"/>
  <c r="BR100" i="203"/>
  <c r="BQ100" i="203"/>
  <c r="BA102" i="203"/>
  <c r="AR99" i="203"/>
  <c r="AZ98" i="203"/>
  <c r="BA103" i="203"/>
  <c r="AJ99" i="203"/>
  <c r="AL101" i="4"/>
  <c r="BG99" i="203"/>
  <c r="AN102" i="4"/>
  <c r="AD97" i="203"/>
  <c r="AR102" i="4"/>
  <c r="BH103" i="203"/>
  <c r="AS360" i="4" l="1"/>
  <c r="AQ361" i="4"/>
  <c r="AR361" i="4" s="1"/>
  <c r="AG361" i="4"/>
  <c r="AA361" i="4"/>
  <c r="BA101" i="203"/>
  <c r="BQ98" i="203"/>
  <c r="BC96" i="203"/>
  <c r="BH101" i="203"/>
  <c r="AS102" i="4"/>
  <c r="BD98" i="203"/>
  <c r="AJ98" i="203"/>
  <c r="AE97" i="203"/>
  <c r="BQ99" i="203"/>
  <c r="BR99" i="203"/>
  <c r="AR98" i="203"/>
  <c r="V94" i="203"/>
  <c r="BB96" i="203"/>
  <c r="AW96" i="203"/>
  <c r="BC97" i="203"/>
  <c r="AL100" i="4"/>
  <c r="AZ97" i="203"/>
  <c r="AX97" i="203"/>
  <c r="BG98" i="203"/>
  <c r="AR101" i="4"/>
  <c r="AD96" i="203"/>
  <c r="AN101" i="4"/>
  <c r="W95" i="203"/>
  <c r="AK362" i="4" l="1"/>
  <c r="AE362" i="4"/>
  <c r="AO362" i="4"/>
  <c r="AP362" i="4"/>
  <c r="AD362" i="4"/>
  <c r="AL362" i="4"/>
  <c r="AF362" i="4"/>
  <c r="AJ361" i="4"/>
  <c r="AM361" i="4"/>
  <c r="AN361" i="4" s="1"/>
  <c r="BR98" i="203"/>
  <c r="BG97" i="203"/>
  <c r="V93" i="203"/>
  <c r="AE96" i="203"/>
  <c r="AS101" i="4"/>
  <c r="AR97" i="203"/>
  <c r="AX96" i="203"/>
  <c r="AJ97" i="203"/>
  <c r="AY97" i="203"/>
  <c r="BA100" i="203"/>
  <c r="BC95" i="203"/>
  <c r="AZ96" i="203"/>
  <c r="W94" i="203"/>
  <c r="AW95" i="203"/>
  <c r="AL99" i="4"/>
  <c r="BD97" i="203"/>
  <c r="BB95" i="203"/>
  <c r="AN100" i="4"/>
  <c r="AR100" i="4"/>
  <c r="AD95" i="203"/>
  <c r="AS361" i="4" l="1"/>
  <c r="AG362" i="4"/>
  <c r="AA362" i="4"/>
  <c r="AQ362" i="4"/>
  <c r="AR362" i="4" s="1"/>
  <c r="BH100" i="203"/>
  <c r="BA99" i="203"/>
  <c r="BG96" i="203"/>
  <c r="V92" i="203"/>
  <c r="BQ97" i="203"/>
  <c r="BR97" i="203"/>
  <c r="BC94" i="203"/>
  <c r="BD96" i="203"/>
  <c r="BB94" i="203"/>
  <c r="BH99" i="203"/>
  <c r="AW94" i="203"/>
  <c r="W93" i="203"/>
  <c r="AZ95" i="203"/>
  <c r="AX95" i="203"/>
  <c r="AL98" i="4"/>
  <c r="AJ96" i="203"/>
  <c r="AN99" i="4"/>
  <c r="AD94" i="203"/>
  <c r="AR99" i="4"/>
  <c r="AR96" i="203"/>
  <c r="AS100" i="4"/>
  <c r="AE95" i="203"/>
  <c r="AY96" i="203"/>
  <c r="AP363" i="4" l="1"/>
  <c r="AK363" i="4"/>
  <c r="AE363" i="4"/>
  <c r="AJ362" i="4"/>
  <c r="AD363" i="4"/>
  <c r="AF363" i="4"/>
  <c r="AO363" i="4"/>
  <c r="AM362" i="4"/>
  <c r="AN362" i="4" s="1"/>
  <c r="AL363" i="4"/>
  <c r="BH98" i="203"/>
  <c r="BQ95" i="203"/>
  <c r="AN98" i="4"/>
  <c r="AD93" i="203"/>
  <c r="AR98" i="4"/>
  <c r="AY95" i="203"/>
  <c r="AS99" i="4"/>
  <c r="AZ94" i="203"/>
  <c r="BQ96" i="203"/>
  <c r="BR96" i="203"/>
  <c r="BG95" i="203"/>
  <c r="AR95" i="203"/>
  <c r="AW93" i="203"/>
  <c r="W92" i="203"/>
  <c r="AJ95" i="203"/>
  <c r="AE94" i="203"/>
  <c r="V91" i="203"/>
  <c r="AX94" i="203"/>
  <c r="BA98" i="203"/>
  <c r="AL97" i="4"/>
  <c r="BB93" i="203"/>
  <c r="BC93" i="203"/>
  <c r="BD95" i="203"/>
  <c r="AQ363" i="4" l="1"/>
  <c r="AR363" i="4" s="1"/>
  <c r="AS362" i="4"/>
  <c r="AG363" i="4"/>
  <c r="AA363" i="4"/>
  <c r="AN97" i="4"/>
  <c r="AR97" i="4"/>
  <c r="AD92" i="203"/>
  <c r="AX93" i="203"/>
  <c r="AY94" i="203"/>
  <c r="AZ93" i="203"/>
  <c r="BB92" i="203"/>
  <c r="AL96" i="4"/>
  <c r="W91" i="203"/>
  <c r="AS98" i="4"/>
  <c r="AY93" i="203"/>
  <c r="AR94" i="203"/>
  <c r="AJ94" i="203"/>
  <c r="AE93" i="203"/>
  <c r="AW92" i="203"/>
  <c r="BD94" i="203"/>
  <c r="V90" i="203"/>
  <c r="BG94" i="203"/>
  <c r="AE364" i="4" l="1"/>
  <c r="AM363" i="4"/>
  <c r="AN363" i="4" s="1"/>
  <c r="AF364" i="4"/>
  <c r="AL364" i="4"/>
  <c r="AO364" i="4"/>
  <c r="AD364" i="4"/>
  <c r="AK364" i="4"/>
  <c r="AJ363" i="4"/>
  <c r="AP364" i="4"/>
  <c r="BR95" i="203"/>
  <c r="BA96" i="203"/>
  <c r="AL95" i="4"/>
  <c r="AX92" i="203"/>
  <c r="BG93" i="203"/>
  <c r="BD93" i="203"/>
  <c r="AR93" i="203"/>
  <c r="AZ92" i="203"/>
  <c r="BC91" i="203"/>
  <c r="AJ93" i="203"/>
  <c r="AW91" i="203"/>
  <c r="AS97" i="4"/>
  <c r="BB91" i="203"/>
  <c r="BQ94" i="203"/>
  <c r="BR94" i="203"/>
  <c r="AR96" i="4"/>
  <c r="AN96" i="4"/>
  <c r="AD91" i="203"/>
  <c r="AE92" i="203"/>
  <c r="W90" i="203"/>
  <c r="V89" i="203"/>
  <c r="BH97" i="203"/>
  <c r="BC92" i="203"/>
  <c r="BA97" i="203"/>
  <c r="AQ364" i="4" l="1"/>
  <c r="AR364" i="4" s="1"/>
  <c r="AS363" i="4"/>
  <c r="AA364" i="4"/>
  <c r="AG364" i="4"/>
  <c r="BH96" i="203"/>
  <c r="BG92" i="203"/>
  <c r="AY92" i="203"/>
  <c r="BB90" i="203"/>
  <c r="AN95" i="4"/>
  <c r="AD90" i="203"/>
  <c r="AR95" i="4"/>
  <c r="AZ91" i="203"/>
  <c r="BC90" i="203"/>
  <c r="BR93" i="203"/>
  <c r="BQ93" i="203"/>
  <c r="AL94" i="4"/>
  <c r="AW90" i="203"/>
  <c r="V88" i="203"/>
  <c r="AE91" i="203"/>
  <c r="AJ92" i="203"/>
  <c r="AY91" i="203"/>
  <c r="BD92" i="203"/>
  <c r="AS96" i="4"/>
  <c r="AR92" i="203"/>
  <c r="AX91" i="203"/>
  <c r="W89" i="203"/>
  <c r="AL365" i="4" l="1"/>
  <c r="AJ364" i="4"/>
  <c r="AE365" i="4"/>
  <c r="AK365" i="4"/>
  <c r="AM364" i="4"/>
  <c r="AN364" i="4" s="1"/>
  <c r="AP365" i="4"/>
  <c r="AO365" i="4"/>
  <c r="AD365" i="4"/>
  <c r="AF365" i="4"/>
  <c r="BH95" i="203"/>
  <c r="BA95" i="203"/>
  <c r="AZ90" i="203"/>
  <c r="AR91" i="203"/>
  <c r="AL93" i="4"/>
  <c r="AW89" i="203"/>
  <c r="AE90" i="203"/>
  <c r="BR92" i="203"/>
  <c r="BQ92" i="203"/>
  <c r="BB89" i="203"/>
  <c r="AJ91" i="203"/>
  <c r="BH94" i="203"/>
  <c r="AX90" i="203"/>
  <c r="V87" i="203"/>
  <c r="BG91" i="203"/>
  <c r="BD91" i="203"/>
  <c r="W88" i="203"/>
  <c r="AN94" i="4"/>
  <c r="AR94" i="4"/>
  <c r="AD89" i="203"/>
  <c r="AS95" i="4"/>
  <c r="AA365" i="4" l="1"/>
  <c r="AG365" i="4"/>
  <c r="AS364" i="4"/>
  <c r="AQ365" i="4"/>
  <c r="AR365" i="4" s="1"/>
  <c r="BA94" i="203"/>
  <c r="BQ91" i="203"/>
  <c r="BC88" i="203"/>
  <c r="BR91" i="203"/>
  <c r="BC89" i="203"/>
  <c r="AR90" i="203"/>
  <c r="BD90" i="203"/>
  <c r="BG90" i="203"/>
  <c r="AD88" i="203"/>
  <c r="AN93" i="4"/>
  <c r="AR93" i="4"/>
  <c r="AJ90" i="203"/>
  <c r="BA93" i="203"/>
  <c r="V86" i="203"/>
  <c r="AX89" i="203"/>
  <c r="AS94" i="4"/>
  <c r="W87" i="203"/>
  <c r="AY90" i="203"/>
  <c r="AE89" i="203"/>
  <c r="AL92" i="4"/>
  <c r="AW88" i="203"/>
  <c r="BB88" i="203"/>
  <c r="AZ89" i="203"/>
  <c r="AK366" i="4" l="1"/>
  <c r="AM365" i="4"/>
  <c r="AN365" i="4" s="1"/>
  <c r="AF366" i="4"/>
  <c r="AJ365" i="4"/>
  <c r="AD366" i="4"/>
  <c r="AO366" i="4"/>
  <c r="AP366" i="4"/>
  <c r="AL366" i="4"/>
  <c r="AE366" i="4"/>
  <c r="BH93" i="203"/>
  <c r="BQ90" i="203"/>
  <c r="AX88" i="203"/>
  <c r="AY89" i="203"/>
  <c r="AL91" i="4"/>
  <c r="AR89" i="203"/>
  <c r="W86" i="203"/>
  <c r="AJ89" i="203"/>
  <c r="BR90" i="203"/>
  <c r="AY88" i="203"/>
  <c r="BB87" i="203"/>
  <c r="AS93" i="4"/>
  <c r="BD89" i="203"/>
  <c r="AW87" i="203"/>
  <c r="V85" i="203"/>
  <c r="AE88" i="203"/>
  <c r="AR92" i="4"/>
  <c r="AN92" i="4"/>
  <c r="AD87" i="203"/>
  <c r="BG89" i="203"/>
  <c r="AZ88" i="203"/>
  <c r="AS365" i="4" l="1"/>
  <c r="AQ366" i="4"/>
  <c r="AR366" i="4" s="1"/>
  <c r="AG366" i="4"/>
  <c r="AA366" i="4"/>
  <c r="AL90" i="4"/>
  <c r="BD88" i="203"/>
  <c r="BH91" i="203"/>
  <c r="BG88" i="203"/>
  <c r="BA91" i="203"/>
  <c r="W85" i="203"/>
  <c r="AE87" i="203"/>
  <c r="BB86" i="203"/>
  <c r="BQ89" i="203"/>
  <c r="BR89" i="203"/>
  <c r="AS92" i="4"/>
  <c r="AD86" i="203"/>
  <c r="AN91" i="4"/>
  <c r="AR91" i="4"/>
  <c r="BA92" i="203"/>
  <c r="V84" i="203"/>
  <c r="BC87" i="203"/>
  <c r="AW86" i="203"/>
  <c r="BH92" i="203"/>
  <c r="AX87" i="203"/>
  <c r="AJ88" i="203"/>
  <c r="AZ87" i="203"/>
  <c r="AR88" i="203"/>
  <c r="AM366" i="4" l="1"/>
  <c r="AN366" i="4" s="1"/>
  <c r="AJ366" i="4"/>
  <c r="AP367" i="4"/>
  <c r="AK367" i="4"/>
  <c r="AE367" i="4"/>
  <c r="AL367" i="4"/>
  <c r="AD367" i="4"/>
  <c r="AF367" i="4"/>
  <c r="AO367" i="4"/>
  <c r="AY87" i="203"/>
  <c r="V83" i="203"/>
  <c r="BG87" i="203"/>
  <c r="AR87" i="203"/>
  <c r="BH90" i="203"/>
  <c r="AJ87" i="203"/>
  <c r="BA90" i="203"/>
  <c r="AX86" i="203"/>
  <c r="BQ88" i="203"/>
  <c r="BR88" i="203"/>
  <c r="AS91" i="4"/>
  <c r="W84" i="203"/>
  <c r="BB85" i="203"/>
  <c r="AE86" i="203"/>
  <c r="AL89" i="4"/>
  <c r="AW85" i="203"/>
  <c r="BC86" i="203"/>
  <c r="AZ86" i="203"/>
  <c r="BD87" i="203"/>
  <c r="AD85" i="203"/>
  <c r="AR90" i="4"/>
  <c r="AN90" i="4"/>
  <c r="AQ367" i="4" l="1"/>
  <c r="AR367" i="4" s="1"/>
  <c r="AS366" i="4"/>
  <c r="AG367" i="4"/>
  <c r="AA367" i="4"/>
  <c r="BR87" i="203"/>
  <c r="BQ87" i="203"/>
  <c r="AY86" i="203"/>
  <c r="AZ85" i="203"/>
  <c r="AW84" i="203"/>
  <c r="AS90" i="4"/>
  <c r="AJ86" i="203"/>
  <c r="AR86" i="203"/>
  <c r="AR89" i="4"/>
  <c r="AN89" i="4"/>
  <c r="AD84" i="203"/>
  <c r="W83" i="203"/>
  <c r="AL88" i="4"/>
  <c r="BD86" i="203"/>
  <c r="BB84" i="203"/>
  <c r="V82" i="203"/>
  <c r="AX85" i="203"/>
  <c r="AE85" i="203"/>
  <c r="BG86" i="203"/>
  <c r="BC85" i="203"/>
  <c r="AE368" i="4" l="1"/>
  <c r="AK368" i="4"/>
  <c r="AJ367" i="4"/>
  <c r="AD368" i="4"/>
  <c r="AL368" i="4"/>
  <c r="AP368" i="4"/>
  <c r="AM367" i="4"/>
  <c r="AN367" i="4" s="1"/>
  <c r="AF368" i="4"/>
  <c r="AO368" i="4"/>
  <c r="BA88" i="203"/>
  <c r="AZ84" i="203"/>
  <c r="AW83" i="203"/>
  <c r="BH88" i="203"/>
  <c r="AR85" i="203"/>
  <c r="AD83" i="203"/>
  <c r="AR88" i="4"/>
  <c r="AN88" i="4"/>
  <c r="BR86" i="203"/>
  <c r="BQ86" i="203"/>
  <c r="AY85" i="203"/>
  <c r="V81" i="203"/>
  <c r="BB83" i="203"/>
  <c r="AJ85" i="203"/>
  <c r="AE84" i="203"/>
  <c r="BA89" i="203"/>
  <c r="W82" i="203"/>
  <c r="BG85" i="203"/>
  <c r="AS89" i="4"/>
  <c r="BH89" i="203"/>
  <c r="AX84" i="203"/>
  <c r="AL87" i="4"/>
  <c r="BD85" i="203"/>
  <c r="BC84" i="203"/>
  <c r="AQ368" i="4" l="1"/>
  <c r="AR368" i="4" s="1"/>
  <c r="AG368" i="4"/>
  <c r="AA368" i="4"/>
  <c r="AS367" i="4"/>
  <c r="BC82" i="203"/>
  <c r="AR87" i="4"/>
  <c r="AN87" i="4"/>
  <c r="AD82" i="203"/>
  <c r="AR84" i="203"/>
  <c r="BA87" i="203"/>
  <c r="BC83" i="203"/>
  <c r="AY84" i="203"/>
  <c r="AW82" i="203"/>
  <c r="AE83" i="203"/>
  <c r="BG84" i="203"/>
  <c r="AS88" i="4"/>
  <c r="AJ84" i="203"/>
  <c r="BR85" i="203"/>
  <c r="BQ85" i="203"/>
  <c r="BD84" i="203"/>
  <c r="V80" i="203"/>
  <c r="BB82" i="203"/>
  <c r="AZ83" i="203"/>
  <c r="AL86" i="4"/>
  <c r="W81" i="203"/>
  <c r="AX83" i="203"/>
  <c r="AE369" i="4" l="1"/>
  <c r="AL369" i="4"/>
  <c r="AF369" i="4"/>
  <c r="AO369" i="4"/>
  <c r="AJ368" i="4"/>
  <c r="AD369" i="4"/>
  <c r="AP369" i="4"/>
  <c r="AK369" i="4"/>
  <c r="AM368" i="4"/>
  <c r="AN368" i="4" s="1"/>
  <c r="BH87" i="203"/>
  <c r="AX82" i="203"/>
  <c r="AR83" i="203"/>
  <c r="AL85" i="4"/>
  <c r="AY83" i="203"/>
  <c r="AJ83" i="203"/>
  <c r="W80" i="203"/>
  <c r="BQ84" i="203"/>
  <c r="BR84" i="203"/>
  <c r="AZ82" i="203"/>
  <c r="AE82" i="203"/>
  <c r="AW81" i="203"/>
  <c r="AS87" i="4"/>
  <c r="BD83" i="203"/>
  <c r="BB81" i="203"/>
  <c r="AN86" i="4"/>
  <c r="AD81" i="203"/>
  <c r="AR86" i="4"/>
  <c r="V79" i="203"/>
  <c r="AY82" i="203"/>
  <c r="BG83" i="203"/>
  <c r="AS368" i="4" l="1"/>
  <c r="AA369" i="4"/>
  <c r="AG369" i="4"/>
  <c r="AQ369" i="4"/>
  <c r="AR369" i="4" s="1"/>
  <c r="AX81" i="203"/>
  <c r="AD80" i="203"/>
  <c r="AR85" i="4"/>
  <c r="AN85" i="4"/>
  <c r="BB80" i="203"/>
  <c r="AR82" i="203"/>
  <c r="AZ81" i="203"/>
  <c r="AL84" i="4"/>
  <c r="AJ82" i="203"/>
  <c r="AE81" i="203"/>
  <c r="AW80" i="203"/>
  <c r="BG82" i="203"/>
  <c r="AS86" i="4"/>
  <c r="V78" i="203"/>
  <c r="W79" i="203"/>
  <c r="BH86" i="203"/>
  <c r="BD82" i="203"/>
  <c r="BC81" i="203"/>
  <c r="BA86" i="203"/>
  <c r="BQ83" i="203"/>
  <c r="BR83" i="203"/>
  <c r="AM369" i="4" l="1"/>
  <c r="AN369" i="4" s="1"/>
  <c r="AE370" i="4"/>
  <c r="AJ369" i="4"/>
  <c r="AO370" i="4"/>
  <c r="AD370" i="4"/>
  <c r="AP370" i="4"/>
  <c r="AF370" i="4"/>
  <c r="AL370" i="4"/>
  <c r="AK370" i="4"/>
  <c r="BC79" i="203"/>
  <c r="AY80" i="203"/>
  <c r="BH84" i="203"/>
  <c r="BD81" i="203"/>
  <c r="AX80" i="203"/>
  <c r="BG81" i="203"/>
  <c r="BB79" i="203"/>
  <c r="AW79" i="203"/>
  <c r="BC80" i="203"/>
  <c r="AY81" i="203"/>
  <c r="AJ81" i="203"/>
  <c r="V77" i="203"/>
  <c r="BR82" i="203"/>
  <c r="BQ82" i="203"/>
  <c r="AR81" i="203"/>
  <c r="AN84" i="4"/>
  <c r="AD79" i="203"/>
  <c r="AR84" i="4"/>
  <c r="AE80" i="203"/>
  <c r="BH85" i="203"/>
  <c r="W78" i="203"/>
  <c r="AL83" i="4"/>
  <c r="AZ80" i="203"/>
  <c r="AS85" i="4"/>
  <c r="BA85" i="203"/>
  <c r="AS369" i="4" l="1"/>
  <c r="AQ370" i="4"/>
  <c r="AR370" i="4" s="1"/>
  <c r="AA370" i="4"/>
  <c r="AG370" i="4"/>
  <c r="BA84" i="203"/>
  <c r="AY79" i="203"/>
  <c r="AE79" i="203"/>
  <c r="AX79" i="203"/>
  <c r="BR81" i="203"/>
  <c r="BQ81" i="203"/>
  <c r="AS84" i="4"/>
  <c r="AR80" i="203"/>
  <c r="AN83" i="4"/>
  <c r="AD78" i="203"/>
  <c r="AR83" i="4"/>
  <c r="BG80" i="203"/>
  <c r="BB78" i="203"/>
  <c r="AJ80" i="203"/>
  <c r="AZ79" i="203"/>
  <c r="V76" i="203"/>
  <c r="BD80" i="203"/>
  <c r="AL82" i="4"/>
  <c r="AW78" i="203"/>
  <c r="W77" i="203"/>
  <c r="AK371" i="4" l="1"/>
  <c r="AE371" i="4"/>
  <c r="AO371" i="4"/>
  <c r="AD371" i="4"/>
  <c r="AP371" i="4"/>
  <c r="AM370" i="4"/>
  <c r="AN370" i="4" s="1"/>
  <c r="AF371" i="4"/>
  <c r="AL371" i="4"/>
  <c r="AJ370" i="4"/>
  <c r="AZ78" i="203"/>
  <c r="BH83" i="203"/>
  <c r="AD77" i="203"/>
  <c r="AR82" i="4"/>
  <c r="AN82" i="4"/>
  <c r="BD79" i="203"/>
  <c r="BA83" i="203"/>
  <c r="AW77" i="203"/>
  <c r="BQ80" i="203"/>
  <c r="BR80" i="203"/>
  <c r="V75" i="203"/>
  <c r="AJ79" i="203"/>
  <c r="AE78" i="203"/>
  <c r="AL81" i="4"/>
  <c r="BB77" i="203"/>
  <c r="AR79" i="203"/>
  <c r="BC78" i="203"/>
  <c r="AS83" i="4"/>
  <c r="W76" i="203"/>
  <c r="BG79" i="203"/>
  <c r="AX78" i="203"/>
  <c r="AG371" i="4" l="1"/>
  <c r="AA371" i="4"/>
  <c r="AS370" i="4"/>
  <c r="AQ371" i="4"/>
  <c r="AR371" i="4" s="1"/>
  <c r="AR78" i="203"/>
  <c r="W75" i="203"/>
  <c r="BH82" i="203"/>
  <c r="BA82" i="203"/>
  <c r="BC77" i="203"/>
  <c r="AL80" i="4"/>
  <c r="AJ78" i="203"/>
  <c r="BB76" i="203"/>
  <c r="AZ77" i="203"/>
  <c r="BD78" i="203"/>
  <c r="AW76" i="203"/>
  <c r="BG78" i="203"/>
  <c r="AX77" i="203"/>
  <c r="V74" i="203"/>
  <c r="AY78" i="203"/>
  <c r="AR81" i="4"/>
  <c r="AN81" i="4"/>
  <c r="AD76" i="203"/>
  <c r="BR79" i="203"/>
  <c r="BQ79" i="203"/>
  <c r="AE77" i="203"/>
  <c r="AS82" i="4"/>
  <c r="AF372" i="4" l="1"/>
  <c r="AJ371" i="4"/>
  <c r="AP372" i="4"/>
  <c r="AE372" i="4"/>
  <c r="AL372" i="4"/>
  <c r="AM371" i="4"/>
  <c r="AN371" i="4" s="1"/>
  <c r="AK372" i="4"/>
  <c r="AD372" i="4"/>
  <c r="AO372" i="4"/>
  <c r="AZ76" i="203"/>
  <c r="BR78" i="203"/>
  <c r="BQ78" i="203"/>
  <c r="AR80" i="4"/>
  <c r="AD75" i="203"/>
  <c r="AN80" i="4"/>
  <c r="AW75" i="203"/>
  <c r="AX76" i="203"/>
  <c r="BG77" i="203"/>
  <c r="AY77" i="203"/>
  <c r="AJ77" i="203"/>
  <c r="BH81" i="203"/>
  <c r="BA80" i="203"/>
  <c r="BD77" i="203"/>
  <c r="AS81" i="4"/>
  <c r="AR77" i="203"/>
  <c r="BA81" i="203"/>
  <c r="AL79" i="4"/>
  <c r="BC76" i="203"/>
  <c r="AE76" i="203"/>
  <c r="W74" i="203"/>
  <c r="V73" i="203"/>
  <c r="BB75" i="203"/>
  <c r="AQ372" i="4" l="1"/>
  <c r="AR372" i="4" s="1"/>
  <c r="AG372" i="4"/>
  <c r="AA372" i="4"/>
  <c r="AS371" i="4"/>
  <c r="BH79" i="203"/>
  <c r="BH80" i="203"/>
  <c r="BC74" i="203"/>
  <c r="BR77" i="203"/>
  <c r="BQ77" i="203"/>
  <c r="AW74" i="203"/>
  <c r="AJ76" i="203"/>
  <c r="AD74" i="203"/>
  <c r="AN79" i="4"/>
  <c r="AR79" i="4"/>
  <c r="BB74" i="203"/>
  <c r="AZ75" i="203"/>
  <c r="BC75" i="203"/>
  <c r="BA79" i="203"/>
  <c r="AX75" i="203"/>
  <c r="W73" i="203"/>
  <c r="AE75" i="203"/>
  <c r="AY76" i="203"/>
  <c r="AL78" i="4"/>
  <c r="BG76" i="203"/>
  <c r="AR76" i="203"/>
  <c r="V72" i="203"/>
  <c r="AS80" i="4"/>
  <c r="BD76" i="203"/>
  <c r="AD373" i="4" l="1"/>
  <c r="AM372" i="4"/>
  <c r="AN372" i="4" s="1"/>
  <c r="AJ372" i="4"/>
  <c r="AL373" i="4"/>
  <c r="AP373" i="4"/>
  <c r="AO373" i="4"/>
  <c r="AF373" i="4"/>
  <c r="AE373" i="4"/>
  <c r="AK373" i="4"/>
  <c r="BA78" i="203"/>
  <c r="AY74" i="203"/>
  <c r="AY75" i="203"/>
  <c r="BQ76" i="203"/>
  <c r="BR76" i="203"/>
  <c r="AE74" i="203"/>
  <c r="BC73" i="203"/>
  <c r="V71" i="203"/>
  <c r="BB73" i="203"/>
  <c r="BG75" i="203"/>
  <c r="W72" i="203"/>
  <c r="AN78" i="4"/>
  <c r="AD73" i="203"/>
  <c r="AR78" i="4"/>
  <c r="BD75" i="203"/>
  <c r="AL77" i="4"/>
  <c r="AR75" i="203"/>
  <c r="AW73" i="203"/>
  <c r="AJ75" i="203"/>
  <c r="AZ74" i="203"/>
  <c r="BH78" i="203"/>
  <c r="AX74" i="203"/>
  <c r="AS79" i="4"/>
  <c r="AS372" i="4" l="1"/>
  <c r="AQ373" i="4"/>
  <c r="AR373" i="4" s="1"/>
  <c r="AG373" i="4"/>
  <c r="AA373" i="4"/>
  <c r="BQ74" i="203"/>
  <c r="AR74" i="203"/>
  <c r="AJ74" i="203"/>
  <c r="AE73" i="203"/>
  <c r="AZ73" i="203"/>
  <c r="BD74" i="203"/>
  <c r="AN77" i="4"/>
  <c r="AD72" i="203"/>
  <c r="AR77" i="4"/>
  <c r="BG74" i="203"/>
  <c r="V70" i="203"/>
  <c r="AS78" i="4"/>
  <c r="BC72" i="203"/>
  <c r="AW72" i="203"/>
  <c r="BQ75" i="203"/>
  <c r="BR75" i="203"/>
  <c r="AY73" i="203"/>
  <c r="BB72" i="203"/>
  <c r="W71" i="203"/>
  <c r="AL76" i="4"/>
  <c r="AX73" i="203"/>
  <c r="AD374" i="4" l="1"/>
  <c r="AE374" i="4"/>
  <c r="AF374" i="4"/>
  <c r="AL374" i="4"/>
  <c r="AP374" i="4"/>
  <c r="AJ373" i="4"/>
  <c r="AO374" i="4"/>
  <c r="AK374" i="4"/>
  <c r="AM373" i="4"/>
  <c r="AN373" i="4" s="1"/>
  <c r="BR74" i="203"/>
  <c r="BA77" i="203"/>
  <c r="BC71" i="203"/>
  <c r="AS77" i="4"/>
  <c r="W70" i="203"/>
  <c r="BB71" i="203"/>
  <c r="AR73" i="203"/>
  <c r="AE72" i="203"/>
  <c r="AJ73" i="203"/>
  <c r="AD71" i="203"/>
  <c r="AN76" i="4"/>
  <c r="AR76" i="4"/>
  <c r="AX72" i="203"/>
  <c r="V69" i="203"/>
  <c r="AW71" i="203"/>
  <c r="BD73" i="203"/>
  <c r="AZ72" i="203"/>
  <c r="BH77" i="203"/>
  <c r="BG73" i="203"/>
  <c r="AL75" i="4"/>
  <c r="AA374" i="4" l="1"/>
  <c r="AD375" i="4" s="1"/>
  <c r="AQ374" i="4"/>
  <c r="AR374" i="4" s="1"/>
  <c r="AS373" i="4"/>
  <c r="AG374" i="4"/>
  <c r="BA75" i="203"/>
  <c r="BA76" i="203"/>
  <c r="BG72" i="203"/>
  <c r="AJ72" i="203"/>
  <c r="BH76" i="203"/>
  <c r="W69" i="203"/>
  <c r="AL74" i="4"/>
  <c r="BH75" i="203"/>
  <c r="AS76" i="4"/>
  <c r="AD70" i="203"/>
  <c r="AN75" i="4"/>
  <c r="AR75" i="4"/>
  <c r="AX71" i="203"/>
  <c r="AE71" i="203"/>
  <c r="BB70" i="203"/>
  <c r="AR72" i="203"/>
  <c r="AW70" i="203"/>
  <c r="AY72" i="203"/>
  <c r="BD72" i="203"/>
  <c r="AZ71" i="203"/>
  <c r="V68" i="203"/>
  <c r="BQ73" i="203"/>
  <c r="BR73" i="203"/>
  <c r="AM374" i="4" l="1"/>
  <c r="AN374" i="4" s="1"/>
  <c r="AL375" i="4"/>
  <c r="AE375" i="4"/>
  <c r="AF375" i="4"/>
  <c r="AP375" i="4"/>
  <c r="AO375" i="4"/>
  <c r="AK375" i="4"/>
  <c r="AJ374" i="4"/>
  <c r="AG375" i="4"/>
  <c r="BA74" i="203"/>
  <c r="AE70" i="203"/>
  <c r="BG71" i="203"/>
  <c r="BD71" i="203"/>
  <c r="BC70" i="203"/>
  <c r="W68" i="203"/>
  <c r="AZ70" i="203"/>
  <c r="AL73" i="4"/>
  <c r="AJ71" i="203"/>
  <c r="AW69" i="203"/>
  <c r="AX70" i="203"/>
  <c r="AR71" i="203"/>
  <c r="AN74" i="4"/>
  <c r="AD69" i="203"/>
  <c r="AR74" i="4"/>
  <c r="V67" i="203"/>
  <c r="BQ72" i="203"/>
  <c r="BR72" i="203"/>
  <c r="AY71" i="203"/>
  <c r="AS75" i="4"/>
  <c r="BB69" i="203"/>
  <c r="AA375" i="4" l="1"/>
  <c r="AS374" i="4"/>
  <c r="AQ375" i="4"/>
  <c r="AR375" i="4" s="1"/>
  <c r="BH74" i="203"/>
  <c r="AZ69" i="203"/>
  <c r="AR70" i="203"/>
  <c r="BB68" i="203"/>
  <c r="AE69" i="203"/>
  <c r="AL72" i="4"/>
  <c r="AX69" i="203"/>
  <c r="AS74" i="4"/>
  <c r="W67" i="203"/>
  <c r="BD70" i="203"/>
  <c r="AY70" i="203"/>
  <c r="AJ70" i="203"/>
  <c r="V66" i="203"/>
  <c r="BG70" i="203"/>
  <c r="BR71" i="203"/>
  <c r="BQ71" i="203"/>
  <c r="BC69" i="203"/>
  <c r="AW68" i="203"/>
  <c r="AN73" i="4"/>
  <c r="AD68" i="203"/>
  <c r="AR73" i="4"/>
  <c r="AP376" i="4" l="1"/>
  <c r="AK376" i="4"/>
  <c r="AE376" i="4"/>
  <c r="AL376" i="4"/>
  <c r="AM375" i="4"/>
  <c r="AN375" i="4" s="1"/>
  <c r="AF376" i="4"/>
  <c r="AJ375" i="4"/>
  <c r="AO376" i="4"/>
  <c r="AD376" i="4"/>
  <c r="BC67" i="203"/>
  <c r="AL71" i="4"/>
  <c r="V65" i="203"/>
  <c r="BA73" i="203"/>
  <c r="BH73" i="203"/>
  <c r="AE68" i="203"/>
  <c r="BC68" i="203"/>
  <c r="AW67" i="203"/>
  <c r="AS73" i="4"/>
  <c r="BQ70" i="203"/>
  <c r="BR70" i="203"/>
  <c r="AJ69" i="203"/>
  <c r="AR72" i="4"/>
  <c r="AD67" i="203"/>
  <c r="AN72" i="4"/>
  <c r="BB67" i="203"/>
  <c r="AR69" i="203"/>
  <c r="AZ68" i="203"/>
  <c r="BG69" i="203"/>
  <c r="W66" i="203"/>
  <c r="BD69" i="203"/>
  <c r="AY69" i="203"/>
  <c r="AX68" i="203"/>
  <c r="AQ376" i="4" l="1"/>
  <c r="AR376" i="4" s="1"/>
  <c r="AA376" i="4"/>
  <c r="AP377" i="4" s="1"/>
  <c r="AS375" i="4"/>
  <c r="AG376" i="4"/>
  <c r="BQ69" i="203"/>
  <c r="W65" i="203"/>
  <c r="AE67" i="203"/>
  <c r="BR69" i="203"/>
  <c r="AY67" i="203"/>
  <c r="AR68" i="203"/>
  <c r="AW66" i="203"/>
  <c r="AY68" i="203"/>
  <c r="AS72" i="4"/>
  <c r="AJ68" i="203"/>
  <c r="AZ67" i="203"/>
  <c r="AX67" i="203"/>
  <c r="BG68" i="203"/>
  <c r="BA72" i="203"/>
  <c r="AD66" i="203"/>
  <c r="AN71" i="4"/>
  <c r="AR71" i="4"/>
  <c r="BD68" i="203"/>
  <c r="BH72" i="203"/>
  <c r="BB66" i="203"/>
  <c r="V64" i="203"/>
  <c r="AL70" i="4"/>
  <c r="AL377" i="4" l="1"/>
  <c r="AK377" i="4"/>
  <c r="AE377" i="4"/>
  <c r="AM376" i="4"/>
  <c r="AN376" i="4" s="1"/>
  <c r="AJ376" i="4"/>
  <c r="AF377" i="4"/>
  <c r="AD377" i="4"/>
  <c r="AO377" i="4"/>
  <c r="AQ377" i="4" s="1"/>
  <c r="AW65" i="203"/>
  <c r="AZ66" i="203"/>
  <c r="AL69" i="4"/>
  <c r="BR68" i="203"/>
  <c r="BQ68" i="203"/>
  <c r="AR67" i="203"/>
  <c r="V63" i="203"/>
  <c r="BG67" i="203"/>
  <c r="AJ67" i="203"/>
  <c r="BD67" i="203"/>
  <c r="BH71" i="203"/>
  <c r="AE66" i="203"/>
  <c r="BA71" i="203"/>
  <c r="BC66" i="203"/>
  <c r="AX66" i="203"/>
  <c r="BB65" i="203"/>
  <c r="W64" i="203"/>
  <c r="AR70" i="4"/>
  <c r="AN70" i="4"/>
  <c r="AD65" i="203"/>
  <c r="AS71" i="4"/>
  <c r="AA377" i="4" l="1"/>
  <c r="AD378" i="4" s="1"/>
  <c r="AS376" i="4"/>
  <c r="AG377" i="4"/>
  <c r="AR377" i="4"/>
  <c r="BQ66" i="203"/>
  <c r="AJ66" i="203"/>
  <c r="BH69" i="203"/>
  <c r="BA70" i="203"/>
  <c r="AZ65" i="203"/>
  <c r="BA69" i="203"/>
  <c r="BH70" i="203"/>
  <c r="AW64" i="203"/>
  <c r="AE65" i="203"/>
  <c r="AL68" i="4"/>
  <c r="V62" i="203"/>
  <c r="AX65" i="203"/>
  <c r="AR66" i="203"/>
  <c r="AS70" i="4"/>
  <c r="W63" i="203"/>
  <c r="BD66" i="203"/>
  <c r="AY66" i="203"/>
  <c r="AD64" i="203"/>
  <c r="AR69" i="4"/>
  <c r="AN69" i="4"/>
  <c r="BG66" i="203"/>
  <c r="BB64" i="203"/>
  <c r="BC65" i="203"/>
  <c r="BQ67" i="203"/>
  <c r="BR67" i="203"/>
  <c r="AO378" i="4" l="1"/>
  <c r="AL378" i="4"/>
  <c r="AJ377" i="4"/>
  <c r="AM377" i="4"/>
  <c r="AN377" i="4" s="1"/>
  <c r="AK378" i="4"/>
  <c r="AP378" i="4"/>
  <c r="AE378" i="4"/>
  <c r="AA378" i="4" s="1"/>
  <c r="AF378" i="4"/>
  <c r="AG378" i="4"/>
  <c r="BQ65" i="203"/>
  <c r="AS69" i="4"/>
  <c r="AX64" i="203"/>
  <c r="BA68" i="203"/>
  <c r="AW63" i="203"/>
  <c r="AY65" i="203"/>
  <c r="AZ64" i="203"/>
  <c r="BB63" i="203"/>
  <c r="AD63" i="203"/>
  <c r="AR68" i="4"/>
  <c r="AN68" i="4"/>
  <c r="BG65" i="203"/>
  <c r="BC64" i="203"/>
  <c r="AL67" i="4"/>
  <c r="AR65" i="203"/>
  <c r="V61" i="203"/>
  <c r="BD65" i="203"/>
  <c r="AJ65" i="203"/>
  <c r="W62" i="203"/>
  <c r="AE64" i="203"/>
  <c r="AS377" i="4" l="1"/>
  <c r="AQ378" i="4"/>
  <c r="AR378" i="4" s="1"/>
  <c r="AD379" i="4"/>
  <c r="AE379" i="4"/>
  <c r="AK379" i="4"/>
  <c r="AL379" i="4"/>
  <c r="AP379" i="4"/>
  <c r="AF379" i="4"/>
  <c r="AM378" i="4"/>
  <c r="AN378" i="4" s="1"/>
  <c r="AJ378" i="4"/>
  <c r="AO379" i="4"/>
  <c r="BR66" i="203"/>
  <c r="BR65" i="203"/>
  <c r="BH68" i="203"/>
  <c r="AW62" i="203"/>
  <c r="BC63" i="203"/>
  <c r="AR67" i="4"/>
  <c r="AD62" i="203"/>
  <c r="AN67" i="4"/>
  <c r="AE63" i="203"/>
  <c r="AZ63" i="203"/>
  <c r="AS68" i="4"/>
  <c r="BD64" i="203"/>
  <c r="AL66" i="4"/>
  <c r="AX63" i="203"/>
  <c r="BB62" i="203"/>
  <c r="W61" i="203"/>
  <c r="AR64" i="203"/>
  <c r="AY64" i="203"/>
  <c r="V60" i="203"/>
  <c r="BG64" i="203"/>
  <c r="AJ64" i="203"/>
  <c r="AS378" i="4" l="1"/>
  <c r="AQ379" i="4"/>
  <c r="AR379" i="4" s="1"/>
  <c r="AG379" i="4"/>
  <c r="AA379" i="4"/>
  <c r="BG63" i="203"/>
  <c r="AW61" i="203"/>
  <c r="AY62" i="203"/>
  <c r="AE62" i="203"/>
  <c r="AR63" i="203"/>
  <c r="V59" i="203"/>
  <c r="BA67" i="203"/>
  <c r="AX62" i="203"/>
  <c r="BQ64" i="203"/>
  <c r="BR64" i="203"/>
  <c r="AY63" i="203"/>
  <c r="BH67" i="203"/>
  <c r="AS67" i="4"/>
  <c r="BC61" i="203"/>
  <c r="BH66" i="203"/>
  <c r="AL65" i="4"/>
  <c r="BA66" i="203"/>
  <c r="AZ62" i="203"/>
  <c r="BB61" i="203"/>
  <c r="W60" i="203"/>
  <c r="BD63" i="203"/>
  <c r="AN66" i="4"/>
  <c r="AD61" i="203"/>
  <c r="AR66" i="4"/>
  <c r="BC62" i="203"/>
  <c r="AJ63" i="203"/>
  <c r="AK380" i="4" l="1"/>
  <c r="AD380" i="4"/>
  <c r="AF380" i="4"/>
  <c r="AL380" i="4"/>
  <c r="AE380" i="4"/>
  <c r="AP380" i="4"/>
  <c r="AJ379" i="4"/>
  <c r="AM379" i="4"/>
  <c r="AN379" i="4" s="1"/>
  <c r="AO380" i="4"/>
  <c r="AS66" i="4"/>
  <c r="AW60" i="203"/>
  <c r="AL64" i="4"/>
  <c r="AD60" i="203"/>
  <c r="AN65" i="4"/>
  <c r="AR65" i="4"/>
  <c r="AZ61" i="203"/>
  <c r="AX61" i="203"/>
  <c r="AE61" i="203"/>
  <c r="BR63" i="203"/>
  <c r="BQ63" i="203"/>
  <c r="BB60" i="203"/>
  <c r="AR62" i="203"/>
  <c r="V58" i="203"/>
  <c r="AJ62" i="203"/>
  <c r="BG62" i="203"/>
  <c r="BD62" i="203"/>
  <c r="W59" i="203"/>
  <c r="AQ380" i="4" l="1"/>
  <c r="AR380" i="4" s="1"/>
  <c r="AA380" i="4"/>
  <c r="AM380" i="4" s="1"/>
  <c r="AN380" i="4" s="1"/>
  <c r="AG380" i="4"/>
  <c r="AS379" i="4"/>
  <c r="BH65" i="203"/>
  <c r="BA65" i="203"/>
  <c r="BQ62" i="203"/>
  <c r="AS65" i="4"/>
  <c r="W58" i="203"/>
  <c r="V57" i="203"/>
  <c r="AE60" i="203"/>
  <c r="BC60" i="203"/>
  <c r="AL63" i="4"/>
  <c r="BD61" i="203"/>
  <c r="BR62" i="203"/>
  <c r="AJ61" i="203"/>
  <c r="AX60" i="203"/>
  <c r="AZ60" i="203"/>
  <c r="AR61" i="203"/>
  <c r="AN64" i="4"/>
  <c r="AR64" i="4"/>
  <c r="AD59" i="203"/>
  <c r="AY61" i="203"/>
  <c r="BG61" i="203"/>
  <c r="AW59" i="203"/>
  <c r="BB59" i="203"/>
  <c r="AK381" i="4" l="1"/>
  <c r="AJ380" i="4"/>
  <c r="AE381" i="4"/>
  <c r="AD381" i="4"/>
  <c r="AP381" i="4"/>
  <c r="AO381" i="4"/>
  <c r="AF381" i="4"/>
  <c r="AL381" i="4"/>
  <c r="AY60" i="203"/>
  <c r="AS64" i="4"/>
  <c r="BQ61" i="203"/>
  <c r="BR61" i="203"/>
  <c r="AR60" i="203"/>
  <c r="AE59" i="203"/>
  <c r="AR63" i="4"/>
  <c r="AN63" i="4"/>
  <c r="AD58" i="203"/>
  <c r="AJ60" i="203"/>
  <c r="BC58" i="203"/>
  <c r="AZ59" i="203"/>
  <c r="AL62" i="4"/>
  <c r="BH64" i="203"/>
  <c r="AW58" i="203"/>
  <c r="W57" i="203"/>
  <c r="AY59" i="203"/>
  <c r="BB58" i="203"/>
  <c r="BG60" i="203"/>
  <c r="BD60" i="203"/>
  <c r="AX59" i="203"/>
  <c r="BA64" i="203"/>
  <c r="BC59" i="203"/>
  <c r="V56" i="203"/>
  <c r="AQ381" i="4" l="1"/>
  <c r="AR381" i="4" s="1"/>
  <c r="AG381" i="4"/>
  <c r="AA381" i="4"/>
  <c r="AM381" i="4" s="1"/>
  <c r="AN381" i="4" s="1"/>
  <c r="AS380" i="4"/>
  <c r="AZ58" i="203"/>
  <c r="AW57" i="203"/>
  <c r="AL61" i="4"/>
  <c r="AD57" i="203"/>
  <c r="AR62" i="4"/>
  <c r="AN62" i="4"/>
  <c r="AE58" i="203"/>
  <c r="V55" i="203"/>
  <c r="AS63" i="4"/>
  <c r="BR60" i="203"/>
  <c r="BQ60" i="203"/>
  <c r="BD59" i="203"/>
  <c r="AX58" i="203"/>
  <c r="BA63" i="203"/>
  <c r="BA62" i="203"/>
  <c r="BG59" i="203"/>
  <c r="BH63" i="203"/>
  <c r="BH62" i="203"/>
  <c r="BB57" i="203"/>
  <c r="W56" i="203"/>
  <c r="AR59" i="203"/>
  <c r="AJ59" i="203"/>
  <c r="AF382" i="4" l="1"/>
  <c r="AL382" i="4"/>
  <c r="AJ381" i="4"/>
  <c r="AS381" i="4" s="1"/>
  <c r="AD382" i="4"/>
  <c r="AO382" i="4"/>
  <c r="AP382" i="4"/>
  <c r="AE382" i="4"/>
  <c r="AK382" i="4"/>
  <c r="BC56" i="203"/>
  <c r="AR58" i="203"/>
  <c r="BD58" i="203"/>
  <c r="AZ57" i="203"/>
  <c r="BG58" i="203"/>
  <c r="V54" i="203"/>
  <c r="AN61" i="4"/>
  <c r="AR61" i="4"/>
  <c r="AD56" i="203"/>
  <c r="BR59" i="203"/>
  <c r="BQ59" i="203"/>
  <c r="AW56" i="203"/>
  <c r="BB56" i="203"/>
  <c r="AL60" i="4"/>
  <c r="BC57" i="203"/>
  <c r="AE57" i="203"/>
  <c r="W55" i="203"/>
  <c r="AX57" i="203"/>
  <c r="AJ58" i="203"/>
  <c r="AS62" i="4"/>
  <c r="AY58" i="203"/>
  <c r="AQ382" i="4" l="1"/>
  <c r="AR382" i="4" s="1"/>
  <c r="AG382" i="4"/>
  <c r="AA382" i="4"/>
  <c r="BG57" i="203"/>
  <c r="BA61" i="203"/>
  <c r="AR57" i="203"/>
  <c r="AD55" i="203"/>
  <c r="AN60" i="4"/>
  <c r="AR60" i="4"/>
  <c r="BH61" i="203"/>
  <c r="AS61" i="4"/>
  <c r="AX56" i="203"/>
  <c r="AJ57" i="203"/>
  <c r="AZ56" i="203"/>
  <c r="AE56" i="203"/>
  <c r="AY57" i="203"/>
  <c r="BQ58" i="203"/>
  <c r="BR58" i="203"/>
  <c r="AW55" i="203"/>
  <c r="AY56" i="203"/>
  <c r="W54" i="203"/>
  <c r="V53" i="203"/>
  <c r="BB55" i="203"/>
  <c r="AL59" i="4"/>
  <c r="BD57" i="203"/>
  <c r="AP383" i="4" l="1"/>
  <c r="AD383" i="4"/>
  <c r="AG383" i="4" s="1"/>
  <c r="AK383" i="4"/>
  <c r="AF383" i="4"/>
  <c r="AJ382" i="4"/>
  <c r="AL383" i="4"/>
  <c r="AE383" i="4"/>
  <c r="AO383" i="4"/>
  <c r="AM382" i="4"/>
  <c r="AN382" i="4" s="1"/>
  <c r="BQ57" i="203"/>
  <c r="BQ56" i="203"/>
  <c r="AY55" i="203"/>
  <c r="BC54" i="203"/>
  <c r="AN59" i="4"/>
  <c r="AR59" i="4"/>
  <c r="AD54" i="203"/>
  <c r="BB54" i="203"/>
  <c r="AJ56" i="203"/>
  <c r="AZ55" i="203"/>
  <c r="BC55" i="203"/>
  <c r="AR56" i="203"/>
  <c r="AX55" i="203"/>
  <c r="V52" i="203"/>
  <c r="AL58" i="4"/>
  <c r="AS60" i="4"/>
  <c r="BR57" i="203"/>
  <c r="BA60" i="203"/>
  <c r="BG56" i="203"/>
  <c r="AE55" i="203"/>
  <c r="AW54" i="203"/>
  <c r="BD56" i="203"/>
  <c r="W53" i="203"/>
  <c r="BH60" i="203"/>
  <c r="AQ383" i="4" l="1"/>
  <c r="AR383" i="4" s="1"/>
  <c r="BA58" i="203"/>
  <c r="BR56" i="203"/>
  <c r="AS382" i="4"/>
  <c r="AA383" i="4"/>
  <c r="AJ55" i="203"/>
  <c r="W52" i="203"/>
  <c r="BD55" i="203"/>
  <c r="V51" i="203"/>
  <c r="AS59" i="4"/>
  <c r="BH58" i="203"/>
  <c r="BG55" i="203"/>
  <c r="AE54" i="203"/>
  <c r="AR58" i="4"/>
  <c r="AN58" i="4"/>
  <c r="AD53" i="203"/>
  <c r="AW53" i="203"/>
  <c r="AZ54" i="203"/>
  <c r="BB53" i="203"/>
  <c r="AL57" i="4"/>
  <c r="AX54" i="203"/>
  <c r="BA59" i="203"/>
  <c r="AR55" i="203"/>
  <c r="BH59" i="203"/>
  <c r="AM383" i="4" l="1"/>
  <c r="AN383" i="4" s="1"/>
  <c r="AO384" i="4"/>
  <c r="AE384" i="4"/>
  <c r="AL384" i="4"/>
  <c r="AK384" i="4"/>
  <c r="AF384" i="4"/>
  <c r="AJ383" i="4"/>
  <c r="AD384" i="4"/>
  <c r="AP384" i="4"/>
  <c r="AY53" i="203"/>
  <c r="BD54" i="203"/>
  <c r="BR55" i="203"/>
  <c r="BQ55" i="203"/>
  <c r="AS58" i="4"/>
  <c r="BG54" i="203"/>
  <c r="BH57" i="203"/>
  <c r="BB52" i="203"/>
  <c r="BA57" i="203"/>
  <c r="AL56" i="4"/>
  <c r="V50" i="203"/>
  <c r="AJ54" i="203"/>
  <c r="AE53" i="203"/>
  <c r="BC53" i="203"/>
  <c r="W51" i="203"/>
  <c r="AR54" i="203"/>
  <c r="AZ53" i="203"/>
  <c r="AD52" i="203"/>
  <c r="AN57" i="4"/>
  <c r="AR57" i="4"/>
  <c r="AX53" i="203"/>
  <c r="AW52" i="203"/>
  <c r="AY54" i="203"/>
  <c r="AA384" i="4" l="1"/>
  <c r="AS383" i="4"/>
  <c r="AG384" i="4"/>
  <c r="AQ384" i="4"/>
  <c r="AR384" i="4" s="1"/>
  <c r="AS57" i="4"/>
  <c r="AL55" i="4"/>
  <c r="BG53" i="203"/>
  <c r="BH56" i="203"/>
  <c r="AJ53" i="203"/>
  <c r="AE52" i="203"/>
  <c r="W50" i="203"/>
  <c r="BD53" i="203"/>
  <c r="V49" i="203"/>
  <c r="BQ54" i="203"/>
  <c r="BR54" i="203"/>
  <c r="AY52" i="203"/>
  <c r="BA56" i="203"/>
  <c r="BB51" i="203"/>
  <c r="AX52" i="203"/>
  <c r="BC52" i="203"/>
  <c r="AZ52" i="203"/>
  <c r="AN56" i="4"/>
  <c r="AR56" i="4"/>
  <c r="AD51" i="203"/>
  <c r="AW51" i="203"/>
  <c r="AR53" i="203"/>
  <c r="AD385" i="4" l="1"/>
  <c r="AG385" i="4" s="1"/>
  <c r="AF385" i="4"/>
  <c r="AE385" i="4"/>
  <c r="AJ384" i="4"/>
  <c r="AP385" i="4"/>
  <c r="AL385" i="4"/>
  <c r="AK385" i="4"/>
  <c r="AM384" i="4"/>
  <c r="AN384" i="4" s="1"/>
  <c r="AO385" i="4"/>
  <c r="AR55" i="4"/>
  <c r="AD50" i="203"/>
  <c r="AN55" i="4"/>
  <c r="AX51" i="203"/>
  <c r="AY51" i="203"/>
  <c r="BB50" i="203"/>
  <c r="AR52" i="203"/>
  <c r="BC51" i="203"/>
  <c r="AJ52" i="203"/>
  <c r="AS56" i="4"/>
  <c r="BD52" i="203"/>
  <c r="W49" i="203"/>
  <c r="AE51" i="203"/>
  <c r="BG52" i="203"/>
  <c r="V48" i="203"/>
  <c r="AL54" i="4"/>
  <c r="AW50" i="203"/>
  <c r="BR53" i="203"/>
  <c r="BQ53" i="203"/>
  <c r="AZ51" i="203"/>
  <c r="AS384" i="4" l="1"/>
  <c r="AA385" i="4"/>
  <c r="AK386" i="4" s="1"/>
  <c r="AQ385" i="4"/>
  <c r="AR385" i="4" s="1"/>
  <c r="BQ51" i="203"/>
  <c r="AD49" i="203"/>
  <c r="AN54" i="4"/>
  <c r="AR54" i="4"/>
  <c r="BG51" i="203"/>
  <c r="W48" i="203"/>
  <c r="AW49" i="203"/>
  <c r="AJ51" i="203"/>
  <c r="BD51" i="203"/>
  <c r="BB49" i="203"/>
  <c r="AZ50" i="203"/>
  <c r="AR51" i="203"/>
  <c r="AL53" i="4"/>
  <c r="BC50" i="203"/>
  <c r="BH55" i="203"/>
  <c r="V47" i="203"/>
  <c r="AE50" i="203"/>
  <c r="AX50" i="203"/>
  <c r="BR52" i="203"/>
  <c r="BQ52" i="203"/>
  <c r="BA55" i="203"/>
  <c r="AS55" i="4"/>
  <c r="AD386" i="4" l="1"/>
  <c r="AG386" i="4" s="1"/>
  <c r="AO386" i="4"/>
  <c r="AE386" i="4"/>
  <c r="AM385" i="4"/>
  <c r="AN385" i="4" s="1"/>
  <c r="AF386" i="4"/>
  <c r="AP386" i="4"/>
  <c r="AL386" i="4"/>
  <c r="AJ385" i="4"/>
  <c r="BR51" i="203"/>
  <c r="AR50" i="203"/>
  <c r="AL52" i="4"/>
  <c r="AW48" i="203"/>
  <c r="W47" i="203"/>
  <c r="V46" i="203"/>
  <c r="AS54" i="4"/>
  <c r="BD50" i="203"/>
  <c r="AE49" i="203"/>
  <c r="AZ49" i="203"/>
  <c r="AY50" i="203"/>
  <c r="AX49" i="203"/>
  <c r="BG50" i="203"/>
  <c r="AJ50" i="203"/>
  <c r="BH54" i="203"/>
  <c r="BB48" i="203"/>
  <c r="AN53" i="4"/>
  <c r="AD48" i="203"/>
  <c r="AR53" i="4"/>
  <c r="BA54" i="203"/>
  <c r="BC49" i="203"/>
  <c r="AA386" i="4" l="1"/>
  <c r="AD387" i="4" s="1"/>
  <c r="AG387" i="4" s="1"/>
  <c r="AQ386" i="4"/>
  <c r="AR386" i="4" s="1"/>
  <c r="AS385" i="4"/>
  <c r="BA52" i="203"/>
  <c r="AL51" i="4"/>
  <c r="BC47" i="203"/>
  <c r="AY48" i="203"/>
  <c r="BA53" i="203"/>
  <c r="W46" i="203"/>
  <c r="BB47" i="203"/>
  <c r="BH53" i="203"/>
  <c r="AR52" i="4"/>
  <c r="AN52" i="4"/>
  <c r="AD47" i="203"/>
  <c r="AX48" i="203"/>
  <c r="AW47" i="203"/>
  <c r="AS53" i="4"/>
  <c r="BC48" i="203"/>
  <c r="AY49" i="203"/>
  <c r="AZ48" i="203"/>
  <c r="AR49" i="203"/>
  <c r="BG49" i="203"/>
  <c r="V45" i="203"/>
  <c r="AE48" i="203"/>
  <c r="BD49" i="203"/>
  <c r="BQ50" i="203"/>
  <c r="BR50" i="203"/>
  <c r="BH52" i="203"/>
  <c r="AJ49" i="203"/>
  <c r="AE387" i="4" l="1"/>
  <c r="AA387" i="4" s="1"/>
  <c r="AE388" i="4" s="1"/>
  <c r="AP387" i="4"/>
  <c r="AL387" i="4"/>
  <c r="AK387" i="4"/>
  <c r="AJ386" i="4"/>
  <c r="AM386" i="4"/>
  <c r="AN386" i="4" s="1"/>
  <c r="AO387" i="4"/>
  <c r="AF387" i="4"/>
  <c r="BD48" i="203"/>
  <c r="AR48" i="203"/>
  <c r="BG48" i="203"/>
  <c r="BR49" i="203"/>
  <c r="BQ49" i="203"/>
  <c r="BH51" i="203"/>
  <c r="V44" i="203"/>
  <c r="AX47" i="203"/>
  <c r="AL50" i="4"/>
  <c r="AE47" i="203"/>
  <c r="AW46" i="203"/>
  <c r="BC46" i="203"/>
  <c r="W45" i="203"/>
  <c r="AS52" i="4"/>
  <c r="AR51" i="4"/>
  <c r="AN51" i="4"/>
  <c r="AD46" i="203"/>
  <c r="BB46" i="203"/>
  <c r="AJ48" i="203"/>
  <c r="AZ47" i="203"/>
  <c r="AS386" i="4" l="1"/>
  <c r="AQ387" i="4"/>
  <c r="AR387" i="4" s="1"/>
  <c r="AF388" i="4"/>
  <c r="AM387" i="4"/>
  <c r="AN387" i="4" s="1"/>
  <c r="AD388" i="4"/>
  <c r="AG388" i="4" s="1"/>
  <c r="AL388" i="4"/>
  <c r="AP388" i="4"/>
  <c r="AJ387" i="4"/>
  <c r="AK388" i="4"/>
  <c r="AO388" i="4"/>
  <c r="BA51" i="203"/>
  <c r="BR47" i="203"/>
  <c r="AR47" i="203"/>
  <c r="BD47" i="203"/>
  <c r="V43" i="203"/>
  <c r="AJ47" i="203"/>
  <c r="BG47" i="203"/>
  <c r="AX46" i="203"/>
  <c r="AN50" i="4"/>
  <c r="AR50" i="4"/>
  <c r="AD45" i="203"/>
  <c r="AY47" i="203"/>
  <c r="BR48" i="203"/>
  <c r="BQ48" i="203"/>
  <c r="AZ46" i="203"/>
  <c r="AE46" i="203"/>
  <c r="AW45" i="203"/>
  <c r="BB45" i="203"/>
  <c r="W44" i="203"/>
  <c r="AS51" i="4"/>
  <c r="AL49" i="4"/>
  <c r="AS387" i="4" l="1"/>
  <c r="AA388" i="4"/>
  <c r="AF389" i="4" s="1"/>
  <c r="AQ388" i="4"/>
  <c r="AR388" i="4" s="1"/>
  <c r="BQ47" i="203"/>
  <c r="AZ45" i="203"/>
  <c r="W43" i="203"/>
  <c r="AY46" i="203"/>
  <c r="AS50" i="4"/>
  <c r="BH50" i="203"/>
  <c r="AR49" i="4"/>
  <c r="AD44" i="203"/>
  <c r="AN49" i="4"/>
  <c r="AL48" i="4"/>
  <c r="AE45" i="203"/>
  <c r="BA50" i="203"/>
  <c r="AW44" i="203"/>
  <c r="BA49" i="203"/>
  <c r="BG46" i="203"/>
  <c r="BB44" i="203"/>
  <c r="BD46" i="203"/>
  <c r="BC45" i="203"/>
  <c r="AJ46" i="203"/>
  <c r="AR46" i="203"/>
  <c r="AX45" i="203"/>
  <c r="V42" i="203"/>
  <c r="AM388" i="4" l="1"/>
  <c r="AN388" i="4" s="1"/>
  <c r="AE389" i="4"/>
  <c r="AP389" i="4"/>
  <c r="AK389" i="4"/>
  <c r="AJ388" i="4"/>
  <c r="AO389" i="4"/>
  <c r="AQ389" i="4" s="1"/>
  <c r="AL389" i="4"/>
  <c r="AD389" i="4"/>
  <c r="AG389" i="4" s="1"/>
  <c r="BH49" i="203"/>
  <c r="BG45" i="203"/>
  <c r="AE44" i="203"/>
  <c r="W42" i="203"/>
  <c r="AW43" i="203"/>
  <c r="AS49" i="4"/>
  <c r="AJ45" i="203"/>
  <c r="BR46" i="203"/>
  <c r="BQ46" i="203"/>
  <c r="V41" i="203"/>
  <c r="BB43" i="203"/>
  <c r="BC44" i="203"/>
  <c r="AZ44" i="203"/>
  <c r="AX44" i="203"/>
  <c r="BD45" i="203"/>
  <c r="AL47" i="4"/>
  <c r="AD43" i="203"/>
  <c r="AR48" i="4"/>
  <c r="AN48" i="4"/>
  <c r="AR45" i="203"/>
  <c r="AY45" i="203"/>
  <c r="AS388" i="4" l="1"/>
  <c r="AR389" i="4"/>
  <c r="AA389" i="4"/>
  <c r="AK390" i="4" s="1"/>
  <c r="BC42" i="203"/>
  <c r="BG44" i="203"/>
  <c r="AZ43" i="203"/>
  <c r="BD44" i="203"/>
  <c r="AR44" i="203"/>
  <c r="AJ44" i="203"/>
  <c r="AW42" i="203"/>
  <c r="AX43" i="203"/>
  <c r="BA48" i="203"/>
  <c r="AR47" i="4"/>
  <c r="AN47" i="4"/>
  <c r="AD42" i="203"/>
  <c r="BH48" i="203"/>
  <c r="AS48" i="4"/>
  <c r="AY44" i="203"/>
  <c r="BB42" i="203"/>
  <c r="W41" i="203"/>
  <c r="BC43" i="203"/>
  <c r="AL46" i="4"/>
  <c r="BH47" i="203"/>
  <c r="BQ45" i="203"/>
  <c r="BR45" i="203"/>
  <c r="AE43" i="203"/>
  <c r="V40" i="203"/>
  <c r="BA47" i="203"/>
  <c r="AJ389" i="4" l="1"/>
  <c r="AM389" i="4"/>
  <c r="AN389" i="4" s="1"/>
  <c r="AE390" i="4"/>
  <c r="AF390" i="4"/>
  <c r="AL390" i="4"/>
  <c r="AO390" i="4"/>
  <c r="AD390" i="4"/>
  <c r="AG390" i="4" s="1"/>
  <c r="AP390" i="4"/>
  <c r="AD41" i="203"/>
  <c r="AR46" i="4"/>
  <c r="AN46" i="4"/>
  <c r="BG43" i="203"/>
  <c r="BA46" i="203"/>
  <c r="AY43" i="203"/>
  <c r="AZ42" i="203"/>
  <c r="BD43" i="203"/>
  <c r="AX42" i="203"/>
  <c r="BQ44" i="203"/>
  <c r="BR44" i="203"/>
  <c r="W40" i="203"/>
  <c r="AL45" i="4"/>
  <c r="AR43" i="203"/>
  <c r="AE42" i="203"/>
  <c r="AW41" i="203"/>
  <c r="BB41" i="203"/>
  <c r="AJ43" i="203"/>
  <c r="AS47" i="4"/>
  <c r="V39" i="203"/>
  <c r="AS389" i="4" l="1"/>
  <c r="AQ390" i="4"/>
  <c r="AR390" i="4" s="1"/>
  <c r="AA390" i="4"/>
  <c r="AF391" i="4" s="1"/>
  <c r="BH45" i="203"/>
  <c r="BH46" i="203"/>
  <c r="BQ42" i="203"/>
  <c r="BC40" i="203"/>
  <c r="AR42" i="203"/>
  <c r="W39" i="203"/>
  <c r="AY42" i="203"/>
  <c r="AJ42" i="203"/>
  <c r="AZ41" i="203"/>
  <c r="BB40" i="203"/>
  <c r="BD42" i="203"/>
  <c r="AE41" i="203"/>
  <c r="BC41" i="203"/>
  <c r="AD40" i="203"/>
  <c r="AR45" i="4"/>
  <c r="AN45" i="4"/>
  <c r="BG42" i="203"/>
  <c r="AS46" i="4"/>
  <c r="V38" i="203"/>
  <c r="AL44" i="4"/>
  <c r="AW40" i="203"/>
  <c r="AX41" i="203"/>
  <c r="BA45" i="203"/>
  <c r="BQ43" i="203"/>
  <c r="BR43" i="203"/>
  <c r="AD391" i="4" l="1"/>
  <c r="AG391" i="4" s="1"/>
  <c r="AJ390" i="4"/>
  <c r="AO391" i="4"/>
  <c r="AM390" i="4"/>
  <c r="AN390" i="4" s="1"/>
  <c r="AS390" i="4" s="1"/>
  <c r="AK391" i="4"/>
  <c r="AE391" i="4"/>
  <c r="AP391" i="4"/>
  <c r="AQ391" i="4" s="1"/>
  <c r="AL391" i="4"/>
  <c r="BA44" i="203"/>
  <c r="BR42" i="203"/>
  <c r="V37" i="203"/>
  <c r="W38" i="203"/>
  <c r="AS45" i="4"/>
  <c r="AW39" i="203"/>
  <c r="AY40" i="203"/>
  <c r="BH44" i="203"/>
  <c r="AY41" i="203"/>
  <c r="AR41" i="203"/>
  <c r="AX40" i="203"/>
  <c r="BG41" i="203"/>
  <c r="AE40" i="203"/>
  <c r="AJ41" i="203"/>
  <c r="BD41" i="203"/>
  <c r="AZ40" i="203"/>
  <c r="BB39" i="203"/>
  <c r="AL43" i="4"/>
  <c r="AD39" i="203"/>
  <c r="AN44" i="4"/>
  <c r="AR44" i="4"/>
  <c r="AR391" i="4" l="1"/>
  <c r="AA391" i="4"/>
  <c r="AO392" i="4" s="1"/>
  <c r="AR40" i="203"/>
  <c r="BD40" i="203"/>
  <c r="AL42" i="4"/>
  <c r="AY39" i="203"/>
  <c r="BR41" i="203"/>
  <c r="BQ41" i="203"/>
  <c r="BG40" i="203"/>
  <c r="W37" i="203"/>
  <c r="AX39" i="203"/>
  <c r="AS44" i="4"/>
  <c r="AE39" i="203"/>
  <c r="BB38" i="203"/>
  <c r="V36" i="203"/>
  <c r="AW38" i="203"/>
  <c r="BC39" i="203"/>
  <c r="AD38" i="203"/>
  <c r="AR43" i="4"/>
  <c r="AN43" i="4"/>
  <c r="AZ39" i="203"/>
  <c r="AJ40" i="203"/>
  <c r="AE392" i="4" l="1"/>
  <c r="AM391" i="4"/>
  <c r="AN391" i="4" s="1"/>
  <c r="AK392" i="4"/>
  <c r="AL392" i="4"/>
  <c r="AP392" i="4"/>
  <c r="AQ392" i="4" s="1"/>
  <c r="AD392" i="4"/>
  <c r="AG392" i="4" s="1"/>
  <c r="AJ391" i="4"/>
  <c r="AF392" i="4"/>
  <c r="BR40" i="203"/>
  <c r="BQ40" i="203"/>
  <c r="BD39" i="203"/>
  <c r="BB37" i="203"/>
  <c r="AZ38" i="203"/>
  <c r="BG39" i="203"/>
  <c r="AJ39" i="203"/>
  <c r="AW37" i="203"/>
  <c r="AR39" i="203"/>
  <c r="BC38" i="203"/>
  <c r="AD37" i="203"/>
  <c r="AR42" i="4"/>
  <c r="AN42" i="4"/>
  <c r="BA43" i="203"/>
  <c r="AX38" i="203"/>
  <c r="W36" i="203"/>
  <c r="AL41" i="4"/>
  <c r="BA42" i="203"/>
  <c r="AE38" i="203"/>
  <c r="V35" i="203"/>
  <c r="AS43" i="4"/>
  <c r="BH43" i="203"/>
  <c r="AS391" i="4" l="1"/>
  <c r="AR392" i="4"/>
  <c r="AA392" i="4"/>
  <c r="AJ392" i="4" s="1"/>
  <c r="BH42" i="203"/>
  <c r="BA41" i="203"/>
  <c r="BR38" i="203"/>
  <c r="AY37" i="203"/>
  <c r="BH41" i="203"/>
  <c r="AR38" i="203"/>
  <c r="AE37" i="203"/>
  <c r="AL40" i="4"/>
  <c r="BR39" i="203"/>
  <c r="BQ39" i="203"/>
  <c r="AJ38" i="203"/>
  <c r="AS42" i="4"/>
  <c r="W35" i="203"/>
  <c r="BB36" i="203"/>
  <c r="AZ37" i="203"/>
  <c r="BC37" i="203"/>
  <c r="AR41" i="4"/>
  <c r="AN41" i="4"/>
  <c r="AD36" i="203"/>
  <c r="BG38" i="203"/>
  <c r="AX37" i="203"/>
  <c r="V34" i="203"/>
  <c r="AW36" i="203"/>
  <c r="BD38" i="203"/>
  <c r="AY38" i="203"/>
  <c r="AK393" i="4" l="1"/>
  <c r="AD393" i="4"/>
  <c r="AG393" i="4" s="1"/>
  <c r="AO393" i="4"/>
  <c r="AE393" i="4"/>
  <c r="AM392" i="4"/>
  <c r="AN392" i="4" s="1"/>
  <c r="AS392" i="4" s="1"/>
  <c r="AP393" i="4"/>
  <c r="AL393" i="4"/>
  <c r="AF393" i="4"/>
  <c r="BQ38" i="203"/>
  <c r="BH40" i="203"/>
  <c r="BC35" i="203"/>
  <c r="AS41" i="4"/>
  <c r="AX36" i="203"/>
  <c r="AR40" i="4"/>
  <c r="AD35" i="203"/>
  <c r="AN40" i="4"/>
  <c r="BA40" i="203"/>
  <c r="AJ37" i="203"/>
  <c r="AW35" i="203"/>
  <c r="AE36" i="203"/>
  <c r="BD37" i="203"/>
  <c r="AR37" i="203"/>
  <c r="AZ36" i="203"/>
  <c r="W34" i="203"/>
  <c r="BG37" i="203"/>
  <c r="V33" i="203"/>
  <c r="AL39" i="4"/>
  <c r="BB35" i="203"/>
  <c r="BC36" i="203"/>
  <c r="AA393" i="4" l="1"/>
  <c r="AM393" i="4" s="1"/>
  <c r="AN393" i="4" s="1"/>
  <c r="AQ393" i="4"/>
  <c r="AR393" i="4" s="1"/>
  <c r="BD36" i="203"/>
  <c r="AY36" i="203"/>
  <c r="AX35" i="203"/>
  <c r="AL38" i="4"/>
  <c r="V32" i="203"/>
  <c r="AZ35" i="203"/>
  <c r="W33" i="203"/>
  <c r="BQ37" i="203"/>
  <c r="BR37" i="203"/>
  <c r="AN39" i="4"/>
  <c r="AR39" i="4"/>
  <c r="AD34" i="203"/>
  <c r="AR36" i="203"/>
  <c r="AW34" i="203"/>
  <c r="AE35" i="203"/>
  <c r="AJ36" i="203"/>
  <c r="BG36" i="203"/>
  <c r="BB34" i="203"/>
  <c r="AS40" i="4"/>
  <c r="AL394" i="4" l="1"/>
  <c r="AJ393" i="4"/>
  <c r="AS393" i="4" s="1"/>
  <c r="AP394" i="4"/>
  <c r="AE394" i="4"/>
  <c r="AF394" i="4"/>
  <c r="AO394" i="4"/>
  <c r="AD394" i="4"/>
  <c r="AG394" i="4" s="1"/>
  <c r="AK394" i="4"/>
  <c r="BA38" i="203"/>
  <c r="BH38" i="203"/>
  <c r="AS39" i="4"/>
  <c r="AL37" i="4"/>
  <c r="AW33" i="203"/>
  <c r="BC34" i="203"/>
  <c r="AY35" i="203"/>
  <c r="AE34" i="203"/>
  <c r="AR38" i="4"/>
  <c r="AD33" i="203"/>
  <c r="AN38" i="4"/>
  <c r="AZ34" i="203"/>
  <c r="BA39" i="203"/>
  <c r="BB33" i="203"/>
  <c r="AR35" i="203"/>
  <c r="BH39" i="203"/>
  <c r="AJ35" i="203"/>
  <c r="AX34" i="203"/>
  <c r="V31" i="203"/>
  <c r="BQ36" i="203"/>
  <c r="BR36" i="203"/>
  <c r="BG35" i="203"/>
  <c r="W32" i="203"/>
  <c r="BD35" i="203"/>
  <c r="AA394" i="4" l="1"/>
  <c r="AD395" i="4" s="1"/>
  <c r="AG395" i="4" s="1"/>
  <c r="AQ394" i="4"/>
  <c r="AR394" i="4" s="1"/>
  <c r="AM394" i="4"/>
  <c r="AN394" i="4" s="1"/>
  <c r="AO395" i="4"/>
  <c r="AK395" i="4"/>
  <c r="AF395" i="4"/>
  <c r="AX33" i="203"/>
  <c r="AL36" i="4"/>
  <c r="AY34" i="203"/>
  <c r="AJ34" i="203"/>
  <c r="AW32" i="203"/>
  <c r="W31" i="203"/>
  <c r="V30" i="203"/>
  <c r="AE33" i="203"/>
  <c r="AR34" i="203"/>
  <c r="BG34" i="203"/>
  <c r="AS38" i="4"/>
  <c r="BD34" i="203"/>
  <c r="BB32" i="203"/>
  <c r="AR37" i="4"/>
  <c r="AN37" i="4"/>
  <c r="AD32" i="203"/>
  <c r="BC33" i="203"/>
  <c r="BR35" i="203"/>
  <c r="BQ35" i="203"/>
  <c r="AZ33" i="203"/>
  <c r="AE395" i="4" l="1"/>
  <c r="AP395" i="4"/>
  <c r="AQ395" i="4" s="1"/>
  <c r="AJ394" i="4"/>
  <c r="AL395" i="4"/>
  <c r="AA395" i="4"/>
  <c r="AO396" i="4" s="1"/>
  <c r="AS394" i="4"/>
  <c r="AL35" i="4"/>
  <c r="AX32" i="203"/>
  <c r="BC32" i="203"/>
  <c r="AE32" i="203"/>
  <c r="W30" i="203"/>
  <c r="AY33" i="203"/>
  <c r="AS37" i="4"/>
  <c r="AR33" i="203"/>
  <c r="V29" i="203"/>
  <c r="BH37" i="203"/>
  <c r="AJ33" i="203"/>
  <c r="AN36" i="4"/>
  <c r="AR36" i="4"/>
  <c r="AD31" i="203"/>
  <c r="BA37" i="203"/>
  <c r="BG33" i="203"/>
  <c r="AZ32" i="203"/>
  <c r="AY32" i="203"/>
  <c r="BD33" i="203"/>
  <c r="AW31" i="203"/>
  <c r="BB31" i="203"/>
  <c r="BR34" i="203"/>
  <c r="BQ34" i="203"/>
  <c r="AR395" i="4" l="1"/>
  <c r="AE396" i="4"/>
  <c r="AD396" i="4"/>
  <c r="AG396" i="4" s="1"/>
  <c r="AL396" i="4"/>
  <c r="AM395" i="4"/>
  <c r="AN395" i="4" s="1"/>
  <c r="AP396" i="4"/>
  <c r="AQ396" i="4" s="1"/>
  <c r="AK396" i="4"/>
  <c r="AJ395" i="4"/>
  <c r="AF396" i="4"/>
  <c r="BB30" i="203"/>
  <c r="BC31" i="203"/>
  <c r="V28" i="203"/>
  <c r="W29" i="203"/>
  <c r="AX31" i="203"/>
  <c r="BA35" i="203"/>
  <c r="AR32" i="203"/>
  <c r="BG32" i="203"/>
  <c r="AS36" i="4"/>
  <c r="AJ32" i="203"/>
  <c r="BQ33" i="203"/>
  <c r="BR33" i="203"/>
  <c r="BD32" i="203"/>
  <c r="AE31" i="203"/>
  <c r="AD30" i="203"/>
  <c r="AN35" i="4"/>
  <c r="AR35" i="4"/>
  <c r="BA36" i="203"/>
  <c r="AZ31" i="203"/>
  <c r="BH36" i="203"/>
  <c r="AL34" i="4"/>
  <c r="AW30" i="203"/>
  <c r="AA396" i="4" l="1"/>
  <c r="AS395" i="4"/>
  <c r="AR396" i="4"/>
  <c r="AF397" i="4"/>
  <c r="AD397" i="4"/>
  <c r="AK397" i="4"/>
  <c r="AP397" i="4"/>
  <c r="AM396" i="4"/>
  <c r="AN396" i="4" s="1"/>
  <c r="AL397" i="4"/>
  <c r="AJ396" i="4"/>
  <c r="AE397" i="4"/>
  <c r="AO397" i="4"/>
  <c r="BH35" i="203"/>
  <c r="BB29" i="203"/>
  <c r="AZ30" i="203"/>
  <c r="AY31" i="203"/>
  <c r="AE30" i="203"/>
  <c r="BC30" i="203"/>
  <c r="BD31" i="203"/>
  <c r="AW29" i="203"/>
  <c r="AS35" i="4"/>
  <c r="AD29" i="203"/>
  <c r="AR34" i="4"/>
  <c r="AN34" i="4"/>
  <c r="AL33" i="4"/>
  <c r="W28" i="203"/>
  <c r="AX30" i="203"/>
  <c r="V27" i="203"/>
  <c r="AJ31" i="203"/>
  <c r="AR31" i="203"/>
  <c r="BG31" i="203"/>
  <c r="BR32" i="203"/>
  <c r="BQ32" i="203"/>
  <c r="AS396" i="4" l="1"/>
  <c r="AQ397" i="4"/>
  <c r="AR397" i="4" s="1"/>
  <c r="AG397" i="4"/>
  <c r="AA397" i="4"/>
  <c r="AY29" i="203"/>
  <c r="BD30" i="203"/>
  <c r="V26" i="203"/>
  <c r="AY30" i="203"/>
  <c r="AS34" i="4"/>
  <c r="BG30" i="203"/>
  <c r="BR31" i="203"/>
  <c r="BQ31" i="203"/>
  <c r="BH34" i="203"/>
  <c r="AL32" i="4"/>
  <c r="BA34" i="203"/>
  <c r="AJ30" i="203"/>
  <c r="AE29" i="203"/>
  <c r="AW28" i="203"/>
  <c r="AR30" i="203"/>
  <c r="AX29" i="203"/>
  <c r="AZ29" i="203"/>
  <c r="BC29" i="203"/>
  <c r="W27" i="203"/>
  <c r="AN33" i="4"/>
  <c r="AD28" i="203"/>
  <c r="AR33" i="4"/>
  <c r="BB28" i="203"/>
  <c r="AD398" i="4" l="1"/>
  <c r="AO398" i="4"/>
  <c r="AF398" i="4"/>
  <c r="AK398" i="4"/>
  <c r="AL398" i="4"/>
  <c r="AP398" i="4"/>
  <c r="AM397" i="4"/>
  <c r="AN397" i="4" s="1"/>
  <c r="AJ397" i="4"/>
  <c r="AE398" i="4"/>
  <c r="BQ30" i="203"/>
  <c r="BR30" i="203"/>
  <c r="AL31" i="4"/>
  <c r="AX28" i="203"/>
  <c r="W26" i="203"/>
  <c r="AR29" i="203"/>
  <c r="BA33" i="203"/>
  <c r="AS33" i="4"/>
  <c r="BA32" i="203"/>
  <c r="AJ29" i="203"/>
  <c r="V25" i="203"/>
  <c r="AY28" i="203"/>
  <c r="BB27" i="203"/>
  <c r="AZ28" i="203"/>
  <c r="AE28" i="203"/>
  <c r="BD29" i="203"/>
  <c r="BC28" i="203"/>
  <c r="AW27" i="203"/>
  <c r="BG29" i="203"/>
  <c r="BH33" i="203"/>
  <c r="AR32" i="4"/>
  <c r="AN32" i="4"/>
  <c r="AD27" i="203"/>
  <c r="AQ398" i="4" l="1"/>
  <c r="AR398" i="4" s="1"/>
  <c r="AS397" i="4"/>
  <c r="AG398" i="4"/>
  <c r="AA398" i="4"/>
  <c r="BH32" i="203"/>
  <c r="AX27" i="203"/>
  <c r="BC27" i="203"/>
  <c r="V24" i="203"/>
  <c r="AZ27" i="203"/>
  <c r="AE27" i="203"/>
  <c r="BD28" i="203"/>
  <c r="AL30" i="4"/>
  <c r="AW26" i="203"/>
  <c r="AS32" i="4"/>
  <c r="BH31" i="203"/>
  <c r="BG28" i="203"/>
  <c r="W25" i="203"/>
  <c r="BR29" i="203"/>
  <c r="BQ29" i="203"/>
  <c r="AD26" i="203"/>
  <c r="AN31" i="4"/>
  <c r="AR31" i="4"/>
  <c r="AY27" i="203"/>
  <c r="AR28" i="203"/>
  <c r="AJ28" i="203"/>
  <c r="BB26" i="203"/>
  <c r="BA31" i="203" l="1"/>
  <c r="AK399" i="4"/>
  <c r="AL399" i="4"/>
  <c r="AM398" i="4"/>
  <c r="AN398" i="4" s="1"/>
  <c r="AP399" i="4"/>
  <c r="AF399" i="4"/>
  <c r="AJ398" i="4"/>
  <c r="AD399" i="4"/>
  <c r="AO399" i="4"/>
  <c r="AE399" i="4"/>
  <c r="BQ27" i="203"/>
  <c r="AW25" i="203"/>
  <c r="AZ26" i="203"/>
  <c r="BC26" i="203"/>
  <c r="BD27" i="203"/>
  <c r="BQ28" i="203"/>
  <c r="BR28" i="203"/>
  <c r="AR27" i="203"/>
  <c r="AX26" i="203"/>
  <c r="W24" i="203"/>
  <c r="BG27" i="203"/>
  <c r="AJ27" i="203"/>
  <c r="BC25" i="203"/>
  <c r="AL29" i="4"/>
  <c r="AS31" i="4"/>
  <c r="V23" i="203"/>
  <c r="BB25" i="203"/>
  <c r="AE26" i="203"/>
  <c r="AD25" i="203"/>
  <c r="AN30" i="4"/>
  <c r="AR30" i="4"/>
  <c r="AS398" i="4" l="1"/>
  <c r="AQ399" i="4"/>
  <c r="AR399" i="4" s="1"/>
  <c r="AG399" i="4"/>
  <c r="AA399" i="4"/>
  <c r="BR27" i="203"/>
  <c r="BG26" i="203"/>
  <c r="AY26" i="203"/>
  <c r="W23" i="203"/>
  <c r="AX25" i="203"/>
  <c r="AR26" i="203"/>
  <c r="V22" i="203"/>
  <c r="AJ26" i="203"/>
  <c r="AL28" i="4"/>
  <c r="BH30" i="203"/>
  <c r="AW24" i="203"/>
  <c r="BA30" i="203"/>
  <c r="BD26" i="203"/>
  <c r="AE25" i="203"/>
  <c r="AZ25" i="203"/>
  <c r="BB24" i="203"/>
  <c r="AS30" i="4"/>
  <c r="AD24" i="203"/>
  <c r="AN29" i="4"/>
  <c r="AR29" i="4"/>
  <c r="AP400" i="4" l="1"/>
  <c r="AL400" i="4"/>
  <c r="AO400" i="4"/>
  <c r="AF400" i="4"/>
  <c r="AM399" i="4"/>
  <c r="AN399" i="4" s="1"/>
  <c r="AE400" i="4"/>
  <c r="AK400" i="4"/>
  <c r="AJ399" i="4"/>
  <c r="AD400" i="4"/>
  <c r="V21" i="203"/>
  <c r="AJ25" i="203"/>
  <c r="BB23" i="203"/>
  <c r="BG25" i="203"/>
  <c r="AN28" i="4"/>
  <c r="AD23" i="203"/>
  <c r="AR28" i="4"/>
  <c r="BD25" i="203"/>
  <c r="W22" i="203"/>
  <c r="BA29" i="203"/>
  <c r="BR26" i="203"/>
  <c r="BQ26" i="203"/>
  <c r="AS29" i="4"/>
  <c r="AX24" i="203"/>
  <c r="BH29" i="203"/>
  <c r="AE24" i="203"/>
  <c r="BC24" i="203"/>
  <c r="AL27" i="4"/>
  <c r="AY25" i="203"/>
  <c r="AW23" i="203"/>
  <c r="AR25" i="203"/>
  <c r="AZ24" i="203"/>
  <c r="AQ400" i="4" l="1"/>
  <c r="AR400" i="4" s="1"/>
  <c r="AG400" i="4"/>
  <c r="AA400" i="4"/>
  <c r="AS399" i="4"/>
  <c r="BC22" i="203"/>
  <c r="AZ23" i="203"/>
  <c r="AS28" i="4"/>
  <c r="BD24" i="203"/>
  <c r="AD22" i="203"/>
  <c r="AN27" i="4"/>
  <c r="AR27" i="4"/>
  <c r="AY24" i="203"/>
  <c r="BB22" i="203"/>
  <c r="BQ25" i="203"/>
  <c r="BR25" i="203"/>
  <c r="AE23" i="203"/>
  <c r="AX23" i="203"/>
  <c r="BA28" i="203"/>
  <c r="BG24" i="203"/>
  <c r="V20" i="203"/>
  <c r="BH27" i="203"/>
  <c r="BH28" i="203"/>
  <c r="BC23" i="203"/>
  <c r="AL26" i="4"/>
  <c r="BA27" i="203"/>
  <c r="AR24" i="203"/>
  <c r="W21" i="203"/>
  <c r="AW22" i="203"/>
  <c r="AJ24" i="203"/>
  <c r="AD401" i="4" l="1"/>
  <c r="AE401" i="4"/>
  <c r="AL401" i="4"/>
  <c r="AK401" i="4"/>
  <c r="AO401" i="4"/>
  <c r="AP401" i="4"/>
  <c r="AJ400" i="4"/>
  <c r="AM400" i="4"/>
  <c r="AN400" i="4" s="1"/>
  <c r="AF401" i="4"/>
  <c r="AY22" i="203"/>
  <c r="BB21" i="203"/>
  <c r="AS27" i="4"/>
  <c r="BG23" i="203"/>
  <c r="V19" i="203"/>
  <c r="AL25" i="4"/>
  <c r="AE22" i="203"/>
  <c r="BD23" i="203"/>
  <c r="AJ23" i="203"/>
  <c r="W20" i="203"/>
  <c r="AR26" i="4"/>
  <c r="AD21" i="203"/>
  <c r="AN26" i="4"/>
  <c r="BH26" i="203"/>
  <c r="AX22" i="203"/>
  <c r="AZ22" i="203"/>
  <c r="AY23" i="203"/>
  <c r="AW21" i="203"/>
  <c r="BQ24" i="203"/>
  <c r="BR24" i="203"/>
  <c r="AR23" i="203"/>
  <c r="BA26" i="203" l="1"/>
  <c r="AS400" i="4"/>
  <c r="AQ401" i="4"/>
  <c r="AR401" i="4" s="1"/>
  <c r="AA401" i="4"/>
  <c r="AG401" i="4"/>
  <c r="BG22" i="203"/>
  <c r="AD20" i="203"/>
  <c r="AN25" i="4"/>
  <c r="AR25" i="4"/>
  <c r="BD22" i="203"/>
  <c r="AE21" i="203"/>
  <c r="V18" i="203"/>
  <c r="BQ23" i="203"/>
  <c r="BR23" i="203"/>
  <c r="W19" i="203"/>
  <c r="AX21" i="203"/>
  <c r="AS26" i="4"/>
  <c r="AJ22" i="203"/>
  <c r="BB20" i="203"/>
  <c r="AL24" i="4"/>
  <c r="AZ21" i="203"/>
  <c r="BC21" i="203"/>
  <c r="AW20" i="203"/>
  <c r="AR22" i="203"/>
  <c r="AL402" i="4" l="1"/>
  <c r="AO402" i="4"/>
  <c r="AM401" i="4"/>
  <c r="AN401" i="4" s="1"/>
  <c r="AF402" i="4"/>
  <c r="AP402" i="4"/>
  <c r="AD402" i="4"/>
  <c r="AK402" i="4"/>
  <c r="AE402" i="4"/>
  <c r="AJ401" i="4"/>
  <c r="BR22" i="203"/>
  <c r="BQ22" i="203"/>
  <c r="BD21" i="203"/>
  <c r="BH25" i="203"/>
  <c r="BB19" i="203"/>
  <c r="BG21" i="203"/>
  <c r="V17" i="203"/>
  <c r="W18" i="203"/>
  <c r="BA25" i="203"/>
  <c r="AN24" i="4"/>
  <c r="AD19" i="203"/>
  <c r="AR24" i="4"/>
  <c r="AR21" i="203"/>
  <c r="AS25" i="4"/>
  <c r="AY20" i="203"/>
  <c r="AZ20" i="203"/>
  <c r="AJ21" i="203"/>
  <c r="AE20" i="203"/>
  <c r="AW19" i="203"/>
  <c r="BC20" i="203"/>
  <c r="AX20" i="203"/>
  <c r="AL23" i="4"/>
  <c r="AY21" i="203"/>
  <c r="AS401" i="4" l="1"/>
  <c r="AG402" i="4"/>
  <c r="AA402" i="4"/>
  <c r="AQ402" i="4"/>
  <c r="AR402" i="4" s="1"/>
  <c r="AY19" i="203"/>
  <c r="AJ20" i="203"/>
  <c r="AW18" i="203"/>
  <c r="AR23" i="4"/>
  <c r="AD18" i="203"/>
  <c r="AN23" i="4"/>
  <c r="AE19" i="203"/>
  <c r="AZ19" i="203"/>
  <c r="AX19" i="203"/>
  <c r="AL22" i="4"/>
  <c r="W17" i="203"/>
  <c r="BG20" i="203"/>
  <c r="BH24" i="203"/>
  <c r="BB18" i="203"/>
  <c r="BD20" i="203"/>
  <c r="BA24" i="203"/>
  <c r="V16" i="203"/>
  <c r="AS24" i="4"/>
  <c r="BC19" i="203"/>
  <c r="AR20" i="203"/>
  <c r="BR21" i="203"/>
  <c r="BQ21" i="203"/>
  <c r="AJ402" i="4" l="1"/>
  <c r="AD403" i="4"/>
  <c r="AE403" i="4"/>
  <c r="AK403" i="4"/>
  <c r="AF403" i="4"/>
  <c r="AL403" i="4"/>
  <c r="AP403" i="4"/>
  <c r="AM402" i="4"/>
  <c r="AN402" i="4" s="1"/>
  <c r="AO403" i="4"/>
  <c r="BQ20" i="203"/>
  <c r="BR20" i="203"/>
  <c r="W16" i="203"/>
  <c r="AX18" i="203"/>
  <c r="BC18" i="203"/>
  <c r="BA23" i="203"/>
  <c r="V15" i="203"/>
  <c r="AL21" i="4"/>
  <c r="AW17" i="203"/>
  <c r="AJ19" i="203"/>
  <c r="BH23" i="203"/>
  <c r="AZ18" i="203"/>
  <c r="AR22" i="4"/>
  <c r="AD17" i="203"/>
  <c r="AN22" i="4"/>
  <c r="AE18" i="203"/>
  <c r="BH22" i="203"/>
  <c r="BD19" i="203"/>
  <c r="BA22" i="203"/>
  <c r="AS23" i="4"/>
  <c r="AR19" i="203"/>
  <c r="BG19" i="203"/>
  <c r="BB17" i="203"/>
  <c r="AQ403" i="4" l="1"/>
  <c r="AR403" i="4" s="1"/>
  <c r="AG403" i="4"/>
  <c r="AA403" i="4"/>
  <c r="AS402" i="4"/>
  <c r="AY17" i="203"/>
  <c r="AR18" i="203"/>
  <c r="AD16" i="203"/>
  <c r="AN21" i="4"/>
  <c r="AR21" i="4"/>
  <c r="AW16" i="203"/>
  <c r="BQ19" i="203"/>
  <c r="BR19" i="203"/>
  <c r="AE17" i="203"/>
  <c r="AX17" i="203"/>
  <c r="BG18" i="203"/>
  <c r="W15" i="203"/>
  <c r="BD18" i="203"/>
  <c r="AS22" i="4"/>
  <c r="BB16" i="203"/>
  <c r="AL20" i="4"/>
  <c r="BC17" i="203"/>
  <c r="AZ17" i="203"/>
  <c r="AY18" i="203"/>
  <c r="AJ18" i="203"/>
  <c r="V14" i="203"/>
  <c r="AF404" i="4" l="1"/>
  <c r="AO404" i="4"/>
  <c r="AD404" i="4"/>
  <c r="AP404" i="4"/>
  <c r="AE404" i="4"/>
  <c r="AK404" i="4"/>
  <c r="AM403" i="4"/>
  <c r="AN403" i="4" s="1"/>
  <c r="AJ403" i="4"/>
  <c r="AL404" i="4"/>
  <c r="BR17" i="203"/>
  <c r="BG17" i="203"/>
  <c r="AY16" i="203"/>
  <c r="BQ18" i="203"/>
  <c r="BR18" i="203"/>
  <c r="AR17" i="203"/>
  <c r="AL19" i="4"/>
  <c r="AJ17" i="203"/>
  <c r="AX16" i="203"/>
  <c r="V13" i="203"/>
  <c r="W14" i="203"/>
  <c r="BC16" i="203"/>
  <c r="BA21" i="203"/>
  <c r="BH21" i="203"/>
  <c r="BB15" i="203"/>
  <c r="AW15" i="203"/>
  <c r="AS21" i="4"/>
  <c r="AR20" i="4"/>
  <c r="AD15" i="203"/>
  <c r="AN20" i="4"/>
  <c r="AZ16" i="203"/>
  <c r="BD17" i="203"/>
  <c r="AE16" i="203"/>
  <c r="BQ17" i="203" l="1"/>
  <c r="AS403" i="4"/>
  <c r="AG404" i="4"/>
  <c r="AA404" i="4"/>
  <c r="AQ404" i="4"/>
  <c r="AR404" i="4" s="1"/>
  <c r="AR16" i="203"/>
  <c r="BG16" i="203"/>
  <c r="V12" i="203"/>
  <c r="AJ16" i="203"/>
  <c r="BH20" i="203"/>
  <c r="BD16" i="203"/>
  <c r="AX15" i="203"/>
  <c r="BA20" i="203"/>
  <c r="AR19" i="4"/>
  <c r="AD14" i="203"/>
  <c r="AN19" i="4"/>
  <c r="AE15" i="203"/>
  <c r="BB14" i="203"/>
  <c r="AZ15" i="203"/>
  <c r="BC15" i="203"/>
  <c r="AW14" i="203"/>
  <c r="AL18" i="4"/>
  <c r="AS20" i="4"/>
  <c r="W13" i="203"/>
  <c r="AM404" i="4" l="1"/>
  <c r="AN404" i="4" s="1"/>
  <c r="AO405" i="4"/>
  <c r="AL405" i="4"/>
  <c r="AF405" i="4"/>
  <c r="AK405" i="4"/>
  <c r="AP405" i="4"/>
  <c r="AJ404" i="4"/>
  <c r="AE405" i="4"/>
  <c r="AD405" i="4"/>
  <c r="BC13" i="203"/>
  <c r="AN18" i="4"/>
  <c r="AD13" i="203"/>
  <c r="AR18" i="4"/>
  <c r="AY15" i="203"/>
  <c r="AL17" i="4"/>
  <c r="AE14" i="203"/>
  <c r="BB13" i="203"/>
  <c r="V11" i="203"/>
  <c r="AW13" i="203"/>
  <c r="AS19" i="4"/>
  <c r="BG15" i="203"/>
  <c r="W12" i="203"/>
  <c r="BC14" i="203"/>
  <c r="BD15" i="203"/>
  <c r="BQ16" i="203"/>
  <c r="BR16" i="203"/>
  <c r="BH19" i="203"/>
  <c r="AR15" i="203"/>
  <c r="AZ14" i="203"/>
  <c r="BA19" i="203"/>
  <c r="AJ15" i="203"/>
  <c r="AX14" i="203"/>
  <c r="BA18" i="203"/>
  <c r="BH18" i="203" l="1"/>
  <c r="AS404" i="4"/>
  <c r="AG405" i="4"/>
  <c r="AA405" i="4"/>
  <c r="AQ405" i="4"/>
  <c r="AR405" i="4" s="1"/>
  <c r="BQ14" i="203"/>
  <c r="AS18" i="4"/>
  <c r="AX13" i="203"/>
  <c r="BG14" i="203"/>
  <c r="AR14" i="203"/>
  <c r="BQ15" i="203"/>
  <c r="BR15" i="203"/>
  <c r="W11" i="203"/>
  <c r="BD14" i="203"/>
  <c r="AJ14" i="203"/>
  <c r="AE13" i="203"/>
  <c r="BA17" i="203"/>
  <c r="AR17" i="4"/>
  <c r="AN17" i="4"/>
  <c r="AD12" i="203"/>
  <c r="AL16" i="4"/>
  <c r="BH17" i="203"/>
  <c r="AZ13" i="203"/>
  <c r="V10" i="203"/>
  <c r="AW12" i="203"/>
  <c r="AY14" i="203"/>
  <c r="BB12" i="203"/>
  <c r="BR14" i="203" l="1"/>
  <c r="AM405" i="4"/>
  <c r="AN405" i="4" s="1"/>
  <c r="AO406" i="4"/>
  <c r="AD406" i="4"/>
  <c r="AJ405" i="4"/>
  <c r="AL406" i="4"/>
  <c r="AF406" i="4"/>
  <c r="AP406" i="4"/>
  <c r="AE406" i="4"/>
  <c r="AK406" i="4"/>
  <c r="BC11" i="203"/>
  <c r="BD13" i="203"/>
  <c r="BH16" i="203"/>
  <c r="V9" i="203"/>
  <c r="BG13" i="203"/>
  <c r="BA16" i="203"/>
  <c r="W10" i="203"/>
  <c r="AZ12" i="203"/>
  <c r="BB11" i="203"/>
  <c r="BC12" i="203"/>
  <c r="AL15" i="4"/>
  <c r="AW11" i="203"/>
  <c r="AR16" i="4"/>
  <c r="AD11" i="203"/>
  <c r="AN16" i="4"/>
  <c r="AE12" i="203"/>
  <c r="AY13" i="203"/>
  <c r="AS17" i="4"/>
  <c r="AR13" i="203"/>
  <c r="AX12" i="203"/>
  <c r="AJ13" i="203"/>
  <c r="AS405" i="4" l="1"/>
  <c r="AA406" i="4"/>
  <c r="AG406" i="4"/>
  <c r="AQ406" i="4"/>
  <c r="AR406" i="4" s="1"/>
  <c r="AR12" i="203"/>
  <c r="AS16" i="4"/>
  <c r="AR15" i="4"/>
  <c r="AN15" i="4"/>
  <c r="AD10" i="203"/>
  <c r="W9" i="203"/>
  <c r="AW10" i="203"/>
  <c r="AY12" i="203"/>
  <c r="AZ11" i="203"/>
  <c r="AL14" i="4"/>
  <c r="BG12" i="203"/>
  <c r="BQ13" i="203"/>
  <c r="BR13" i="203"/>
  <c r="BB10" i="203"/>
  <c r="AX11" i="203"/>
  <c r="AJ12" i="203"/>
  <c r="AE11" i="203"/>
  <c r="V8" i="203"/>
  <c r="BD12" i="203"/>
  <c r="BA14" i="203" l="1"/>
  <c r="AF407" i="4"/>
  <c r="AL407" i="4"/>
  <c r="AP407" i="4"/>
  <c r="AO407" i="4"/>
  <c r="AE407" i="4"/>
  <c r="AK407" i="4"/>
  <c r="AJ406" i="4"/>
  <c r="AD407" i="4"/>
  <c r="AM406" i="4"/>
  <c r="AN406" i="4" s="1"/>
  <c r="BH14" i="203"/>
  <c r="AE10" i="203"/>
  <c r="BQ12" i="203"/>
  <c r="BR12" i="203"/>
  <c r="AZ10" i="203"/>
  <c r="BB9" i="203"/>
  <c r="AS15" i="4"/>
  <c r="AN14" i="4"/>
  <c r="AR14" i="4"/>
  <c r="AD9" i="203"/>
  <c r="BC10" i="203"/>
  <c r="BH15" i="203"/>
  <c r="AW9" i="203"/>
  <c r="AY11" i="203"/>
  <c r="AR11" i="203"/>
  <c r="BG11" i="203"/>
  <c r="W8" i="203"/>
  <c r="AJ11" i="203"/>
  <c r="BC9" i="203"/>
  <c r="BD11" i="203"/>
  <c r="AX10" i="203"/>
  <c r="BA15" i="203"/>
  <c r="V7" i="203"/>
  <c r="AL13" i="4"/>
  <c r="AQ407" i="4" l="1"/>
  <c r="AR407" i="4" s="1"/>
  <c r="AG407" i="4"/>
  <c r="AA407" i="4"/>
  <c r="AS406" i="4"/>
  <c r="AY10" i="203"/>
  <c r="AR10" i="203"/>
  <c r="BQ11" i="203"/>
  <c r="BR11" i="203"/>
  <c r="AJ10" i="203"/>
  <c r="V6" i="203"/>
  <c r="AE9" i="203"/>
  <c r="BC8" i="203"/>
  <c r="AW8" i="203"/>
  <c r="AN13" i="4"/>
  <c r="AR13" i="4"/>
  <c r="AD8" i="203"/>
  <c r="AL12" i="4"/>
  <c r="BD10" i="203"/>
  <c r="AZ9" i="203"/>
  <c r="BB8" i="203"/>
  <c r="W7" i="203"/>
  <c r="AS14" i="4"/>
  <c r="AX9" i="203"/>
  <c r="BG10" i="203"/>
  <c r="AM407" i="4" l="1"/>
  <c r="AN407" i="4" s="1"/>
  <c r="AJ407" i="4"/>
  <c r="AR9" i="203"/>
  <c r="AS13" i="4"/>
  <c r="AY9" i="203"/>
  <c r="AE8" i="203"/>
  <c r="V5" i="203"/>
  <c r="AZ8" i="203"/>
  <c r="AW7" i="203"/>
  <c r="W6" i="203"/>
  <c r="AY8" i="203"/>
  <c r="AD7" i="203"/>
  <c r="AN12" i="4"/>
  <c r="AR12" i="4"/>
  <c r="BB7" i="203"/>
  <c r="BH13" i="203"/>
  <c r="BR10" i="203"/>
  <c r="BQ10" i="203"/>
  <c r="BD9" i="203"/>
  <c r="BA13" i="203"/>
  <c r="AL11" i="4"/>
  <c r="AJ9" i="203"/>
  <c r="AX8" i="203"/>
  <c r="BG9" i="203"/>
  <c r="AS407" i="4" l="1"/>
  <c r="BA11" i="203"/>
  <c r="BG8" i="203"/>
  <c r="BB6" i="203"/>
  <c r="AE7" i="203"/>
  <c r="BD8" i="203"/>
  <c r="BH11" i="203"/>
  <c r="BC7" i="203"/>
  <c r="AS12" i="4"/>
  <c r="AD6" i="203"/>
  <c r="AN11" i="4"/>
  <c r="AR11" i="4"/>
  <c r="W5" i="203"/>
  <c r="AR8" i="203"/>
  <c r="AW6" i="203"/>
  <c r="BQ9" i="203"/>
  <c r="BR9" i="203"/>
  <c r="BH12" i="203"/>
  <c r="AL10" i="4"/>
  <c r="AJ8" i="203"/>
  <c r="AZ7" i="203"/>
  <c r="BA12" i="203"/>
  <c r="AX7" i="203"/>
  <c r="V4" i="203"/>
  <c r="AY7" i="203" l="1"/>
  <c r="AL9" i="4"/>
  <c r="AJ7" i="203"/>
  <c r="W4" i="203"/>
  <c r="AR7" i="203"/>
  <c r="BQ8" i="203"/>
  <c r="BR8" i="203"/>
  <c r="BG7" i="203"/>
  <c r="V3" i="203"/>
  <c r="AN10" i="4"/>
  <c r="AR10" i="4"/>
  <c r="AD5" i="203"/>
  <c r="BD7" i="203"/>
  <c r="AL8" i="4"/>
  <c r="AW5" i="203"/>
  <c r="AS11" i="4"/>
  <c r="BB5" i="203"/>
  <c r="AX6" i="203"/>
  <c r="AZ6" i="203"/>
  <c r="AE6" i="203"/>
  <c r="BC6" i="203"/>
  <c r="BJ267" i="203" l="1"/>
  <c r="BI267" i="203"/>
  <c r="AN8" i="4"/>
  <c r="AR8" i="4"/>
  <c r="AD3" i="203"/>
  <c r="AY5" i="203"/>
  <c r="BH10" i="203"/>
  <c r="W3" i="203"/>
  <c r="AS10" i="4"/>
  <c r="BR7" i="203"/>
  <c r="BQ7" i="203"/>
  <c r="AX5" i="203"/>
  <c r="AE5" i="203"/>
  <c r="AZ5" i="203"/>
  <c r="BD6" i="203"/>
  <c r="AN9" i="4"/>
  <c r="AR9" i="4"/>
  <c r="AD4" i="203"/>
  <c r="BC5" i="203"/>
  <c r="AY6" i="203"/>
  <c r="AJ6" i="203"/>
  <c r="AR6" i="203"/>
  <c r="AW4" i="203"/>
  <c r="BA10" i="203"/>
  <c r="BB4" i="203"/>
  <c r="V2" i="203"/>
  <c r="BG6" i="203"/>
  <c r="BI266" i="203" l="1"/>
  <c r="BA8" i="203"/>
  <c r="AS8" i="4"/>
  <c r="AE3" i="203"/>
  <c r="BB2" i="203"/>
  <c r="BB3" i="203"/>
  <c r="AZ4" i="203"/>
  <c r="AW3" i="203"/>
  <c r="AJ5" i="203"/>
  <c r="BG5" i="203"/>
  <c r="BR6" i="203"/>
  <c r="BQ6" i="203"/>
  <c r="AR5" i="203"/>
  <c r="BD5" i="203"/>
  <c r="BH8" i="203"/>
  <c r="BC4" i="203"/>
  <c r="AS9" i="4"/>
  <c r="AX4" i="203"/>
  <c r="AE4" i="203"/>
  <c r="BA9" i="203"/>
  <c r="W2" i="203"/>
  <c r="BC3" i="203"/>
  <c r="BH9" i="203"/>
  <c r="BJ266" i="203" l="1"/>
  <c r="BI265" i="203"/>
  <c r="BD3" i="203"/>
  <c r="BG3" i="203"/>
  <c r="AR3" i="203"/>
  <c r="AJ3" i="203"/>
  <c r="BQ5" i="203"/>
  <c r="BR5" i="203"/>
  <c r="AJ4" i="203"/>
  <c r="BG4" i="203"/>
  <c r="AR4" i="203"/>
  <c r="AX3" i="203"/>
  <c r="AZ3" i="203"/>
  <c r="AW2" i="203"/>
  <c r="AY4" i="203"/>
  <c r="BD4" i="203"/>
  <c r="BI264" i="203" l="1"/>
  <c r="BJ265" i="203"/>
  <c r="AX2" i="203"/>
  <c r="BA7" i="203"/>
  <c r="BH7" i="203"/>
  <c r="BQ4" i="203"/>
  <c r="BR4" i="203"/>
  <c r="AY3" i="203"/>
  <c r="BJ264" i="203" l="1"/>
  <c r="BI263" i="203"/>
  <c r="BH6" i="203"/>
  <c r="BA6" i="203"/>
  <c r="BQ3" i="203"/>
  <c r="BR3" i="203"/>
  <c r="BI262" i="203" l="1"/>
  <c r="BJ263" i="203"/>
  <c r="BH4" i="203"/>
  <c r="BH5" i="203"/>
  <c r="BA5" i="203"/>
  <c r="BA4" i="203"/>
  <c r="BI261" i="203" l="1"/>
  <c r="BJ262" i="203"/>
  <c r="BI260" i="203" l="1"/>
  <c r="BJ261" i="203"/>
  <c r="BH3" i="203"/>
  <c r="BA3" i="203"/>
  <c r="BJ260" i="203" l="1"/>
  <c r="BI259" i="203"/>
  <c r="BI258" i="203" l="1"/>
  <c r="BJ259" i="203"/>
  <c r="BI257" i="203" l="1"/>
  <c r="BJ258" i="203"/>
  <c r="BI256" i="203" l="1"/>
  <c r="BJ257" i="203"/>
  <c r="BJ256" i="203" l="1"/>
  <c r="BI255" i="203"/>
  <c r="BJ255" i="203" l="1"/>
  <c r="BI254" i="203"/>
  <c r="BI253" i="203" l="1"/>
  <c r="BJ254" i="203"/>
  <c r="BJ253" i="203" l="1"/>
  <c r="BI252" i="203"/>
  <c r="BJ252" i="203" l="1"/>
  <c r="BI251" i="203"/>
  <c r="BI250" i="203" l="1"/>
  <c r="BJ251" i="203"/>
  <c r="BI249" i="203" l="1"/>
  <c r="BJ250" i="203"/>
  <c r="BI248" i="203" l="1"/>
  <c r="BJ249" i="203"/>
  <c r="BJ248" i="203" l="1"/>
  <c r="BI247" i="203"/>
  <c r="BI246" i="203" l="1"/>
  <c r="BJ247" i="203"/>
  <c r="BI245" i="203" l="1"/>
  <c r="BJ246" i="203"/>
  <c r="BI244" i="203" l="1"/>
  <c r="BJ245" i="203"/>
  <c r="BJ244" i="203" l="1"/>
  <c r="BI243" i="203"/>
  <c r="BJ243" i="203" l="1"/>
  <c r="BI242" i="203"/>
  <c r="BI241" i="203" l="1"/>
  <c r="BJ242" i="203"/>
  <c r="BJ241" i="203" l="1"/>
  <c r="BI240" i="203"/>
  <c r="BJ240" i="203" l="1"/>
  <c r="BI239" i="203"/>
  <c r="BI238" i="203" l="1"/>
  <c r="BJ239" i="203"/>
  <c r="BJ238" i="203" l="1"/>
  <c r="BI237" i="203"/>
  <c r="BI236" i="203" l="1"/>
  <c r="BJ237" i="203"/>
  <c r="BJ236" i="203" l="1"/>
  <c r="BI235" i="203"/>
  <c r="BI234" i="203" l="1"/>
  <c r="BJ235" i="203"/>
  <c r="BJ234" i="203" l="1"/>
  <c r="BI233" i="203"/>
  <c r="BI232" i="203" l="1"/>
  <c r="BJ233" i="203"/>
  <c r="BI231" i="203" l="1"/>
  <c r="BJ232" i="203"/>
  <c r="BI230" i="203" l="1"/>
  <c r="BJ231" i="203"/>
  <c r="BJ230" i="203" l="1"/>
  <c r="BI229" i="203"/>
  <c r="BI228" i="203" l="1"/>
  <c r="BJ229" i="203"/>
  <c r="BJ228" i="203" l="1"/>
  <c r="BI227" i="203"/>
  <c r="BI226" i="203" l="1"/>
  <c r="BJ227" i="203"/>
  <c r="BJ226" i="203" l="1"/>
  <c r="BI225" i="203"/>
  <c r="BI224" i="203" l="1"/>
  <c r="BJ225" i="203"/>
  <c r="BJ224" i="203" l="1"/>
  <c r="BI223" i="203"/>
  <c r="BI222" i="203" l="1"/>
  <c r="BJ223" i="203"/>
  <c r="BI221" i="203" l="1"/>
  <c r="BJ222" i="203"/>
  <c r="BJ221" i="203" l="1"/>
  <c r="BI220" i="203"/>
  <c r="BI219" i="203" l="1"/>
  <c r="BJ220" i="203"/>
  <c r="BI218" i="203" l="1"/>
  <c r="BJ219" i="203"/>
  <c r="BI217" i="203" l="1"/>
  <c r="BJ218" i="203"/>
  <c r="BI216" i="203" l="1"/>
  <c r="BJ217" i="203"/>
  <c r="BI215" i="203" l="1"/>
  <c r="BJ216" i="203"/>
  <c r="BJ215" i="203" l="1"/>
  <c r="BI214" i="203"/>
  <c r="BJ214" i="203" l="1"/>
  <c r="BI213" i="203"/>
  <c r="BJ213" i="203" l="1"/>
  <c r="BI212" i="203"/>
  <c r="BI211" i="203" l="1"/>
  <c r="BJ212" i="203"/>
  <c r="BJ211" i="203" l="1"/>
  <c r="BI210" i="203"/>
  <c r="BJ210" i="203" l="1"/>
  <c r="BI209" i="203"/>
  <c r="BJ209" i="203" l="1"/>
  <c r="BI208" i="203"/>
  <c r="BJ208" i="203" l="1"/>
  <c r="BI207" i="203"/>
  <c r="BI206" i="203" l="1"/>
  <c r="BJ207" i="203"/>
  <c r="BJ206" i="203" l="1"/>
  <c r="BI205" i="203"/>
  <c r="BI204" i="203" l="1"/>
  <c r="BJ205" i="203"/>
  <c r="BI203" i="203" l="1"/>
  <c r="BJ204" i="203"/>
  <c r="BI202" i="203" l="1"/>
  <c r="BJ203" i="203"/>
  <c r="BJ202" i="203" l="1"/>
  <c r="BI201" i="203"/>
  <c r="BJ201" i="203" l="1"/>
  <c r="BI200" i="203"/>
  <c r="BI199" i="203" l="1"/>
  <c r="BJ200" i="203"/>
  <c r="BI198" i="203" l="1"/>
  <c r="BJ199" i="203"/>
  <c r="BI197" i="203" l="1"/>
  <c r="BJ198" i="203"/>
  <c r="BJ197" i="203" l="1"/>
  <c r="BI196" i="203"/>
  <c r="BI195" i="203" l="1"/>
  <c r="BJ196" i="203"/>
  <c r="BJ195" i="203" l="1"/>
  <c r="BI194" i="203"/>
  <c r="BI193" i="203" l="1"/>
  <c r="BJ194" i="203"/>
  <c r="BJ193" i="203" l="1"/>
  <c r="BI192" i="203"/>
  <c r="BJ192" i="203" l="1"/>
  <c r="BI191" i="203"/>
  <c r="BI190" i="203" l="1"/>
  <c r="BJ191" i="203"/>
  <c r="BI189" i="203" l="1"/>
  <c r="BJ190" i="203"/>
  <c r="BJ189" i="203" l="1"/>
  <c r="BI188" i="203"/>
  <c r="BI187" i="203" l="1"/>
  <c r="BJ188" i="203"/>
  <c r="BJ187" i="203" l="1"/>
  <c r="BI186" i="203"/>
  <c r="BI185" i="203" l="1"/>
  <c r="BJ186" i="203"/>
  <c r="BI184" i="203" l="1"/>
  <c r="BJ185" i="203"/>
  <c r="BJ184" i="203" l="1"/>
  <c r="BI183" i="203"/>
  <c r="BI182" i="203" l="1"/>
  <c r="BJ183" i="203"/>
  <c r="BJ182" i="203" l="1"/>
  <c r="BI181" i="203"/>
  <c r="BJ181" i="203" l="1"/>
  <c r="BI180" i="203"/>
  <c r="BJ180" i="203" l="1"/>
  <c r="BI179" i="203"/>
  <c r="BJ179" i="203" l="1"/>
  <c r="BI178" i="203"/>
  <c r="BJ178" i="203" l="1"/>
  <c r="BI177" i="203"/>
  <c r="BI176" i="203" l="1"/>
  <c r="BJ177" i="203"/>
  <c r="BJ176" i="203" l="1"/>
  <c r="BI175" i="203"/>
  <c r="BI174" i="203" l="1"/>
  <c r="BJ175" i="203"/>
  <c r="BJ174" i="203" l="1"/>
  <c r="BI173" i="203"/>
  <c r="BI172" i="203" l="1"/>
  <c r="BJ173" i="203"/>
  <c r="BJ172" i="203" l="1"/>
  <c r="BI171" i="203"/>
  <c r="BI170" i="203" l="1"/>
  <c r="BJ171" i="203"/>
  <c r="BI169" i="203" l="1"/>
  <c r="BJ170" i="203"/>
  <c r="BI168" i="203" l="1"/>
  <c r="BJ169" i="203"/>
  <c r="BI167" i="203" l="1"/>
  <c r="BJ168" i="203"/>
  <c r="BJ167" i="203" l="1"/>
  <c r="BI166" i="203"/>
  <c r="BI165" i="203" l="1"/>
  <c r="BJ166" i="203"/>
  <c r="BI164" i="203" l="1"/>
  <c r="BJ165" i="203"/>
  <c r="BI163" i="203" l="1"/>
  <c r="BJ164" i="203"/>
  <c r="BI162" i="203" l="1"/>
  <c r="BJ163" i="203"/>
  <c r="BI161" i="203" l="1"/>
  <c r="BJ162" i="203"/>
  <c r="BJ161" i="203" l="1"/>
  <c r="BI160" i="203"/>
  <c r="BI159" i="203" l="1"/>
  <c r="BJ160" i="203"/>
  <c r="BJ159" i="203" l="1"/>
  <c r="BI158" i="203"/>
  <c r="BJ158" i="203" l="1"/>
  <c r="BI157" i="203"/>
  <c r="BI156" i="203" l="1"/>
  <c r="BJ157" i="203"/>
  <c r="BI155" i="203" l="1"/>
  <c r="BJ156" i="203"/>
  <c r="BJ155" i="203" l="1"/>
  <c r="BI154" i="203"/>
  <c r="BI153" i="203" l="1"/>
  <c r="BJ154" i="203"/>
  <c r="BI152" i="203" l="1"/>
  <c r="BJ153" i="203"/>
  <c r="BJ152" i="203" l="1"/>
  <c r="BI151" i="203"/>
  <c r="BJ151" i="203" l="1"/>
  <c r="BI150" i="203"/>
  <c r="BI149" i="203" l="1"/>
  <c r="BJ150" i="203"/>
  <c r="BJ149" i="203" l="1"/>
  <c r="BI148" i="203"/>
  <c r="BJ148" i="203" l="1"/>
  <c r="BI147" i="203"/>
  <c r="BI146" i="203" l="1"/>
  <c r="BJ147" i="203"/>
  <c r="BJ146" i="203" l="1"/>
  <c r="BI145" i="203"/>
  <c r="BJ145" i="203" l="1"/>
  <c r="BI144" i="203"/>
  <c r="BI143" i="203" l="1"/>
  <c r="BJ144" i="203"/>
  <c r="BJ143" i="203" l="1"/>
  <c r="BI142" i="203"/>
  <c r="BI141" i="203" l="1"/>
  <c r="BJ142" i="203"/>
  <c r="BI140" i="203" l="1"/>
  <c r="BJ141" i="203"/>
  <c r="BJ140" i="203" l="1"/>
  <c r="BI139" i="203"/>
  <c r="BI138" i="203" l="1"/>
  <c r="BJ139" i="203"/>
  <c r="BI137" i="203" l="1"/>
  <c r="BJ138" i="203"/>
  <c r="BI136" i="203" l="1"/>
  <c r="BJ137" i="203"/>
  <c r="BI135" i="203" l="1"/>
  <c r="BJ136" i="203"/>
  <c r="BJ135" i="203" l="1"/>
  <c r="BI134" i="203"/>
  <c r="BI133" i="203" l="1"/>
  <c r="BJ134" i="203"/>
  <c r="BJ133" i="203" l="1"/>
  <c r="BI132" i="203"/>
  <c r="BI131" i="203" l="1"/>
  <c r="BJ132" i="203"/>
  <c r="BJ131" i="203" l="1"/>
  <c r="BI130" i="203"/>
  <c r="BI129" i="203" l="1"/>
  <c r="BJ130" i="203"/>
  <c r="BJ129" i="203" l="1"/>
  <c r="BI128" i="203"/>
  <c r="BI127" i="203" l="1"/>
  <c r="BJ128" i="203"/>
  <c r="BJ127" i="203" l="1"/>
  <c r="BI126" i="203"/>
  <c r="BI125" i="203" l="1"/>
  <c r="BJ126" i="203"/>
  <c r="BJ125" i="203" l="1"/>
  <c r="BI124" i="203"/>
  <c r="BI123" i="203" l="1"/>
  <c r="BJ124" i="203"/>
  <c r="BJ123" i="203" l="1"/>
  <c r="BI122" i="203"/>
  <c r="BI121" i="203" l="1"/>
  <c r="BJ122" i="203"/>
  <c r="BI120" i="203" l="1"/>
  <c r="BJ121" i="203"/>
  <c r="BJ120" i="203" l="1"/>
  <c r="BI119" i="203"/>
  <c r="BJ119" i="203" l="1"/>
  <c r="BI118" i="203"/>
  <c r="BJ118" i="203" l="1"/>
  <c r="BI117" i="203"/>
  <c r="BI116" i="203" l="1"/>
  <c r="BJ117" i="203"/>
  <c r="BI115" i="203" l="1"/>
  <c r="BJ116" i="203"/>
  <c r="BJ115" i="203" l="1"/>
  <c r="BI114" i="203"/>
  <c r="BI113" i="203" l="1"/>
  <c r="BJ114" i="203"/>
  <c r="BI112" i="203" l="1"/>
  <c r="BJ113" i="203"/>
  <c r="BI111" i="203" l="1"/>
  <c r="BJ112" i="203"/>
  <c r="BI110" i="203" l="1"/>
  <c r="BJ111" i="203"/>
  <c r="BJ110" i="203" l="1"/>
  <c r="BI109" i="203"/>
  <c r="BJ109" i="203" l="1"/>
  <c r="BI108" i="203"/>
  <c r="BJ108" i="203" l="1"/>
  <c r="BI107" i="203"/>
  <c r="BJ107" i="203" l="1"/>
  <c r="BI106" i="203"/>
  <c r="BJ106" i="203" l="1"/>
  <c r="BI105" i="203"/>
  <c r="BI104" i="203" l="1"/>
  <c r="BJ105" i="203"/>
  <c r="BJ104" i="203" l="1"/>
  <c r="BI103" i="203"/>
  <c r="BI102" i="203" l="1"/>
  <c r="BJ103" i="203"/>
  <c r="BJ102" i="203" l="1"/>
  <c r="BI101" i="203"/>
  <c r="BI100" i="203" l="1"/>
  <c r="BJ101" i="203"/>
  <c r="BJ100" i="203" l="1"/>
  <c r="BI99" i="203"/>
  <c r="BI98" i="203" l="1"/>
  <c r="BJ99" i="203"/>
  <c r="BI97" i="203" l="1"/>
  <c r="BJ98" i="203"/>
  <c r="BJ97" i="203" l="1"/>
  <c r="BI96" i="203"/>
  <c r="BI95" i="203" l="1"/>
  <c r="BJ96" i="203"/>
  <c r="BI94" i="203" l="1"/>
  <c r="BJ95" i="203"/>
  <c r="BJ94" i="203" l="1"/>
  <c r="BI93" i="203"/>
  <c r="BI92" i="203" l="1"/>
  <c r="BJ93" i="203"/>
  <c r="BI91" i="203" l="1"/>
  <c r="BJ92" i="203"/>
  <c r="BJ91" i="203" l="1"/>
  <c r="BI90" i="203"/>
  <c r="BI89" i="203" l="1"/>
  <c r="BJ90" i="203"/>
  <c r="BJ89" i="203" l="1"/>
  <c r="BI88" i="203"/>
  <c r="BI87" i="203" l="1"/>
  <c r="BJ88" i="203"/>
  <c r="BI86" i="203" l="1"/>
  <c r="BJ87" i="203"/>
  <c r="BJ86" i="203" l="1"/>
  <c r="BI85" i="203"/>
  <c r="BI84" i="203" l="1"/>
  <c r="BJ85" i="203"/>
  <c r="BJ84" i="203" l="1"/>
  <c r="BI83" i="203"/>
  <c r="BI82" i="203" l="1"/>
  <c r="BJ83" i="203"/>
  <c r="BJ82" i="203" l="1"/>
  <c r="BI81" i="203"/>
  <c r="BI80" i="203" l="1"/>
  <c r="BJ81" i="203"/>
  <c r="BI79" i="203" l="1"/>
  <c r="BJ80" i="203"/>
  <c r="BJ79" i="203" l="1"/>
  <c r="BI78" i="203"/>
  <c r="BI77" i="203" l="1"/>
  <c r="BJ78" i="203"/>
  <c r="BI76" i="203" l="1"/>
  <c r="BJ77" i="203"/>
  <c r="BI75" i="203" l="1"/>
  <c r="BJ76" i="203"/>
  <c r="BJ75" i="203" l="1"/>
  <c r="BI74" i="203"/>
  <c r="BJ74" i="203" l="1"/>
  <c r="BI73" i="203"/>
  <c r="BJ73" i="203" l="1"/>
  <c r="BI72" i="203"/>
  <c r="BI71" i="203" l="1"/>
  <c r="BJ72" i="203"/>
  <c r="BJ71" i="203" l="1"/>
  <c r="BI70" i="203"/>
  <c r="BI69" i="203" l="1"/>
  <c r="BJ70" i="203"/>
  <c r="BJ69" i="203" l="1"/>
  <c r="BI68" i="203"/>
  <c r="BJ68" i="203" l="1"/>
  <c r="BI67" i="203"/>
  <c r="BJ67" i="203" l="1"/>
  <c r="BI66" i="203"/>
  <c r="BI65" i="203" l="1"/>
  <c r="BJ66" i="203"/>
  <c r="BJ65" i="203" l="1"/>
  <c r="BI64" i="203"/>
  <c r="BI63" i="203" l="1"/>
  <c r="BJ64" i="203"/>
  <c r="BJ63" i="203" l="1"/>
  <c r="BI62" i="203"/>
  <c r="BJ62" i="203" l="1"/>
  <c r="BI61" i="203"/>
  <c r="BI60" i="203" l="1"/>
  <c r="BJ61" i="203"/>
  <c r="BI59" i="203" l="1"/>
  <c r="BJ60" i="203"/>
  <c r="BI58" i="203" l="1"/>
  <c r="BJ59" i="203"/>
  <c r="BI57" i="203" l="1"/>
  <c r="BJ58" i="203"/>
  <c r="BJ57" i="203" l="1"/>
  <c r="BI56" i="203"/>
  <c r="BI55" i="203" l="1"/>
  <c r="BJ56" i="203"/>
  <c r="BI54" i="203" l="1"/>
  <c r="BJ55" i="203"/>
  <c r="BJ54" i="203" l="1"/>
  <c r="BI53" i="203"/>
  <c r="BI52" i="203" l="1"/>
  <c r="BJ53" i="203"/>
  <c r="BJ52" i="203" l="1"/>
  <c r="BI51" i="203"/>
  <c r="BI50" i="203" l="1"/>
  <c r="BJ51" i="203"/>
  <c r="BI49" i="203" l="1"/>
  <c r="BJ50" i="203"/>
  <c r="BJ49" i="203" l="1"/>
  <c r="BI48" i="203"/>
  <c r="BJ48" i="203" l="1"/>
  <c r="BI47" i="203"/>
  <c r="BI46" i="203" l="1"/>
  <c r="BJ47" i="203"/>
  <c r="BJ46" i="203" l="1"/>
  <c r="BI45" i="203"/>
  <c r="BI44" i="203" l="1"/>
  <c r="BJ45" i="203"/>
  <c r="BJ44" i="203" l="1"/>
  <c r="BI43" i="203"/>
  <c r="BI42" i="203" l="1"/>
  <c r="BJ43" i="203"/>
  <c r="BI41" i="203" l="1"/>
  <c r="BJ42" i="203"/>
  <c r="BI40" i="203" l="1"/>
  <c r="BJ41" i="203"/>
  <c r="BJ40" i="203" l="1"/>
  <c r="BI39" i="203"/>
  <c r="BI38" i="203" l="1"/>
  <c r="BJ39" i="203"/>
  <c r="BJ38" i="203" l="1"/>
  <c r="BI37" i="203"/>
  <c r="BI36" i="203" l="1"/>
  <c r="BJ37" i="203"/>
  <c r="BJ36" i="203" l="1"/>
  <c r="BI35" i="203"/>
  <c r="BJ35" i="203" l="1"/>
  <c r="BI34" i="203"/>
  <c r="BI33" i="203" l="1"/>
  <c r="BJ34" i="203"/>
  <c r="BI32" i="203" l="1"/>
  <c r="BJ33" i="203"/>
  <c r="BI31" i="203" l="1"/>
  <c r="BJ32" i="203"/>
  <c r="BJ31" i="203" l="1"/>
  <c r="BI30" i="203"/>
  <c r="BI29" i="203" l="1"/>
  <c r="BJ30" i="203"/>
  <c r="BJ29" i="203" l="1"/>
  <c r="BI28" i="203"/>
  <c r="BI27" i="203" l="1"/>
  <c r="BJ28" i="203"/>
  <c r="BJ27" i="203" l="1"/>
  <c r="BI26" i="203"/>
  <c r="BJ26" i="203" l="1"/>
  <c r="BI25" i="203"/>
  <c r="BJ25" i="203" l="1"/>
  <c r="BI24" i="203"/>
  <c r="BJ24" i="203" l="1"/>
  <c r="BI23" i="203"/>
  <c r="BI22" i="203" l="1"/>
  <c r="BJ23" i="203"/>
  <c r="BJ22" i="203" l="1"/>
  <c r="BI21" i="203"/>
  <c r="BI20" i="203" l="1"/>
  <c r="BJ21" i="203"/>
  <c r="BI19" i="203" l="1"/>
  <c r="BJ20" i="203"/>
  <c r="BI18" i="203" l="1"/>
  <c r="BJ19" i="203"/>
  <c r="BI17" i="203" l="1"/>
  <c r="BJ18" i="203"/>
  <c r="BJ17" i="203" l="1"/>
  <c r="BI16" i="203"/>
  <c r="BJ16" i="203" l="1"/>
  <c r="BI15" i="203"/>
  <c r="BI14" i="203" l="1"/>
  <c r="BJ15" i="203"/>
  <c r="BJ14" i="203" l="1"/>
  <c r="BI13" i="203"/>
  <c r="BJ13" i="203" l="1"/>
  <c r="BI12" i="203"/>
  <c r="BJ12" i="203" l="1"/>
  <c r="BI11" i="203"/>
  <c r="BI10" i="203" l="1"/>
  <c r="BJ11" i="203"/>
  <c r="BJ10" i="203" l="1"/>
  <c r="BI9" i="203"/>
  <c r="BI8" i="203" l="1"/>
  <c r="BJ9" i="203"/>
  <c r="BJ8" i="203" l="1"/>
  <c r="BI7" i="203"/>
  <c r="BI6" i="203" l="1"/>
  <c r="BJ7" i="203"/>
  <c r="BI5" i="203" l="1"/>
  <c r="BJ6" i="203"/>
  <c r="BJ5" i="203" l="1"/>
  <c r="BI4" i="203"/>
  <c r="BI3" i="203" l="1"/>
  <c r="BI2" i="203"/>
  <c r="BJ4" i="203"/>
  <c r="BJ3" i="203" l="1"/>
  <c r="BJ2" i="203" l="1"/>
</calcChain>
</file>

<file path=xl/sharedStrings.xml><?xml version="1.0" encoding="utf-8"?>
<sst xmlns="http://schemas.openxmlformats.org/spreadsheetml/2006/main" count="1248" uniqueCount="179">
  <si>
    <t>F</t>
  </si>
  <si>
    <t>M</t>
  </si>
  <si>
    <t>Input Policy Data:</t>
  </si>
  <si>
    <t>Other Parameters</t>
  </si>
  <si>
    <t>Valuation Date</t>
  </si>
  <si>
    <t>&lt;End of month dates only&gt;</t>
  </si>
  <si>
    <t>Maturity Date</t>
  </si>
  <si>
    <t>Policy Term</t>
  </si>
  <si>
    <t>Frequency</t>
  </si>
  <si>
    <t>Best Estimate</t>
  </si>
  <si>
    <t>Reserving</t>
  </si>
  <si>
    <t>Mortality (% of IALM 06-08)</t>
  </si>
  <si>
    <t>MADs</t>
  </si>
  <si>
    <t>Male</t>
  </si>
  <si>
    <t>Female</t>
  </si>
  <si>
    <t>Mortality</t>
  </si>
  <si>
    <t>Rate:</t>
  </si>
  <si>
    <t>Lapse</t>
  </si>
  <si>
    <t>Expense</t>
  </si>
  <si>
    <t>Interest Rates</t>
  </si>
  <si>
    <t>Reserve IR</t>
  </si>
  <si>
    <t>Expenses</t>
  </si>
  <si>
    <t>Initial</t>
  </si>
  <si>
    <t>Fixed</t>
  </si>
  <si>
    <t>% of Premium</t>
  </si>
  <si>
    <t>% of SA</t>
  </si>
  <si>
    <t>Maintenance</t>
  </si>
  <si>
    <t>% of Reserve</t>
  </si>
  <si>
    <t>Claims</t>
  </si>
  <si>
    <t>Inflation</t>
  </si>
  <si>
    <t>Tax Rates</t>
  </si>
  <si>
    <t>Shareholder</t>
  </si>
  <si>
    <t>Policyholder</t>
  </si>
  <si>
    <t>Solvency margin</t>
  </si>
  <si>
    <t>% of Reserves</t>
  </si>
  <si>
    <t>% of SAR</t>
  </si>
  <si>
    <t>Minimum Solvency Ratio</t>
  </si>
  <si>
    <t>Lapses / surrenders</t>
  </si>
  <si>
    <t>Year</t>
  </si>
  <si>
    <t>Rate</t>
  </si>
  <si>
    <t>Commission</t>
  </si>
  <si>
    <t>Overrides</t>
  </si>
  <si>
    <t>Effective</t>
  </si>
  <si>
    <t>Yield Curve</t>
  </si>
  <si>
    <t>Start month</t>
  </si>
  <si>
    <t>Discount Profits</t>
  </si>
  <si>
    <t>Interest on non-unit cashflows</t>
  </si>
  <si>
    <t>Ratings:</t>
  </si>
  <si>
    <t>To Use:</t>
  </si>
  <si>
    <t>IALM 06-08</t>
  </si>
  <si>
    <t>Realisitic</t>
  </si>
  <si>
    <t>Age</t>
  </si>
  <si>
    <t>Qx</t>
  </si>
  <si>
    <t>Maturity Factor</t>
  </si>
  <si>
    <t>Factor</t>
  </si>
  <si>
    <t>Policy Level Cashflows: Best Estimate</t>
  </si>
  <si>
    <t>Time and Dates</t>
  </si>
  <si>
    <t>Policy Benefits</t>
  </si>
  <si>
    <t>Cashflows before probabilities</t>
  </si>
  <si>
    <t>Probabilities</t>
  </si>
  <si>
    <t>Cashflows after probabilities</t>
  </si>
  <si>
    <t>Net Cashflows</t>
  </si>
  <si>
    <t>Independent Probabilities</t>
  </si>
  <si>
    <t>Dependent Probabilities</t>
  </si>
  <si>
    <t>No. of Months since valuation date</t>
  </si>
  <si>
    <t>Date</t>
  </si>
  <si>
    <t>Duration IF since inception</t>
  </si>
  <si>
    <t>No. of complete months since inception</t>
  </si>
  <si>
    <t>Premium payment date</t>
  </si>
  <si>
    <t>Anniversary  date</t>
  </si>
  <si>
    <t>Policy term</t>
  </si>
  <si>
    <t>Premium term</t>
  </si>
  <si>
    <t>No. of premiums paid</t>
  </si>
  <si>
    <t>Anniversary month</t>
  </si>
  <si>
    <t>Financial Year</t>
  </si>
  <si>
    <t>Lump Sum DB</t>
  </si>
  <si>
    <t>Maturity</t>
  </si>
  <si>
    <t>Premiums</t>
  </si>
  <si>
    <t>Death Payout</t>
  </si>
  <si>
    <t>Surrender Benefit</t>
  </si>
  <si>
    <t>Income Benefit</t>
  </si>
  <si>
    <t>Terminal Benefit</t>
  </si>
  <si>
    <t>Initial Expenses</t>
  </si>
  <si>
    <t>Maintenance Expenses</t>
  </si>
  <si>
    <t>Death Claim Expenses</t>
  </si>
  <si>
    <t>Claim Expenses</t>
  </si>
  <si>
    <t>Initial Commission</t>
  </si>
  <si>
    <t>Renewal Commission</t>
  </si>
  <si>
    <t>Probability In Force (dependant)</t>
  </si>
  <si>
    <t>Mortality Rate</t>
  </si>
  <si>
    <t>Lapse Rate</t>
  </si>
  <si>
    <t>Death</t>
  </si>
  <si>
    <t>Death benefit</t>
  </si>
  <si>
    <t>Surrender benefit</t>
  </si>
  <si>
    <t>Income benefit</t>
  </si>
  <si>
    <t>Maturity benefit</t>
  </si>
  <si>
    <t>Total Expenses</t>
  </si>
  <si>
    <t>Total Commission</t>
  </si>
  <si>
    <t>Interest on Cashflows</t>
  </si>
  <si>
    <t>Sum Assured</t>
  </si>
  <si>
    <t>Column1</t>
  </si>
  <si>
    <t>Res.DTH_BEN</t>
  </si>
  <si>
    <t>Res.COMM</t>
  </si>
  <si>
    <t>Res.EXPS_MAINT</t>
  </si>
  <si>
    <t>Res.EXPS_CLAIM</t>
  </si>
  <si>
    <t>Res.EXPS</t>
  </si>
  <si>
    <t>Res.INFL_FAC</t>
  </si>
  <si>
    <t>Res.LAPSE_RATE</t>
  </si>
  <si>
    <t>Res.MORT_RATE_ANN</t>
  </si>
  <si>
    <t>Res.MORT_RATE_MLY</t>
  </si>
  <si>
    <t>Res.NET_CF</t>
  </si>
  <si>
    <t>Res.POLS_IF</t>
  </si>
  <si>
    <t>Res.POLS_DTH</t>
  </si>
  <si>
    <t>Res.POLS_LAPSE</t>
  </si>
  <si>
    <t>Res.POLS_MAT</t>
  </si>
  <si>
    <t>Res.PREM_PAYBL_M</t>
  </si>
  <si>
    <t>Res.SURR_BEN</t>
  </si>
  <si>
    <t>Res.MAT_BEN</t>
  </si>
  <si>
    <t>Res.INT_NET_CF</t>
  </si>
  <si>
    <t>Res.DISC_RATE_M</t>
  </si>
  <si>
    <t>Res.RESERVE</t>
  </si>
  <si>
    <t>Res.RESERVE_PP</t>
  </si>
  <si>
    <t>Res.INCM_BEN</t>
  </si>
  <si>
    <t>Proj.AGE</t>
  </si>
  <si>
    <t>Proj.DTH_BEN</t>
  </si>
  <si>
    <t>Proj.COMM</t>
  </si>
  <si>
    <t>Proj.DUR_Y</t>
  </si>
  <si>
    <t>Proj.EXPS_MAINT</t>
  </si>
  <si>
    <t>Proj.EXPS</t>
  </si>
  <si>
    <t>Proj.INFL_FAC</t>
  </si>
  <si>
    <t>Proj.LAPSE_RATE</t>
  </si>
  <si>
    <t>Proj.MORT_RATE_ANN</t>
  </si>
  <si>
    <t>Proj.MORT_RATE_MLY</t>
  </si>
  <si>
    <t>Proj.NET_CF</t>
  </si>
  <si>
    <t>Proj.POLS_DTH</t>
  </si>
  <si>
    <t>Proj.POLS_IF</t>
  </si>
  <si>
    <t>Proj.POLS_LAPSE</t>
  </si>
  <si>
    <t>Proj.POLS_MAT</t>
  </si>
  <si>
    <t>Proj.PREM_PAYBL_M</t>
  </si>
  <si>
    <t>Proj.SURR_BEN</t>
  </si>
  <si>
    <t>Proj.MAT_BEN</t>
  </si>
  <si>
    <t>Proj.INT_NET_CF</t>
  </si>
  <si>
    <t>Proj.EXPS_CLAIM</t>
  </si>
  <si>
    <t>Proj.PV_DB</t>
  </si>
  <si>
    <t>Proj.SSV</t>
  </si>
  <si>
    <t>Proj.BASE_MORT_RATE</t>
  </si>
  <si>
    <t>Proj.RESERVE_PP</t>
  </si>
  <si>
    <t>Proj.RESERVE_IF</t>
  </si>
  <si>
    <t>Proj.INCR_RESERVE</t>
  </si>
  <si>
    <t>Proj.INT_RESERVES</t>
  </si>
  <si>
    <t>Proj.PROFIT_AFT_TAX</t>
  </si>
  <si>
    <t>Proj.SOLVM_IF</t>
  </si>
  <si>
    <t>Proj.INCR_SOLVM</t>
  </si>
  <si>
    <t>Proj.INT_SOLVM</t>
  </si>
  <si>
    <t>Proj.DISC_RATE_M</t>
  </si>
  <si>
    <t>Proj.INV_EXP_SOLVM</t>
  </si>
  <si>
    <t>Proj.TAX_INT_SOLVM</t>
  </si>
  <si>
    <t>Proj.PROFIT_AFT_TAX_SOLVM</t>
  </si>
  <si>
    <t>Proj.PV_FP</t>
  </si>
  <si>
    <t>Proj.VIF</t>
  </si>
  <si>
    <t>Proj.GSV</t>
  </si>
  <si>
    <t>Proj.SURR_VAL</t>
  </si>
  <si>
    <t>Proj.INCM_FAC</t>
  </si>
  <si>
    <t>Proj.PV_INCM_BEN</t>
  </si>
  <si>
    <t>Proj.INCM_BEN</t>
  </si>
  <si>
    <t>Proj.DUR_M</t>
  </si>
  <si>
    <t>Res.EXPS_ACQ</t>
  </si>
  <si>
    <t>Proj.EXPS_ACQ</t>
  </si>
  <si>
    <t>Proj.PROFIT_BEF_TAX</t>
  </si>
  <si>
    <t>Proj.TAX_PROFIT</t>
  </si>
  <si>
    <t>months</t>
  </si>
  <si>
    <t>Policy ID</t>
  </si>
  <si>
    <t>Issue Age</t>
  </si>
  <si>
    <t>Sex</t>
  </si>
  <si>
    <t>Lives Count</t>
  </si>
  <si>
    <t>Premium Term</t>
  </si>
  <si>
    <t>Duration Elapsed</t>
  </si>
  <si>
    <t>Annual Premium</t>
  </si>
  <si>
    <t>Issue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</si>
</sst>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_-;\-* #,##0_-;_-* &quot;-&quot;??_-;_-@_-"/>
    <numFmt numFmtId="168" formatCode="0.0%"/>
    <numFmt numFmtId="169" formatCode="_-* #,##0.000_-;\-* #,##0.000_-;_-* &quot;-&quot;??_-;_-@_-"/>
    <numFmt numFmtId="170" formatCode="0.000"/>
    <numFmt numFmtId="171" formatCode="_-* #,##0.00000_-;\-* #,##0.00000_-;_-* &quot;-&quot;??_-;_-@_-"/>
    <numFmt numFmtId="172" formatCode="_-* #,##0.0_-;\-* #,##0.0_-;_-* &quot;-&quot;??_-;_-@_-"/>
    <numFmt numFmtId="173" formatCode="0.000000"/>
    <numFmt numFmtId="174" formatCode="_-* #,##0.000000_-;\-* #,##0.000000_-;_-* &quot;-&quot;??_-;_-@_-"/>
    <numFmt numFmtId="175" formatCode="0.0000000"/>
    <numFmt numFmtId="176" formatCode="_-* #,##0.00000000000_-;\-* #,##0.00000000000_-;_-* &quot;-&quot;??_-;_-@_-"/>
    <numFmt numFmtId="177" formatCode="_-* #,##0.000000000000_-;\-* #,##0.000000000000_-;_-* &quot;-&quot;??_-;_-@_-"/>
    <numFmt numFmtId="178" formatCode="0.000%"/>
    <numFmt numFmtId="179" formatCode="#######"/>
    <numFmt numFmtId="180" formatCode="0.0000%"/>
    <numFmt numFmtId="181" formatCode="_-* #,##0.0000_-;\-* #,##0.0000_-;_-* &quot;-&quot;??_-;_-@_-"/>
    <numFmt numFmtId="182" formatCode="0.00000"/>
    <numFmt numFmtId="183" formatCode="0.000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u/>
      <sz val="14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name val="Arial"/>
      <family val="2"/>
    </font>
    <font>
      <b/>
      <i/>
      <u/>
      <sz val="12"/>
      <color theme="1"/>
      <name val="Arial"/>
      <family val="2"/>
    </font>
    <font>
      <sz val="11"/>
      <color rgb="FFFF000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b/>
      <sz val="11"/>
      <color rgb="FFFF0000"/>
      <name val="Arial"/>
      <family val="2"/>
    </font>
    <font>
      <sz val="14"/>
      <color rgb="FFFF0000"/>
      <name val="Arial"/>
      <family val="2"/>
    </font>
    <font>
      <sz val="11"/>
      <color theme="0" tint="-0.499984740745262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>
      <alignment vertical="center"/>
    </xf>
    <xf numFmtId="164" fontId="20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0" fontId="14" fillId="0" borderId="0"/>
    <xf numFmtId="0" fontId="1" fillId="0" borderId="0"/>
  </cellStyleXfs>
  <cellXfs count="227">
    <xf numFmtId="0" fontId="0" fillId="0" borderId="0" xfId="0"/>
    <xf numFmtId="0" fontId="3" fillId="6" borderId="0" xfId="0" applyFont="1" applyFill="1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3" fillId="5" borderId="0" xfId="0" applyFont="1" applyFill="1"/>
    <xf numFmtId="167" fontId="3" fillId="6" borderId="0" xfId="1" applyNumberFormat="1" applyFont="1" applyFill="1"/>
    <xf numFmtId="167" fontId="3" fillId="3" borderId="0" xfId="1" applyNumberFormat="1" applyFont="1" applyFill="1"/>
    <xf numFmtId="0" fontId="4" fillId="4" borderId="0" xfId="0" applyFont="1" applyFill="1"/>
    <xf numFmtId="0" fontId="4" fillId="2" borderId="0" xfId="0" applyFont="1" applyFill="1"/>
    <xf numFmtId="0" fontId="3" fillId="2" borderId="0" xfId="0" applyFont="1" applyFill="1"/>
    <xf numFmtId="0" fontId="6" fillId="4" borderId="0" xfId="0" applyFont="1" applyFill="1"/>
    <xf numFmtId="0" fontId="3" fillId="4" borderId="0" xfId="0" applyFont="1" applyFill="1"/>
    <xf numFmtId="0" fontId="6" fillId="2" borderId="0" xfId="0" applyFont="1" applyFill="1"/>
    <xf numFmtId="0" fontId="7" fillId="4" borderId="0" xfId="0" applyFont="1" applyFill="1"/>
    <xf numFmtId="0" fontId="7" fillId="2" borderId="0" xfId="0" applyFont="1" applyFill="1"/>
    <xf numFmtId="0" fontId="3" fillId="9" borderId="0" xfId="0" applyFont="1" applyFill="1"/>
    <xf numFmtId="0" fontId="6" fillId="9" borderId="0" xfId="0" applyFont="1" applyFill="1"/>
    <xf numFmtId="0" fontId="6" fillId="10" borderId="0" xfId="0" applyFont="1" applyFill="1"/>
    <xf numFmtId="9" fontId="3" fillId="10" borderId="0" xfId="2" applyFont="1" applyFill="1"/>
    <xf numFmtId="0" fontId="8" fillId="9" borderId="0" xfId="0" applyFont="1" applyFill="1"/>
    <xf numFmtId="0" fontId="6" fillId="9" borderId="6" xfId="0" applyFont="1" applyFill="1" applyBorder="1"/>
    <xf numFmtId="0" fontId="5" fillId="9" borderId="1" xfId="0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center" vertical="top" wrapText="1"/>
    </xf>
    <xf numFmtId="14" fontId="3" fillId="6" borderId="0" xfId="0" applyNumberFormat="1" applyFont="1" applyFill="1"/>
    <xf numFmtId="14" fontId="3" fillId="4" borderId="0" xfId="0" applyNumberFormat="1" applyFont="1" applyFill="1"/>
    <xf numFmtId="170" fontId="3" fillId="4" borderId="0" xfId="0" applyNumberFormat="1" applyFont="1" applyFill="1"/>
    <xf numFmtId="169" fontId="3" fillId="2" borderId="0" xfId="1" applyNumberFormat="1" applyFont="1" applyFill="1"/>
    <xf numFmtId="171" fontId="3" fillId="2" borderId="0" xfId="1" applyNumberFormat="1" applyFont="1" applyFill="1"/>
    <xf numFmtId="167" fontId="3" fillId="11" borderId="0" xfId="1" applyNumberFormat="1" applyFont="1" applyFill="1"/>
    <xf numFmtId="167" fontId="5" fillId="3" borderId="0" xfId="1" applyNumberFormat="1" applyFont="1" applyFill="1"/>
    <xf numFmtId="9" fontId="3" fillId="3" borderId="0" xfId="0" applyNumberFormat="1" applyFont="1" applyFill="1"/>
    <xf numFmtId="165" fontId="3" fillId="3" borderId="0" xfId="1" applyFont="1" applyFill="1"/>
    <xf numFmtId="0" fontId="3" fillId="4" borderId="0" xfId="0" applyFont="1" applyFill="1" applyAlignment="1">
      <alignment horizontal="center"/>
    </xf>
    <xf numFmtId="170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11" fillId="4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71" fontId="6" fillId="2" borderId="5" xfId="1" applyNumberFormat="1" applyFont="1" applyFill="1" applyBorder="1" applyAlignment="1">
      <alignment horizontal="center" vertical="center" wrapText="1"/>
    </xf>
    <xf numFmtId="169" fontId="6" fillId="2" borderId="6" xfId="1" applyNumberFormat="1" applyFont="1" applyFill="1" applyBorder="1" applyAlignment="1">
      <alignment horizontal="center" vertical="center" wrapText="1"/>
    </xf>
    <xf numFmtId="167" fontId="3" fillId="4" borderId="0" xfId="1" applyNumberFormat="1" applyFont="1" applyFill="1" applyAlignment="1">
      <alignment horizontal="center"/>
    </xf>
    <xf numFmtId="0" fontId="6" fillId="9" borderId="5" xfId="0" applyFont="1" applyFill="1" applyBorder="1" applyAlignment="1">
      <alignment horizontal="center"/>
    </xf>
    <xf numFmtId="175" fontId="3" fillId="9" borderId="2" xfId="0" applyNumberFormat="1" applyFont="1" applyFill="1" applyBorder="1"/>
    <xf numFmtId="165" fontId="3" fillId="4" borderId="0" xfId="1" applyFont="1" applyFill="1" applyAlignment="1">
      <alignment horizontal="center"/>
    </xf>
    <xf numFmtId="176" fontId="3" fillId="3" borderId="0" xfId="1" applyNumberFormat="1" applyFont="1" applyFill="1"/>
    <xf numFmtId="177" fontId="3" fillId="3" borderId="0" xfId="1" applyNumberFormat="1" applyFont="1" applyFill="1"/>
    <xf numFmtId="167" fontId="12" fillId="3" borderId="0" xfId="1" applyNumberFormat="1" applyFont="1" applyFill="1"/>
    <xf numFmtId="165" fontId="5" fillId="3" borderId="0" xfId="1" applyFont="1" applyFill="1"/>
    <xf numFmtId="169" fontId="6" fillId="2" borderId="7" xfId="1" applyNumberFormat="1" applyFont="1" applyFill="1" applyBorder="1" applyAlignment="1">
      <alignment horizontal="center" vertical="center" wrapText="1"/>
    </xf>
    <xf numFmtId="178" fontId="3" fillId="3" borderId="0" xfId="2" applyNumberFormat="1" applyFont="1" applyFill="1"/>
    <xf numFmtId="171" fontId="12" fillId="3" borderId="0" xfId="1" applyNumberFormat="1" applyFont="1" applyFill="1"/>
    <xf numFmtId="174" fontId="3" fillId="2" borderId="1" xfId="1" applyNumberFormat="1" applyFont="1" applyFill="1" applyBorder="1"/>
    <xf numFmtId="174" fontId="3" fillId="2" borderId="0" xfId="1" applyNumberFormat="1" applyFont="1" applyFill="1" applyBorder="1"/>
    <xf numFmtId="174" fontId="3" fillId="2" borderId="2" xfId="1" applyNumberFormat="1" applyFont="1" applyFill="1" applyBorder="1"/>
    <xf numFmtId="0" fontId="17" fillId="4" borderId="0" xfId="0" applyFont="1" applyFill="1"/>
    <xf numFmtId="0" fontId="12" fillId="4" borderId="0" xfId="0" applyFont="1" applyFill="1"/>
    <xf numFmtId="0" fontId="16" fillId="4" borderId="0" xfId="0" applyFont="1" applyFill="1"/>
    <xf numFmtId="10" fontId="12" fillId="4" borderId="0" xfId="2" applyNumberFormat="1" applyFont="1" applyFill="1"/>
    <xf numFmtId="0" fontId="12" fillId="2" borderId="0" xfId="0" applyFont="1" applyFill="1"/>
    <xf numFmtId="0" fontId="5" fillId="4" borderId="0" xfId="0" applyFont="1" applyFill="1"/>
    <xf numFmtId="10" fontId="5" fillId="6" borderId="0" xfId="0" applyNumberFormat="1" applyFont="1" applyFill="1"/>
    <xf numFmtId="168" fontId="5" fillId="6" borderId="0" xfId="0" applyNumberFormat="1" applyFont="1" applyFill="1"/>
    <xf numFmtId="9" fontId="5" fillId="6" borderId="0" xfId="0" applyNumberFormat="1" applyFont="1" applyFill="1"/>
    <xf numFmtId="9" fontId="5" fillId="4" borderId="0" xfId="2" applyFont="1" applyFill="1"/>
    <xf numFmtId="180" fontId="5" fillId="6" borderId="0" xfId="0" applyNumberFormat="1" applyFont="1" applyFill="1"/>
    <xf numFmtId="10" fontId="3" fillId="6" borderId="0" xfId="2" applyNumberFormat="1" applyFont="1" applyFill="1"/>
    <xf numFmtId="9" fontId="3" fillId="6" borderId="0" xfId="2" applyFont="1" applyFill="1"/>
    <xf numFmtId="168" fontId="3" fillId="6" borderId="0" xfId="0" applyNumberFormat="1" applyFont="1" applyFill="1"/>
    <xf numFmtId="10" fontId="3" fillId="6" borderId="0" xfId="0" applyNumberFormat="1" applyFont="1" applyFill="1"/>
    <xf numFmtId="168" fontId="3" fillId="6" borderId="0" xfId="2" applyNumberFormat="1" applyFont="1" applyFill="1"/>
    <xf numFmtId="173" fontId="5" fillId="9" borderId="0" xfId="0" applyNumberFormat="1" applyFont="1" applyFill="1" applyAlignment="1">
      <alignment horizontal="right" vertical="top" wrapText="1"/>
    </xf>
    <xf numFmtId="173" fontId="5" fillId="9" borderId="9" xfId="0" applyNumberFormat="1" applyFont="1" applyFill="1" applyBorder="1" applyAlignment="1">
      <alignment horizontal="right" vertical="top" wrapText="1"/>
    </xf>
    <xf numFmtId="10" fontId="10" fillId="4" borderId="0" xfId="2" applyNumberFormat="1" applyFont="1" applyFill="1"/>
    <xf numFmtId="167" fontId="12" fillId="4" borderId="0" xfId="1" applyNumberFormat="1" applyFont="1" applyFill="1"/>
    <xf numFmtId="0" fontId="18" fillId="9" borderId="0" xfId="0" quotePrefix="1" applyFont="1" applyFill="1"/>
    <xf numFmtId="0" fontId="6" fillId="9" borderId="7" xfId="0" applyFont="1" applyFill="1" applyBorder="1" applyAlignment="1">
      <alignment horizontal="center"/>
    </xf>
    <xf numFmtId="173" fontId="5" fillId="9" borderId="4" xfId="0" applyNumberFormat="1" applyFont="1" applyFill="1" applyBorder="1" applyAlignment="1">
      <alignment horizontal="right" vertical="top" wrapText="1"/>
    </xf>
    <xf numFmtId="0" fontId="3" fillId="4" borderId="8" xfId="0" applyFont="1" applyFill="1" applyBorder="1"/>
    <xf numFmtId="165" fontId="5" fillId="6" borderId="0" xfId="0" applyNumberFormat="1" applyFont="1" applyFill="1"/>
    <xf numFmtId="0" fontId="3" fillId="2" borderId="8" xfId="0" applyFont="1" applyFill="1" applyBorder="1"/>
    <xf numFmtId="180" fontId="5" fillId="4" borderId="0" xfId="0" applyNumberFormat="1" applyFont="1" applyFill="1"/>
    <xf numFmtId="10" fontId="5" fillId="2" borderId="0" xfId="0" applyNumberFormat="1" applyFont="1" applyFill="1"/>
    <xf numFmtId="10" fontId="3" fillId="6" borderId="2" xfId="0" applyNumberFormat="1" applyFont="1" applyFill="1" applyBorder="1"/>
    <xf numFmtId="168" fontId="3" fillId="4" borderId="9" xfId="0" applyNumberFormat="1" applyFont="1" applyFill="1" applyBorder="1"/>
    <xf numFmtId="168" fontId="3" fillId="4" borderId="4" xfId="0" applyNumberFormat="1" applyFont="1" applyFill="1" applyBorder="1"/>
    <xf numFmtId="0" fontId="3" fillId="4" borderId="7" xfId="0" applyFont="1" applyFill="1" applyBorder="1"/>
    <xf numFmtId="0" fontId="3" fillId="4" borderId="6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168" fontId="3" fillId="2" borderId="9" xfId="0" applyNumberFormat="1" applyFont="1" applyFill="1" applyBorder="1"/>
    <xf numFmtId="168" fontId="3" fillId="2" borderId="4" xfId="0" applyNumberFormat="1" applyFont="1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8" fontId="3" fillId="6" borderId="9" xfId="0" applyNumberFormat="1" applyFont="1" applyFill="1" applyBorder="1"/>
    <xf numFmtId="0" fontId="3" fillId="4" borderId="7" xfId="0" applyFont="1" applyFill="1" applyBorder="1" applyAlignment="1">
      <alignment horizontal="right"/>
    </xf>
    <xf numFmtId="1" fontId="6" fillId="4" borderId="5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167" fontId="6" fillId="4" borderId="7" xfId="1" applyNumberFormat="1" applyFont="1" applyFill="1" applyBorder="1" applyAlignment="1">
      <alignment horizontal="center" vertical="center" wrapText="1"/>
    </xf>
    <xf numFmtId="167" fontId="3" fillId="4" borderId="2" xfId="1" applyNumberFormat="1" applyFont="1" applyFill="1" applyBorder="1" applyAlignment="1">
      <alignment horizontal="center"/>
    </xf>
    <xf numFmtId="167" fontId="6" fillId="4" borderId="6" xfId="1" applyNumberFormat="1" applyFont="1" applyFill="1" applyBorder="1" applyAlignment="1">
      <alignment horizontal="center" vertical="center" wrapText="1"/>
    </xf>
    <xf numFmtId="167" fontId="6" fillId="11" borderId="7" xfId="1" applyNumberFormat="1" applyFont="1" applyFill="1" applyBorder="1" applyAlignment="1">
      <alignment horizontal="center" vertical="center" wrapText="1"/>
    </xf>
    <xf numFmtId="167" fontId="6" fillId="3" borderId="7" xfId="1" applyNumberFormat="1" applyFont="1" applyFill="1" applyBorder="1" applyAlignment="1">
      <alignment horizontal="center" vertical="center" wrapText="1"/>
    </xf>
    <xf numFmtId="167" fontId="10" fillId="3" borderId="7" xfId="1" applyNumberFormat="1" applyFont="1" applyFill="1" applyBorder="1" applyAlignment="1">
      <alignment horizontal="center" vertical="center" wrapText="1"/>
    </xf>
    <xf numFmtId="167" fontId="3" fillId="3" borderId="2" xfId="1" applyNumberFormat="1" applyFont="1" applyFill="1" applyBorder="1"/>
    <xf numFmtId="167" fontId="10" fillId="3" borderId="6" xfId="1" applyNumberFormat="1" applyFont="1" applyFill="1" applyBorder="1" applyAlignment="1">
      <alignment horizontal="center" vertical="center" wrapText="1"/>
    </xf>
    <xf numFmtId="169" fontId="3" fillId="2" borderId="2" xfId="1" applyNumberFormat="1" applyFont="1" applyFill="1" applyBorder="1"/>
    <xf numFmtId="167" fontId="3" fillId="11" borderId="2" xfId="1" applyNumberFormat="1" applyFont="1" applyFill="1" applyBorder="1"/>
    <xf numFmtId="167" fontId="6" fillId="11" borderId="6" xfId="1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3" borderId="0" xfId="0" applyFill="1"/>
    <xf numFmtId="174" fontId="3" fillId="0" borderId="0" xfId="1" applyNumberFormat="1" applyFont="1" applyFill="1" applyBorder="1"/>
    <xf numFmtId="1" fontId="3" fillId="0" borderId="0" xfId="0" applyNumberFormat="1" applyFont="1" applyAlignment="1">
      <alignment horizontal="center"/>
    </xf>
    <xf numFmtId="14" fontId="3" fillId="0" borderId="0" xfId="0" applyNumberFormat="1" applyFont="1"/>
    <xf numFmtId="170" fontId="3" fillId="0" borderId="0" xfId="0" applyNumberFormat="1" applyFont="1" applyAlignment="1">
      <alignment horizontal="center"/>
    </xf>
    <xf numFmtId="170" fontId="3" fillId="0" borderId="0" xfId="0" applyNumberFormat="1" applyFont="1"/>
    <xf numFmtId="167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167" fontId="5" fillId="0" borderId="0" xfId="1" applyNumberFormat="1" applyFont="1" applyFill="1" applyBorder="1"/>
    <xf numFmtId="165" fontId="5" fillId="0" borderId="0" xfId="1" applyFont="1" applyFill="1" applyBorder="1"/>
    <xf numFmtId="171" fontId="3" fillId="0" borderId="0" xfId="1" applyNumberFormat="1" applyFont="1" applyFill="1" applyBorder="1"/>
    <xf numFmtId="169" fontId="3" fillId="0" borderId="0" xfId="1" applyNumberFormat="1" applyFont="1" applyFill="1" applyBorder="1"/>
    <xf numFmtId="0" fontId="3" fillId="0" borderId="0" xfId="0" applyFont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170" fontId="3" fillId="4" borderId="9" xfId="0" applyNumberFormat="1" applyFont="1" applyFill="1" applyBorder="1"/>
    <xf numFmtId="167" fontId="3" fillId="4" borderId="9" xfId="1" applyNumberFormat="1" applyFont="1" applyFill="1" applyBorder="1" applyAlignment="1">
      <alignment horizontal="center"/>
    </xf>
    <xf numFmtId="167" fontId="3" fillId="11" borderId="4" xfId="1" applyNumberFormat="1" applyFont="1" applyFill="1" applyBorder="1"/>
    <xf numFmtId="167" fontId="3" fillId="3" borderId="9" xfId="1" applyNumberFormat="1" applyFont="1" applyFill="1" applyBorder="1"/>
    <xf numFmtId="0" fontId="12" fillId="0" borderId="0" xfId="0" applyFont="1"/>
    <xf numFmtId="171" fontId="6" fillId="7" borderId="15" xfId="1" applyNumberFormat="1" applyFont="1" applyFill="1" applyBorder="1" applyAlignment="1">
      <alignment horizontal="center" vertical="center" wrapText="1"/>
    </xf>
    <xf numFmtId="171" fontId="6" fillId="2" borderId="8" xfId="1" applyNumberFormat="1" applyFont="1" applyFill="1" applyBorder="1" applyAlignment="1">
      <alignment horizontal="center" vertical="center" wrapText="1"/>
    </xf>
    <xf numFmtId="174" fontId="3" fillId="2" borderId="10" xfId="1" applyNumberFormat="1" applyFont="1" applyFill="1" applyBorder="1"/>
    <xf numFmtId="178" fontId="3" fillId="6" borderId="0" xfId="2" applyNumberFormat="1" applyFont="1" applyFill="1"/>
    <xf numFmtId="167" fontId="5" fillId="3" borderId="9" xfId="1" applyNumberFormat="1" applyFont="1" applyFill="1" applyBorder="1"/>
    <xf numFmtId="9" fontId="3" fillId="2" borderId="0" xfId="2" applyFont="1" applyFill="1"/>
    <xf numFmtId="0" fontId="3" fillId="2" borderId="1" xfId="0" applyFont="1" applyFill="1" applyBorder="1"/>
    <xf numFmtId="9" fontId="3" fillId="6" borderId="2" xfId="0" applyNumberFormat="1" applyFont="1" applyFill="1" applyBorder="1"/>
    <xf numFmtId="0" fontId="3" fillId="2" borderId="3" xfId="0" applyFont="1" applyFill="1" applyBorder="1"/>
    <xf numFmtId="9" fontId="3" fillId="6" borderId="4" xfId="0" applyNumberFormat="1" applyFont="1" applyFill="1" applyBorder="1"/>
    <xf numFmtId="0" fontId="3" fillId="4" borderId="6" xfId="0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165" fontId="3" fillId="3" borderId="2" xfId="1" applyFont="1" applyFill="1" applyBorder="1"/>
    <xf numFmtId="168" fontId="3" fillId="4" borderId="0" xfId="0" applyNumberFormat="1" applyFont="1" applyFill="1"/>
    <xf numFmtId="168" fontId="3" fillId="2" borderId="0" xfId="0" applyNumberFormat="1" applyFont="1" applyFill="1"/>
    <xf numFmtId="10" fontId="5" fillId="16" borderId="0" xfId="0" applyNumberFormat="1" applyFont="1" applyFill="1"/>
    <xf numFmtId="167" fontId="3" fillId="16" borderId="0" xfId="1" applyNumberFormat="1" applyFont="1" applyFill="1"/>
    <xf numFmtId="0" fontId="17" fillId="9" borderId="0" xfId="0" applyFont="1" applyFill="1"/>
    <xf numFmtId="14" fontId="5" fillId="6" borderId="0" xfId="0" applyNumberFormat="1" applyFont="1" applyFill="1"/>
    <xf numFmtId="0" fontId="4" fillId="9" borderId="0" xfId="0" applyFont="1" applyFill="1"/>
    <xf numFmtId="0" fontId="6" fillId="9" borderId="0" xfId="0" applyFont="1" applyFill="1" applyAlignment="1">
      <alignment wrapText="1"/>
    </xf>
    <xf numFmtId="178" fontId="3" fillId="8" borderId="0" xfId="0" applyNumberFormat="1" applyFont="1" applyFill="1"/>
    <xf numFmtId="0" fontId="0" fillId="9" borderId="0" xfId="0" applyFill="1"/>
    <xf numFmtId="1" fontId="11" fillId="4" borderId="0" xfId="0" applyNumberFormat="1" applyFont="1" applyFill="1"/>
    <xf numFmtId="168" fontId="3" fillId="6" borderId="6" xfId="0" applyNumberFormat="1" applyFont="1" applyFill="1" applyBorder="1"/>
    <xf numFmtId="168" fontId="3" fillId="6" borderId="4" xfId="0" applyNumberFormat="1" applyFont="1" applyFill="1" applyBorder="1"/>
    <xf numFmtId="178" fontId="5" fillId="6" borderId="0" xfId="0" applyNumberFormat="1" applyFont="1" applyFill="1"/>
    <xf numFmtId="169" fontId="3" fillId="3" borderId="0" xfId="1" applyNumberFormat="1" applyFont="1" applyFill="1"/>
    <xf numFmtId="0" fontId="0" fillId="17" borderId="0" xfId="0" applyFill="1"/>
    <xf numFmtId="2" fontId="0" fillId="0" borderId="0" xfId="0" applyNumberFormat="1"/>
    <xf numFmtId="181" fontId="3" fillId="3" borderId="0" xfId="1" applyNumberFormat="1" applyFont="1" applyFill="1"/>
    <xf numFmtId="165" fontId="5" fillId="3" borderId="9" xfId="1" applyFont="1" applyFill="1" applyBorder="1"/>
    <xf numFmtId="167" fontId="3" fillId="3" borderId="0" xfId="1" applyNumberFormat="1" applyFont="1" applyFill="1" applyBorder="1"/>
    <xf numFmtId="0" fontId="6" fillId="8" borderId="8" xfId="0" applyFont="1" applyFill="1" applyBorder="1" applyAlignment="1">
      <alignment horizontal="center" vertical="center" wrapText="1"/>
    </xf>
    <xf numFmtId="167" fontId="3" fillId="8" borderId="10" xfId="1" applyNumberFormat="1" applyFont="1" applyFill="1" applyBorder="1"/>
    <xf numFmtId="172" fontId="3" fillId="3" borderId="0" xfId="1" applyNumberFormat="1" applyFont="1" applyFill="1"/>
    <xf numFmtId="165" fontId="3" fillId="8" borderId="10" xfId="1" applyFont="1" applyFill="1" applyBorder="1"/>
    <xf numFmtId="165" fontId="10" fillId="3" borderId="7" xfId="1" applyFont="1" applyFill="1" applyBorder="1" applyAlignment="1">
      <alignment horizontal="center" vertical="center" wrapText="1"/>
    </xf>
    <xf numFmtId="181" fontId="3" fillId="4" borderId="0" xfId="1" applyNumberFormat="1" applyFont="1" applyFill="1" applyAlignment="1">
      <alignment horizontal="center"/>
    </xf>
    <xf numFmtId="0" fontId="5" fillId="4" borderId="8" xfId="0" applyFont="1" applyFill="1" applyBorder="1"/>
    <xf numFmtId="182" fontId="0" fillId="9" borderId="0" xfId="0" applyNumberFormat="1" applyFill="1"/>
    <xf numFmtId="14" fontId="3" fillId="3" borderId="0" xfId="0" applyNumberFormat="1" applyFont="1" applyFill="1"/>
    <xf numFmtId="14" fontId="21" fillId="10" borderId="0" xfId="0" applyNumberFormat="1" applyFont="1" applyFill="1"/>
    <xf numFmtId="14" fontId="0" fillId="3" borderId="0" xfId="0" applyNumberFormat="1" applyFill="1"/>
    <xf numFmtId="1" fontId="0" fillId="0" borderId="0" xfId="0" applyNumberFormat="1"/>
    <xf numFmtId="175" fontId="0" fillId="0" borderId="0" xfId="0" applyNumberFormat="1"/>
    <xf numFmtId="183" fontId="0" fillId="0" borderId="0" xfId="0" applyNumberFormat="1"/>
    <xf numFmtId="0" fontId="5" fillId="10" borderId="0" xfId="0" applyFont="1" applyFill="1"/>
    <xf numFmtId="0" fontId="3" fillId="10" borderId="0" xfId="0" applyFont="1" applyFill="1"/>
    <xf numFmtId="167" fontId="3" fillId="4" borderId="0" xfId="1" applyNumberFormat="1" applyFont="1" applyFill="1" applyBorder="1" applyAlignment="1">
      <alignment horizontal="center"/>
    </xf>
    <xf numFmtId="167" fontId="3" fillId="11" borderId="13" xfId="1" applyNumberFormat="1" applyFont="1" applyFill="1" applyBorder="1"/>
    <xf numFmtId="167" fontId="3" fillId="11" borderId="14" xfId="1" applyNumberFormat="1" applyFont="1" applyFill="1" applyBorder="1"/>
    <xf numFmtId="167" fontId="3" fillId="11" borderId="1" xfId="1" applyNumberFormat="1" applyFont="1" applyFill="1" applyBorder="1"/>
    <xf numFmtId="167" fontId="3" fillId="11" borderId="3" xfId="1" applyNumberFormat="1" applyFont="1" applyFill="1" applyBorder="1"/>
    <xf numFmtId="0" fontId="5" fillId="4" borderId="5" xfId="0" applyFont="1" applyFill="1" applyBorder="1"/>
    <xf numFmtId="0" fontId="5" fillId="4" borderId="1" xfId="0" applyFont="1" applyFill="1" applyBorder="1"/>
    <xf numFmtId="0" fontId="5" fillId="4" borderId="3" xfId="0" applyFont="1" applyFill="1" applyBorder="1"/>
    <xf numFmtId="167" fontId="3" fillId="6" borderId="11" xfId="1" applyNumberFormat="1" applyFont="1" applyFill="1" applyBorder="1"/>
    <xf numFmtId="172" fontId="3" fillId="6" borderId="15" xfId="1" applyNumberFormat="1" applyFont="1" applyFill="1" applyBorder="1"/>
    <xf numFmtId="10" fontId="3" fillId="6" borderId="8" xfId="0" applyNumberFormat="1" applyFont="1" applyFill="1" applyBorder="1"/>
    <xf numFmtId="168" fontId="3" fillId="4" borderId="8" xfId="0" applyNumberFormat="1" applyFont="1" applyFill="1" applyBorder="1"/>
    <xf numFmtId="0" fontId="0" fillId="0" borderId="8" xfId="0" applyBorder="1"/>
    <xf numFmtId="9" fontId="3" fillId="6" borderId="8" xfId="0" applyNumberFormat="1" applyFont="1" applyFill="1" applyBorder="1"/>
    <xf numFmtId="168" fontId="3" fillId="6" borderId="8" xfId="0" applyNumberFormat="1" applyFont="1" applyFill="1" applyBorder="1"/>
    <xf numFmtId="0" fontId="3" fillId="4" borderId="8" xfId="0" applyFont="1" applyFill="1" applyBorder="1" applyAlignment="1">
      <alignment horizontal="right"/>
    </xf>
    <xf numFmtId="0" fontId="6" fillId="2" borderId="5" xfId="0" quotePrefix="1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 vertical="center" wrapText="1"/>
    </xf>
    <xf numFmtId="0" fontId="9" fillId="15" borderId="11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167" fontId="9" fillId="12" borderId="13" xfId="1" applyNumberFormat="1" applyFont="1" applyFill="1" applyBorder="1" applyAlignment="1">
      <alignment horizontal="center" vertical="center"/>
    </xf>
    <xf numFmtId="167" fontId="9" fillId="12" borderId="12" xfId="1" applyNumberFormat="1" applyFont="1" applyFill="1" applyBorder="1" applyAlignment="1">
      <alignment horizontal="center" vertical="center"/>
    </xf>
    <xf numFmtId="167" fontId="9" fillId="12" borderId="14" xfId="1" applyNumberFormat="1" applyFont="1" applyFill="1" applyBorder="1" applyAlignment="1">
      <alignment horizontal="center" vertical="center"/>
    </xf>
    <xf numFmtId="167" fontId="9" fillId="12" borderId="3" xfId="1" applyNumberFormat="1" applyFont="1" applyFill="1" applyBorder="1" applyAlignment="1">
      <alignment horizontal="center" vertical="center"/>
    </xf>
    <xf numFmtId="167" fontId="9" fillId="12" borderId="9" xfId="1" applyNumberFormat="1" applyFont="1" applyFill="1" applyBorder="1" applyAlignment="1">
      <alignment horizontal="center" vertical="center"/>
    </xf>
    <xf numFmtId="167" fontId="9" fillId="12" borderId="4" xfId="1" applyNumberFormat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9" fillId="14" borderId="5" xfId="1" applyNumberFormat="1" applyFont="1" applyFill="1" applyBorder="1" applyAlignment="1">
      <alignment horizontal="center" vertical="center"/>
    </xf>
    <xf numFmtId="0" fontId="9" fillId="14" borderId="7" xfId="1" applyNumberFormat="1" applyFont="1" applyFill="1" applyBorder="1" applyAlignment="1">
      <alignment horizontal="center" vertical="center"/>
    </xf>
    <xf numFmtId="0" fontId="9" fillId="14" borderId="6" xfId="1" applyNumberFormat="1" applyFont="1" applyFill="1" applyBorder="1" applyAlignment="1">
      <alignment horizontal="center" vertical="center"/>
    </xf>
    <xf numFmtId="0" fontId="6" fillId="7" borderId="13" xfId="1" applyNumberFormat="1" applyFont="1" applyFill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6" fillId="7" borderId="12" xfId="1" applyNumberFormat="1" applyFont="1" applyFill="1" applyBorder="1" applyAlignment="1">
      <alignment horizontal="center" vertical="center"/>
    </xf>
  </cellXfs>
  <cellStyles count="23">
    <cellStyle name="Comma" xfId="1" builtinId="3"/>
    <cellStyle name="Comma [0] 2" xfId="19" xr:uid="{00000000-0005-0000-0000-000001000000}"/>
    <cellStyle name="Comma [0] 3" xfId="20" xr:uid="{00000000-0005-0000-0000-000002000000}"/>
    <cellStyle name="Comma 2" xfId="6" xr:uid="{00000000-0005-0000-0000-000003000000}"/>
    <cellStyle name="Comma 3" xfId="7" xr:uid="{00000000-0005-0000-0000-000004000000}"/>
    <cellStyle name="Comma 4" xfId="8" xr:uid="{00000000-0005-0000-0000-000005000000}"/>
    <cellStyle name="Comma 5" xfId="4" xr:uid="{00000000-0005-0000-0000-000006000000}"/>
    <cellStyle name="Comma 6" xfId="9" xr:uid="{00000000-0005-0000-0000-000007000000}"/>
    <cellStyle name="Comma 7" xfId="16" xr:uid="{00000000-0005-0000-0000-000008000000}"/>
    <cellStyle name="Comma 8" xfId="17" xr:uid="{00000000-0005-0000-0000-000009000000}"/>
    <cellStyle name="Normal" xfId="0" builtinId="0"/>
    <cellStyle name="Normal 2" xfId="10" xr:uid="{00000000-0005-0000-0000-00000B000000}"/>
    <cellStyle name="Normal 3" xfId="3" xr:uid="{00000000-0005-0000-0000-00000C000000}"/>
    <cellStyle name="Normal 3 2" xfId="18" xr:uid="{00000000-0005-0000-0000-00000D000000}"/>
    <cellStyle name="Normal 4" xfId="11" xr:uid="{00000000-0005-0000-0000-00000E000000}"/>
    <cellStyle name="Normal 5" xfId="12" xr:uid="{00000000-0005-0000-0000-00000F000000}"/>
    <cellStyle name="Normal 6" xfId="21" xr:uid="{00000000-0005-0000-0000-000010000000}"/>
    <cellStyle name="Percent" xfId="2" builtinId="5"/>
    <cellStyle name="Percent 2" xfId="13" xr:uid="{00000000-0005-0000-0000-000012000000}"/>
    <cellStyle name="Percent 3" xfId="5" xr:uid="{00000000-0005-0000-0000-000013000000}"/>
    <cellStyle name="Percent 4" xfId="14" xr:uid="{00000000-0005-0000-0000-000014000000}"/>
    <cellStyle name="표준 2" xfId="22" xr:uid="{00000000-0005-0000-0000-000015000000}"/>
    <cellStyle name="一般_1989 TSO" xfId="15" xr:uid="{00000000-0005-0000-0000-000016000000}"/>
  </cellStyles>
  <dxfs count="14">
    <dxf>
      <fill>
        <patternFill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9" defaultPivotStyle="PivotStyleLight16"/>
  <colors>
    <mruColors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531E11-D0E5-4FF2-95B7-7C6B9C820AAF}" name="results3" displayName="results3" ref="A1:BR267" totalsRowShown="0">
  <autoFilter ref="A1:BR267" xr:uid="{5DBBEADC-1468-4968-9F53-950BA9B8C21A}"/>
  <tableColumns count="70">
    <tableColumn id="1" xr3:uid="{83843DA0-457E-4A42-A766-555747E3B417}" name="Column1"/>
    <tableColumn id="2" xr3:uid="{60ED93E9-023B-43E8-9343-F0F7C19E5C8B}" name="Res.DTH_BEN"/>
    <tableColumn id="3" xr3:uid="{1246E677-04F6-487A-8C10-0A79A5E5E118}" name="Res.COMM"/>
    <tableColumn id="4" xr3:uid="{C57D10A0-56BB-404C-AD9B-4B515C81D07D}" name="Res.EXPS_ACQ"/>
    <tableColumn id="5" xr3:uid="{D57F906D-8D4B-43DB-8644-6CA0BD0FC8A4}" name="Res.EXPS_MAINT"/>
    <tableColumn id="6" xr3:uid="{A7E140EB-3275-471E-92F6-54E0273AE54C}" name="Res.EXPS_CLAIM"/>
    <tableColumn id="7" xr3:uid="{29AED9E0-553C-46FB-ACBB-3915D586E5CC}" name="Res.EXPS"/>
    <tableColumn id="8" xr3:uid="{6F4566EC-BCC6-4FAB-A26B-A05075D5CC21}" name="Res.INFL_FAC" dataDxfId="13"/>
    <tableColumn id="9" xr3:uid="{817AA748-9214-49E5-A57A-D676E312D080}" name="Res.LAPSE_RATE" dataDxfId="12"/>
    <tableColumn id="10" xr3:uid="{B38F390C-4B18-4EEA-97E5-CA42173B3334}" name="Res.MORT_RATE_ANN" dataDxfId="11"/>
    <tableColumn id="11" xr3:uid="{4F554AB2-3494-4710-AAC0-42C5E7B6FCDE}" name="Res.MORT_RATE_MLY" dataDxfId="10"/>
    <tableColumn id="12" xr3:uid="{948C1AEC-4C9F-4515-94B0-4AAD48905063}" name="Res.NET_CF"/>
    <tableColumn id="13" xr3:uid="{35112FD7-8E89-4939-BB52-6F2D57EEAB8F}" name="Res.POLS_IF"/>
    <tableColumn id="14" xr3:uid="{F747D248-BD43-432B-8124-EEA69462FFE0}" name="Res.POLS_DTH"/>
    <tableColumn id="15" xr3:uid="{6141EDC6-CB82-4608-B81B-180E9DF81319}" name="Res.POLS_LAPSE"/>
    <tableColumn id="16" xr3:uid="{6CDAA1FD-A15F-4446-840E-F0BC1BB321AB}" name="Res.POLS_MAT"/>
    <tableColumn id="17" xr3:uid="{6F3BEC59-80AE-4334-93F8-2C1470A8B292}" name="Res.PREM_PAYBL_M"/>
    <tableColumn id="18" xr3:uid="{85E8AF40-F431-47A6-B995-C84026BC8080}" name="Res.SURR_BEN"/>
    <tableColumn id="19" xr3:uid="{11FF2B7F-94A3-4946-B20E-8FF25C3EE307}" name="Res.MAT_BEN"/>
    <tableColumn id="20" xr3:uid="{E413EB95-3482-4BD0-B0E0-9C14D91048EF}" name="Res.INT_NET_CF"/>
    <tableColumn id="21" xr3:uid="{3475433A-950D-413B-BAB1-FA966FD4AE85}" name="Res.DISC_RATE_M" dataDxfId="9"/>
    <tableColumn id="22" xr3:uid="{1D2921CF-93A5-4CE8-8187-CACCF73286F1}" name="Res.RESERVE"/>
    <tableColumn id="23" xr3:uid="{09B5A7E8-A844-4E11-853B-2AD4B68E0507}" name="Res.RESERVE_PP"/>
    <tableColumn id="24" xr3:uid="{A70B1CCB-09AA-4DE1-BF22-7388EB1ED525}" name="Res.INCM_BEN"/>
    <tableColumn id="25" xr3:uid="{F736D620-20B5-41D3-8155-25011095FB53}" name="Proj.AGE" dataDxfId="8"/>
    <tableColumn id="26" xr3:uid="{F7E2390F-E368-4063-BF79-CCA1850C0B8D}" name="Proj.DTH_BEN"/>
    <tableColumn id="27" xr3:uid="{73EE6E2C-B08A-4ABD-BD76-AC9C53FA573A}" name="Proj.COMM"/>
    <tableColumn id="28" xr3:uid="{63C2B5CD-D4B1-4479-B332-ECA1710FC23B}" name="Proj.DUR_Y" dataDxfId="7"/>
    <tableColumn id="29" xr3:uid="{5B9D9D25-6D3E-44A3-AA82-5E09A7D54924}" name="Proj.EXPS_ACQ"/>
    <tableColumn id="30" xr3:uid="{81A090F4-6B6C-49AA-B486-2512A896F975}" name="Proj.EXPS_MAINT"/>
    <tableColumn id="31" xr3:uid="{3B39B5D0-FFDE-4991-906E-1815D294B1A1}" name="Proj.EXPS"/>
    <tableColumn id="32" xr3:uid="{104333D6-1808-4052-891E-0E1BD7A3A951}" name="Proj.INFL_FAC"/>
    <tableColumn id="33" xr3:uid="{77CAA822-694A-4F78-ADF4-98C27713C09E}" name="Proj.LAPSE_RATE" dataDxfId="6"/>
    <tableColumn id="34" xr3:uid="{A7C2B2E4-0436-4E85-ACFC-D550BBDAF5A5}" name="Proj.MORT_RATE_ANN" dataDxfId="5"/>
    <tableColumn id="35" xr3:uid="{B0E8A943-A9AE-4DD3-849D-73E16381F929}" name="Proj.MORT_RATE_MLY" dataDxfId="4"/>
    <tableColumn id="36" xr3:uid="{BAA59E92-E21E-4A15-A789-61B80DDE2225}" name="Proj.NET_CF"/>
    <tableColumn id="37" xr3:uid="{5B2316E0-3E48-49CB-954C-B1F84FA5FF2E}" name="Proj.POLS_DTH"/>
    <tableColumn id="38" xr3:uid="{46E55B3B-E9BB-43B7-9146-9EF213EDC679}" name="Proj.POLS_IF"/>
    <tableColumn id="39" xr3:uid="{B21E974D-8BE8-419C-A7FA-15CD33313D9F}" name="Proj.POLS_LAPSE"/>
    <tableColumn id="40" xr3:uid="{F14B4624-5353-44CF-BC9B-44EBEA4180B9}" name="Proj.POLS_MAT"/>
    <tableColumn id="41" xr3:uid="{74B356F5-D0E5-4871-8E39-84992A691831}" name="Proj.PREM_PAYBL_M"/>
    <tableColumn id="42" xr3:uid="{19B101D6-78A9-4E8D-AFD7-5D2FA5BE9D39}" name="Proj.SURR_BEN"/>
    <tableColumn id="43" xr3:uid="{33E9A40B-D5AC-4D58-9A73-5E067011C887}" name="Proj.MAT_BEN"/>
    <tableColumn id="44" xr3:uid="{BB2CFEBE-CD5C-43D6-B61C-74BF6A723AE7}" name="Proj.INT_NET_CF"/>
    <tableColumn id="45" xr3:uid="{6634D106-CD0E-448B-A2BC-76632123AFBA}" name="Proj.EXPS_CLAIM"/>
    <tableColumn id="46" xr3:uid="{13296682-67D6-4000-9389-8D032BA3B317}" name="Proj.PV_DB"/>
    <tableColumn id="47" xr3:uid="{4F4A4D16-C9B1-4759-9E8C-7E0E37F5823D}" name="Proj.SSV"/>
    <tableColumn id="48" xr3:uid="{2B5F1070-1CA4-43AB-A0EA-AF3A8142BD2A}" name="Proj.BASE_MORT_RATE" dataDxfId="3"/>
    <tableColumn id="49" xr3:uid="{BAB28AC4-C23C-47D8-8B54-2FCD54E5363D}" name="Proj.RESERVE_PP"/>
    <tableColumn id="50" xr3:uid="{5CDC2DFA-3E75-41AB-853C-128AC0E60018}" name="Proj.RESERVE_IF"/>
    <tableColumn id="51" xr3:uid="{21A2D216-5A98-4DA2-AAE6-D9E7FD357C65}" name="Proj.INCR_RESERVE"/>
    <tableColumn id="52" xr3:uid="{561FA8FD-CB31-460D-8A51-9A374415BEA4}" name="Proj.INT_RESERVES"/>
    <tableColumn id="53" xr3:uid="{D2C7AFCC-22AB-4DBB-8E12-2179CD61125A}" name="Proj.PROFIT_AFT_TAX"/>
    <tableColumn id="54" xr3:uid="{E17D41C5-4815-47FE-BD3B-362D8795B8B4}" name="Proj.SOLVM_IF"/>
    <tableColumn id="55" xr3:uid="{8CC8D52D-E2EA-4D1D-816C-2F25DF052E56}" name="Proj.INCR_SOLVM"/>
    <tableColumn id="56" xr3:uid="{2734FA61-ADE8-4F4B-ABB6-9489BC067402}" name="Proj.INT_SOLVM"/>
    <tableColumn id="57" xr3:uid="{88E1CD1A-2119-4C93-83BA-814AE0B6C796}" name="Proj.DISC_RATE_M" dataDxfId="2"/>
    <tableColumn id="58" xr3:uid="{B87A435D-6EC6-4D90-B0AB-8F0FD55BE6A0}" name="Proj.INV_EXP_SOLVM" dataDxfId="1"/>
    <tableColumn id="59" xr3:uid="{FA043663-D6C1-4EA2-BB04-53CB35755D2D}" name="Proj.TAX_INT_SOLVM"/>
    <tableColumn id="60" xr3:uid="{6B348707-F601-4ADE-92F5-8BA4715511ED}" name="Proj.PROFIT_AFT_TAX_SOLVM"/>
    <tableColumn id="61" xr3:uid="{6F45B9EB-0407-4489-8690-F7AB0B394E5A}" name="Proj.PV_FP"/>
    <tableColumn id="62" xr3:uid="{4F757416-2FB8-4A80-9554-D8407468A616}" name="Proj.VIF"/>
    <tableColumn id="63" xr3:uid="{5D06142B-9FB5-4D13-AD28-44CEF73CD474}" name="Proj.GSV"/>
    <tableColumn id="64" xr3:uid="{13E4EFF5-992D-4996-9065-194F4432514E}" name="Proj.SURR_VAL"/>
    <tableColumn id="65" xr3:uid="{8DA77D9F-5968-475E-A76A-8192F0D8D6A3}" name="Proj.INCM_FAC"/>
    <tableColumn id="66" xr3:uid="{D9624F5D-0167-4DB5-B2C3-C0D4FCC21F14}" name="Proj.PV_INCM_BEN"/>
    <tableColumn id="67" xr3:uid="{363675EA-E26E-4541-8C5C-D70248A84656}" name="Proj.INCM_BEN" dataDxfId="0"/>
    <tableColumn id="68" xr3:uid="{80020EA1-0BE9-424C-8581-ED8EED2EC365}" name="Proj.DUR_M"/>
    <tableColumn id="69" xr3:uid="{E9E23955-EC7D-45D3-9520-8DAFE6AB9F24}" name="Proj.PROFIT_BEF_TAX"/>
    <tableColumn id="70" xr3:uid="{6E46E8BD-8584-47E8-BA25-C71F3462C6BF}" name="Proj.TAX_PROFI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2" tint="-9.9978637043366805E-2"/>
  </sheetPr>
  <dimension ref="A1:J1001"/>
  <sheetViews>
    <sheetView zoomScale="70" zoomScaleNormal="70" workbookViewId="0">
      <selection activeCell="E18" sqref="E18"/>
    </sheetView>
  </sheetViews>
  <sheetFormatPr defaultColWidth="9.140625" defaultRowHeight="15"/>
  <cols>
    <col min="1" max="1" width="11.5703125" style="112" bestFit="1" customWidth="1"/>
    <col min="2" max="2" width="15.140625" style="112" bestFit="1" customWidth="1"/>
    <col min="3" max="3" width="7" style="112" bestFit="1" customWidth="1"/>
    <col min="4" max="4" width="14.140625" style="112" bestFit="1" customWidth="1"/>
    <col min="5" max="5" width="14.85546875" style="112" bestFit="1" customWidth="1"/>
    <col min="6" max="6" width="15.42578125" style="112" bestFit="1" customWidth="1"/>
    <col min="7" max="7" width="20.5703125" style="112" bestFit="1" customWidth="1"/>
    <col min="8" max="8" width="14.5703125" style="112" bestFit="1" customWidth="1"/>
    <col min="9" max="9" width="12.85546875" style="112" bestFit="1" customWidth="1"/>
    <col min="10" max="10" width="13.140625" style="112" bestFit="1" customWidth="1"/>
    <col min="11" max="13" width="9.140625" style="112" customWidth="1"/>
    <col min="14" max="16384" width="9.140625" style="112"/>
  </cols>
  <sheetData>
    <row r="1" spans="1:10">
      <c r="A1" s="111" t="s">
        <v>171</v>
      </c>
      <c r="B1" s="111" t="s">
        <v>172</v>
      </c>
      <c r="C1" s="111" t="s">
        <v>173</v>
      </c>
      <c r="D1" s="111" t="s">
        <v>7</v>
      </c>
      <c r="E1" s="111" t="s">
        <v>174</v>
      </c>
      <c r="F1" s="111" t="s">
        <v>99</v>
      </c>
      <c r="G1" s="111" t="s">
        <v>175</v>
      </c>
      <c r="H1" s="111" t="s">
        <v>176</v>
      </c>
      <c r="I1" s="111" t="s">
        <v>177</v>
      </c>
      <c r="J1" s="111" t="s">
        <v>178</v>
      </c>
    </row>
    <row r="2" spans="1:10">
      <c r="A2" s="112">
        <v>1</v>
      </c>
      <c r="B2" s="112">
        <v>50</v>
      </c>
      <c r="C2" s="112" t="s">
        <v>0</v>
      </c>
      <c r="D2" s="112">
        <v>22</v>
      </c>
      <c r="E2" s="112">
        <v>1</v>
      </c>
      <c r="F2" s="112">
        <v>877000</v>
      </c>
      <c r="G2" s="112">
        <v>12</v>
      </c>
      <c r="H2" s="112">
        <v>140</v>
      </c>
      <c r="I2" s="112">
        <v>24845</v>
      </c>
      <c r="J2" s="174">
        <f t="shared" ref="J2:J65" si="0">EDATE(DATE(YEAR(Valn_date),MONTH(Valn_date),DAY(Valn_date)+1),-H2)</f>
        <v>40664</v>
      </c>
    </row>
    <row r="3" spans="1:10">
      <c r="A3" s="112">
        <v>2</v>
      </c>
      <c r="B3" s="112">
        <v>33</v>
      </c>
      <c r="C3" s="112" t="s">
        <v>0</v>
      </c>
      <c r="D3" s="112">
        <v>16</v>
      </c>
      <c r="E3" s="112">
        <v>1</v>
      </c>
      <c r="F3" s="112">
        <v>482000</v>
      </c>
      <c r="G3" s="112">
        <v>6</v>
      </c>
      <c r="H3" s="112">
        <v>0</v>
      </c>
      <c r="I3" s="112">
        <v>24675</v>
      </c>
      <c r="J3" s="174">
        <f t="shared" si="0"/>
        <v>44927</v>
      </c>
    </row>
    <row r="4" spans="1:10">
      <c r="A4" s="112">
        <v>3</v>
      </c>
      <c r="B4" s="112">
        <v>53</v>
      </c>
      <c r="C4" s="112" t="s">
        <v>0</v>
      </c>
      <c r="D4" s="112">
        <v>16</v>
      </c>
      <c r="E4" s="112">
        <v>1</v>
      </c>
      <c r="F4" s="112">
        <v>200000</v>
      </c>
      <c r="G4" s="112">
        <v>6</v>
      </c>
      <c r="H4" s="112">
        <v>112</v>
      </c>
      <c r="I4" s="112">
        <v>16408</v>
      </c>
      <c r="J4" s="174">
        <f t="shared" si="0"/>
        <v>41518</v>
      </c>
    </row>
    <row r="5" spans="1:10">
      <c r="A5" s="112">
        <v>4</v>
      </c>
      <c r="B5" s="112">
        <v>36</v>
      </c>
      <c r="C5" s="112" t="s">
        <v>0</v>
      </c>
      <c r="D5" s="112">
        <v>22</v>
      </c>
      <c r="E5" s="112">
        <v>1</v>
      </c>
      <c r="F5" s="112">
        <v>485000</v>
      </c>
      <c r="G5" s="112">
        <v>12</v>
      </c>
      <c r="H5" s="112">
        <v>230</v>
      </c>
      <c r="I5" s="112">
        <v>13075</v>
      </c>
      <c r="J5" s="174">
        <f t="shared" si="0"/>
        <v>37926</v>
      </c>
    </row>
    <row r="6" spans="1:10">
      <c r="A6" s="112">
        <v>5</v>
      </c>
      <c r="B6" s="112">
        <v>32</v>
      </c>
      <c r="C6" s="112" t="s">
        <v>0</v>
      </c>
      <c r="D6" s="112">
        <v>22</v>
      </c>
      <c r="E6" s="112">
        <v>1</v>
      </c>
      <c r="F6" s="112">
        <v>848000</v>
      </c>
      <c r="G6" s="112">
        <v>12</v>
      </c>
      <c r="H6" s="112">
        <v>77</v>
      </c>
      <c r="I6" s="112">
        <v>12432</v>
      </c>
      <c r="J6" s="174">
        <f t="shared" si="0"/>
        <v>42583</v>
      </c>
    </row>
    <row r="7" spans="1:10">
      <c r="A7" s="112">
        <v>6</v>
      </c>
      <c r="B7" s="112">
        <v>53</v>
      </c>
      <c r="C7" s="112" t="s">
        <v>1</v>
      </c>
      <c r="D7" s="112">
        <v>16</v>
      </c>
      <c r="E7" s="112">
        <v>1</v>
      </c>
      <c r="F7" s="112">
        <v>331000</v>
      </c>
      <c r="G7" s="112">
        <v>6</v>
      </c>
      <c r="H7" s="112">
        <v>154</v>
      </c>
      <c r="I7" s="112">
        <v>15577</v>
      </c>
      <c r="J7" s="174">
        <f t="shared" si="0"/>
        <v>40238</v>
      </c>
    </row>
    <row r="8" spans="1:10">
      <c r="A8" s="112">
        <v>7</v>
      </c>
      <c r="B8" s="112">
        <v>48</v>
      </c>
      <c r="C8" s="112" t="s">
        <v>0</v>
      </c>
      <c r="D8" s="112">
        <v>16</v>
      </c>
      <c r="E8" s="112">
        <v>1</v>
      </c>
      <c r="F8" s="112">
        <v>962000</v>
      </c>
      <c r="G8" s="112">
        <v>6</v>
      </c>
      <c r="H8" s="112">
        <v>103</v>
      </c>
      <c r="I8" s="112">
        <v>11805</v>
      </c>
      <c r="J8" s="174">
        <f t="shared" si="0"/>
        <v>41791</v>
      </c>
    </row>
    <row r="9" spans="1:10">
      <c r="A9" s="112">
        <v>8</v>
      </c>
      <c r="B9" s="112">
        <v>49</v>
      </c>
      <c r="C9" s="112" t="s">
        <v>1</v>
      </c>
      <c r="D9" s="112">
        <v>16</v>
      </c>
      <c r="E9" s="112">
        <v>1</v>
      </c>
      <c r="F9" s="112">
        <v>233000</v>
      </c>
      <c r="G9" s="112">
        <v>6</v>
      </c>
      <c r="H9" s="112">
        <v>62</v>
      </c>
      <c r="I9" s="112">
        <v>7086</v>
      </c>
      <c r="J9" s="174">
        <f t="shared" si="0"/>
        <v>43040</v>
      </c>
    </row>
    <row r="10" spans="1:10">
      <c r="A10" s="112">
        <v>9</v>
      </c>
      <c r="B10" s="112">
        <v>60</v>
      </c>
      <c r="C10" s="112" t="s">
        <v>0</v>
      </c>
      <c r="D10" s="112">
        <v>16</v>
      </c>
      <c r="E10" s="112">
        <v>1</v>
      </c>
      <c r="F10" s="112">
        <v>727000</v>
      </c>
      <c r="G10" s="112">
        <v>6</v>
      </c>
      <c r="H10" s="112">
        <v>0</v>
      </c>
      <c r="I10" s="112">
        <v>11233</v>
      </c>
      <c r="J10" s="174">
        <f t="shared" si="0"/>
        <v>44927</v>
      </c>
    </row>
    <row r="11" spans="1:10">
      <c r="A11" s="112">
        <v>10</v>
      </c>
      <c r="B11" s="112">
        <v>39</v>
      </c>
      <c r="C11" s="112" t="s">
        <v>0</v>
      </c>
      <c r="D11" s="112">
        <v>16</v>
      </c>
      <c r="E11" s="112">
        <v>1</v>
      </c>
      <c r="F11" s="112">
        <v>819000</v>
      </c>
      <c r="G11" s="112">
        <v>6</v>
      </c>
      <c r="H11" s="112">
        <v>10</v>
      </c>
      <c r="I11" s="112">
        <v>21629</v>
      </c>
      <c r="J11" s="174">
        <f t="shared" si="0"/>
        <v>44621</v>
      </c>
    </row>
    <row r="12" spans="1:10">
      <c r="A12" s="112">
        <v>11</v>
      </c>
      <c r="B12" s="112">
        <v>55</v>
      </c>
      <c r="C12" s="112" t="s">
        <v>0</v>
      </c>
      <c r="D12" s="112">
        <v>22</v>
      </c>
      <c r="E12" s="112">
        <v>1</v>
      </c>
      <c r="F12" s="112">
        <v>316000</v>
      </c>
      <c r="G12" s="112">
        <v>12</v>
      </c>
      <c r="H12" s="112">
        <v>142</v>
      </c>
      <c r="I12" s="112">
        <v>5151</v>
      </c>
      <c r="J12" s="174">
        <f t="shared" si="0"/>
        <v>40603</v>
      </c>
    </row>
    <row r="13" spans="1:10">
      <c r="A13" s="112">
        <v>12</v>
      </c>
      <c r="B13" s="112">
        <v>36</v>
      </c>
      <c r="C13" s="112" t="s">
        <v>1</v>
      </c>
      <c r="D13" s="112">
        <v>16</v>
      </c>
      <c r="E13" s="112">
        <v>1</v>
      </c>
      <c r="F13" s="112">
        <v>769000</v>
      </c>
      <c r="G13" s="112">
        <v>6</v>
      </c>
      <c r="H13" s="112">
        <v>24</v>
      </c>
      <c r="I13" s="112">
        <v>2238</v>
      </c>
      <c r="J13" s="174">
        <f t="shared" si="0"/>
        <v>44197</v>
      </c>
    </row>
    <row r="14" spans="1:10">
      <c r="A14" s="112">
        <v>13</v>
      </c>
      <c r="B14" s="112">
        <v>45</v>
      </c>
      <c r="C14" s="112" t="s">
        <v>0</v>
      </c>
      <c r="D14" s="112">
        <v>22</v>
      </c>
      <c r="E14" s="112">
        <v>1</v>
      </c>
      <c r="F14" s="112">
        <v>924000</v>
      </c>
      <c r="G14" s="112">
        <v>12</v>
      </c>
      <c r="H14" s="112">
        <v>229</v>
      </c>
      <c r="I14" s="112">
        <v>24621</v>
      </c>
      <c r="J14" s="174">
        <f t="shared" si="0"/>
        <v>37956</v>
      </c>
    </row>
    <row r="15" spans="1:10">
      <c r="A15" s="112">
        <v>14</v>
      </c>
      <c r="B15" s="112">
        <v>46</v>
      </c>
      <c r="C15" s="112" t="s">
        <v>0</v>
      </c>
      <c r="D15" s="112">
        <v>16</v>
      </c>
      <c r="E15" s="112">
        <v>1</v>
      </c>
      <c r="F15" s="112">
        <v>397000</v>
      </c>
      <c r="G15" s="112">
        <v>6</v>
      </c>
      <c r="H15" s="112">
        <v>71</v>
      </c>
      <c r="I15" s="112">
        <v>18534</v>
      </c>
      <c r="J15" s="174">
        <f t="shared" si="0"/>
        <v>42767</v>
      </c>
    </row>
    <row r="16" spans="1:10">
      <c r="A16" s="112">
        <v>15</v>
      </c>
      <c r="B16" s="112">
        <v>32</v>
      </c>
      <c r="C16" s="112" t="s">
        <v>1</v>
      </c>
      <c r="D16" s="112">
        <v>22</v>
      </c>
      <c r="E16" s="112">
        <v>1</v>
      </c>
      <c r="F16" s="112">
        <v>335000</v>
      </c>
      <c r="G16" s="112">
        <v>12</v>
      </c>
      <c r="H16" s="112">
        <v>236</v>
      </c>
      <c r="I16" s="112">
        <v>15961</v>
      </c>
      <c r="J16" s="174">
        <f t="shared" si="0"/>
        <v>37742</v>
      </c>
    </row>
    <row r="17" spans="1:10">
      <c r="A17" s="112">
        <v>16</v>
      </c>
      <c r="B17" s="112">
        <v>31</v>
      </c>
      <c r="C17" s="112" t="s">
        <v>0</v>
      </c>
      <c r="D17" s="112">
        <v>16</v>
      </c>
      <c r="E17" s="112">
        <v>1</v>
      </c>
      <c r="F17" s="112">
        <v>380000</v>
      </c>
      <c r="G17" s="112">
        <v>6</v>
      </c>
      <c r="H17" s="112">
        <v>73</v>
      </c>
      <c r="I17" s="112">
        <v>8972</v>
      </c>
      <c r="J17" s="174">
        <f t="shared" si="0"/>
        <v>42705</v>
      </c>
    </row>
    <row r="18" spans="1:10">
      <c r="A18" s="112">
        <v>17</v>
      </c>
      <c r="B18" s="112">
        <v>33</v>
      </c>
      <c r="C18" s="112" t="s">
        <v>0</v>
      </c>
      <c r="D18" s="112">
        <v>16</v>
      </c>
      <c r="E18" s="112">
        <v>1</v>
      </c>
      <c r="F18" s="112">
        <v>556000</v>
      </c>
      <c r="G18" s="112">
        <v>6</v>
      </c>
      <c r="H18" s="112">
        <v>87</v>
      </c>
      <c r="I18" s="112">
        <v>9236</v>
      </c>
      <c r="J18" s="174">
        <f t="shared" si="0"/>
        <v>42278</v>
      </c>
    </row>
    <row r="19" spans="1:10">
      <c r="A19" s="112">
        <v>18</v>
      </c>
      <c r="B19" s="112">
        <v>49</v>
      </c>
      <c r="C19" s="112" t="s">
        <v>0</v>
      </c>
      <c r="D19" s="112">
        <v>16</v>
      </c>
      <c r="E19" s="112">
        <v>1</v>
      </c>
      <c r="F19" s="112">
        <v>898000</v>
      </c>
      <c r="G19" s="112">
        <v>6</v>
      </c>
      <c r="H19" s="112">
        <v>76</v>
      </c>
      <c r="I19" s="112">
        <v>9614</v>
      </c>
      <c r="J19" s="174">
        <f t="shared" si="0"/>
        <v>42614</v>
      </c>
    </row>
    <row r="20" spans="1:10">
      <c r="A20" s="112">
        <v>19</v>
      </c>
      <c r="B20" s="112">
        <v>47</v>
      </c>
      <c r="C20" s="112" t="s">
        <v>1</v>
      </c>
      <c r="D20" s="112">
        <v>16</v>
      </c>
      <c r="E20" s="112">
        <v>1</v>
      </c>
      <c r="F20" s="112">
        <v>400000</v>
      </c>
      <c r="G20" s="112">
        <v>6</v>
      </c>
      <c r="H20" s="112">
        <v>144</v>
      </c>
      <c r="I20" s="112">
        <v>1419</v>
      </c>
      <c r="J20" s="174">
        <f t="shared" si="0"/>
        <v>40544</v>
      </c>
    </row>
    <row r="21" spans="1:10">
      <c r="A21" s="112">
        <v>20</v>
      </c>
      <c r="B21" s="112">
        <v>58</v>
      </c>
      <c r="C21" s="112" t="s">
        <v>1</v>
      </c>
      <c r="D21" s="112">
        <v>16</v>
      </c>
      <c r="E21" s="112">
        <v>1</v>
      </c>
      <c r="F21" s="112">
        <v>961000</v>
      </c>
      <c r="G21" s="112">
        <v>6</v>
      </c>
      <c r="H21" s="112">
        <v>0</v>
      </c>
      <c r="I21" s="112">
        <v>17242</v>
      </c>
      <c r="J21" s="174">
        <f t="shared" si="0"/>
        <v>44927</v>
      </c>
    </row>
    <row r="22" spans="1:10">
      <c r="A22" s="112">
        <v>21</v>
      </c>
      <c r="B22" s="112">
        <v>50</v>
      </c>
      <c r="C22" s="112" t="s">
        <v>1</v>
      </c>
      <c r="D22" s="112">
        <v>22</v>
      </c>
      <c r="E22" s="112">
        <v>1</v>
      </c>
      <c r="F22" s="112">
        <v>798000</v>
      </c>
      <c r="G22" s="112">
        <v>12</v>
      </c>
      <c r="H22" s="112">
        <v>14</v>
      </c>
      <c r="I22" s="112">
        <v>6931</v>
      </c>
      <c r="J22" s="174">
        <f t="shared" si="0"/>
        <v>44501</v>
      </c>
    </row>
    <row r="23" spans="1:10">
      <c r="A23" s="112">
        <v>22</v>
      </c>
      <c r="B23" s="112">
        <v>33</v>
      </c>
      <c r="C23" s="112" t="s">
        <v>0</v>
      </c>
      <c r="D23" s="112">
        <v>16</v>
      </c>
      <c r="E23" s="112">
        <v>1</v>
      </c>
      <c r="F23" s="112">
        <v>612000</v>
      </c>
      <c r="G23" s="112">
        <v>6</v>
      </c>
      <c r="H23" s="112">
        <v>190</v>
      </c>
      <c r="I23" s="112">
        <v>21795</v>
      </c>
      <c r="J23" s="174">
        <f t="shared" si="0"/>
        <v>39142</v>
      </c>
    </row>
    <row r="24" spans="1:10">
      <c r="A24" s="112">
        <v>23</v>
      </c>
      <c r="B24" s="112">
        <v>57</v>
      </c>
      <c r="C24" s="112" t="s">
        <v>1</v>
      </c>
      <c r="D24" s="112">
        <v>22</v>
      </c>
      <c r="E24" s="112">
        <v>1</v>
      </c>
      <c r="F24" s="112">
        <v>714000</v>
      </c>
      <c r="G24" s="112">
        <v>12</v>
      </c>
      <c r="H24" s="112">
        <v>101</v>
      </c>
      <c r="I24" s="112">
        <v>24199</v>
      </c>
      <c r="J24" s="174">
        <f t="shared" si="0"/>
        <v>41852</v>
      </c>
    </row>
    <row r="25" spans="1:10">
      <c r="A25" s="112">
        <v>24</v>
      </c>
      <c r="B25" s="112">
        <v>59</v>
      </c>
      <c r="C25" s="112" t="s">
        <v>0</v>
      </c>
      <c r="D25" s="112">
        <v>22</v>
      </c>
      <c r="E25" s="112">
        <v>1</v>
      </c>
      <c r="F25" s="112">
        <v>968000</v>
      </c>
      <c r="G25" s="112">
        <v>12</v>
      </c>
      <c r="H25" s="112">
        <v>151</v>
      </c>
      <c r="I25" s="112">
        <v>14497</v>
      </c>
      <c r="J25" s="174">
        <f t="shared" si="0"/>
        <v>40330</v>
      </c>
    </row>
    <row r="26" spans="1:10">
      <c r="A26" s="112">
        <v>25</v>
      </c>
      <c r="B26" s="112">
        <v>51</v>
      </c>
      <c r="C26" s="112" t="s">
        <v>1</v>
      </c>
      <c r="D26" s="112">
        <v>22</v>
      </c>
      <c r="E26" s="112">
        <v>1</v>
      </c>
      <c r="F26" s="112">
        <v>215000</v>
      </c>
      <c r="G26" s="112">
        <v>12</v>
      </c>
      <c r="H26" s="112">
        <v>215</v>
      </c>
      <c r="I26" s="112">
        <v>8082</v>
      </c>
      <c r="J26" s="174">
        <f t="shared" si="0"/>
        <v>38384</v>
      </c>
    </row>
    <row r="27" spans="1:10">
      <c r="A27" s="112">
        <v>26</v>
      </c>
      <c r="B27" s="112">
        <v>49</v>
      </c>
      <c r="C27" s="112" t="s">
        <v>0</v>
      </c>
      <c r="D27" s="112">
        <v>22</v>
      </c>
      <c r="E27" s="112">
        <v>1</v>
      </c>
      <c r="F27" s="112">
        <v>540000</v>
      </c>
      <c r="G27" s="112">
        <v>12</v>
      </c>
      <c r="H27" s="112">
        <v>112</v>
      </c>
      <c r="I27" s="112">
        <v>17432</v>
      </c>
      <c r="J27" s="174">
        <f t="shared" si="0"/>
        <v>41518</v>
      </c>
    </row>
    <row r="28" spans="1:10">
      <c r="A28" s="112">
        <v>27</v>
      </c>
      <c r="B28" s="112">
        <v>29</v>
      </c>
      <c r="C28" s="112" t="s">
        <v>0</v>
      </c>
      <c r="D28" s="112">
        <v>16</v>
      </c>
      <c r="E28" s="112">
        <v>1</v>
      </c>
      <c r="F28" s="112">
        <v>391000</v>
      </c>
      <c r="G28" s="112">
        <v>6</v>
      </c>
      <c r="H28" s="112">
        <v>33</v>
      </c>
      <c r="I28" s="112">
        <v>5028</v>
      </c>
      <c r="J28" s="174">
        <f t="shared" si="0"/>
        <v>43922</v>
      </c>
    </row>
    <row r="29" spans="1:10">
      <c r="A29" s="112">
        <v>28</v>
      </c>
      <c r="B29" s="112">
        <v>28</v>
      </c>
      <c r="C29" s="112" t="s">
        <v>1</v>
      </c>
      <c r="D29" s="112">
        <v>16</v>
      </c>
      <c r="E29" s="112">
        <v>1</v>
      </c>
      <c r="F29" s="112">
        <v>936000</v>
      </c>
      <c r="G29" s="112">
        <v>6</v>
      </c>
      <c r="H29" s="112">
        <v>63</v>
      </c>
      <c r="I29" s="112">
        <v>19590</v>
      </c>
      <c r="J29" s="174">
        <f t="shared" si="0"/>
        <v>43009</v>
      </c>
    </row>
    <row r="30" spans="1:10">
      <c r="A30" s="112">
        <v>29</v>
      </c>
      <c r="B30" s="112">
        <v>34</v>
      </c>
      <c r="C30" s="112" t="s">
        <v>1</v>
      </c>
      <c r="D30" s="112">
        <v>22</v>
      </c>
      <c r="E30" s="112">
        <v>1</v>
      </c>
      <c r="F30" s="112">
        <v>562000</v>
      </c>
      <c r="G30" s="112">
        <v>12</v>
      </c>
      <c r="H30" s="112">
        <v>159</v>
      </c>
      <c r="I30" s="112">
        <v>19118</v>
      </c>
      <c r="J30" s="174">
        <f t="shared" si="0"/>
        <v>40087</v>
      </c>
    </row>
    <row r="31" spans="1:10">
      <c r="A31" s="112">
        <v>30</v>
      </c>
      <c r="B31" s="112">
        <v>40</v>
      </c>
      <c r="C31" s="112" t="s">
        <v>1</v>
      </c>
      <c r="D31" s="112">
        <v>16</v>
      </c>
      <c r="E31" s="112">
        <v>1</v>
      </c>
      <c r="F31" s="112">
        <v>406000</v>
      </c>
      <c r="G31" s="112">
        <v>6</v>
      </c>
      <c r="H31" s="112">
        <v>157</v>
      </c>
      <c r="I31" s="112">
        <v>21693</v>
      </c>
      <c r="J31" s="174">
        <f t="shared" si="0"/>
        <v>40148</v>
      </c>
    </row>
    <row r="32" spans="1:10">
      <c r="A32" s="112">
        <v>31</v>
      </c>
      <c r="B32" s="112">
        <v>27</v>
      </c>
      <c r="C32" s="112" t="s">
        <v>1</v>
      </c>
      <c r="D32" s="112">
        <v>22</v>
      </c>
      <c r="E32" s="112">
        <v>1</v>
      </c>
      <c r="F32" s="112">
        <v>194000</v>
      </c>
      <c r="G32" s="112">
        <v>12</v>
      </c>
      <c r="H32" s="112">
        <v>177</v>
      </c>
      <c r="I32" s="112">
        <v>2443</v>
      </c>
      <c r="J32" s="174">
        <f t="shared" si="0"/>
        <v>39539</v>
      </c>
    </row>
    <row r="33" spans="1:10">
      <c r="A33" s="112">
        <v>32</v>
      </c>
      <c r="B33" s="112">
        <v>56</v>
      </c>
      <c r="C33" s="112" t="s">
        <v>0</v>
      </c>
      <c r="D33" s="112">
        <v>22</v>
      </c>
      <c r="E33" s="112">
        <v>1</v>
      </c>
      <c r="F33" s="112">
        <v>893000</v>
      </c>
      <c r="G33" s="112">
        <v>12</v>
      </c>
      <c r="H33" s="112">
        <v>69</v>
      </c>
      <c r="I33" s="112">
        <v>12714</v>
      </c>
      <c r="J33" s="174">
        <f t="shared" si="0"/>
        <v>42826</v>
      </c>
    </row>
    <row r="34" spans="1:10">
      <c r="A34" s="112">
        <v>33</v>
      </c>
      <c r="B34" s="112">
        <v>42</v>
      </c>
      <c r="C34" s="112" t="s">
        <v>1</v>
      </c>
      <c r="D34" s="112">
        <v>22</v>
      </c>
      <c r="E34" s="112">
        <v>1</v>
      </c>
      <c r="F34" s="112">
        <v>214000</v>
      </c>
      <c r="G34" s="112">
        <v>12</v>
      </c>
      <c r="H34" s="112">
        <v>49</v>
      </c>
      <c r="I34" s="112">
        <v>22162</v>
      </c>
      <c r="J34" s="174">
        <f t="shared" si="0"/>
        <v>43435</v>
      </c>
    </row>
    <row r="35" spans="1:10">
      <c r="A35" s="112">
        <v>34</v>
      </c>
      <c r="B35" s="112">
        <v>50</v>
      </c>
      <c r="C35" s="112" t="s">
        <v>1</v>
      </c>
      <c r="D35" s="112">
        <v>16</v>
      </c>
      <c r="E35" s="112">
        <v>1</v>
      </c>
      <c r="F35" s="112">
        <v>572000</v>
      </c>
      <c r="G35" s="112">
        <v>6</v>
      </c>
      <c r="H35" s="112">
        <v>0</v>
      </c>
      <c r="I35" s="112">
        <v>12387</v>
      </c>
      <c r="J35" s="174">
        <f t="shared" si="0"/>
        <v>44927</v>
      </c>
    </row>
    <row r="36" spans="1:10">
      <c r="A36" s="112">
        <v>35</v>
      </c>
      <c r="B36" s="112">
        <v>32</v>
      </c>
      <c r="C36" s="112" t="s">
        <v>0</v>
      </c>
      <c r="D36" s="112">
        <v>22</v>
      </c>
      <c r="E36" s="112">
        <v>1</v>
      </c>
      <c r="F36" s="112">
        <v>840000</v>
      </c>
      <c r="G36" s="112">
        <v>12</v>
      </c>
      <c r="H36" s="112">
        <v>109</v>
      </c>
      <c r="I36" s="112">
        <v>12734</v>
      </c>
      <c r="J36" s="174">
        <f t="shared" si="0"/>
        <v>41609</v>
      </c>
    </row>
    <row r="37" spans="1:10">
      <c r="A37" s="112">
        <v>36</v>
      </c>
      <c r="B37" s="112">
        <v>36</v>
      </c>
      <c r="C37" s="112" t="s">
        <v>1</v>
      </c>
      <c r="D37" s="112">
        <v>16</v>
      </c>
      <c r="E37" s="112">
        <v>1</v>
      </c>
      <c r="F37" s="112">
        <v>702000</v>
      </c>
      <c r="G37" s="112">
        <v>6</v>
      </c>
      <c r="H37" s="112">
        <v>0</v>
      </c>
      <c r="I37" s="112">
        <v>9926</v>
      </c>
      <c r="J37" s="174">
        <f t="shared" si="0"/>
        <v>44927</v>
      </c>
    </row>
    <row r="38" spans="1:10">
      <c r="A38" s="112">
        <v>37</v>
      </c>
      <c r="B38" s="112">
        <v>29</v>
      </c>
      <c r="C38" s="112" t="s">
        <v>0</v>
      </c>
      <c r="D38" s="112">
        <v>16</v>
      </c>
      <c r="E38" s="112">
        <v>1</v>
      </c>
      <c r="F38" s="112">
        <v>849000</v>
      </c>
      <c r="G38" s="112">
        <v>6</v>
      </c>
      <c r="H38" s="112">
        <v>0</v>
      </c>
      <c r="I38" s="112">
        <v>22104</v>
      </c>
      <c r="J38" s="174">
        <f t="shared" si="0"/>
        <v>44927</v>
      </c>
    </row>
    <row r="39" spans="1:10">
      <c r="A39" s="112">
        <v>38</v>
      </c>
      <c r="B39" s="112">
        <v>51</v>
      </c>
      <c r="C39" s="112" t="s">
        <v>1</v>
      </c>
      <c r="D39" s="112">
        <v>16</v>
      </c>
      <c r="E39" s="112">
        <v>1</v>
      </c>
      <c r="F39" s="112">
        <v>627000</v>
      </c>
      <c r="G39" s="112">
        <v>6</v>
      </c>
      <c r="H39" s="112">
        <v>143</v>
      </c>
      <c r="I39" s="112">
        <v>18975</v>
      </c>
      <c r="J39" s="174">
        <f t="shared" si="0"/>
        <v>40575</v>
      </c>
    </row>
    <row r="40" spans="1:10">
      <c r="A40" s="112">
        <v>39</v>
      </c>
      <c r="B40" s="112">
        <v>52</v>
      </c>
      <c r="C40" s="112" t="s">
        <v>0</v>
      </c>
      <c r="D40" s="112">
        <v>16</v>
      </c>
      <c r="E40" s="112">
        <v>1</v>
      </c>
      <c r="F40" s="112">
        <v>769000</v>
      </c>
      <c r="G40" s="112">
        <v>6</v>
      </c>
      <c r="H40" s="112">
        <v>0</v>
      </c>
      <c r="I40" s="112">
        <v>13905</v>
      </c>
      <c r="J40" s="174">
        <f t="shared" si="0"/>
        <v>44927</v>
      </c>
    </row>
    <row r="41" spans="1:10">
      <c r="A41" s="112">
        <v>40</v>
      </c>
      <c r="B41" s="112">
        <v>32</v>
      </c>
      <c r="C41" s="112" t="s">
        <v>0</v>
      </c>
      <c r="D41" s="112">
        <v>22</v>
      </c>
      <c r="E41" s="112">
        <v>1</v>
      </c>
      <c r="F41" s="112">
        <v>622000</v>
      </c>
      <c r="G41" s="112">
        <v>12</v>
      </c>
      <c r="H41" s="112">
        <v>10</v>
      </c>
      <c r="I41" s="112">
        <v>6548</v>
      </c>
      <c r="J41" s="174">
        <f t="shared" si="0"/>
        <v>44621</v>
      </c>
    </row>
    <row r="42" spans="1:10">
      <c r="A42" s="112">
        <v>41</v>
      </c>
      <c r="B42" s="112">
        <v>50</v>
      </c>
      <c r="C42" s="112" t="s">
        <v>0</v>
      </c>
      <c r="D42" s="112">
        <v>16</v>
      </c>
      <c r="E42" s="112">
        <v>1</v>
      </c>
      <c r="F42" s="112">
        <v>523000</v>
      </c>
      <c r="G42" s="112">
        <v>6</v>
      </c>
      <c r="H42" s="112">
        <v>45</v>
      </c>
      <c r="I42" s="112">
        <v>15449</v>
      </c>
      <c r="J42" s="174">
        <f t="shared" si="0"/>
        <v>43556</v>
      </c>
    </row>
    <row r="43" spans="1:10">
      <c r="A43" s="112">
        <v>42</v>
      </c>
      <c r="B43" s="112">
        <v>27</v>
      </c>
      <c r="C43" s="112" t="s">
        <v>1</v>
      </c>
      <c r="D43" s="112">
        <v>16</v>
      </c>
      <c r="E43" s="112">
        <v>1</v>
      </c>
      <c r="F43" s="112">
        <v>807000</v>
      </c>
      <c r="G43" s="112">
        <v>6</v>
      </c>
      <c r="H43" s="112">
        <v>180</v>
      </c>
      <c r="I43" s="112">
        <v>8246</v>
      </c>
      <c r="J43" s="174">
        <f t="shared" si="0"/>
        <v>39448</v>
      </c>
    </row>
    <row r="44" spans="1:10">
      <c r="A44" s="112">
        <v>43</v>
      </c>
      <c r="B44" s="112">
        <v>39</v>
      </c>
      <c r="C44" s="112" t="s">
        <v>0</v>
      </c>
      <c r="D44" s="112">
        <v>16</v>
      </c>
      <c r="E44" s="112">
        <v>1</v>
      </c>
      <c r="F44" s="112">
        <v>390000</v>
      </c>
      <c r="G44" s="112">
        <v>6</v>
      </c>
      <c r="H44" s="112">
        <v>70</v>
      </c>
      <c r="I44" s="112">
        <v>4652</v>
      </c>
      <c r="J44" s="174">
        <f t="shared" si="0"/>
        <v>42795</v>
      </c>
    </row>
    <row r="45" spans="1:10">
      <c r="A45" s="112">
        <v>44</v>
      </c>
      <c r="B45" s="112">
        <v>30</v>
      </c>
      <c r="C45" s="112" t="s">
        <v>1</v>
      </c>
      <c r="D45" s="112">
        <v>16</v>
      </c>
      <c r="E45" s="112">
        <v>1</v>
      </c>
      <c r="F45" s="112">
        <v>260000</v>
      </c>
      <c r="G45" s="112">
        <v>6</v>
      </c>
      <c r="H45" s="112">
        <v>83</v>
      </c>
      <c r="I45" s="112">
        <v>3578</v>
      </c>
      <c r="J45" s="174">
        <f t="shared" si="0"/>
        <v>42401</v>
      </c>
    </row>
    <row r="46" spans="1:10">
      <c r="A46" s="112">
        <v>45</v>
      </c>
      <c r="B46" s="112">
        <v>51</v>
      </c>
      <c r="C46" s="112" t="s">
        <v>1</v>
      </c>
      <c r="D46" s="112">
        <v>22</v>
      </c>
      <c r="E46" s="112">
        <v>1</v>
      </c>
      <c r="F46" s="112">
        <v>205000</v>
      </c>
      <c r="G46" s="112">
        <v>12</v>
      </c>
      <c r="H46" s="112">
        <v>40</v>
      </c>
      <c r="I46" s="112">
        <v>22332</v>
      </c>
      <c r="J46" s="174">
        <f t="shared" si="0"/>
        <v>43709</v>
      </c>
    </row>
    <row r="47" spans="1:10">
      <c r="A47" s="112">
        <v>46</v>
      </c>
      <c r="B47" s="112">
        <v>37</v>
      </c>
      <c r="C47" s="112" t="s">
        <v>0</v>
      </c>
      <c r="D47" s="112">
        <v>22</v>
      </c>
      <c r="E47" s="112">
        <v>1</v>
      </c>
      <c r="F47" s="112">
        <v>184000</v>
      </c>
      <c r="G47" s="112">
        <v>12</v>
      </c>
      <c r="H47" s="112">
        <v>244</v>
      </c>
      <c r="I47" s="112">
        <v>13872</v>
      </c>
      <c r="J47" s="174">
        <f t="shared" si="0"/>
        <v>37500</v>
      </c>
    </row>
    <row r="48" spans="1:10">
      <c r="A48" s="112">
        <v>47</v>
      </c>
      <c r="B48" s="112">
        <v>42</v>
      </c>
      <c r="C48" s="112" t="s">
        <v>1</v>
      </c>
      <c r="D48" s="112">
        <v>16</v>
      </c>
      <c r="E48" s="112">
        <v>1</v>
      </c>
      <c r="F48" s="112">
        <v>732000</v>
      </c>
      <c r="G48" s="112">
        <v>6</v>
      </c>
      <c r="H48" s="112">
        <v>105</v>
      </c>
      <c r="I48" s="112">
        <v>11913</v>
      </c>
      <c r="J48" s="174">
        <f t="shared" si="0"/>
        <v>41730</v>
      </c>
    </row>
    <row r="49" spans="1:10">
      <c r="A49" s="112">
        <v>48</v>
      </c>
      <c r="B49" s="112">
        <v>41</v>
      </c>
      <c r="C49" s="112" t="s">
        <v>0</v>
      </c>
      <c r="D49" s="112">
        <v>22</v>
      </c>
      <c r="E49" s="112">
        <v>1</v>
      </c>
      <c r="F49" s="112">
        <v>341000</v>
      </c>
      <c r="G49" s="112">
        <v>12</v>
      </c>
      <c r="H49" s="112">
        <v>20</v>
      </c>
      <c r="I49" s="112">
        <v>21828</v>
      </c>
      <c r="J49" s="174">
        <f t="shared" si="0"/>
        <v>44317</v>
      </c>
    </row>
    <row r="50" spans="1:10">
      <c r="A50" s="112">
        <v>49</v>
      </c>
      <c r="B50" s="112">
        <v>42</v>
      </c>
      <c r="C50" s="112" t="s">
        <v>0</v>
      </c>
      <c r="D50" s="112">
        <v>22</v>
      </c>
      <c r="E50" s="112">
        <v>1</v>
      </c>
      <c r="F50" s="112">
        <v>921000</v>
      </c>
      <c r="G50" s="112">
        <v>12</v>
      </c>
      <c r="H50" s="112">
        <v>99</v>
      </c>
      <c r="I50" s="112">
        <v>21991</v>
      </c>
      <c r="J50" s="174">
        <f t="shared" si="0"/>
        <v>41913</v>
      </c>
    </row>
    <row r="51" spans="1:10">
      <c r="A51" s="112">
        <v>50</v>
      </c>
      <c r="B51" s="112">
        <v>34</v>
      </c>
      <c r="C51" s="112" t="s">
        <v>1</v>
      </c>
      <c r="D51" s="112">
        <v>16</v>
      </c>
      <c r="E51" s="112">
        <v>1</v>
      </c>
      <c r="F51" s="112">
        <v>238000</v>
      </c>
      <c r="G51" s="112">
        <v>6</v>
      </c>
      <c r="H51" s="112">
        <v>187</v>
      </c>
      <c r="I51" s="112">
        <v>17465</v>
      </c>
      <c r="J51" s="174">
        <f t="shared" si="0"/>
        <v>39234</v>
      </c>
    </row>
    <row r="52" spans="1:10">
      <c r="A52" s="112">
        <v>51</v>
      </c>
      <c r="B52" s="112">
        <v>45</v>
      </c>
      <c r="C52" s="112" t="s">
        <v>0</v>
      </c>
      <c r="D52" s="112">
        <v>22</v>
      </c>
      <c r="E52" s="112">
        <v>1</v>
      </c>
      <c r="F52" s="112">
        <v>555000</v>
      </c>
      <c r="G52" s="112">
        <v>12</v>
      </c>
      <c r="H52" s="112">
        <v>224</v>
      </c>
      <c r="I52" s="112">
        <v>1915</v>
      </c>
      <c r="J52" s="174">
        <f t="shared" si="0"/>
        <v>38108</v>
      </c>
    </row>
    <row r="53" spans="1:10">
      <c r="A53" s="112">
        <v>52</v>
      </c>
      <c r="B53" s="112">
        <v>54</v>
      </c>
      <c r="C53" s="112" t="s">
        <v>0</v>
      </c>
      <c r="D53" s="112">
        <v>22</v>
      </c>
      <c r="E53" s="112">
        <v>1</v>
      </c>
      <c r="F53" s="112">
        <v>821000</v>
      </c>
      <c r="G53" s="112">
        <v>12</v>
      </c>
      <c r="H53" s="112">
        <v>198</v>
      </c>
      <c r="I53" s="112">
        <v>18056</v>
      </c>
      <c r="J53" s="174">
        <f t="shared" si="0"/>
        <v>38899</v>
      </c>
    </row>
    <row r="54" spans="1:10">
      <c r="A54" s="112">
        <v>53</v>
      </c>
      <c r="B54" s="112">
        <v>42</v>
      </c>
      <c r="C54" s="112" t="s">
        <v>1</v>
      </c>
      <c r="D54" s="112">
        <v>16</v>
      </c>
      <c r="E54" s="112">
        <v>1</v>
      </c>
      <c r="F54" s="112">
        <v>740000</v>
      </c>
      <c r="G54" s="112">
        <v>6</v>
      </c>
      <c r="H54" s="112">
        <v>0</v>
      </c>
      <c r="I54" s="112">
        <v>24547</v>
      </c>
      <c r="J54" s="174">
        <f t="shared" si="0"/>
        <v>44927</v>
      </c>
    </row>
    <row r="55" spans="1:10">
      <c r="A55" s="112">
        <v>54</v>
      </c>
      <c r="B55" s="112">
        <v>31</v>
      </c>
      <c r="C55" s="112" t="s">
        <v>0</v>
      </c>
      <c r="D55" s="112">
        <v>16</v>
      </c>
      <c r="E55" s="112">
        <v>1</v>
      </c>
      <c r="F55" s="112">
        <v>120000</v>
      </c>
      <c r="G55" s="112">
        <v>6</v>
      </c>
      <c r="H55" s="112">
        <v>11</v>
      </c>
      <c r="I55" s="112">
        <v>9121</v>
      </c>
      <c r="J55" s="174">
        <f t="shared" si="0"/>
        <v>44593</v>
      </c>
    </row>
    <row r="56" spans="1:10">
      <c r="A56" s="112">
        <v>55</v>
      </c>
      <c r="B56" s="112">
        <v>25</v>
      </c>
      <c r="C56" s="112" t="s">
        <v>1</v>
      </c>
      <c r="D56" s="112">
        <v>16</v>
      </c>
      <c r="E56" s="112">
        <v>1</v>
      </c>
      <c r="F56" s="112">
        <v>782000</v>
      </c>
      <c r="G56" s="112">
        <v>6</v>
      </c>
      <c r="H56" s="112">
        <v>86</v>
      </c>
      <c r="I56" s="112">
        <v>4040</v>
      </c>
      <c r="J56" s="174">
        <f t="shared" si="0"/>
        <v>42309</v>
      </c>
    </row>
    <row r="57" spans="1:10">
      <c r="A57" s="112">
        <v>56</v>
      </c>
      <c r="B57" s="112">
        <v>29</v>
      </c>
      <c r="C57" s="112" t="s">
        <v>1</v>
      </c>
      <c r="D57" s="112">
        <v>16</v>
      </c>
      <c r="E57" s="112">
        <v>1</v>
      </c>
      <c r="F57" s="112">
        <v>958000</v>
      </c>
      <c r="G57" s="112">
        <v>6</v>
      </c>
      <c r="H57" s="112">
        <v>0</v>
      </c>
      <c r="I57" s="112">
        <v>22730</v>
      </c>
      <c r="J57" s="174">
        <f t="shared" si="0"/>
        <v>44927</v>
      </c>
    </row>
    <row r="58" spans="1:10">
      <c r="A58" s="112">
        <v>57</v>
      </c>
      <c r="B58" s="112">
        <v>27</v>
      </c>
      <c r="C58" s="112" t="s">
        <v>0</v>
      </c>
      <c r="D58" s="112">
        <v>16</v>
      </c>
      <c r="E58" s="112">
        <v>1</v>
      </c>
      <c r="F58" s="112">
        <v>308000</v>
      </c>
      <c r="G58" s="112">
        <v>6</v>
      </c>
      <c r="H58" s="112">
        <v>0</v>
      </c>
      <c r="I58" s="112">
        <v>9293</v>
      </c>
      <c r="J58" s="174">
        <f t="shared" si="0"/>
        <v>44927</v>
      </c>
    </row>
    <row r="59" spans="1:10">
      <c r="A59" s="112">
        <v>58</v>
      </c>
      <c r="B59" s="112">
        <v>28</v>
      </c>
      <c r="C59" s="112" t="s">
        <v>1</v>
      </c>
      <c r="D59" s="112">
        <v>22</v>
      </c>
      <c r="E59" s="112">
        <v>1</v>
      </c>
      <c r="F59" s="112">
        <v>849000</v>
      </c>
      <c r="G59" s="112">
        <v>12</v>
      </c>
      <c r="H59" s="112">
        <v>60</v>
      </c>
      <c r="I59" s="112">
        <v>13557</v>
      </c>
      <c r="J59" s="174">
        <f t="shared" si="0"/>
        <v>43101</v>
      </c>
    </row>
    <row r="60" spans="1:10">
      <c r="A60" s="112">
        <v>59</v>
      </c>
      <c r="B60" s="112">
        <v>29</v>
      </c>
      <c r="C60" s="112" t="s">
        <v>0</v>
      </c>
      <c r="D60" s="112">
        <v>22</v>
      </c>
      <c r="E60" s="112">
        <v>1</v>
      </c>
      <c r="F60" s="112">
        <v>613000</v>
      </c>
      <c r="G60" s="112">
        <v>12</v>
      </c>
      <c r="H60" s="112">
        <v>122</v>
      </c>
      <c r="I60" s="112">
        <v>3136</v>
      </c>
      <c r="J60" s="174">
        <f t="shared" si="0"/>
        <v>41214</v>
      </c>
    </row>
    <row r="61" spans="1:10">
      <c r="A61" s="112">
        <v>60</v>
      </c>
      <c r="B61" s="112">
        <v>46</v>
      </c>
      <c r="C61" s="112" t="s">
        <v>1</v>
      </c>
      <c r="D61" s="112">
        <v>16</v>
      </c>
      <c r="E61" s="112">
        <v>1</v>
      </c>
      <c r="F61" s="112">
        <v>308000</v>
      </c>
      <c r="G61" s="112">
        <v>6</v>
      </c>
      <c r="H61" s="112">
        <v>0</v>
      </c>
      <c r="I61" s="112">
        <v>19701</v>
      </c>
      <c r="J61" s="174">
        <f t="shared" si="0"/>
        <v>44927</v>
      </c>
    </row>
    <row r="62" spans="1:10">
      <c r="A62" s="112">
        <v>61</v>
      </c>
      <c r="B62" s="112">
        <v>54</v>
      </c>
      <c r="C62" s="112" t="s">
        <v>0</v>
      </c>
      <c r="D62" s="112">
        <v>22</v>
      </c>
      <c r="E62" s="112">
        <v>1</v>
      </c>
      <c r="F62" s="112">
        <v>980000</v>
      </c>
      <c r="G62" s="112">
        <v>12</v>
      </c>
      <c r="H62" s="112">
        <v>40</v>
      </c>
      <c r="I62" s="112">
        <v>10504</v>
      </c>
      <c r="J62" s="174">
        <f t="shared" si="0"/>
        <v>43709</v>
      </c>
    </row>
    <row r="63" spans="1:10">
      <c r="A63" s="112">
        <v>62</v>
      </c>
      <c r="B63" s="112">
        <v>55</v>
      </c>
      <c r="C63" s="112" t="s">
        <v>1</v>
      </c>
      <c r="D63" s="112">
        <v>16</v>
      </c>
      <c r="E63" s="112">
        <v>1</v>
      </c>
      <c r="F63" s="112">
        <v>924000</v>
      </c>
      <c r="G63" s="112">
        <v>6</v>
      </c>
      <c r="H63" s="112">
        <v>0</v>
      </c>
      <c r="I63" s="112">
        <v>10890</v>
      </c>
      <c r="J63" s="174">
        <f t="shared" si="0"/>
        <v>44927</v>
      </c>
    </row>
    <row r="64" spans="1:10">
      <c r="A64" s="112">
        <v>63</v>
      </c>
      <c r="B64" s="112">
        <v>48</v>
      </c>
      <c r="C64" s="112" t="s">
        <v>1</v>
      </c>
      <c r="D64" s="112">
        <v>22</v>
      </c>
      <c r="E64" s="112">
        <v>1</v>
      </c>
      <c r="F64" s="112">
        <v>818000</v>
      </c>
      <c r="G64" s="112">
        <v>12</v>
      </c>
      <c r="H64" s="112">
        <v>152</v>
      </c>
      <c r="I64" s="112">
        <v>8572</v>
      </c>
      <c r="J64" s="174">
        <f t="shared" si="0"/>
        <v>40299</v>
      </c>
    </row>
    <row r="65" spans="1:10">
      <c r="A65" s="112">
        <v>64</v>
      </c>
      <c r="B65" s="112">
        <v>46</v>
      </c>
      <c r="C65" s="112" t="s">
        <v>0</v>
      </c>
      <c r="D65" s="112">
        <v>16</v>
      </c>
      <c r="E65" s="112">
        <v>1</v>
      </c>
      <c r="F65" s="112">
        <v>102000</v>
      </c>
      <c r="G65" s="112">
        <v>6</v>
      </c>
      <c r="H65" s="112">
        <v>146</v>
      </c>
      <c r="I65" s="112">
        <v>22971</v>
      </c>
      <c r="J65" s="174">
        <f t="shared" si="0"/>
        <v>40483</v>
      </c>
    </row>
    <row r="66" spans="1:10">
      <c r="A66" s="112">
        <v>65</v>
      </c>
      <c r="B66" s="112">
        <v>36</v>
      </c>
      <c r="C66" s="112" t="s">
        <v>1</v>
      </c>
      <c r="D66" s="112">
        <v>16</v>
      </c>
      <c r="E66" s="112">
        <v>1</v>
      </c>
      <c r="F66" s="112">
        <v>699000</v>
      </c>
      <c r="G66" s="112">
        <v>6</v>
      </c>
      <c r="H66" s="112">
        <v>0</v>
      </c>
      <c r="I66" s="112">
        <v>20780</v>
      </c>
      <c r="J66" s="174">
        <f t="shared" ref="J66:J129" si="1">EDATE(DATE(YEAR(Valn_date),MONTH(Valn_date),DAY(Valn_date)+1),-H66)</f>
        <v>44927</v>
      </c>
    </row>
    <row r="67" spans="1:10">
      <c r="A67" s="112">
        <v>66</v>
      </c>
      <c r="B67" s="112">
        <v>58</v>
      </c>
      <c r="C67" s="112" t="s">
        <v>0</v>
      </c>
      <c r="D67" s="112">
        <v>16</v>
      </c>
      <c r="E67" s="112">
        <v>1</v>
      </c>
      <c r="F67" s="112">
        <v>501000</v>
      </c>
      <c r="G67" s="112">
        <v>6</v>
      </c>
      <c r="H67" s="112">
        <v>158</v>
      </c>
      <c r="I67" s="112">
        <v>8578</v>
      </c>
      <c r="J67" s="174">
        <f t="shared" si="1"/>
        <v>40118</v>
      </c>
    </row>
    <row r="68" spans="1:10">
      <c r="A68" s="112">
        <v>67</v>
      </c>
      <c r="B68" s="112">
        <v>48</v>
      </c>
      <c r="C68" s="112" t="s">
        <v>1</v>
      </c>
      <c r="D68" s="112">
        <v>16</v>
      </c>
      <c r="E68" s="112">
        <v>1</v>
      </c>
      <c r="F68" s="112">
        <v>339000</v>
      </c>
      <c r="G68" s="112">
        <v>6</v>
      </c>
      <c r="H68" s="112">
        <v>0</v>
      </c>
      <c r="I68" s="112">
        <v>9351</v>
      </c>
      <c r="J68" s="174">
        <f t="shared" si="1"/>
        <v>44927</v>
      </c>
    </row>
    <row r="69" spans="1:10">
      <c r="A69" s="112">
        <v>68</v>
      </c>
      <c r="B69" s="112">
        <v>51</v>
      </c>
      <c r="C69" s="112" t="s">
        <v>0</v>
      </c>
      <c r="D69" s="112">
        <v>16</v>
      </c>
      <c r="E69" s="112">
        <v>1</v>
      </c>
      <c r="F69" s="112">
        <v>867000</v>
      </c>
      <c r="G69" s="112">
        <v>6</v>
      </c>
      <c r="H69" s="112">
        <v>0</v>
      </c>
      <c r="I69" s="112">
        <v>18517</v>
      </c>
      <c r="J69" s="174">
        <f t="shared" si="1"/>
        <v>44927</v>
      </c>
    </row>
    <row r="70" spans="1:10">
      <c r="A70" s="112">
        <v>69</v>
      </c>
      <c r="B70" s="112">
        <v>51</v>
      </c>
      <c r="C70" s="112" t="s">
        <v>1</v>
      </c>
      <c r="D70" s="112">
        <v>22</v>
      </c>
      <c r="E70" s="112">
        <v>1</v>
      </c>
      <c r="F70" s="112">
        <v>252000</v>
      </c>
      <c r="G70" s="112">
        <v>12</v>
      </c>
      <c r="H70" s="112">
        <v>119</v>
      </c>
      <c r="I70" s="112">
        <v>21225</v>
      </c>
      <c r="J70" s="174">
        <f t="shared" si="1"/>
        <v>41306</v>
      </c>
    </row>
    <row r="71" spans="1:10">
      <c r="A71" s="112">
        <v>70</v>
      </c>
      <c r="B71" s="112">
        <v>55</v>
      </c>
      <c r="C71" s="112" t="s">
        <v>1</v>
      </c>
      <c r="D71" s="112">
        <v>16</v>
      </c>
      <c r="E71" s="112">
        <v>1</v>
      </c>
      <c r="F71" s="112">
        <v>211000</v>
      </c>
      <c r="G71" s="112">
        <v>6</v>
      </c>
      <c r="H71" s="112">
        <v>41</v>
      </c>
      <c r="I71" s="112">
        <v>4333</v>
      </c>
      <c r="J71" s="174">
        <f t="shared" si="1"/>
        <v>43678</v>
      </c>
    </row>
    <row r="72" spans="1:10">
      <c r="A72" s="112">
        <v>71</v>
      </c>
      <c r="B72" s="112">
        <v>50</v>
      </c>
      <c r="C72" s="112" t="s">
        <v>1</v>
      </c>
      <c r="D72" s="112">
        <v>16</v>
      </c>
      <c r="E72" s="112">
        <v>1</v>
      </c>
      <c r="F72" s="112">
        <v>642000</v>
      </c>
      <c r="G72" s="112">
        <v>6</v>
      </c>
      <c r="H72" s="112">
        <v>114</v>
      </c>
      <c r="I72" s="112">
        <v>1012</v>
      </c>
      <c r="J72" s="174">
        <f t="shared" si="1"/>
        <v>41456</v>
      </c>
    </row>
    <row r="73" spans="1:10">
      <c r="A73" s="112">
        <v>72</v>
      </c>
      <c r="B73" s="112">
        <v>58</v>
      </c>
      <c r="C73" s="112" t="s">
        <v>0</v>
      </c>
      <c r="D73" s="112">
        <v>16</v>
      </c>
      <c r="E73" s="112">
        <v>1</v>
      </c>
      <c r="F73" s="112">
        <v>670000</v>
      </c>
      <c r="G73" s="112">
        <v>6</v>
      </c>
      <c r="H73" s="112">
        <v>136</v>
      </c>
      <c r="I73" s="112">
        <v>14800</v>
      </c>
      <c r="J73" s="174">
        <f t="shared" si="1"/>
        <v>40787</v>
      </c>
    </row>
    <row r="74" spans="1:10">
      <c r="A74" s="112">
        <v>73</v>
      </c>
      <c r="B74" s="112">
        <v>44</v>
      </c>
      <c r="C74" s="112" t="s">
        <v>1</v>
      </c>
      <c r="D74" s="112">
        <v>16</v>
      </c>
      <c r="E74" s="112">
        <v>1</v>
      </c>
      <c r="F74" s="112">
        <v>802000</v>
      </c>
      <c r="G74" s="112">
        <v>6</v>
      </c>
      <c r="H74" s="112">
        <v>0</v>
      </c>
      <c r="I74" s="112">
        <v>21363</v>
      </c>
      <c r="J74" s="174">
        <f t="shared" si="1"/>
        <v>44927</v>
      </c>
    </row>
    <row r="75" spans="1:10">
      <c r="A75" s="112">
        <v>74</v>
      </c>
      <c r="B75" s="112">
        <v>44</v>
      </c>
      <c r="C75" s="112" t="s">
        <v>1</v>
      </c>
      <c r="D75" s="112">
        <v>16</v>
      </c>
      <c r="E75" s="112">
        <v>1</v>
      </c>
      <c r="F75" s="112">
        <v>362000</v>
      </c>
      <c r="G75" s="112">
        <v>6</v>
      </c>
      <c r="H75" s="112">
        <v>98</v>
      </c>
      <c r="I75" s="112">
        <v>24832</v>
      </c>
      <c r="J75" s="174">
        <f t="shared" si="1"/>
        <v>41944</v>
      </c>
    </row>
    <row r="76" spans="1:10">
      <c r="A76" s="112">
        <v>75</v>
      </c>
      <c r="B76" s="112">
        <v>34</v>
      </c>
      <c r="C76" s="112" t="s">
        <v>1</v>
      </c>
      <c r="D76" s="112">
        <v>16</v>
      </c>
      <c r="E76" s="112">
        <v>1</v>
      </c>
      <c r="F76" s="112">
        <v>695000</v>
      </c>
      <c r="G76" s="112">
        <v>6</v>
      </c>
      <c r="H76" s="112">
        <v>136</v>
      </c>
      <c r="I76" s="112">
        <v>8814</v>
      </c>
      <c r="J76" s="174">
        <f t="shared" si="1"/>
        <v>40787</v>
      </c>
    </row>
    <row r="77" spans="1:10">
      <c r="A77" s="112">
        <v>76</v>
      </c>
      <c r="B77" s="112">
        <v>58</v>
      </c>
      <c r="C77" s="112" t="s">
        <v>1</v>
      </c>
      <c r="D77" s="112">
        <v>22</v>
      </c>
      <c r="E77" s="112">
        <v>1</v>
      </c>
      <c r="F77" s="112">
        <v>760000</v>
      </c>
      <c r="G77" s="112">
        <v>12</v>
      </c>
      <c r="H77" s="112">
        <v>5</v>
      </c>
      <c r="I77" s="112">
        <v>10997</v>
      </c>
      <c r="J77" s="174">
        <f t="shared" si="1"/>
        <v>44774</v>
      </c>
    </row>
    <row r="78" spans="1:10">
      <c r="A78" s="112">
        <v>77</v>
      </c>
      <c r="B78" s="112">
        <v>44</v>
      </c>
      <c r="C78" s="112" t="s">
        <v>0</v>
      </c>
      <c r="D78" s="112">
        <v>22</v>
      </c>
      <c r="E78" s="112">
        <v>1</v>
      </c>
      <c r="F78" s="112">
        <v>968000</v>
      </c>
      <c r="G78" s="112">
        <v>12</v>
      </c>
      <c r="H78" s="112">
        <v>179</v>
      </c>
      <c r="I78" s="112">
        <v>13197</v>
      </c>
      <c r="J78" s="174">
        <f t="shared" si="1"/>
        <v>39479</v>
      </c>
    </row>
    <row r="79" spans="1:10">
      <c r="A79" s="112">
        <v>78</v>
      </c>
      <c r="B79" s="112">
        <v>42</v>
      </c>
      <c r="C79" s="112" t="s">
        <v>1</v>
      </c>
      <c r="D79" s="112">
        <v>22</v>
      </c>
      <c r="E79" s="112">
        <v>1</v>
      </c>
      <c r="F79" s="112">
        <v>994000</v>
      </c>
      <c r="G79" s="112">
        <v>12</v>
      </c>
      <c r="H79" s="112">
        <v>26</v>
      </c>
      <c r="I79" s="112">
        <v>22770</v>
      </c>
      <c r="J79" s="174">
        <f t="shared" si="1"/>
        <v>44136</v>
      </c>
    </row>
    <row r="80" spans="1:10">
      <c r="A80" s="112">
        <v>79</v>
      </c>
      <c r="B80" s="112">
        <v>36</v>
      </c>
      <c r="C80" s="112" t="s">
        <v>1</v>
      </c>
      <c r="D80" s="112">
        <v>16</v>
      </c>
      <c r="E80" s="112">
        <v>1</v>
      </c>
      <c r="F80" s="112">
        <v>779000</v>
      </c>
      <c r="G80" s="112">
        <v>6</v>
      </c>
      <c r="H80" s="112">
        <v>0</v>
      </c>
      <c r="I80" s="112">
        <v>14979</v>
      </c>
      <c r="J80" s="174">
        <f t="shared" si="1"/>
        <v>44927</v>
      </c>
    </row>
    <row r="81" spans="1:10">
      <c r="A81" s="112">
        <v>80</v>
      </c>
      <c r="B81" s="112">
        <v>34</v>
      </c>
      <c r="C81" s="112" t="s">
        <v>0</v>
      </c>
      <c r="D81" s="112">
        <v>22</v>
      </c>
      <c r="E81" s="112">
        <v>1</v>
      </c>
      <c r="F81" s="112">
        <v>361000</v>
      </c>
      <c r="G81" s="112">
        <v>12</v>
      </c>
      <c r="H81" s="112">
        <v>90</v>
      </c>
      <c r="I81" s="112">
        <v>6727</v>
      </c>
      <c r="J81" s="174">
        <f t="shared" si="1"/>
        <v>42186</v>
      </c>
    </row>
    <row r="82" spans="1:10">
      <c r="A82" s="112">
        <v>81</v>
      </c>
      <c r="B82" s="112">
        <v>47</v>
      </c>
      <c r="C82" s="112" t="s">
        <v>0</v>
      </c>
      <c r="D82" s="112">
        <v>22</v>
      </c>
      <c r="E82" s="112">
        <v>1</v>
      </c>
      <c r="F82" s="112">
        <v>497000</v>
      </c>
      <c r="G82" s="112">
        <v>12</v>
      </c>
      <c r="H82" s="112">
        <v>227</v>
      </c>
      <c r="I82" s="112">
        <v>6105</v>
      </c>
      <c r="J82" s="174">
        <f t="shared" si="1"/>
        <v>38018</v>
      </c>
    </row>
    <row r="83" spans="1:10">
      <c r="A83" s="112">
        <v>82</v>
      </c>
      <c r="B83" s="112">
        <v>41</v>
      </c>
      <c r="C83" s="112" t="s">
        <v>0</v>
      </c>
      <c r="D83" s="112">
        <v>22</v>
      </c>
      <c r="E83" s="112">
        <v>1</v>
      </c>
      <c r="F83" s="112">
        <v>335000</v>
      </c>
      <c r="G83" s="112">
        <v>12</v>
      </c>
      <c r="H83" s="112">
        <v>225</v>
      </c>
      <c r="I83" s="112">
        <v>6509</v>
      </c>
      <c r="J83" s="174">
        <f t="shared" si="1"/>
        <v>38078</v>
      </c>
    </row>
    <row r="84" spans="1:10">
      <c r="A84" s="112">
        <v>83</v>
      </c>
      <c r="B84" s="112">
        <v>45</v>
      </c>
      <c r="C84" s="112" t="s">
        <v>1</v>
      </c>
      <c r="D84" s="112">
        <v>16</v>
      </c>
      <c r="E84" s="112">
        <v>1</v>
      </c>
      <c r="F84" s="112">
        <v>441000</v>
      </c>
      <c r="G84" s="112">
        <v>6</v>
      </c>
      <c r="H84" s="112">
        <v>183</v>
      </c>
      <c r="I84" s="112">
        <v>16112</v>
      </c>
      <c r="J84" s="174">
        <f t="shared" si="1"/>
        <v>39356</v>
      </c>
    </row>
    <row r="85" spans="1:10">
      <c r="A85" s="112">
        <v>84</v>
      </c>
      <c r="B85" s="112">
        <v>48</v>
      </c>
      <c r="C85" s="112" t="s">
        <v>1</v>
      </c>
      <c r="D85" s="112">
        <v>22</v>
      </c>
      <c r="E85" s="112">
        <v>1</v>
      </c>
      <c r="F85" s="112">
        <v>241000</v>
      </c>
      <c r="G85" s="112">
        <v>12</v>
      </c>
      <c r="H85" s="112">
        <v>224</v>
      </c>
      <c r="I85" s="112">
        <v>18017</v>
      </c>
      <c r="J85" s="174">
        <f t="shared" si="1"/>
        <v>38108</v>
      </c>
    </row>
    <row r="86" spans="1:10">
      <c r="A86" s="112">
        <v>85</v>
      </c>
      <c r="B86" s="112">
        <v>57</v>
      </c>
      <c r="C86" s="112" t="s">
        <v>1</v>
      </c>
      <c r="D86" s="112">
        <v>16</v>
      </c>
      <c r="E86" s="112">
        <v>1</v>
      </c>
      <c r="F86" s="112">
        <v>731000</v>
      </c>
      <c r="G86" s="112">
        <v>6</v>
      </c>
      <c r="H86" s="112">
        <v>167</v>
      </c>
      <c r="I86" s="112">
        <v>18536</v>
      </c>
      <c r="J86" s="174">
        <f t="shared" si="1"/>
        <v>39845</v>
      </c>
    </row>
    <row r="87" spans="1:10">
      <c r="A87" s="112">
        <v>86</v>
      </c>
      <c r="B87" s="112">
        <v>36</v>
      </c>
      <c r="C87" s="112" t="s">
        <v>1</v>
      </c>
      <c r="D87" s="112">
        <v>16</v>
      </c>
      <c r="E87" s="112">
        <v>1</v>
      </c>
      <c r="F87" s="112">
        <v>241000</v>
      </c>
      <c r="G87" s="112">
        <v>6</v>
      </c>
      <c r="H87" s="112">
        <v>83</v>
      </c>
      <c r="I87" s="112">
        <v>14622</v>
      </c>
      <c r="J87" s="174">
        <f t="shared" si="1"/>
        <v>42401</v>
      </c>
    </row>
    <row r="88" spans="1:10">
      <c r="A88" s="112">
        <v>87</v>
      </c>
      <c r="B88" s="112">
        <v>49</v>
      </c>
      <c r="C88" s="112" t="s">
        <v>1</v>
      </c>
      <c r="D88" s="112">
        <v>22</v>
      </c>
      <c r="E88" s="112">
        <v>1</v>
      </c>
      <c r="F88" s="112">
        <v>802000</v>
      </c>
      <c r="G88" s="112">
        <v>12</v>
      </c>
      <c r="H88" s="112">
        <v>81</v>
      </c>
      <c r="I88" s="112">
        <v>6847</v>
      </c>
      <c r="J88" s="174">
        <f t="shared" si="1"/>
        <v>42461</v>
      </c>
    </row>
    <row r="89" spans="1:10">
      <c r="A89" s="112">
        <v>88</v>
      </c>
      <c r="B89" s="112">
        <v>57</v>
      </c>
      <c r="C89" s="112" t="s">
        <v>1</v>
      </c>
      <c r="D89" s="112">
        <v>16</v>
      </c>
      <c r="E89" s="112">
        <v>1</v>
      </c>
      <c r="F89" s="112">
        <v>472000</v>
      </c>
      <c r="G89" s="112">
        <v>6</v>
      </c>
      <c r="H89" s="112">
        <v>190</v>
      </c>
      <c r="I89" s="112">
        <v>24068</v>
      </c>
      <c r="J89" s="174">
        <f t="shared" si="1"/>
        <v>39142</v>
      </c>
    </row>
    <row r="90" spans="1:10">
      <c r="A90" s="112">
        <v>89</v>
      </c>
      <c r="B90" s="112">
        <v>41</v>
      </c>
      <c r="C90" s="112" t="s">
        <v>0</v>
      </c>
      <c r="D90" s="112">
        <v>16</v>
      </c>
      <c r="E90" s="112">
        <v>1</v>
      </c>
      <c r="F90" s="112">
        <v>501000</v>
      </c>
      <c r="G90" s="112">
        <v>6</v>
      </c>
      <c r="H90" s="112">
        <v>0</v>
      </c>
      <c r="I90" s="112">
        <v>7355</v>
      </c>
      <c r="J90" s="174">
        <f t="shared" si="1"/>
        <v>44927</v>
      </c>
    </row>
    <row r="91" spans="1:10">
      <c r="A91" s="112">
        <v>90</v>
      </c>
      <c r="B91" s="112">
        <v>34</v>
      </c>
      <c r="C91" s="112" t="s">
        <v>1</v>
      </c>
      <c r="D91" s="112">
        <v>16</v>
      </c>
      <c r="E91" s="112">
        <v>1</v>
      </c>
      <c r="F91" s="112">
        <v>963000</v>
      </c>
      <c r="G91" s="112">
        <v>6</v>
      </c>
      <c r="H91" s="112">
        <v>154</v>
      </c>
      <c r="I91" s="112">
        <v>8400</v>
      </c>
      <c r="J91" s="174">
        <f t="shared" si="1"/>
        <v>40238</v>
      </c>
    </row>
    <row r="92" spans="1:10">
      <c r="A92" s="112">
        <v>91</v>
      </c>
      <c r="B92" s="112">
        <v>35</v>
      </c>
      <c r="C92" s="112" t="s">
        <v>0</v>
      </c>
      <c r="D92" s="112">
        <v>22</v>
      </c>
      <c r="E92" s="112">
        <v>1</v>
      </c>
      <c r="F92" s="112">
        <v>732000</v>
      </c>
      <c r="G92" s="112">
        <v>12</v>
      </c>
      <c r="H92" s="112">
        <v>247</v>
      </c>
      <c r="I92" s="112">
        <v>19442</v>
      </c>
      <c r="J92" s="174">
        <f t="shared" si="1"/>
        <v>37408</v>
      </c>
    </row>
    <row r="93" spans="1:10">
      <c r="A93" s="112">
        <v>92</v>
      </c>
      <c r="B93" s="112">
        <v>37</v>
      </c>
      <c r="C93" s="112" t="s">
        <v>1</v>
      </c>
      <c r="D93" s="112">
        <v>22</v>
      </c>
      <c r="E93" s="112">
        <v>1</v>
      </c>
      <c r="F93" s="112">
        <v>143000</v>
      </c>
      <c r="G93" s="112">
        <v>12</v>
      </c>
      <c r="H93" s="112">
        <v>219</v>
      </c>
      <c r="I93" s="112">
        <v>2894</v>
      </c>
      <c r="J93" s="174">
        <f t="shared" si="1"/>
        <v>38261</v>
      </c>
    </row>
    <row r="94" spans="1:10">
      <c r="A94" s="112">
        <v>93</v>
      </c>
      <c r="B94" s="112">
        <v>47</v>
      </c>
      <c r="C94" s="112" t="s">
        <v>0</v>
      </c>
      <c r="D94" s="112">
        <v>16</v>
      </c>
      <c r="E94" s="112">
        <v>1</v>
      </c>
      <c r="F94" s="112">
        <v>847000</v>
      </c>
      <c r="G94" s="112">
        <v>6</v>
      </c>
      <c r="H94" s="112">
        <v>157</v>
      </c>
      <c r="I94" s="112">
        <v>12885</v>
      </c>
      <c r="J94" s="174">
        <f t="shared" si="1"/>
        <v>40148</v>
      </c>
    </row>
    <row r="95" spans="1:10">
      <c r="A95" s="112">
        <v>94</v>
      </c>
      <c r="B95" s="112">
        <v>34</v>
      </c>
      <c r="C95" s="112" t="s">
        <v>0</v>
      </c>
      <c r="D95" s="112">
        <v>22</v>
      </c>
      <c r="E95" s="112">
        <v>1</v>
      </c>
      <c r="F95" s="112">
        <v>633000</v>
      </c>
      <c r="G95" s="112">
        <v>12</v>
      </c>
      <c r="H95" s="112">
        <v>203</v>
      </c>
      <c r="I95" s="112">
        <v>13349</v>
      </c>
      <c r="J95" s="174">
        <f t="shared" si="1"/>
        <v>38749</v>
      </c>
    </row>
    <row r="96" spans="1:10">
      <c r="A96" s="112">
        <v>95</v>
      </c>
      <c r="B96" s="112">
        <v>55</v>
      </c>
      <c r="C96" s="112" t="s">
        <v>0</v>
      </c>
      <c r="D96" s="112">
        <v>16</v>
      </c>
      <c r="E96" s="112">
        <v>1</v>
      </c>
      <c r="F96" s="112">
        <v>816000</v>
      </c>
      <c r="G96" s="112">
        <v>6</v>
      </c>
      <c r="H96" s="112">
        <v>0</v>
      </c>
      <c r="I96" s="112">
        <v>24048</v>
      </c>
      <c r="J96" s="174">
        <f t="shared" si="1"/>
        <v>44927</v>
      </c>
    </row>
    <row r="97" spans="1:10">
      <c r="A97" s="112">
        <v>96</v>
      </c>
      <c r="B97" s="112">
        <v>37</v>
      </c>
      <c r="C97" s="112" t="s">
        <v>0</v>
      </c>
      <c r="D97" s="112">
        <v>22</v>
      </c>
      <c r="E97" s="112">
        <v>1</v>
      </c>
      <c r="F97" s="112">
        <v>566000</v>
      </c>
      <c r="G97" s="112">
        <v>12</v>
      </c>
      <c r="H97" s="112">
        <v>83</v>
      </c>
      <c r="I97" s="112">
        <v>3225</v>
      </c>
      <c r="J97" s="174">
        <f t="shared" si="1"/>
        <v>42401</v>
      </c>
    </row>
    <row r="98" spans="1:10">
      <c r="A98" s="112">
        <v>97</v>
      </c>
      <c r="B98" s="112">
        <v>27</v>
      </c>
      <c r="C98" s="112" t="s">
        <v>1</v>
      </c>
      <c r="D98" s="112">
        <v>22</v>
      </c>
      <c r="E98" s="112">
        <v>1</v>
      </c>
      <c r="F98" s="112">
        <v>598000</v>
      </c>
      <c r="G98" s="112">
        <v>12</v>
      </c>
      <c r="H98" s="112">
        <v>96</v>
      </c>
      <c r="I98" s="112">
        <v>14796</v>
      </c>
      <c r="J98" s="174">
        <f t="shared" si="1"/>
        <v>42005</v>
      </c>
    </row>
    <row r="99" spans="1:10">
      <c r="A99" s="112">
        <v>98</v>
      </c>
      <c r="B99" s="112">
        <v>25</v>
      </c>
      <c r="C99" s="112" t="s">
        <v>1</v>
      </c>
      <c r="D99" s="112">
        <v>22</v>
      </c>
      <c r="E99" s="112">
        <v>1</v>
      </c>
      <c r="F99" s="112">
        <v>794000</v>
      </c>
      <c r="G99" s="112">
        <v>12</v>
      </c>
      <c r="H99" s="112">
        <v>230</v>
      </c>
      <c r="I99" s="112">
        <v>24431</v>
      </c>
      <c r="J99" s="174">
        <f t="shared" si="1"/>
        <v>37926</v>
      </c>
    </row>
    <row r="100" spans="1:10">
      <c r="A100" s="112">
        <v>99</v>
      </c>
      <c r="B100" s="112">
        <v>25</v>
      </c>
      <c r="C100" s="112" t="s">
        <v>1</v>
      </c>
      <c r="D100" s="112">
        <v>16</v>
      </c>
      <c r="E100" s="112">
        <v>1</v>
      </c>
      <c r="F100" s="112">
        <v>643000</v>
      </c>
      <c r="G100" s="112">
        <v>6</v>
      </c>
      <c r="H100" s="112">
        <v>72</v>
      </c>
      <c r="I100" s="112">
        <v>9308</v>
      </c>
      <c r="J100" s="174">
        <f t="shared" si="1"/>
        <v>42736</v>
      </c>
    </row>
    <row r="101" spans="1:10">
      <c r="A101" s="112">
        <v>100</v>
      </c>
      <c r="B101" s="112">
        <v>47</v>
      </c>
      <c r="C101" s="112" t="s">
        <v>0</v>
      </c>
      <c r="D101" s="112">
        <v>16</v>
      </c>
      <c r="E101" s="112">
        <v>1</v>
      </c>
      <c r="F101" s="112">
        <v>224000</v>
      </c>
      <c r="G101" s="112">
        <v>6</v>
      </c>
      <c r="H101" s="112">
        <v>180</v>
      </c>
      <c r="I101" s="112">
        <v>18036</v>
      </c>
      <c r="J101" s="174">
        <f t="shared" si="1"/>
        <v>39448</v>
      </c>
    </row>
    <row r="102" spans="1:10">
      <c r="A102" s="112">
        <v>101</v>
      </c>
      <c r="B102" s="112">
        <v>37</v>
      </c>
      <c r="C102" s="112" t="s">
        <v>1</v>
      </c>
      <c r="D102" s="112">
        <v>22</v>
      </c>
      <c r="E102" s="112">
        <v>1</v>
      </c>
      <c r="F102" s="112">
        <v>806000</v>
      </c>
      <c r="G102" s="112">
        <v>12</v>
      </c>
      <c r="H102" s="112">
        <v>258</v>
      </c>
      <c r="I102" s="112">
        <v>24523</v>
      </c>
      <c r="J102" s="174">
        <f t="shared" si="1"/>
        <v>37073</v>
      </c>
    </row>
    <row r="103" spans="1:10">
      <c r="A103" s="112">
        <v>102</v>
      </c>
      <c r="B103" s="112">
        <v>35</v>
      </c>
      <c r="C103" s="112" t="s">
        <v>0</v>
      </c>
      <c r="D103" s="112">
        <v>16</v>
      </c>
      <c r="E103" s="112">
        <v>1</v>
      </c>
      <c r="F103" s="112">
        <v>393000</v>
      </c>
      <c r="G103" s="112">
        <v>6</v>
      </c>
      <c r="H103" s="112">
        <v>32</v>
      </c>
      <c r="I103" s="112">
        <v>18816</v>
      </c>
      <c r="J103" s="174">
        <f t="shared" si="1"/>
        <v>43952</v>
      </c>
    </row>
    <row r="104" spans="1:10">
      <c r="A104" s="112">
        <v>103</v>
      </c>
      <c r="B104" s="112">
        <v>46</v>
      </c>
      <c r="C104" s="112" t="s">
        <v>1</v>
      </c>
      <c r="D104" s="112">
        <v>16</v>
      </c>
      <c r="E104" s="112">
        <v>1</v>
      </c>
      <c r="F104" s="112">
        <v>285000</v>
      </c>
      <c r="G104" s="112">
        <v>6</v>
      </c>
      <c r="H104" s="112">
        <v>0</v>
      </c>
      <c r="I104" s="112">
        <v>5369</v>
      </c>
      <c r="J104" s="174">
        <f t="shared" si="1"/>
        <v>44927</v>
      </c>
    </row>
    <row r="105" spans="1:10">
      <c r="A105" s="112">
        <v>104</v>
      </c>
      <c r="B105" s="112">
        <v>27</v>
      </c>
      <c r="C105" s="112" t="s">
        <v>1</v>
      </c>
      <c r="D105" s="112">
        <v>22</v>
      </c>
      <c r="E105" s="112">
        <v>1</v>
      </c>
      <c r="F105" s="112">
        <v>607000</v>
      </c>
      <c r="G105" s="112">
        <v>12</v>
      </c>
      <c r="H105" s="112">
        <v>22</v>
      </c>
      <c r="I105" s="112">
        <v>6893</v>
      </c>
      <c r="J105" s="174">
        <f t="shared" si="1"/>
        <v>44256</v>
      </c>
    </row>
    <row r="106" spans="1:10">
      <c r="A106" s="112">
        <v>105</v>
      </c>
      <c r="B106" s="112">
        <v>44</v>
      </c>
      <c r="C106" s="112" t="s">
        <v>0</v>
      </c>
      <c r="D106" s="112">
        <v>16</v>
      </c>
      <c r="E106" s="112">
        <v>1</v>
      </c>
      <c r="F106" s="112">
        <v>371000</v>
      </c>
      <c r="G106" s="112">
        <v>6</v>
      </c>
      <c r="H106" s="112">
        <v>170</v>
      </c>
      <c r="I106" s="112">
        <v>14768</v>
      </c>
      <c r="J106" s="174">
        <f t="shared" si="1"/>
        <v>39753</v>
      </c>
    </row>
    <row r="107" spans="1:10">
      <c r="A107" s="112">
        <v>106</v>
      </c>
      <c r="B107" s="112">
        <v>47</v>
      </c>
      <c r="C107" s="112" t="s">
        <v>1</v>
      </c>
      <c r="D107" s="112">
        <v>22</v>
      </c>
      <c r="E107" s="112">
        <v>1</v>
      </c>
      <c r="F107" s="112">
        <v>830000</v>
      </c>
      <c r="G107" s="112">
        <v>12</v>
      </c>
      <c r="H107" s="112">
        <v>16</v>
      </c>
      <c r="I107" s="112">
        <v>1373</v>
      </c>
      <c r="J107" s="174">
        <f t="shared" si="1"/>
        <v>44440</v>
      </c>
    </row>
    <row r="108" spans="1:10">
      <c r="A108" s="112">
        <v>107</v>
      </c>
      <c r="B108" s="112">
        <v>26</v>
      </c>
      <c r="C108" s="112" t="s">
        <v>0</v>
      </c>
      <c r="D108" s="112">
        <v>22</v>
      </c>
      <c r="E108" s="112">
        <v>1</v>
      </c>
      <c r="F108" s="112">
        <v>802000</v>
      </c>
      <c r="G108" s="112">
        <v>12</v>
      </c>
      <c r="H108" s="112">
        <v>206</v>
      </c>
      <c r="I108" s="112">
        <v>22413</v>
      </c>
      <c r="J108" s="174">
        <f t="shared" si="1"/>
        <v>38657</v>
      </c>
    </row>
    <row r="109" spans="1:10">
      <c r="A109" s="112">
        <v>108</v>
      </c>
      <c r="B109" s="112">
        <v>31</v>
      </c>
      <c r="C109" s="112" t="s">
        <v>0</v>
      </c>
      <c r="D109" s="112">
        <v>16</v>
      </c>
      <c r="E109" s="112">
        <v>1</v>
      </c>
      <c r="F109" s="112">
        <v>966000</v>
      </c>
      <c r="G109" s="112">
        <v>6</v>
      </c>
      <c r="H109" s="112">
        <v>0</v>
      </c>
      <c r="I109" s="112">
        <v>11277</v>
      </c>
      <c r="J109" s="174">
        <f t="shared" si="1"/>
        <v>44927</v>
      </c>
    </row>
    <row r="110" spans="1:10">
      <c r="A110" s="112">
        <v>109</v>
      </c>
      <c r="B110" s="112">
        <v>39</v>
      </c>
      <c r="C110" s="112" t="s">
        <v>0</v>
      </c>
      <c r="D110" s="112">
        <v>22</v>
      </c>
      <c r="E110" s="112">
        <v>1</v>
      </c>
      <c r="F110" s="112">
        <v>184000</v>
      </c>
      <c r="G110" s="112">
        <v>12</v>
      </c>
      <c r="H110" s="112">
        <v>144</v>
      </c>
      <c r="I110" s="112">
        <v>21331</v>
      </c>
      <c r="J110" s="174">
        <f t="shared" si="1"/>
        <v>40544</v>
      </c>
    </row>
    <row r="111" spans="1:10">
      <c r="A111" s="112">
        <v>110</v>
      </c>
      <c r="B111" s="112">
        <v>35</v>
      </c>
      <c r="C111" s="112" t="s">
        <v>1</v>
      </c>
      <c r="D111" s="112">
        <v>22</v>
      </c>
      <c r="E111" s="112">
        <v>1</v>
      </c>
      <c r="F111" s="112">
        <v>748000</v>
      </c>
      <c r="G111" s="112">
        <v>12</v>
      </c>
      <c r="H111" s="112">
        <v>131</v>
      </c>
      <c r="I111" s="112">
        <v>3184</v>
      </c>
      <c r="J111" s="174">
        <f t="shared" si="1"/>
        <v>40940</v>
      </c>
    </row>
    <row r="112" spans="1:10">
      <c r="A112" s="112">
        <v>111</v>
      </c>
      <c r="B112" s="112">
        <v>59</v>
      </c>
      <c r="C112" s="112" t="s">
        <v>1</v>
      </c>
      <c r="D112" s="112">
        <v>22</v>
      </c>
      <c r="E112" s="112">
        <v>1</v>
      </c>
      <c r="F112" s="112">
        <v>392000</v>
      </c>
      <c r="G112" s="112">
        <v>12</v>
      </c>
      <c r="H112" s="112">
        <v>165</v>
      </c>
      <c r="I112" s="112">
        <v>20295</v>
      </c>
      <c r="J112" s="174">
        <f t="shared" si="1"/>
        <v>39904</v>
      </c>
    </row>
    <row r="113" spans="1:10">
      <c r="A113" s="112">
        <v>112</v>
      </c>
      <c r="B113" s="112">
        <v>40</v>
      </c>
      <c r="C113" s="112" t="s">
        <v>0</v>
      </c>
      <c r="D113" s="112">
        <v>16</v>
      </c>
      <c r="E113" s="112">
        <v>1</v>
      </c>
      <c r="F113" s="112">
        <v>900000</v>
      </c>
      <c r="G113" s="112">
        <v>6</v>
      </c>
      <c r="H113" s="112">
        <v>25</v>
      </c>
      <c r="I113" s="112">
        <v>12541</v>
      </c>
      <c r="J113" s="174">
        <f t="shared" si="1"/>
        <v>44166</v>
      </c>
    </row>
    <row r="114" spans="1:10">
      <c r="A114" s="112">
        <v>113</v>
      </c>
      <c r="B114" s="112">
        <v>48</v>
      </c>
      <c r="C114" s="112" t="s">
        <v>0</v>
      </c>
      <c r="D114" s="112">
        <v>16</v>
      </c>
      <c r="E114" s="112">
        <v>1</v>
      </c>
      <c r="F114" s="112">
        <v>135000</v>
      </c>
      <c r="G114" s="112">
        <v>6</v>
      </c>
      <c r="H114" s="112">
        <v>0</v>
      </c>
      <c r="I114" s="112">
        <v>5525</v>
      </c>
      <c r="J114" s="174">
        <f t="shared" si="1"/>
        <v>44927</v>
      </c>
    </row>
    <row r="115" spans="1:10">
      <c r="A115" s="112">
        <v>114</v>
      </c>
      <c r="B115" s="112">
        <v>30</v>
      </c>
      <c r="C115" s="112" t="s">
        <v>0</v>
      </c>
      <c r="D115" s="112">
        <v>16</v>
      </c>
      <c r="E115" s="112">
        <v>1</v>
      </c>
      <c r="F115" s="112">
        <v>429000</v>
      </c>
      <c r="G115" s="112">
        <v>6</v>
      </c>
      <c r="H115" s="112">
        <v>170</v>
      </c>
      <c r="I115" s="112">
        <v>17532</v>
      </c>
      <c r="J115" s="174">
        <f t="shared" si="1"/>
        <v>39753</v>
      </c>
    </row>
    <row r="116" spans="1:10">
      <c r="A116" s="112">
        <v>115</v>
      </c>
      <c r="B116" s="112">
        <v>54</v>
      </c>
      <c r="C116" s="112" t="s">
        <v>1</v>
      </c>
      <c r="D116" s="112">
        <v>22</v>
      </c>
      <c r="E116" s="112">
        <v>1</v>
      </c>
      <c r="F116" s="112">
        <v>464000</v>
      </c>
      <c r="G116" s="112">
        <v>12</v>
      </c>
      <c r="H116" s="112">
        <v>51</v>
      </c>
      <c r="I116" s="112">
        <v>13194</v>
      </c>
      <c r="J116" s="174">
        <f t="shared" si="1"/>
        <v>43374</v>
      </c>
    </row>
    <row r="117" spans="1:10">
      <c r="A117" s="112">
        <v>116</v>
      </c>
      <c r="B117" s="112">
        <v>32</v>
      </c>
      <c r="C117" s="112" t="s">
        <v>1</v>
      </c>
      <c r="D117" s="112">
        <v>22</v>
      </c>
      <c r="E117" s="112">
        <v>1</v>
      </c>
      <c r="F117" s="112">
        <v>738000</v>
      </c>
      <c r="G117" s="112">
        <v>12</v>
      </c>
      <c r="H117" s="112">
        <v>173</v>
      </c>
      <c r="I117" s="112">
        <v>17024</v>
      </c>
      <c r="J117" s="174">
        <f t="shared" si="1"/>
        <v>39661</v>
      </c>
    </row>
    <row r="118" spans="1:10">
      <c r="A118" s="112">
        <v>117</v>
      </c>
      <c r="B118" s="112">
        <v>52</v>
      </c>
      <c r="C118" s="112" t="s">
        <v>1</v>
      </c>
      <c r="D118" s="112">
        <v>22</v>
      </c>
      <c r="E118" s="112">
        <v>1</v>
      </c>
      <c r="F118" s="112">
        <v>252000</v>
      </c>
      <c r="G118" s="112">
        <v>12</v>
      </c>
      <c r="H118" s="112">
        <v>71</v>
      </c>
      <c r="I118" s="112">
        <v>9596</v>
      </c>
      <c r="J118" s="174">
        <f t="shared" si="1"/>
        <v>42767</v>
      </c>
    </row>
    <row r="119" spans="1:10">
      <c r="A119" s="112">
        <v>118</v>
      </c>
      <c r="B119" s="112">
        <v>42</v>
      </c>
      <c r="C119" s="112" t="s">
        <v>0</v>
      </c>
      <c r="D119" s="112">
        <v>22</v>
      </c>
      <c r="E119" s="112">
        <v>1</v>
      </c>
      <c r="F119" s="112">
        <v>779000</v>
      </c>
      <c r="G119" s="112">
        <v>12</v>
      </c>
      <c r="H119" s="112">
        <v>232</v>
      </c>
      <c r="I119" s="112">
        <v>11098</v>
      </c>
      <c r="J119" s="174">
        <f t="shared" si="1"/>
        <v>37865</v>
      </c>
    </row>
    <row r="120" spans="1:10">
      <c r="A120" s="112">
        <v>119</v>
      </c>
      <c r="B120" s="112">
        <v>39</v>
      </c>
      <c r="C120" s="112" t="s">
        <v>0</v>
      </c>
      <c r="D120" s="112">
        <v>22</v>
      </c>
      <c r="E120" s="112">
        <v>1</v>
      </c>
      <c r="F120" s="112">
        <v>179000</v>
      </c>
      <c r="G120" s="112">
        <v>12</v>
      </c>
      <c r="H120" s="112">
        <v>146</v>
      </c>
      <c r="I120" s="112">
        <v>18396</v>
      </c>
      <c r="J120" s="174">
        <f t="shared" si="1"/>
        <v>40483</v>
      </c>
    </row>
    <row r="121" spans="1:10">
      <c r="A121" s="112">
        <v>120</v>
      </c>
      <c r="B121" s="112">
        <v>42</v>
      </c>
      <c r="C121" s="112" t="s">
        <v>0</v>
      </c>
      <c r="D121" s="112">
        <v>16</v>
      </c>
      <c r="E121" s="112">
        <v>1</v>
      </c>
      <c r="F121" s="112">
        <v>588000</v>
      </c>
      <c r="G121" s="112">
        <v>6</v>
      </c>
      <c r="H121" s="112">
        <v>164</v>
      </c>
      <c r="I121" s="112">
        <v>15030</v>
      </c>
      <c r="J121" s="174">
        <f t="shared" si="1"/>
        <v>39934</v>
      </c>
    </row>
    <row r="122" spans="1:10">
      <c r="A122" s="112">
        <v>121</v>
      </c>
      <c r="B122" s="112">
        <v>44</v>
      </c>
      <c r="C122" s="112" t="s">
        <v>1</v>
      </c>
      <c r="D122" s="112">
        <v>22</v>
      </c>
      <c r="E122" s="112">
        <v>1</v>
      </c>
      <c r="F122" s="112">
        <v>881000</v>
      </c>
      <c r="G122" s="112">
        <v>12</v>
      </c>
      <c r="H122" s="112">
        <v>246</v>
      </c>
      <c r="I122" s="112">
        <v>8155</v>
      </c>
      <c r="J122" s="174">
        <f t="shared" si="1"/>
        <v>37438</v>
      </c>
    </row>
    <row r="123" spans="1:10">
      <c r="A123" s="112">
        <v>122</v>
      </c>
      <c r="B123" s="112">
        <v>34</v>
      </c>
      <c r="C123" s="112" t="s">
        <v>1</v>
      </c>
      <c r="D123" s="112">
        <v>16</v>
      </c>
      <c r="E123" s="112">
        <v>1</v>
      </c>
      <c r="F123" s="112">
        <v>638000</v>
      </c>
      <c r="G123" s="112">
        <v>6</v>
      </c>
      <c r="H123" s="112">
        <v>0</v>
      </c>
      <c r="I123" s="112">
        <v>16930</v>
      </c>
      <c r="J123" s="174">
        <f t="shared" si="1"/>
        <v>44927</v>
      </c>
    </row>
    <row r="124" spans="1:10">
      <c r="A124" s="112">
        <v>123</v>
      </c>
      <c r="B124" s="112">
        <v>29</v>
      </c>
      <c r="C124" s="112" t="s">
        <v>0</v>
      </c>
      <c r="D124" s="112">
        <v>16</v>
      </c>
      <c r="E124" s="112">
        <v>1</v>
      </c>
      <c r="F124" s="112">
        <v>689000</v>
      </c>
      <c r="G124" s="112">
        <v>6</v>
      </c>
      <c r="H124" s="112">
        <v>150</v>
      </c>
      <c r="I124" s="112">
        <v>16206</v>
      </c>
      <c r="J124" s="174">
        <f t="shared" si="1"/>
        <v>40360</v>
      </c>
    </row>
    <row r="125" spans="1:10">
      <c r="A125" s="112">
        <v>124</v>
      </c>
      <c r="B125" s="112">
        <v>35</v>
      </c>
      <c r="C125" s="112" t="s">
        <v>0</v>
      </c>
      <c r="D125" s="112">
        <v>22</v>
      </c>
      <c r="E125" s="112">
        <v>1</v>
      </c>
      <c r="F125" s="112">
        <v>764000</v>
      </c>
      <c r="G125" s="112">
        <v>12</v>
      </c>
      <c r="H125" s="112">
        <v>145</v>
      </c>
      <c r="I125" s="112">
        <v>4651</v>
      </c>
      <c r="J125" s="174">
        <f t="shared" si="1"/>
        <v>40513</v>
      </c>
    </row>
    <row r="126" spans="1:10">
      <c r="A126" s="112">
        <v>125</v>
      </c>
      <c r="B126" s="112">
        <v>60</v>
      </c>
      <c r="C126" s="112" t="s">
        <v>0</v>
      </c>
      <c r="D126" s="112">
        <v>16</v>
      </c>
      <c r="E126" s="112">
        <v>1</v>
      </c>
      <c r="F126" s="112">
        <v>377000</v>
      </c>
      <c r="G126" s="112">
        <v>6</v>
      </c>
      <c r="H126" s="112">
        <v>0</v>
      </c>
      <c r="I126" s="112">
        <v>14954</v>
      </c>
      <c r="J126" s="174">
        <f t="shared" si="1"/>
        <v>44927</v>
      </c>
    </row>
    <row r="127" spans="1:10">
      <c r="A127" s="112">
        <v>126</v>
      </c>
      <c r="B127" s="112">
        <v>35</v>
      </c>
      <c r="C127" s="112" t="s">
        <v>1</v>
      </c>
      <c r="D127" s="112">
        <v>16</v>
      </c>
      <c r="E127" s="112">
        <v>1</v>
      </c>
      <c r="F127" s="112">
        <v>474000</v>
      </c>
      <c r="G127" s="112">
        <v>6</v>
      </c>
      <c r="H127" s="112">
        <v>120</v>
      </c>
      <c r="I127" s="112">
        <v>1050</v>
      </c>
      <c r="J127" s="174">
        <f t="shared" si="1"/>
        <v>41275</v>
      </c>
    </row>
    <row r="128" spans="1:10">
      <c r="A128" s="112">
        <v>127</v>
      </c>
      <c r="B128" s="112">
        <v>49</v>
      </c>
      <c r="C128" s="112" t="s">
        <v>1</v>
      </c>
      <c r="D128" s="112">
        <v>16</v>
      </c>
      <c r="E128" s="112">
        <v>1</v>
      </c>
      <c r="F128" s="112">
        <v>620000</v>
      </c>
      <c r="G128" s="112">
        <v>6</v>
      </c>
      <c r="H128" s="112">
        <v>147</v>
      </c>
      <c r="I128" s="112">
        <v>23303</v>
      </c>
      <c r="J128" s="174">
        <f t="shared" si="1"/>
        <v>40452</v>
      </c>
    </row>
    <row r="129" spans="1:10">
      <c r="A129" s="112">
        <v>128</v>
      </c>
      <c r="B129" s="112">
        <v>34</v>
      </c>
      <c r="C129" s="112" t="s">
        <v>1</v>
      </c>
      <c r="D129" s="112">
        <v>22</v>
      </c>
      <c r="E129" s="112">
        <v>1</v>
      </c>
      <c r="F129" s="112">
        <v>430000</v>
      </c>
      <c r="G129" s="112">
        <v>12</v>
      </c>
      <c r="H129" s="112">
        <v>214</v>
      </c>
      <c r="I129" s="112">
        <v>19803</v>
      </c>
      <c r="J129" s="174">
        <f t="shared" si="1"/>
        <v>38412</v>
      </c>
    </row>
    <row r="130" spans="1:10">
      <c r="A130" s="112">
        <v>129</v>
      </c>
      <c r="B130" s="112">
        <v>55</v>
      </c>
      <c r="C130" s="112" t="s">
        <v>0</v>
      </c>
      <c r="D130" s="112">
        <v>22</v>
      </c>
      <c r="E130" s="112">
        <v>1</v>
      </c>
      <c r="F130" s="112">
        <v>382000</v>
      </c>
      <c r="G130" s="112">
        <v>12</v>
      </c>
      <c r="H130" s="112">
        <v>17</v>
      </c>
      <c r="I130" s="112">
        <v>15479</v>
      </c>
      <c r="J130" s="174">
        <f t="shared" ref="J130:J193" si="2">EDATE(DATE(YEAR(Valn_date),MONTH(Valn_date),DAY(Valn_date)+1),-H130)</f>
        <v>44409</v>
      </c>
    </row>
    <row r="131" spans="1:10">
      <c r="A131" s="112">
        <v>130</v>
      </c>
      <c r="B131" s="112">
        <v>42</v>
      </c>
      <c r="C131" s="112" t="s">
        <v>0</v>
      </c>
      <c r="D131" s="112">
        <v>22</v>
      </c>
      <c r="E131" s="112">
        <v>1</v>
      </c>
      <c r="F131" s="112">
        <v>984000</v>
      </c>
      <c r="G131" s="112">
        <v>12</v>
      </c>
      <c r="H131" s="112">
        <v>69</v>
      </c>
      <c r="I131" s="112">
        <v>23298</v>
      </c>
      <c r="J131" s="174">
        <f t="shared" si="2"/>
        <v>42826</v>
      </c>
    </row>
    <row r="132" spans="1:10">
      <c r="A132" s="112">
        <v>131</v>
      </c>
      <c r="B132" s="112">
        <v>45</v>
      </c>
      <c r="C132" s="112" t="s">
        <v>1</v>
      </c>
      <c r="D132" s="112">
        <v>16</v>
      </c>
      <c r="E132" s="112">
        <v>1</v>
      </c>
      <c r="F132" s="112">
        <v>102000</v>
      </c>
      <c r="G132" s="112">
        <v>6</v>
      </c>
      <c r="H132" s="112">
        <v>46</v>
      </c>
      <c r="I132" s="112">
        <v>4993</v>
      </c>
      <c r="J132" s="174">
        <f t="shared" si="2"/>
        <v>43525</v>
      </c>
    </row>
    <row r="133" spans="1:10">
      <c r="A133" s="112">
        <v>132</v>
      </c>
      <c r="B133" s="112">
        <v>32</v>
      </c>
      <c r="C133" s="112" t="s">
        <v>0</v>
      </c>
      <c r="D133" s="112">
        <v>22</v>
      </c>
      <c r="E133" s="112">
        <v>1</v>
      </c>
      <c r="F133" s="112">
        <v>350000</v>
      </c>
      <c r="G133" s="112">
        <v>12</v>
      </c>
      <c r="H133" s="112">
        <v>65</v>
      </c>
      <c r="I133" s="112">
        <v>19096</v>
      </c>
      <c r="J133" s="174">
        <f t="shared" si="2"/>
        <v>42948</v>
      </c>
    </row>
    <row r="134" spans="1:10">
      <c r="A134" s="112">
        <v>133</v>
      </c>
      <c r="B134" s="112">
        <v>46</v>
      </c>
      <c r="C134" s="112" t="s">
        <v>0</v>
      </c>
      <c r="D134" s="112">
        <v>16</v>
      </c>
      <c r="E134" s="112">
        <v>1</v>
      </c>
      <c r="F134" s="112">
        <v>239000</v>
      </c>
      <c r="G134" s="112">
        <v>6</v>
      </c>
      <c r="H134" s="112">
        <v>114</v>
      </c>
      <c r="I134" s="112">
        <v>8902</v>
      </c>
      <c r="J134" s="174">
        <f t="shared" si="2"/>
        <v>41456</v>
      </c>
    </row>
    <row r="135" spans="1:10">
      <c r="A135" s="112">
        <v>134</v>
      </c>
      <c r="B135" s="112">
        <v>42</v>
      </c>
      <c r="C135" s="112" t="s">
        <v>1</v>
      </c>
      <c r="D135" s="112">
        <v>16</v>
      </c>
      <c r="E135" s="112">
        <v>1</v>
      </c>
      <c r="F135" s="112">
        <v>477000</v>
      </c>
      <c r="G135" s="112">
        <v>6</v>
      </c>
      <c r="H135" s="112">
        <v>191</v>
      </c>
      <c r="I135" s="112">
        <v>13293</v>
      </c>
      <c r="J135" s="174">
        <f t="shared" si="2"/>
        <v>39114</v>
      </c>
    </row>
    <row r="136" spans="1:10">
      <c r="A136" s="112">
        <v>135</v>
      </c>
      <c r="B136" s="112">
        <v>50</v>
      </c>
      <c r="C136" s="112" t="s">
        <v>1</v>
      </c>
      <c r="D136" s="112">
        <v>16</v>
      </c>
      <c r="E136" s="112">
        <v>1</v>
      </c>
      <c r="F136" s="112">
        <v>891000</v>
      </c>
      <c r="G136" s="112">
        <v>6</v>
      </c>
      <c r="H136" s="112">
        <v>127</v>
      </c>
      <c r="I136" s="112">
        <v>22392</v>
      </c>
      <c r="J136" s="174">
        <f t="shared" si="2"/>
        <v>41061</v>
      </c>
    </row>
    <row r="137" spans="1:10">
      <c r="A137" s="112">
        <v>136</v>
      </c>
      <c r="B137" s="112">
        <v>33</v>
      </c>
      <c r="C137" s="112" t="s">
        <v>0</v>
      </c>
      <c r="D137" s="112">
        <v>22</v>
      </c>
      <c r="E137" s="112">
        <v>1</v>
      </c>
      <c r="F137" s="112">
        <v>667000</v>
      </c>
      <c r="G137" s="112">
        <v>12</v>
      </c>
      <c r="H137" s="112">
        <v>221</v>
      </c>
      <c r="I137" s="112">
        <v>5948</v>
      </c>
      <c r="J137" s="174">
        <f t="shared" si="2"/>
        <v>38200</v>
      </c>
    </row>
    <row r="138" spans="1:10">
      <c r="A138" s="112">
        <v>137</v>
      </c>
      <c r="B138" s="112">
        <v>46</v>
      </c>
      <c r="C138" s="112" t="s">
        <v>0</v>
      </c>
      <c r="D138" s="112">
        <v>22</v>
      </c>
      <c r="E138" s="112">
        <v>1</v>
      </c>
      <c r="F138" s="112">
        <v>942000</v>
      </c>
      <c r="G138" s="112">
        <v>12</v>
      </c>
      <c r="H138" s="112">
        <v>67</v>
      </c>
      <c r="I138" s="112">
        <v>7907</v>
      </c>
      <c r="J138" s="174">
        <f t="shared" si="2"/>
        <v>42887</v>
      </c>
    </row>
    <row r="139" spans="1:10">
      <c r="A139" s="112">
        <v>138</v>
      </c>
      <c r="B139" s="112">
        <v>55</v>
      </c>
      <c r="C139" s="112" t="s">
        <v>0</v>
      </c>
      <c r="D139" s="112">
        <v>16</v>
      </c>
      <c r="E139" s="112">
        <v>1</v>
      </c>
      <c r="F139" s="112">
        <v>182000</v>
      </c>
      <c r="G139" s="112">
        <v>6</v>
      </c>
      <c r="H139" s="112">
        <v>179</v>
      </c>
      <c r="I139" s="112">
        <v>9597</v>
      </c>
      <c r="J139" s="174">
        <f t="shared" si="2"/>
        <v>39479</v>
      </c>
    </row>
    <row r="140" spans="1:10">
      <c r="A140" s="112">
        <v>139</v>
      </c>
      <c r="B140" s="112">
        <v>41</v>
      </c>
      <c r="C140" s="112" t="s">
        <v>0</v>
      </c>
      <c r="D140" s="112">
        <v>16</v>
      </c>
      <c r="E140" s="112">
        <v>1</v>
      </c>
      <c r="F140" s="112">
        <v>987000</v>
      </c>
      <c r="G140" s="112">
        <v>6</v>
      </c>
      <c r="H140" s="112">
        <v>50</v>
      </c>
      <c r="I140" s="112">
        <v>16872</v>
      </c>
      <c r="J140" s="174">
        <f t="shared" si="2"/>
        <v>43405</v>
      </c>
    </row>
    <row r="141" spans="1:10">
      <c r="A141" s="112">
        <v>140</v>
      </c>
      <c r="B141" s="112">
        <v>31</v>
      </c>
      <c r="C141" s="112" t="s">
        <v>1</v>
      </c>
      <c r="D141" s="112">
        <v>16</v>
      </c>
      <c r="E141" s="112">
        <v>1</v>
      </c>
      <c r="F141" s="112">
        <v>852000</v>
      </c>
      <c r="G141" s="112">
        <v>6</v>
      </c>
      <c r="H141" s="112">
        <v>57</v>
      </c>
      <c r="I141" s="112">
        <v>12640</v>
      </c>
      <c r="J141" s="174">
        <f t="shared" si="2"/>
        <v>43191</v>
      </c>
    </row>
    <row r="142" spans="1:10">
      <c r="A142" s="112">
        <v>141</v>
      </c>
      <c r="B142" s="112">
        <v>27</v>
      </c>
      <c r="C142" s="112" t="s">
        <v>0</v>
      </c>
      <c r="D142" s="112">
        <v>22</v>
      </c>
      <c r="E142" s="112">
        <v>1</v>
      </c>
      <c r="F142" s="112">
        <v>897000</v>
      </c>
      <c r="G142" s="112">
        <v>12</v>
      </c>
      <c r="H142" s="112">
        <v>237</v>
      </c>
      <c r="I142" s="112">
        <v>17141</v>
      </c>
      <c r="J142" s="174">
        <f t="shared" si="2"/>
        <v>37712</v>
      </c>
    </row>
    <row r="143" spans="1:10">
      <c r="A143" s="112">
        <v>142</v>
      </c>
      <c r="B143" s="112">
        <v>56</v>
      </c>
      <c r="C143" s="112" t="s">
        <v>0</v>
      </c>
      <c r="D143" s="112">
        <v>22</v>
      </c>
      <c r="E143" s="112">
        <v>1</v>
      </c>
      <c r="F143" s="112">
        <v>507000</v>
      </c>
      <c r="G143" s="112">
        <v>12</v>
      </c>
      <c r="H143" s="112">
        <v>147</v>
      </c>
      <c r="I143" s="112">
        <v>10301</v>
      </c>
      <c r="J143" s="174">
        <f t="shared" si="2"/>
        <v>40452</v>
      </c>
    </row>
    <row r="144" spans="1:10">
      <c r="A144" s="112">
        <v>143</v>
      </c>
      <c r="B144" s="112">
        <v>43</v>
      </c>
      <c r="C144" s="112" t="s">
        <v>0</v>
      </c>
      <c r="D144" s="112">
        <v>16</v>
      </c>
      <c r="E144" s="112">
        <v>1</v>
      </c>
      <c r="F144" s="112">
        <v>192000</v>
      </c>
      <c r="G144" s="112">
        <v>6</v>
      </c>
      <c r="H144" s="112">
        <v>92</v>
      </c>
      <c r="I144" s="112">
        <v>24754</v>
      </c>
      <c r="J144" s="174">
        <f t="shared" si="2"/>
        <v>42125</v>
      </c>
    </row>
    <row r="145" spans="1:10">
      <c r="A145" s="112">
        <v>144</v>
      </c>
      <c r="B145" s="112">
        <v>31</v>
      </c>
      <c r="C145" s="112" t="s">
        <v>0</v>
      </c>
      <c r="D145" s="112">
        <v>16</v>
      </c>
      <c r="E145" s="112">
        <v>1</v>
      </c>
      <c r="F145" s="112">
        <v>752000</v>
      </c>
      <c r="G145" s="112">
        <v>6</v>
      </c>
      <c r="H145" s="112">
        <v>22</v>
      </c>
      <c r="I145" s="112">
        <v>3478</v>
      </c>
      <c r="J145" s="174">
        <f t="shared" si="2"/>
        <v>44256</v>
      </c>
    </row>
    <row r="146" spans="1:10">
      <c r="A146" s="112">
        <v>145</v>
      </c>
      <c r="B146" s="112">
        <v>35</v>
      </c>
      <c r="C146" s="112" t="s">
        <v>0</v>
      </c>
      <c r="D146" s="112">
        <v>22</v>
      </c>
      <c r="E146" s="112">
        <v>1</v>
      </c>
      <c r="F146" s="112">
        <v>190000</v>
      </c>
      <c r="G146" s="112">
        <v>12</v>
      </c>
      <c r="H146" s="112">
        <v>89</v>
      </c>
      <c r="I146" s="112">
        <v>12984</v>
      </c>
      <c r="J146" s="174">
        <f t="shared" si="2"/>
        <v>42217</v>
      </c>
    </row>
    <row r="147" spans="1:10">
      <c r="A147" s="112">
        <v>146</v>
      </c>
      <c r="B147" s="112">
        <v>52</v>
      </c>
      <c r="C147" s="112" t="s">
        <v>1</v>
      </c>
      <c r="D147" s="112">
        <v>16</v>
      </c>
      <c r="E147" s="112">
        <v>1</v>
      </c>
      <c r="F147" s="112">
        <v>992000</v>
      </c>
      <c r="G147" s="112">
        <v>6</v>
      </c>
      <c r="H147" s="112">
        <v>0</v>
      </c>
      <c r="I147" s="112">
        <v>2543</v>
      </c>
      <c r="J147" s="174">
        <f t="shared" si="2"/>
        <v>44927</v>
      </c>
    </row>
    <row r="148" spans="1:10">
      <c r="A148" s="112">
        <v>147</v>
      </c>
      <c r="B148" s="112">
        <v>38</v>
      </c>
      <c r="C148" s="112" t="s">
        <v>1</v>
      </c>
      <c r="D148" s="112">
        <v>16</v>
      </c>
      <c r="E148" s="112">
        <v>1</v>
      </c>
      <c r="F148" s="112">
        <v>233000</v>
      </c>
      <c r="G148" s="112">
        <v>6</v>
      </c>
      <c r="H148" s="112">
        <v>15</v>
      </c>
      <c r="I148" s="112">
        <v>12688</v>
      </c>
      <c r="J148" s="174">
        <f t="shared" si="2"/>
        <v>44470</v>
      </c>
    </row>
    <row r="149" spans="1:10">
      <c r="A149" s="112">
        <v>148</v>
      </c>
      <c r="B149" s="112">
        <v>47</v>
      </c>
      <c r="C149" s="112" t="s">
        <v>1</v>
      </c>
      <c r="D149" s="112">
        <v>22</v>
      </c>
      <c r="E149" s="112">
        <v>1</v>
      </c>
      <c r="F149" s="112">
        <v>531000</v>
      </c>
      <c r="G149" s="112">
        <v>12</v>
      </c>
      <c r="H149" s="112">
        <v>255</v>
      </c>
      <c r="I149" s="112">
        <v>16034</v>
      </c>
      <c r="J149" s="174">
        <f t="shared" si="2"/>
        <v>37165</v>
      </c>
    </row>
    <row r="150" spans="1:10">
      <c r="A150" s="112">
        <v>149</v>
      </c>
      <c r="B150" s="112">
        <v>54</v>
      </c>
      <c r="C150" s="112" t="s">
        <v>0</v>
      </c>
      <c r="D150" s="112">
        <v>22</v>
      </c>
      <c r="E150" s="112">
        <v>1</v>
      </c>
      <c r="F150" s="112">
        <v>509000</v>
      </c>
      <c r="G150" s="112">
        <v>12</v>
      </c>
      <c r="H150" s="112">
        <v>261</v>
      </c>
      <c r="I150" s="112">
        <v>7799</v>
      </c>
      <c r="J150" s="174">
        <f t="shared" si="2"/>
        <v>36982</v>
      </c>
    </row>
    <row r="151" spans="1:10">
      <c r="A151" s="112">
        <v>150</v>
      </c>
      <c r="B151" s="112">
        <v>32</v>
      </c>
      <c r="C151" s="112" t="s">
        <v>1</v>
      </c>
      <c r="D151" s="112">
        <v>16</v>
      </c>
      <c r="E151" s="112">
        <v>1</v>
      </c>
      <c r="F151" s="112">
        <v>225000</v>
      </c>
      <c r="G151" s="112">
        <v>6</v>
      </c>
      <c r="H151" s="112">
        <v>4</v>
      </c>
      <c r="I151" s="112">
        <v>7294</v>
      </c>
      <c r="J151" s="174">
        <f t="shared" si="2"/>
        <v>44805</v>
      </c>
    </row>
    <row r="152" spans="1:10">
      <c r="A152" s="112">
        <v>151</v>
      </c>
      <c r="B152" s="112">
        <v>55</v>
      </c>
      <c r="C152" s="112" t="s">
        <v>1</v>
      </c>
      <c r="D152" s="112">
        <v>22</v>
      </c>
      <c r="E152" s="112">
        <v>1</v>
      </c>
      <c r="F152" s="112">
        <v>235000</v>
      </c>
      <c r="G152" s="112">
        <v>12</v>
      </c>
      <c r="H152" s="112">
        <v>226</v>
      </c>
      <c r="I152" s="112">
        <v>2706</v>
      </c>
      <c r="J152" s="174">
        <f t="shared" si="2"/>
        <v>38047</v>
      </c>
    </row>
    <row r="153" spans="1:10">
      <c r="A153" s="112">
        <v>152</v>
      </c>
      <c r="B153" s="112">
        <v>52</v>
      </c>
      <c r="C153" s="112" t="s">
        <v>1</v>
      </c>
      <c r="D153" s="112">
        <v>16</v>
      </c>
      <c r="E153" s="112">
        <v>1</v>
      </c>
      <c r="F153" s="112">
        <v>496000</v>
      </c>
      <c r="G153" s="112">
        <v>6</v>
      </c>
      <c r="H153" s="112">
        <v>103</v>
      </c>
      <c r="I153" s="112">
        <v>18978</v>
      </c>
      <c r="J153" s="174">
        <f t="shared" si="2"/>
        <v>41791</v>
      </c>
    </row>
    <row r="154" spans="1:10">
      <c r="A154" s="112">
        <v>153</v>
      </c>
      <c r="B154" s="112">
        <v>37</v>
      </c>
      <c r="C154" s="112" t="s">
        <v>0</v>
      </c>
      <c r="D154" s="112">
        <v>22</v>
      </c>
      <c r="E154" s="112">
        <v>1</v>
      </c>
      <c r="F154" s="112">
        <v>396000</v>
      </c>
      <c r="G154" s="112">
        <v>12</v>
      </c>
      <c r="H154" s="112">
        <v>158</v>
      </c>
      <c r="I154" s="112">
        <v>16083</v>
      </c>
      <c r="J154" s="174">
        <f t="shared" si="2"/>
        <v>40118</v>
      </c>
    </row>
    <row r="155" spans="1:10">
      <c r="A155" s="112">
        <v>154</v>
      </c>
      <c r="B155" s="112">
        <v>33</v>
      </c>
      <c r="C155" s="112" t="s">
        <v>0</v>
      </c>
      <c r="D155" s="112">
        <v>22</v>
      </c>
      <c r="E155" s="112">
        <v>1</v>
      </c>
      <c r="F155" s="112">
        <v>585000</v>
      </c>
      <c r="G155" s="112">
        <v>12</v>
      </c>
      <c r="H155" s="112">
        <v>227</v>
      </c>
      <c r="I155" s="112">
        <v>9346</v>
      </c>
      <c r="J155" s="174">
        <f t="shared" si="2"/>
        <v>38018</v>
      </c>
    </row>
    <row r="156" spans="1:10">
      <c r="A156" s="112">
        <v>155</v>
      </c>
      <c r="B156" s="112">
        <v>37</v>
      </c>
      <c r="C156" s="112" t="s">
        <v>0</v>
      </c>
      <c r="D156" s="112">
        <v>16</v>
      </c>
      <c r="E156" s="112">
        <v>1</v>
      </c>
      <c r="F156" s="112">
        <v>617000</v>
      </c>
      <c r="G156" s="112">
        <v>6</v>
      </c>
      <c r="H156" s="112">
        <v>2</v>
      </c>
      <c r="I156" s="112">
        <v>2884</v>
      </c>
      <c r="J156" s="174">
        <f t="shared" si="2"/>
        <v>44866</v>
      </c>
    </row>
    <row r="157" spans="1:10">
      <c r="A157" s="112">
        <v>156</v>
      </c>
      <c r="B157" s="112">
        <v>28</v>
      </c>
      <c r="C157" s="112" t="s">
        <v>1</v>
      </c>
      <c r="D157" s="112">
        <v>16</v>
      </c>
      <c r="E157" s="112">
        <v>1</v>
      </c>
      <c r="F157" s="112">
        <v>758000</v>
      </c>
      <c r="G157" s="112">
        <v>6</v>
      </c>
      <c r="H157" s="112">
        <v>0</v>
      </c>
      <c r="I157" s="112">
        <v>22885</v>
      </c>
      <c r="J157" s="174">
        <f t="shared" si="2"/>
        <v>44927</v>
      </c>
    </row>
    <row r="158" spans="1:10">
      <c r="A158" s="112">
        <v>157</v>
      </c>
      <c r="B158" s="112">
        <v>40</v>
      </c>
      <c r="C158" s="112" t="s">
        <v>0</v>
      </c>
      <c r="D158" s="112">
        <v>16</v>
      </c>
      <c r="E158" s="112">
        <v>1</v>
      </c>
      <c r="F158" s="112">
        <v>655000</v>
      </c>
      <c r="G158" s="112">
        <v>6</v>
      </c>
      <c r="H158" s="112">
        <v>0</v>
      </c>
      <c r="I158" s="112">
        <v>12546</v>
      </c>
      <c r="J158" s="174">
        <f t="shared" si="2"/>
        <v>44927</v>
      </c>
    </row>
    <row r="159" spans="1:10">
      <c r="A159" s="112">
        <v>158</v>
      </c>
      <c r="B159" s="112">
        <v>47</v>
      </c>
      <c r="C159" s="112" t="s">
        <v>0</v>
      </c>
      <c r="D159" s="112">
        <v>16</v>
      </c>
      <c r="E159" s="112">
        <v>1</v>
      </c>
      <c r="F159" s="112">
        <v>517000</v>
      </c>
      <c r="G159" s="112">
        <v>6</v>
      </c>
      <c r="H159" s="112">
        <v>96</v>
      </c>
      <c r="I159" s="112">
        <v>21138</v>
      </c>
      <c r="J159" s="174">
        <f t="shared" si="2"/>
        <v>42005</v>
      </c>
    </row>
    <row r="160" spans="1:10">
      <c r="A160" s="112">
        <v>159</v>
      </c>
      <c r="B160" s="112">
        <v>52</v>
      </c>
      <c r="C160" s="112" t="s">
        <v>0</v>
      </c>
      <c r="D160" s="112">
        <v>22</v>
      </c>
      <c r="E160" s="112">
        <v>1</v>
      </c>
      <c r="F160" s="112">
        <v>603000</v>
      </c>
      <c r="G160" s="112">
        <v>12</v>
      </c>
      <c r="H160" s="112">
        <v>47</v>
      </c>
      <c r="I160" s="112">
        <v>19202</v>
      </c>
      <c r="J160" s="174">
        <f t="shared" si="2"/>
        <v>43497</v>
      </c>
    </row>
    <row r="161" spans="1:10">
      <c r="A161" s="112">
        <v>160</v>
      </c>
      <c r="B161" s="112">
        <v>44</v>
      </c>
      <c r="C161" s="112" t="s">
        <v>0</v>
      </c>
      <c r="D161" s="112">
        <v>16</v>
      </c>
      <c r="E161" s="112">
        <v>1</v>
      </c>
      <c r="F161" s="112">
        <v>708000</v>
      </c>
      <c r="G161" s="112">
        <v>6</v>
      </c>
      <c r="H161" s="112">
        <v>63</v>
      </c>
      <c r="I161" s="112">
        <v>20329</v>
      </c>
      <c r="J161" s="174">
        <f t="shared" si="2"/>
        <v>43009</v>
      </c>
    </row>
    <row r="162" spans="1:10">
      <c r="A162" s="112">
        <v>161</v>
      </c>
      <c r="B162" s="112">
        <v>28</v>
      </c>
      <c r="C162" s="112" t="s">
        <v>1</v>
      </c>
      <c r="D162" s="112">
        <v>16</v>
      </c>
      <c r="E162" s="112">
        <v>1</v>
      </c>
      <c r="F162" s="112">
        <v>333000</v>
      </c>
      <c r="G162" s="112">
        <v>6</v>
      </c>
      <c r="H162" s="112">
        <v>53</v>
      </c>
      <c r="I162" s="112">
        <v>7417</v>
      </c>
      <c r="J162" s="174">
        <f t="shared" si="2"/>
        <v>43313</v>
      </c>
    </row>
    <row r="163" spans="1:10">
      <c r="A163" s="112">
        <v>162</v>
      </c>
      <c r="B163" s="112">
        <v>47</v>
      </c>
      <c r="C163" s="112" t="s">
        <v>1</v>
      </c>
      <c r="D163" s="112">
        <v>16</v>
      </c>
      <c r="E163" s="112">
        <v>1</v>
      </c>
      <c r="F163" s="112">
        <v>760000</v>
      </c>
      <c r="G163" s="112">
        <v>6</v>
      </c>
      <c r="H163" s="112">
        <v>152</v>
      </c>
      <c r="I163" s="112">
        <v>17478</v>
      </c>
      <c r="J163" s="174">
        <f t="shared" si="2"/>
        <v>40299</v>
      </c>
    </row>
    <row r="164" spans="1:10">
      <c r="A164" s="112">
        <v>163</v>
      </c>
      <c r="B164" s="112">
        <v>28</v>
      </c>
      <c r="C164" s="112" t="s">
        <v>0</v>
      </c>
      <c r="D164" s="112">
        <v>16</v>
      </c>
      <c r="E164" s="112">
        <v>1</v>
      </c>
      <c r="F164" s="112">
        <v>708000</v>
      </c>
      <c r="G164" s="112">
        <v>6</v>
      </c>
      <c r="H164" s="112">
        <v>51</v>
      </c>
      <c r="I164" s="112">
        <v>19841</v>
      </c>
      <c r="J164" s="174">
        <f t="shared" si="2"/>
        <v>43374</v>
      </c>
    </row>
    <row r="165" spans="1:10">
      <c r="A165" s="112">
        <v>164</v>
      </c>
      <c r="B165" s="112">
        <v>31</v>
      </c>
      <c r="C165" s="112" t="s">
        <v>1</v>
      </c>
      <c r="D165" s="112">
        <v>22</v>
      </c>
      <c r="E165" s="112">
        <v>1</v>
      </c>
      <c r="F165" s="112">
        <v>686000</v>
      </c>
      <c r="G165" s="112">
        <v>12</v>
      </c>
      <c r="H165" s="112">
        <v>101</v>
      </c>
      <c r="I165" s="112">
        <v>12617</v>
      </c>
      <c r="J165" s="174">
        <f t="shared" si="2"/>
        <v>41852</v>
      </c>
    </row>
    <row r="166" spans="1:10">
      <c r="A166" s="112">
        <v>165</v>
      </c>
      <c r="B166" s="112">
        <v>59</v>
      </c>
      <c r="C166" s="112" t="s">
        <v>1</v>
      </c>
      <c r="D166" s="112">
        <v>22</v>
      </c>
      <c r="E166" s="112">
        <v>1</v>
      </c>
      <c r="F166" s="112">
        <v>340000</v>
      </c>
      <c r="G166" s="112">
        <v>12</v>
      </c>
      <c r="H166" s="112">
        <v>20</v>
      </c>
      <c r="I166" s="112">
        <v>15948</v>
      </c>
      <c r="J166" s="174">
        <f t="shared" si="2"/>
        <v>44317</v>
      </c>
    </row>
    <row r="167" spans="1:10">
      <c r="A167" s="112">
        <v>166</v>
      </c>
      <c r="B167" s="112">
        <v>33</v>
      </c>
      <c r="C167" s="112" t="s">
        <v>1</v>
      </c>
      <c r="D167" s="112">
        <v>22</v>
      </c>
      <c r="E167" s="112">
        <v>1</v>
      </c>
      <c r="F167" s="112">
        <v>376000</v>
      </c>
      <c r="G167" s="112">
        <v>12</v>
      </c>
      <c r="H167" s="112">
        <v>3</v>
      </c>
      <c r="I167" s="112">
        <v>14745</v>
      </c>
      <c r="J167" s="174">
        <f t="shared" si="2"/>
        <v>44835</v>
      </c>
    </row>
    <row r="168" spans="1:10">
      <c r="A168" s="112">
        <v>167</v>
      </c>
      <c r="B168" s="112">
        <v>45</v>
      </c>
      <c r="C168" s="112" t="s">
        <v>1</v>
      </c>
      <c r="D168" s="112">
        <v>16</v>
      </c>
      <c r="E168" s="112">
        <v>1</v>
      </c>
      <c r="F168" s="112">
        <v>701000</v>
      </c>
      <c r="G168" s="112">
        <v>6</v>
      </c>
      <c r="H168" s="112">
        <v>0</v>
      </c>
      <c r="I168" s="112">
        <v>8980</v>
      </c>
      <c r="J168" s="174">
        <f t="shared" si="2"/>
        <v>44927</v>
      </c>
    </row>
    <row r="169" spans="1:10">
      <c r="A169" s="112">
        <v>168</v>
      </c>
      <c r="B169" s="112">
        <v>49</v>
      </c>
      <c r="C169" s="112" t="s">
        <v>0</v>
      </c>
      <c r="D169" s="112">
        <v>22</v>
      </c>
      <c r="E169" s="112">
        <v>1</v>
      </c>
      <c r="F169" s="112">
        <v>149000</v>
      </c>
      <c r="G169" s="112">
        <v>12</v>
      </c>
      <c r="H169" s="112">
        <v>136</v>
      </c>
      <c r="I169" s="112">
        <v>17737</v>
      </c>
      <c r="J169" s="174">
        <f t="shared" si="2"/>
        <v>40787</v>
      </c>
    </row>
    <row r="170" spans="1:10">
      <c r="A170" s="112">
        <v>169</v>
      </c>
      <c r="B170" s="112">
        <v>54</v>
      </c>
      <c r="C170" s="112" t="s">
        <v>0</v>
      </c>
      <c r="D170" s="112">
        <v>22</v>
      </c>
      <c r="E170" s="112">
        <v>1</v>
      </c>
      <c r="F170" s="112">
        <v>398000</v>
      </c>
      <c r="G170" s="112">
        <v>12</v>
      </c>
      <c r="H170" s="112">
        <v>204</v>
      </c>
      <c r="I170" s="112">
        <v>3085</v>
      </c>
      <c r="J170" s="174">
        <f t="shared" si="2"/>
        <v>38718</v>
      </c>
    </row>
    <row r="171" spans="1:10">
      <c r="A171" s="112">
        <v>170</v>
      </c>
      <c r="B171" s="112">
        <v>27</v>
      </c>
      <c r="C171" s="112" t="s">
        <v>0</v>
      </c>
      <c r="D171" s="112">
        <v>16</v>
      </c>
      <c r="E171" s="112">
        <v>1</v>
      </c>
      <c r="F171" s="112">
        <v>445000</v>
      </c>
      <c r="G171" s="112">
        <v>6</v>
      </c>
      <c r="H171" s="112">
        <v>97</v>
      </c>
      <c r="I171" s="112">
        <v>16591</v>
      </c>
      <c r="J171" s="174">
        <f t="shared" si="2"/>
        <v>41974</v>
      </c>
    </row>
    <row r="172" spans="1:10">
      <c r="A172" s="112">
        <v>171</v>
      </c>
      <c r="B172" s="112">
        <v>55</v>
      </c>
      <c r="C172" s="112" t="s">
        <v>0</v>
      </c>
      <c r="D172" s="112">
        <v>22</v>
      </c>
      <c r="E172" s="112">
        <v>1</v>
      </c>
      <c r="F172" s="112">
        <v>214000</v>
      </c>
      <c r="G172" s="112">
        <v>12</v>
      </c>
      <c r="H172" s="112">
        <v>144</v>
      </c>
      <c r="I172" s="112">
        <v>9833</v>
      </c>
      <c r="J172" s="174">
        <f t="shared" si="2"/>
        <v>40544</v>
      </c>
    </row>
    <row r="173" spans="1:10">
      <c r="A173" s="112">
        <v>172</v>
      </c>
      <c r="B173" s="112">
        <v>56</v>
      </c>
      <c r="C173" s="112" t="s">
        <v>1</v>
      </c>
      <c r="D173" s="112">
        <v>16</v>
      </c>
      <c r="E173" s="112">
        <v>1</v>
      </c>
      <c r="F173" s="112">
        <v>669000</v>
      </c>
      <c r="G173" s="112">
        <v>6</v>
      </c>
      <c r="H173" s="112">
        <v>98</v>
      </c>
      <c r="I173" s="112">
        <v>10810</v>
      </c>
      <c r="J173" s="174">
        <f t="shared" si="2"/>
        <v>41944</v>
      </c>
    </row>
    <row r="174" spans="1:10">
      <c r="A174" s="112">
        <v>173</v>
      </c>
      <c r="B174" s="112">
        <v>49</v>
      </c>
      <c r="C174" s="112" t="s">
        <v>1</v>
      </c>
      <c r="D174" s="112">
        <v>16</v>
      </c>
      <c r="E174" s="112">
        <v>1</v>
      </c>
      <c r="F174" s="112">
        <v>987000</v>
      </c>
      <c r="G174" s="112">
        <v>6</v>
      </c>
      <c r="H174" s="112">
        <v>70</v>
      </c>
      <c r="I174" s="112">
        <v>13907</v>
      </c>
      <c r="J174" s="174">
        <f t="shared" si="2"/>
        <v>42795</v>
      </c>
    </row>
    <row r="175" spans="1:10">
      <c r="A175" s="112">
        <v>174</v>
      </c>
      <c r="B175" s="112">
        <v>40</v>
      </c>
      <c r="C175" s="112" t="s">
        <v>1</v>
      </c>
      <c r="D175" s="112">
        <v>22</v>
      </c>
      <c r="E175" s="112">
        <v>1</v>
      </c>
      <c r="F175" s="112">
        <v>931000</v>
      </c>
      <c r="G175" s="112">
        <v>12</v>
      </c>
      <c r="H175" s="112">
        <v>45</v>
      </c>
      <c r="I175" s="112">
        <v>5004</v>
      </c>
      <c r="J175" s="174">
        <f t="shared" si="2"/>
        <v>43556</v>
      </c>
    </row>
    <row r="176" spans="1:10">
      <c r="A176" s="112">
        <v>175</v>
      </c>
      <c r="B176" s="112">
        <v>34</v>
      </c>
      <c r="C176" s="112" t="s">
        <v>1</v>
      </c>
      <c r="D176" s="112">
        <v>22</v>
      </c>
      <c r="E176" s="112">
        <v>1</v>
      </c>
      <c r="F176" s="112">
        <v>161000</v>
      </c>
      <c r="G176" s="112">
        <v>12</v>
      </c>
      <c r="H176" s="112">
        <v>70</v>
      </c>
      <c r="I176" s="112">
        <v>2557</v>
      </c>
      <c r="J176" s="174">
        <f t="shared" si="2"/>
        <v>42795</v>
      </c>
    </row>
    <row r="177" spans="1:10">
      <c r="A177" s="112">
        <v>176</v>
      </c>
      <c r="B177" s="112">
        <v>47</v>
      </c>
      <c r="C177" s="112" t="s">
        <v>1</v>
      </c>
      <c r="D177" s="112">
        <v>16</v>
      </c>
      <c r="E177" s="112">
        <v>1</v>
      </c>
      <c r="F177" s="112">
        <v>580000</v>
      </c>
      <c r="G177" s="112">
        <v>6</v>
      </c>
      <c r="H177" s="112">
        <v>157</v>
      </c>
      <c r="I177" s="112">
        <v>10581</v>
      </c>
      <c r="J177" s="174">
        <f t="shared" si="2"/>
        <v>40148</v>
      </c>
    </row>
    <row r="178" spans="1:10">
      <c r="A178" s="112">
        <v>177</v>
      </c>
      <c r="B178" s="112">
        <v>49</v>
      </c>
      <c r="C178" s="112" t="s">
        <v>0</v>
      </c>
      <c r="D178" s="112">
        <v>16</v>
      </c>
      <c r="E178" s="112">
        <v>1</v>
      </c>
      <c r="F178" s="112">
        <v>406000</v>
      </c>
      <c r="G178" s="112">
        <v>6</v>
      </c>
      <c r="H178" s="112">
        <v>0</v>
      </c>
      <c r="I178" s="112">
        <v>14249</v>
      </c>
      <c r="J178" s="174">
        <f t="shared" si="2"/>
        <v>44927</v>
      </c>
    </row>
    <row r="179" spans="1:10">
      <c r="A179" s="112">
        <v>178</v>
      </c>
      <c r="B179" s="112">
        <v>36</v>
      </c>
      <c r="C179" s="112" t="s">
        <v>0</v>
      </c>
      <c r="D179" s="112">
        <v>16</v>
      </c>
      <c r="E179" s="112">
        <v>1</v>
      </c>
      <c r="F179" s="112">
        <v>983000</v>
      </c>
      <c r="G179" s="112">
        <v>6</v>
      </c>
      <c r="H179" s="112">
        <v>68</v>
      </c>
      <c r="I179" s="112">
        <v>15737</v>
      </c>
      <c r="J179" s="174">
        <f t="shared" si="2"/>
        <v>42856</v>
      </c>
    </row>
    <row r="180" spans="1:10">
      <c r="A180" s="112">
        <v>179</v>
      </c>
      <c r="B180" s="112">
        <v>49</v>
      </c>
      <c r="C180" s="112" t="s">
        <v>1</v>
      </c>
      <c r="D180" s="112">
        <v>22</v>
      </c>
      <c r="E180" s="112">
        <v>1</v>
      </c>
      <c r="F180" s="112">
        <v>682000</v>
      </c>
      <c r="G180" s="112">
        <v>12</v>
      </c>
      <c r="H180" s="112">
        <v>2</v>
      </c>
      <c r="I180" s="112">
        <v>21598</v>
      </c>
      <c r="J180" s="174">
        <f t="shared" si="2"/>
        <v>44866</v>
      </c>
    </row>
    <row r="181" spans="1:10">
      <c r="A181" s="112">
        <v>180</v>
      </c>
      <c r="B181" s="112">
        <v>31</v>
      </c>
      <c r="C181" s="112" t="s">
        <v>1</v>
      </c>
      <c r="D181" s="112">
        <v>22</v>
      </c>
      <c r="E181" s="112">
        <v>1</v>
      </c>
      <c r="F181" s="112">
        <v>823000</v>
      </c>
      <c r="G181" s="112">
        <v>12</v>
      </c>
      <c r="H181" s="112">
        <v>262</v>
      </c>
      <c r="I181" s="112">
        <v>3032</v>
      </c>
      <c r="J181" s="174">
        <f t="shared" si="2"/>
        <v>36951</v>
      </c>
    </row>
    <row r="182" spans="1:10">
      <c r="A182" s="112">
        <v>181</v>
      </c>
      <c r="B182" s="112">
        <v>34</v>
      </c>
      <c r="C182" s="112" t="s">
        <v>0</v>
      </c>
      <c r="D182" s="112">
        <v>16</v>
      </c>
      <c r="E182" s="112">
        <v>1</v>
      </c>
      <c r="F182" s="112">
        <v>126000</v>
      </c>
      <c r="G182" s="112">
        <v>6</v>
      </c>
      <c r="H182" s="112">
        <v>120</v>
      </c>
      <c r="I182" s="112">
        <v>5994</v>
      </c>
      <c r="J182" s="174">
        <f t="shared" si="2"/>
        <v>41275</v>
      </c>
    </row>
    <row r="183" spans="1:10">
      <c r="A183" s="112">
        <v>182</v>
      </c>
      <c r="B183" s="112">
        <v>25</v>
      </c>
      <c r="C183" s="112" t="s">
        <v>1</v>
      </c>
      <c r="D183" s="112">
        <v>16</v>
      </c>
      <c r="E183" s="112">
        <v>1</v>
      </c>
      <c r="F183" s="112">
        <v>607000</v>
      </c>
      <c r="G183" s="112">
        <v>6</v>
      </c>
      <c r="H183" s="112">
        <v>167</v>
      </c>
      <c r="I183" s="112">
        <v>6787</v>
      </c>
      <c r="J183" s="174">
        <f t="shared" si="2"/>
        <v>39845</v>
      </c>
    </row>
    <row r="184" spans="1:10">
      <c r="A184" s="112">
        <v>183</v>
      </c>
      <c r="B184" s="112">
        <v>35</v>
      </c>
      <c r="C184" s="112" t="s">
        <v>1</v>
      </c>
      <c r="D184" s="112">
        <v>16</v>
      </c>
      <c r="E184" s="112">
        <v>1</v>
      </c>
      <c r="F184" s="112">
        <v>310000</v>
      </c>
      <c r="G184" s="112">
        <v>6</v>
      </c>
      <c r="H184" s="112">
        <v>177</v>
      </c>
      <c r="I184" s="112">
        <v>22935</v>
      </c>
      <c r="J184" s="174">
        <f t="shared" si="2"/>
        <v>39539</v>
      </c>
    </row>
    <row r="185" spans="1:10">
      <c r="A185" s="112">
        <v>184</v>
      </c>
      <c r="B185" s="112">
        <v>32</v>
      </c>
      <c r="C185" s="112" t="s">
        <v>1</v>
      </c>
      <c r="D185" s="112">
        <v>16</v>
      </c>
      <c r="E185" s="112">
        <v>1</v>
      </c>
      <c r="F185" s="112">
        <v>451000</v>
      </c>
      <c r="G185" s="112">
        <v>6</v>
      </c>
      <c r="H185" s="112">
        <v>0</v>
      </c>
      <c r="I185" s="112">
        <v>7504</v>
      </c>
      <c r="J185" s="174">
        <f t="shared" si="2"/>
        <v>44927</v>
      </c>
    </row>
    <row r="186" spans="1:10">
      <c r="A186" s="112">
        <v>185</v>
      </c>
      <c r="B186" s="112">
        <v>54</v>
      </c>
      <c r="C186" s="112" t="s">
        <v>0</v>
      </c>
      <c r="D186" s="112">
        <v>22</v>
      </c>
      <c r="E186" s="112">
        <v>1</v>
      </c>
      <c r="F186" s="112">
        <v>535000</v>
      </c>
      <c r="G186" s="112">
        <v>12</v>
      </c>
      <c r="H186" s="112">
        <v>192</v>
      </c>
      <c r="I186" s="112">
        <v>14132</v>
      </c>
      <c r="J186" s="174">
        <f t="shared" si="2"/>
        <v>39083</v>
      </c>
    </row>
    <row r="187" spans="1:10">
      <c r="A187" s="112">
        <v>186</v>
      </c>
      <c r="B187" s="112">
        <v>56</v>
      </c>
      <c r="C187" s="112" t="s">
        <v>0</v>
      </c>
      <c r="D187" s="112">
        <v>22</v>
      </c>
      <c r="E187" s="112">
        <v>1</v>
      </c>
      <c r="F187" s="112">
        <v>700000</v>
      </c>
      <c r="G187" s="112">
        <v>12</v>
      </c>
      <c r="H187" s="112">
        <v>212</v>
      </c>
      <c r="I187" s="112">
        <v>12670</v>
      </c>
      <c r="J187" s="174">
        <f t="shared" si="2"/>
        <v>38473</v>
      </c>
    </row>
    <row r="188" spans="1:10">
      <c r="A188" s="112">
        <v>187</v>
      </c>
      <c r="B188" s="112">
        <v>56</v>
      </c>
      <c r="C188" s="112" t="s">
        <v>0</v>
      </c>
      <c r="D188" s="112">
        <v>22</v>
      </c>
      <c r="E188" s="112">
        <v>1</v>
      </c>
      <c r="F188" s="112">
        <v>452000</v>
      </c>
      <c r="G188" s="112">
        <v>12</v>
      </c>
      <c r="H188" s="112">
        <v>241</v>
      </c>
      <c r="I188" s="112">
        <v>10218</v>
      </c>
      <c r="J188" s="174">
        <f t="shared" si="2"/>
        <v>37591</v>
      </c>
    </row>
    <row r="189" spans="1:10">
      <c r="A189" s="112">
        <v>188</v>
      </c>
      <c r="B189" s="112">
        <v>60</v>
      </c>
      <c r="C189" s="112" t="s">
        <v>1</v>
      </c>
      <c r="D189" s="112">
        <v>22</v>
      </c>
      <c r="E189" s="112">
        <v>1</v>
      </c>
      <c r="F189" s="112">
        <v>845000</v>
      </c>
      <c r="G189" s="112">
        <v>12</v>
      </c>
      <c r="H189" s="112">
        <v>52</v>
      </c>
      <c r="I189" s="112">
        <v>14527</v>
      </c>
      <c r="J189" s="174">
        <f t="shared" si="2"/>
        <v>43344</v>
      </c>
    </row>
    <row r="190" spans="1:10">
      <c r="A190" s="112">
        <v>189</v>
      </c>
      <c r="B190" s="112">
        <v>47</v>
      </c>
      <c r="C190" s="112" t="s">
        <v>0</v>
      </c>
      <c r="D190" s="112">
        <v>22</v>
      </c>
      <c r="E190" s="112">
        <v>1</v>
      </c>
      <c r="F190" s="112">
        <v>425000</v>
      </c>
      <c r="G190" s="112">
        <v>12</v>
      </c>
      <c r="H190" s="112">
        <v>127</v>
      </c>
      <c r="I190" s="112">
        <v>21102</v>
      </c>
      <c r="J190" s="174">
        <f t="shared" si="2"/>
        <v>41061</v>
      </c>
    </row>
    <row r="191" spans="1:10">
      <c r="A191" s="112">
        <v>190</v>
      </c>
      <c r="B191" s="112">
        <v>40</v>
      </c>
      <c r="C191" s="112" t="s">
        <v>1</v>
      </c>
      <c r="D191" s="112">
        <v>16</v>
      </c>
      <c r="E191" s="112">
        <v>1</v>
      </c>
      <c r="F191" s="112">
        <v>322000</v>
      </c>
      <c r="G191" s="112">
        <v>6</v>
      </c>
      <c r="H191" s="112">
        <v>0</v>
      </c>
      <c r="I191" s="112">
        <v>7810</v>
      </c>
      <c r="J191" s="174">
        <f t="shared" si="2"/>
        <v>44927</v>
      </c>
    </row>
    <row r="192" spans="1:10">
      <c r="A192" s="112">
        <v>191</v>
      </c>
      <c r="B192" s="112">
        <v>45</v>
      </c>
      <c r="C192" s="112" t="s">
        <v>0</v>
      </c>
      <c r="D192" s="112">
        <v>16</v>
      </c>
      <c r="E192" s="112">
        <v>1</v>
      </c>
      <c r="F192" s="112">
        <v>539000</v>
      </c>
      <c r="G192" s="112">
        <v>6</v>
      </c>
      <c r="H192" s="112">
        <v>96</v>
      </c>
      <c r="I192" s="112">
        <v>7046</v>
      </c>
      <c r="J192" s="174">
        <f t="shared" si="2"/>
        <v>42005</v>
      </c>
    </row>
    <row r="193" spans="1:10">
      <c r="A193" s="112">
        <v>192</v>
      </c>
      <c r="B193" s="112">
        <v>38</v>
      </c>
      <c r="C193" s="112" t="s">
        <v>0</v>
      </c>
      <c r="D193" s="112">
        <v>16</v>
      </c>
      <c r="E193" s="112">
        <v>1</v>
      </c>
      <c r="F193" s="112">
        <v>895000</v>
      </c>
      <c r="G193" s="112">
        <v>6</v>
      </c>
      <c r="H193" s="112">
        <v>0</v>
      </c>
      <c r="I193" s="112">
        <v>19838</v>
      </c>
      <c r="J193" s="174">
        <f t="shared" si="2"/>
        <v>44927</v>
      </c>
    </row>
    <row r="194" spans="1:10">
      <c r="A194" s="112">
        <v>193</v>
      </c>
      <c r="B194" s="112">
        <v>42</v>
      </c>
      <c r="C194" s="112" t="s">
        <v>1</v>
      </c>
      <c r="D194" s="112">
        <v>16</v>
      </c>
      <c r="E194" s="112">
        <v>1</v>
      </c>
      <c r="F194" s="112">
        <v>974000</v>
      </c>
      <c r="G194" s="112">
        <v>6</v>
      </c>
      <c r="H194" s="112">
        <v>0</v>
      </c>
      <c r="I194" s="112">
        <v>8201</v>
      </c>
      <c r="J194" s="174">
        <f t="shared" ref="J194:J257" si="3">EDATE(DATE(YEAR(Valn_date),MONTH(Valn_date),DAY(Valn_date)+1),-H194)</f>
        <v>44927</v>
      </c>
    </row>
    <row r="195" spans="1:10">
      <c r="A195" s="112">
        <v>194</v>
      </c>
      <c r="B195" s="112">
        <v>34</v>
      </c>
      <c r="C195" s="112" t="s">
        <v>1</v>
      </c>
      <c r="D195" s="112">
        <v>16</v>
      </c>
      <c r="E195" s="112">
        <v>1</v>
      </c>
      <c r="F195" s="112">
        <v>205000</v>
      </c>
      <c r="G195" s="112">
        <v>6</v>
      </c>
      <c r="H195" s="112">
        <v>157</v>
      </c>
      <c r="I195" s="112">
        <v>12008</v>
      </c>
      <c r="J195" s="174">
        <f t="shared" si="3"/>
        <v>40148</v>
      </c>
    </row>
    <row r="196" spans="1:10">
      <c r="A196" s="112">
        <v>195</v>
      </c>
      <c r="B196" s="112">
        <v>49</v>
      </c>
      <c r="C196" s="112" t="s">
        <v>0</v>
      </c>
      <c r="D196" s="112">
        <v>16</v>
      </c>
      <c r="E196" s="112">
        <v>1</v>
      </c>
      <c r="F196" s="112">
        <v>247000</v>
      </c>
      <c r="G196" s="112">
        <v>6</v>
      </c>
      <c r="H196" s="112">
        <v>68</v>
      </c>
      <c r="I196" s="112">
        <v>8558</v>
      </c>
      <c r="J196" s="174">
        <f t="shared" si="3"/>
        <v>42856</v>
      </c>
    </row>
    <row r="197" spans="1:10">
      <c r="A197" s="112">
        <v>196</v>
      </c>
      <c r="B197" s="112">
        <v>59</v>
      </c>
      <c r="C197" s="112" t="s">
        <v>1</v>
      </c>
      <c r="D197" s="112">
        <v>16</v>
      </c>
      <c r="E197" s="112">
        <v>1</v>
      </c>
      <c r="F197" s="112">
        <v>168000</v>
      </c>
      <c r="G197" s="112">
        <v>6</v>
      </c>
      <c r="H197" s="112">
        <v>0</v>
      </c>
      <c r="I197" s="112">
        <v>10544</v>
      </c>
      <c r="J197" s="174">
        <f t="shared" si="3"/>
        <v>44927</v>
      </c>
    </row>
    <row r="198" spans="1:10">
      <c r="A198" s="112">
        <v>197</v>
      </c>
      <c r="B198" s="112">
        <v>30</v>
      </c>
      <c r="C198" s="112" t="s">
        <v>0</v>
      </c>
      <c r="D198" s="112">
        <v>16</v>
      </c>
      <c r="E198" s="112">
        <v>1</v>
      </c>
      <c r="F198" s="112">
        <v>233000</v>
      </c>
      <c r="G198" s="112">
        <v>6</v>
      </c>
      <c r="H198" s="112">
        <v>41</v>
      </c>
      <c r="I198" s="112">
        <v>21347</v>
      </c>
      <c r="J198" s="174">
        <f t="shared" si="3"/>
        <v>43678</v>
      </c>
    </row>
    <row r="199" spans="1:10">
      <c r="A199" s="112">
        <v>198</v>
      </c>
      <c r="B199" s="112">
        <v>27</v>
      </c>
      <c r="C199" s="112" t="s">
        <v>0</v>
      </c>
      <c r="D199" s="112">
        <v>16</v>
      </c>
      <c r="E199" s="112">
        <v>1</v>
      </c>
      <c r="F199" s="112">
        <v>900000</v>
      </c>
      <c r="G199" s="112">
        <v>6</v>
      </c>
      <c r="H199" s="112">
        <v>107</v>
      </c>
      <c r="I199" s="112">
        <v>18506</v>
      </c>
      <c r="J199" s="174">
        <f t="shared" si="3"/>
        <v>41671</v>
      </c>
    </row>
    <row r="200" spans="1:10">
      <c r="A200" s="112">
        <v>199</v>
      </c>
      <c r="B200" s="112">
        <v>38</v>
      </c>
      <c r="C200" s="112" t="s">
        <v>0</v>
      </c>
      <c r="D200" s="112">
        <v>16</v>
      </c>
      <c r="E200" s="112">
        <v>1</v>
      </c>
      <c r="F200" s="112">
        <v>744000</v>
      </c>
      <c r="G200" s="112">
        <v>6</v>
      </c>
      <c r="H200" s="112">
        <v>123</v>
      </c>
      <c r="I200" s="112">
        <v>9456</v>
      </c>
      <c r="J200" s="174">
        <f t="shared" si="3"/>
        <v>41183</v>
      </c>
    </row>
    <row r="201" spans="1:10">
      <c r="A201" s="112">
        <v>200</v>
      </c>
      <c r="B201" s="112">
        <v>39</v>
      </c>
      <c r="C201" s="112" t="s">
        <v>1</v>
      </c>
      <c r="D201" s="112">
        <v>16</v>
      </c>
      <c r="E201" s="112">
        <v>1</v>
      </c>
      <c r="F201" s="112">
        <v>808000</v>
      </c>
      <c r="G201" s="112">
        <v>6</v>
      </c>
      <c r="H201" s="112">
        <v>65</v>
      </c>
      <c r="I201" s="112">
        <v>4837</v>
      </c>
      <c r="J201" s="174">
        <f t="shared" si="3"/>
        <v>42948</v>
      </c>
    </row>
    <row r="202" spans="1:10">
      <c r="A202" s="112">
        <v>201</v>
      </c>
      <c r="B202" s="112">
        <v>39</v>
      </c>
      <c r="C202" s="112" t="s">
        <v>0</v>
      </c>
      <c r="D202" s="112">
        <v>16</v>
      </c>
      <c r="E202" s="112">
        <v>1</v>
      </c>
      <c r="F202" s="112">
        <v>787000</v>
      </c>
      <c r="G202" s="112">
        <v>6</v>
      </c>
      <c r="H202" s="112">
        <v>88</v>
      </c>
      <c r="I202" s="112">
        <v>23695</v>
      </c>
      <c r="J202" s="174">
        <f t="shared" si="3"/>
        <v>42248</v>
      </c>
    </row>
    <row r="203" spans="1:10">
      <c r="A203" s="112">
        <v>202</v>
      </c>
      <c r="B203" s="112">
        <v>31</v>
      </c>
      <c r="C203" s="112" t="s">
        <v>0</v>
      </c>
      <c r="D203" s="112">
        <v>16</v>
      </c>
      <c r="E203" s="112">
        <v>1</v>
      </c>
      <c r="F203" s="112">
        <v>394000</v>
      </c>
      <c r="G203" s="112">
        <v>6</v>
      </c>
      <c r="H203" s="112">
        <v>82</v>
      </c>
      <c r="I203" s="112">
        <v>4328</v>
      </c>
      <c r="J203" s="174">
        <f t="shared" si="3"/>
        <v>42430</v>
      </c>
    </row>
    <row r="204" spans="1:10">
      <c r="A204" s="112">
        <v>203</v>
      </c>
      <c r="B204" s="112">
        <v>30</v>
      </c>
      <c r="C204" s="112" t="s">
        <v>0</v>
      </c>
      <c r="D204" s="112">
        <v>22</v>
      </c>
      <c r="E204" s="112">
        <v>1</v>
      </c>
      <c r="F204" s="112">
        <v>461000</v>
      </c>
      <c r="G204" s="112">
        <v>12</v>
      </c>
      <c r="H204" s="112">
        <v>117</v>
      </c>
      <c r="I204" s="112">
        <v>16970</v>
      </c>
      <c r="J204" s="174">
        <f t="shared" si="3"/>
        <v>41365</v>
      </c>
    </row>
    <row r="205" spans="1:10">
      <c r="A205" s="112">
        <v>204</v>
      </c>
      <c r="B205" s="112">
        <v>33</v>
      </c>
      <c r="C205" s="112" t="s">
        <v>0</v>
      </c>
      <c r="D205" s="112">
        <v>16</v>
      </c>
      <c r="E205" s="112">
        <v>1</v>
      </c>
      <c r="F205" s="112">
        <v>413000</v>
      </c>
      <c r="G205" s="112">
        <v>6</v>
      </c>
      <c r="H205" s="112">
        <v>0</v>
      </c>
      <c r="I205" s="112">
        <v>20762</v>
      </c>
      <c r="J205" s="174">
        <f t="shared" si="3"/>
        <v>44927</v>
      </c>
    </row>
    <row r="206" spans="1:10">
      <c r="A206" s="112">
        <v>205</v>
      </c>
      <c r="B206" s="112">
        <v>45</v>
      </c>
      <c r="C206" s="112" t="s">
        <v>0</v>
      </c>
      <c r="D206" s="112">
        <v>22</v>
      </c>
      <c r="E206" s="112">
        <v>1</v>
      </c>
      <c r="F206" s="112">
        <v>570000</v>
      </c>
      <c r="G206" s="112">
        <v>12</v>
      </c>
      <c r="H206" s="112">
        <v>131</v>
      </c>
      <c r="I206" s="112">
        <v>9151</v>
      </c>
      <c r="J206" s="174">
        <f t="shared" si="3"/>
        <v>40940</v>
      </c>
    </row>
    <row r="207" spans="1:10">
      <c r="A207" s="112">
        <v>206</v>
      </c>
      <c r="B207" s="112">
        <v>53</v>
      </c>
      <c r="C207" s="112" t="s">
        <v>0</v>
      </c>
      <c r="D207" s="112">
        <v>22</v>
      </c>
      <c r="E207" s="112">
        <v>1</v>
      </c>
      <c r="F207" s="112">
        <v>173000</v>
      </c>
      <c r="G207" s="112">
        <v>12</v>
      </c>
      <c r="H207" s="112">
        <v>160</v>
      </c>
      <c r="I207" s="112">
        <v>15338</v>
      </c>
      <c r="J207" s="174">
        <f t="shared" si="3"/>
        <v>40057</v>
      </c>
    </row>
    <row r="208" spans="1:10">
      <c r="A208" s="112">
        <v>207</v>
      </c>
      <c r="B208" s="112">
        <v>42</v>
      </c>
      <c r="C208" s="112" t="s">
        <v>1</v>
      </c>
      <c r="D208" s="112">
        <v>16</v>
      </c>
      <c r="E208" s="112">
        <v>1</v>
      </c>
      <c r="F208" s="112">
        <v>571000</v>
      </c>
      <c r="G208" s="112">
        <v>6</v>
      </c>
      <c r="H208" s="112">
        <v>75</v>
      </c>
      <c r="I208" s="112">
        <v>23764</v>
      </c>
      <c r="J208" s="174">
        <f t="shared" si="3"/>
        <v>42644</v>
      </c>
    </row>
    <row r="209" spans="1:10">
      <c r="A209" s="112">
        <v>208</v>
      </c>
      <c r="B209" s="112">
        <v>32</v>
      </c>
      <c r="C209" s="112" t="s">
        <v>1</v>
      </c>
      <c r="D209" s="112">
        <v>22</v>
      </c>
      <c r="E209" s="112">
        <v>1</v>
      </c>
      <c r="F209" s="112">
        <v>498000</v>
      </c>
      <c r="G209" s="112">
        <v>12</v>
      </c>
      <c r="H209" s="112">
        <v>136</v>
      </c>
      <c r="I209" s="112">
        <v>19609</v>
      </c>
      <c r="J209" s="174">
        <f t="shared" si="3"/>
        <v>40787</v>
      </c>
    </row>
    <row r="210" spans="1:10">
      <c r="A210" s="112">
        <v>209</v>
      </c>
      <c r="B210" s="112">
        <v>40</v>
      </c>
      <c r="C210" s="112" t="s">
        <v>1</v>
      </c>
      <c r="D210" s="112">
        <v>22</v>
      </c>
      <c r="E210" s="112">
        <v>1</v>
      </c>
      <c r="F210" s="112">
        <v>617000</v>
      </c>
      <c r="G210" s="112">
        <v>12</v>
      </c>
      <c r="H210" s="112">
        <v>36</v>
      </c>
      <c r="I210" s="112">
        <v>9243</v>
      </c>
      <c r="J210" s="174">
        <f t="shared" si="3"/>
        <v>43831</v>
      </c>
    </row>
    <row r="211" spans="1:10">
      <c r="A211" s="112">
        <v>210</v>
      </c>
      <c r="B211" s="112">
        <v>44</v>
      </c>
      <c r="C211" s="112" t="s">
        <v>1</v>
      </c>
      <c r="D211" s="112">
        <v>22</v>
      </c>
      <c r="E211" s="112">
        <v>1</v>
      </c>
      <c r="F211" s="112">
        <v>929000</v>
      </c>
      <c r="G211" s="112">
        <v>12</v>
      </c>
      <c r="H211" s="112">
        <v>223</v>
      </c>
      <c r="I211" s="112">
        <v>24199</v>
      </c>
      <c r="J211" s="174">
        <f t="shared" si="3"/>
        <v>38139</v>
      </c>
    </row>
    <row r="212" spans="1:10">
      <c r="A212" s="112">
        <v>211</v>
      </c>
      <c r="B212" s="112">
        <v>58</v>
      </c>
      <c r="C212" s="112" t="s">
        <v>0</v>
      </c>
      <c r="D212" s="112">
        <v>22</v>
      </c>
      <c r="E212" s="112">
        <v>1</v>
      </c>
      <c r="F212" s="112">
        <v>944000</v>
      </c>
      <c r="G212" s="112">
        <v>12</v>
      </c>
      <c r="H212" s="112">
        <v>93</v>
      </c>
      <c r="I212" s="112">
        <v>8895</v>
      </c>
      <c r="J212" s="174">
        <f t="shared" si="3"/>
        <v>42095</v>
      </c>
    </row>
    <row r="213" spans="1:10">
      <c r="A213" s="112">
        <v>212</v>
      </c>
      <c r="B213" s="112">
        <v>38</v>
      </c>
      <c r="C213" s="112" t="s">
        <v>0</v>
      </c>
      <c r="D213" s="112">
        <v>16</v>
      </c>
      <c r="E213" s="112">
        <v>1</v>
      </c>
      <c r="F213" s="112">
        <v>469000</v>
      </c>
      <c r="G213" s="112">
        <v>6</v>
      </c>
      <c r="H213" s="112">
        <v>26</v>
      </c>
      <c r="I213" s="112">
        <v>2772</v>
      </c>
      <c r="J213" s="174">
        <f t="shared" si="3"/>
        <v>44136</v>
      </c>
    </row>
    <row r="214" spans="1:10">
      <c r="A214" s="112">
        <v>213</v>
      </c>
      <c r="B214" s="112">
        <v>33</v>
      </c>
      <c r="C214" s="112" t="s">
        <v>1</v>
      </c>
      <c r="D214" s="112">
        <v>22</v>
      </c>
      <c r="E214" s="112">
        <v>1</v>
      </c>
      <c r="F214" s="112">
        <v>185000</v>
      </c>
      <c r="G214" s="112">
        <v>12</v>
      </c>
      <c r="H214" s="112">
        <v>38</v>
      </c>
      <c r="I214" s="112">
        <v>13644</v>
      </c>
      <c r="J214" s="174">
        <f t="shared" si="3"/>
        <v>43770</v>
      </c>
    </row>
    <row r="215" spans="1:10">
      <c r="A215" s="112">
        <v>214</v>
      </c>
      <c r="B215" s="112">
        <v>43</v>
      </c>
      <c r="C215" s="112" t="s">
        <v>1</v>
      </c>
      <c r="D215" s="112">
        <v>22</v>
      </c>
      <c r="E215" s="112">
        <v>1</v>
      </c>
      <c r="F215" s="112">
        <v>975000</v>
      </c>
      <c r="G215" s="112">
        <v>12</v>
      </c>
      <c r="H215" s="112">
        <v>6</v>
      </c>
      <c r="I215" s="112">
        <v>18731</v>
      </c>
      <c r="J215" s="174">
        <f t="shared" si="3"/>
        <v>44743</v>
      </c>
    </row>
    <row r="216" spans="1:10">
      <c r="A216" s="112">
        <v>215</v>
      </c>
      <c r="B216" s="112">
        <v>27</v>
      </c>
      <c r="C216" s="112" t="s">
        <v>0</v>
      </c>
      <c r="D216" s="112">
        <v>22</v>
      </c>
      <c r="E216" s="112">
        <v>1</v>
      </c>
      <c r="F216" s="112">
        <v>247000</v>
      </c>
      <c r="G216" s="112">
        <v>12</v>
      </c>
      <c r="H216" s="112">
        <v>261</v>
      </c>
      <c r="I216" s="112">
        <v>5732</v>
      </c>
      <c r="J216" s="174">
        <f t="shared" si="3"/>
        <v>36982</v>
      </c>
    </row>
    <row r="217" spans="1:10">
      <c r="A217" s="112">
        <v>216</v>
      </c>
      <c r="B217" s="112">
        <v>37</v>
      </c>
      <c r="C217" s="112" t="s">
        <v>0</v>
      </c>
      <c r="D217" s="112">
        <v>16</v>
      </c>
      <c r="E217" s="112">
        <v>1</v>
      </c>
      <c r="F217" s="112">
        <v>920000</v>
      </c>
      <c r="G217" s="112">
        <v>6</v>
      </c>
      <c r="H217" s="112">
        <v>154</v>
      </c>
      <c r="I217" s="112">
        <v>1285</v>
      </c>
      <c r="J217" s="174">
        <f t="shared" si="3"/>
        <v>40238</v>
      </c>
    </row>
    <row r="218" spans="1:10">
      <c r="A218" s="112">
        <v>217</v>
      </c>
      <c r="B218" s="112">
        <v>30</v>
      </c>
      <c r="C218" s="112" t="s">
        <v>1</v>
      </c>
      <c r="D218" s="112">
        <v>22</v>
      </c>
      <c r="E218" s="112">
        <v>1</v>
      </c>
      <c r="F218" s="112">
        <v>206000</v>
      </c>
      <c r="G218" s="112">
        <v>12</v>
      </c>
      <c r="H218" s="112">
        <v>73</v>
      </c>
      <c r="I218" s="112">
        <v>22672</v>
      </c>
      <c r="J218" s="174">
        <f t="shared" si="3"/>
        <v>42705</v>
      </c>
    </row>
    <row r="219" spans="1:10">
      <c r="A219" s="112">
        <v>218</v>
      </c>
      <c r="B219" s="112">
        <v>35</v>
      </c>
      <c r="C219" s="112" t="s">
        <v>1</v>
      </c>
      <c r="D219" s="112">
        <v>16</v>
      </c>
      <c r="E219" s="112">
        <v>1</v>
      </c>
      <c r="F219" s="112">
        <v>503000</v>
      </c>
      <c r="G219" s="112">
        <v>6</v>
      </c>
      <c r="H219" s="112">
        <v>183</v>
      </c>
      <c r="I219" s="112">
        <v>20321</v>
      </c>
      <c r="J219" s="174">
        <f t="shared" si="3"/>
        <v>39356</v>
      </c>
    </row>
    <row r="220" spans="1:10">
      <c r="A220" s="112">
        <v>219</v>
      </c>
      <c r="B220" s="112">
        <v>29</v>
      </c>
      <c r="C220" s="112" t="s">
        <v>0</v>
      </c>
      <c r="D220" s="112">
        <v>16</v>
      </c>
      <c r="E220" s="112">
        <v>1</v>
      </c>
      <c r="F220" s="112">
        <v>363000</v>
      </c>
      <c r="G220" s="112">
        <v>6</v>
      </c>
      <c r="H220" s="112">
        <v>81</v>
      </c>
      <c r="I220" s="112">
        <v>19029</v>
      </c>
      <c r="J220" s="174">
        <f t="shared" si="3"/>
        <v>42461</v>
      </c>
    </row>
    <row r="221" spans="1:10">
      <c r="A221" s="112">
        <v>220</v>
      </c>
      <c r="B221" s="112">
        <v>35</v>
      </c>
      <c r="C221" s="112" t="s">
        <v>0</v>
      </c>
      <c r="D221" s="112">
        <v>16</v>
      </c>
      <c r="E221" s="112">
        <v>1</v>
      </c>
      <c r="F221" s="112">
        <v>337000</v>
      </c>
      <c r="G221" s="112">
        <v>6</v>
      </c>
      <c r="H221" s="112">
        <v>0</v>
      </c>
      <c r="I221" s="112">
        <v>20207</v>
      </c>
      <c r="J221" s="174">
        <f t="shared" si="3"/>
        <v>44927</v>
      </c>
    </row>
    <row r="222" spans="1:10">
      <c r="A222" s="112">
        <v>221</v>
      </c>
      <c r="B222" s="112">
        <v>37</v>
      </c>
      <c r="C222" s="112" t="s">
        <v>0</v>
      </c>
      <c r="D222" s="112">
        <v>16</v>
      </c>
      <c r="E222" s="112">
        <v>1</v>
      </c>
      <c r="F222" s="112">
        <v>563000</v>
      </c>
      <c r="G222" s="112">
        <v>6</v>
      </c>
      <c r="H222" s="112">
        <v>0</v>
      </c>
      <c r="I222" s="112">
        <v>7401</v>
      </c>
      <c r="J222" s="174">
        <f t="shared" si="3"/>
        <v>44927</v>
      </c>
    </row>
    <row r="223" spans="1:10">
      <c r="A223" s="112">
        <v>222</v>
      </c>
      <c r="B223" s="112">
        <v>28</v>
      </c>
      <c r="C223" s="112" t="s">
        <v>0</v>
      </c>
      <c r="D223" s="112">
        <v>22</v>
      </c>
      <c r="E223" s="112">
        <v>1</v>
      </c>
      <c r="F223" s="112">
        <v>572000</v>
      </c>
      <c r="G223" s="112">
        <v>12</v>
      </c>
      <c r="H223" s="112">
        <v>123</v>
      </c>
      <c r="I223" s="112">
        <v>19183</v>
      </c>
      <c r="J223" s="174">
        <f t="shared" si="3"/>
        <v>41183</v>
      </c>
    </row>
    <row r="224" spans="1:10">
      <c r="A224" s="112">
        <v>223</v>
      </c>
      <c r="B224" s="112">
        <v>37</v>
      </c>
      <c r="C224" s="112" t="s">
        <v>0</v>
      </c>
      <c r="D224" s="112">
        <v>22</v>
      </c>
      <c r="E224" s="112">
        <v>1</v>
      </c>
      <c r="F224" s="112">
        <v>804000</v>
      </c>
      <c r="G224" s="112">
        <v>12</v>
      </c>
      <c r="H224" s="112">
        <v>22</v>
      </c>
      <c r="I224" s="112">
        <v>5950</v>
      </c>
      <c r="J224" s="174">
        <f t="shared" si="3"/>
        <v>44256</v>
      </c>
    </row>
    <row r="225" spans="1:10">
      <c r="A225" s="112">
        <v>224</v>
      </c>
      <c r="B225" s="112">
        <v>42</v>
      </c>
      <c r="C225" s="112" t="s">
        <v>0</v>
      </c>
      <c r="D225" s="112">
        <v>16</v>
      </c>
      <c r="E225" s="112">
        <v>1</v>
      </c>
      <c r="F225" s="112">
        <v>579000</v>
      </c>
      <c r="G225" s="112">
        <v>6</v>
      </c>
      <c r="H225" s="112">
        <v>173</v>
      </c>
      <c r="I225" s="112">
        <v>3484</v>
      </c>
      <c r="J225" s="174">
        <f t="shared" si="3"/>
        <v>39661</v>
      </c>
    </row>
    <row r="226" spans="1:10">
      <c r="A226" s="112">
        <v>225</v>
      </c>
      <c r="B226" s="112">
        <v>28</v>
      </c>
      <c r="C226" s="112" t="s">
        <v>1</v>
      </c>
      <c r="D226" s="112">
        <v>16</v>
      </c>
      <c r="E226" s="112">
        <v>1</v>
      </c>
      <c r="F226" s="112">
        <v>966000</v>
      </c>
      <c r="G226" s="112">
        <v>6</v>
      </c>
      <c r="H226" s="112">
        <v>174</v>
      </c>
      <c r="I226" s="112">
        <v>4606</v>
      </c>
      <c r="J226" s="174">
        <f t="shared" si="3"/>
        <v>39630</v>
      </c>
    </row>
    <row r="227" spans="1:10">
      <c r="A227" s="112">
        <v>226</v>
      </c>
      <c r="B227" s="112">
        <v>56</v>
      </c>
      <c r="C227" s="112" t="s">
        <v>1</v>
      </c>
      <c r="D227" s="112">
        <v>22</v>
      </c>
      <c r="E227" s="112">
        <v>1</v>
      </c>
      <c r="F227" s="112">
        <v>705000</v>
      </c>
      <c r="G227" s="112">
        <v>12</v>
      </c>
      <c r="H227" s="112">
        <v>95</v>
      </c>
      <c r="I227" s="112">
        <v>16704</v>
      </c>
      <c r="J227" s="174">
        <f t="shared" si="3"/>
        <v>42036</v>
      </c>
    </row>
    <row r="228" spans="1:10">
      <c r="A228" s="112">
        <v>227</v>
      </c>
      <c r="B228" s="112">
        <v>56</v>
      </c>
      <c r="C228" s="112" t="s">
        <v>1</v>
      </c>
      <c r="D228" s="112">
        <v>16</v>
      </c>
      <c r="E228" s="112">
        <v>1</v>
      </c>
      <c r="F228" s="112">
        <v>592000</v>
      </c>
      <c r="G228" s="112">
        <v>6</v>
      </c>
      <c r="H228" s="112">
        <v>38</v>
      </c>
      <c r="I228" s="112">
        <v>22680</v>
      </c>
      <c r="J228" s="174">
        <f t="shared" si="3"/>
        <v>43770</v>
      </c>
    </row>
    <row r="229" spans="1:10">
      <c r="A229" s="112">
        <v>228</v>
      </c>
      <c r="B229" s="112">
        <v>59</v>
      </c>
      <c r="C229" s="112" t="s">
        <v>1</v>
      </c>
      <c r="D229" s="112">
        <v>22</v>
      </c>
      <c r="E229" s="112">
        <v>1</v>
      </c>
      <c r="F229" s="112">
        <v>855000</v>
      </c>
      <c r="G229" s="112">
        <v>12</v>
      </c>
      <c r="H229" s="112">
        <v>37</v>
      </c>
      <c r="I229" s="112">
        <v>22557</v>
      </c>
      <c r="J229" s="174">
        <f t="shared" si="3"/>
        <v>43800</v>
      </c>
    </row>
    <row r="230" spans="1:10">
      <c r="A230" s="112">
        <v>229</v>
      </c>
      <c r="B230" s="112">
        <v>29</v>
      </c>
      <c r="C230" s="112" t="s">
        <v>0</v>
      </c>
      <c r="D230" s="112">
        <v>16</v>
      </c>
      <c r="E230" s="112">
        <v>1</v>
      </c>
      <c r="F230" s="112">
        <v>955000</v>
      </c>
      <c r="G230" s="112">
        <v>6</v>
      </c>
      <c r="H230" s="112">
        <v>0</v>
      </c>
      <c r="I230" s="112">
        <v>11332</v>
      </c>
      <c r="J230" s="174">
        <f t="shared" si="3"/>
        <v>44927</v>
      </c>
    </row>
    <row r="231" spans="1:10">
      <c r="A231" s="112">
        <v>230</v>
      </c>
      <c r="B231" s="112">
        <v>25</v>
      </c>
      <c r="C231" s="112" t="s">
        <v>0</v>
      </c>
      <c r="D231" s="112">
        <v>22</v>
      </c>
      <c r="E231" s="112">
        <v>1</v>
      </c>
      <c r="F231" s="112">
        <v>278000</v>
      </c>
      <c r="G231" s="112">
        <v>12</v>
      </c>
      <c r="H231" s="112">
        <v>219</v>
      </c>
      <c r="I231" s="112">
        <v>3671</v>
      </c>
      <c r="J231" s="174">
        <f t="shared" si="3"/>
        <v>38261</v>
      </c>
    </row>
    <row r="232" spans="1:10">
      <c r="A232" s="112">
        <v>231</v>
      </c>
      <c r="B232" s="112">
        <v>59</v>
      </c>
      <c r="C232" s="112" t="s">
        <v>1</v>
      </c>
      <c r="D232" s="112">
        <v>22</v>
      </c>
      <c r="E232" s="112">
        <v>1</v>
      </c>
      <c r="F232" s="112">
        <v>936000</v>
      </c>
      <c r="G232" s="112">
        <v>12</v>
      </c>
      <c r="H232" s="112">
        <v>15</v>
      </c>
      <c r="I232" s="112">
        <v>11717</v>
      </c>
      <c r="J232" s="174">
        <f t="shared" si="3"/>
        <v>44470</v>
      </c>
    </row>
    <row r="233" spans="1:10">
      <c r="A233" s="112">
        <v>232</v>
      </c>
      <c r="B233" s="112">
        <v>58</v>
      </c>
      <c r="C233" s="112" t="s">
        <v>0</v>
      </c>
      <c r="D233" s="112">
        <v>22</v>
      </c>
      <c r="E233" s="112">
        <v>1</v>
      </c>
      <c r="F233" s="112">
        <v>907000</v>
      </c>
      <c r="G233" s="112">
        <v>12</v>
      </c>
      <c r="H233" s="112">
        <v>247</v>
      </c>
      <c r="I233" s="112">
        <v>8242</v>
      </c>
      <c r="J233" s="174">
        <f t="shared" si="3"/>
        <v>37408</v>
      </c>
    </row>
    <row r="234" spans="1:10">
      <c r="A234" s="112">
        <v>233</v>
      </c>
      <c r="B234" s="112">
        <v>53</v>
      </c>
      <c r="C234" s="112" t="s">
        <v>0</v>
      </c>
      <c r="D234" s="112">
        <v>22</v>
      </c>
      <c r="E234" s="112">
        <v>1</v>
      </c>
      <c r="F234" s="112">
        <v>636000</v>
      </c>
      <c r="G234" s="112">
        <v>12</v>
      </c>
      <c r="H234" s="112">
        <v>218</v>
      </c>
      <c r="I234" s="112">
        <v>5267</v>
      </c>
      <c r="J234" s="174">
        <f t="shared" si="3"/>
        <v>38292</v>
      </c>
    </row>
    <row r="235" spans="1:10">
      <c r="A235" s="112">
        <v>234</v>
      </c>
      <c r="B235" s="112">
        <v>29</v>
      </c>
      <c r="C235" s="112" t="s">
        <v>0</v>
      </c>
      <c r="D235" s="112">
        <v>22</v>
      </c>
      <c r="E235" s="112">
        <v>1</v>
      </c>
      <c r="F235" s="112">
        <v>582000</v>
      </c>
      <c r="G235" s="112">
        <v>12</v>
      </c>
      <c r="H235" s="112">
        <v>35</v>
      </c>
      <c r="I235" s="112">
        <v>22090</v>
      </c>
      <c r="J235" s="174">
        <f t="shared" si="3"/>
        <v>43862</v>
      </c>
    </row>
    <row r="236" spans="1:10">
      <c r="A236" s="112">
        <v>235</v>
      </c>
      <c r="B236" s="112">
        <v>49</v>
      </c>
      <c r="C236" s="112" t="s">
        <v>0</v>
      </c>
      <c r="D236" s="112">
        <v>16</v>
      </c>
      <c r="E236" s="112">
        <v>1</v>
      </c>
      <c r="F236" s="112">
        <v>518000</v>
      </c>
      <c r="G236" s="112">
        <v>6</v>
      </c>
      <c r="H236" s="112">
        <v>157</v>
      </c>
      <c r="I236" s="112">
        <v>2575</v>
      </c>
      <c r="J236" s="174">
        <f t="shared" si="3"/>
        <v>40148</v>
      </c>
    </row>
    <row r="237" spans="1:10">
      <c r="A237" s="112">
        <v>236</v>
      </c>
      <c r="B237" s="112">
        <v>51</v>
      </c>
      <c r="C237" s="112" t="s">
        <v>1</v>
      </c>
      <c r="D237" s="112">
        <v>22</v>
      </c>
      <c r="E237" s="112">
        <v>1</v>
      </c>
      <c r="F237" s="112">
        <v>756000</v>
      </c>
      <c r="G237" s="112">
        <v>12</v>
      </c>
      <c r="H237" s="112">
        <v>163</v>
      </c>
      <c r="I237" s="112">
        <v>7604</v>
      </c>
      <c r="J237" s="174">
        <f t="shared" si="3"/>
        <v>39965</v>
      </c>
    </row>
    <row r="238" spans="1:10">
      <c r="A238" s="112">
        <v>237</v>
      </c>
      <c r="B238" s="112">
        <v>35</v>
      </c>
      <c r="C238" s="112" t="s">
        <v>0</v>
      </c>
      <c r="D238" s="112">
        <v>16</v>
      </c>
      <c r="E238" s="112">
        <v>1</v>
      </c>
      <c r="F238" s="112">
        <v>636000</v>
      </c>
      <c r="G238" s="112">
        <v>6</v>
      </c>
      <c r="H238" s="112">
        <v>175</v>
      </c>
      <c r="I238" s="112">
        <v>3410</v>
      </c>
      <c r="J238" s="174">
        <f t="shared" si="3"/>
        <v>39600</v>
      </c>
    </row>
    <row r="239" spans="1:10">
      <c r="A239" s="112">
        <v>238</v>
      </c>
      <c r="B239" s="112">
        <v>57</v>
      </c>
      <c r="C239" s="112" t="s">
        <v>1</v>
      </c>
      <c r="D239" s="112">
        <v>16</v>
      </c>
      <c r="E239" s="112">
        <v>1</v>
      </c>
      <c r="F239" s="112">
        <v>611000</v>
      </c>
      <c r="G239" s="112">
        <v>6</v>
      </c>
      <c r="H239" s="112">
        <v>170</v>
      </c>
      <c r="I239" s="112">
        <v>1812</v>
      </c>
      <c r="J239" s="174">
        <f t="shared" si="3"/>
        <v>39753</v>
      </c>
    </row>
    <row r="240" spans="1:10">
      <c r="A240" s="112">
        <v>239</v>
      </c>
      <c r="B240" s="112">
        <v>52</v>
      </c>
      <c r="C240" s="112" t="s">
        <v>0</v>
      </c>
      <c r="D240" s="112">
        <v>16</v>
      </c>
      <c r="E240" s="112">
        <v>1</v>
      </c>
      <c r="F240" s="112">
        <v>909000</v>
      </c>
      <c r="G240" s="112">
        <v>6</v>
      </c>
      <c r="H240" s="112">
        <v>160</v>
      </c>
      <c r="I240" s="112">
        <v>1874</v>
      </c>
      <c r="J240" s="174">
        <f t="shared" si="3"/>
        <v>40057</v>
      </c>
    </row>
    <row r="241" spans="1:10">
      <c r="A241" s="112">
        <v>240</v>
      </c>
      <c r="B241" s="112">
        <v>31</v>
      </c>
      <c r="C241" s="112" t="s">
        <v>0</v>
      </c>
      <c r="D241" s="112">
        <v>16</v>
      </c>
      <c r="E241" s="112">
        <v>1</v>
      </c>
      <c r="F241" s="112">
        <v>906000</v>
      </c>
      <c r="G241" s="112">
        <v>6</v>
      </c>
      <c r="H241" s="112">
        <v>182</v>
      </c>
      <c r="I241" s="112">
        <v>23470</v>
      </c>
      <c r="J241" s="174">
        <f t="shared" si="3"/>
        <v>39387</v>
      </c>
    </row>
    <row r="242" spans="1:10">
      <c r="A242" s="112">
        <v>241</v>
      </c>
      <c r="B242" s="112">
        <v>45</v>
      </c>
      <c r="C242" s="112" t="s">
        <v>1</v>
      </c>
      <c r="D242" s="112">
        <v>16</v>
      </c>
      <c r="E242" s="112">
        <v>1</v>
      </c>
      <c r="F242" s="112">
        <v>997000</v>
      </c>
      <c r="G242" s="112">
        <v>6</v>
      </c>
      <c r="H242" s="112">
        <v>135</v>
      </c>
      <c r="I242" s="112">
        <v>12062</v>
      </c>
      <c r="J242" s="174">
        <f t="shared" si="3"/>
        <v>40817</v>
      </c>
    </row>
    <row r="243" spans="1:10">
      <c r="A243" s="112">
        <v>242</v>
      </c>
      <c r="B243" s="112">
        <v>36</v>
      </c>
      <c r="C243" s="112" t="s">
        <v>0</v>
      </c>
      <c r="D243" s="112">
        <v>16</v>
      </c>
      <c r="E243" s="112">
        <v>1</v>
      </c>
      <c r="F243" s="112">
        <v>477000</v>
      </c>
      <c r="G243" s="112">
        <v>6</v>
      </c>
      <c r="H243" s="112">
        <v>116</v>
      </c>
      <c r="I243" s="112">
        <v>7758</v>
      </c>
      <c r="J243" s="174">
        <f t="shared" si="3"/>
        <v>41395</v>
      </c>
    </row>
    <row r="244" spans="1:10">
      <c r="A244" s="112">
        <v>243</v>
      </c>
      <c r="B244" s="112">
        <v>53</v>
      </c>
      <c r="C244" s="112" t="s">
        <v>1</v>
      </c>
      <c r="D244" s="112">
        <v>22</v>
      </c>
      <c r="E244" s="112">
        <v>1</v>
      </c>
      <c r="F244" s="112">
        <v>740000</v>
      </c>
      <c r="G244" s="112">
        <v>12</v>
      </c>
      <c r="H244" s="112">
        <v>163</v>
      </c>
      <c r="I244" s="112">
        <v>20875</v>
      </c>
      <c r="J244" s="174">
        <f t="shared" si="3"/>
        <v>39965</v>
      </c>
    </row>
    <row r="245" spans="1:10">
      <c r="A245" s="112">
        <v>244</v>
      </c>
      <c r="B245" s="112">
        <v>38</v>
      </c>
      <c r="C245" s="112" t="s">
        <v>0</v>
      </c>
      <c r="D245" s="112">
        <v>16</v>
      </c>
      <c r="E245" s="112">
        <v>1</v>
      </c>
      <c r="F245" s="112">
        <v>178000</v>
      </c>
      <c r="G245" s="112">
        <v>6</v>
      </c>
      <c r="H245" s="112">
        <v>86</v>
      </c>
      <c r="I245" s="112">
        <v>21511</v>
      </c>
      <c r="J245" s="174">
        <f t="shared" si="3"/>
        <v>42309</v>
      </c>
    </row>
    <row r="246" spans="1:10">
      <c r="A246" s="112">
        <v>245</v>
      </c>
      <c r="B246" s="112">
        <v>56</v>
      </c>
      <c r="C246" s="112" t="s">
        <v>1</v>
      </c>
      <c r="D246" s="112">
        <v>22</v>
      </c>
      <c r="E246" s="112">
        <v>1</v>
      </c>
      <c r="F246" s="112">
        <v>994000</v>
      </c>
      <c r="G246" s="112">
        <v>12</v>
      </c>
      <c r="H246" s="112">
        <v>76</v>
      </c>
      <c r="I246" s="112">
        <v>2772</v>
      </c>
      <c r="J246" s="174">
        <f t="shared" si="3"/>
        <v>42614</v>
      </c>
    </row>
    <row r="247" spans="1:10">
      <c r="A247" s="112">
        <v>246</v>
      </c>
      <c r="B247" s="112">
        <v>37</v>
      </c>
      <c r="C247" s="112" t="s">
        <v>0</v>
      </c>
      <c r="D247" s="112">
        <v>16</v>
      </c>
      <c r="E247" s="112">
        <v>1</v>
      </c>
      <c r="F247" s="112">
        <v>555000</v>
      </c>
      <c r="G247" s="112">
        <v>6</v>
      </c>
      <c r="H247" s="112">
        <v>101</v>
      </c>
      <c r="I247" s="112">
        <v>4139</v>
      </c>
      <c r="J247" s="174">
        <f t="shared" si="3"/>
        <v>41852</v>
      </c>
    </row>
    <row r="248" spans="1:10">
      <c r="A248" s="112">
        <v>247</v>
      </c>
      <c r="B248" s="112">
        <v>48</v>
      </c>
      <c r="C248" s="112" t="s">
        <v>0</v>
      </c>
      <c r="D248" s="112">
        <v>16</v>
      </c>
      <c r="E248" s="112">
        <v>1</v>
      </c>
      <c r="F248" s="112">
        <v>421000</v>
      </c>
      <c r="G248" s="112">
        <v>6</v>
      </c>
      <c r="H248" s="112">
        <v>183</v>
      </c>
      <c r="I248" s="112">
        <v>20010</v>
      </c>
      <c r="J248" s="174">
        <f t="shared" si="3"/>
        <v>39356</v>
      </c>
    </row>
    <row r="249" spans="1:10">
      <c r="A249" s="112">
        <v>248</v>
      </c>
      <c r="B249" s="112">
        <v>43</v>
      </c>
      <c r="C249" s="112" t="s">
        <v>0</v>
      </c>
      <c r="D249" s="112">
        <v>16</v>
      </c>
      <c r="E249" s="112">
        <v>1</v>
      </c>
      <c r="F249" s="112">
        <v>726000</v>
      </c>
      <c r="G249" s="112">
        <v>6</v>
      </c>
      <c r="H249" s="112">
        <v>73</v>
      </c>
      <c r="I249" s="112">
        <v>18312</v>
      </c>
      <c r="J249" s="174">
        <f t="shared" si="3"/>
        <v>42705</v>
      </c>
    </row>
    <row r="250" spans="1:10">
      <c r="A250" s="112">
        <v>249</v>
      </c>
      <c r="B250" s="112">
        <v>40</v>
      </c>
      <c r="C250" s="112" t="s">
        <v>1</v>
      </c>
      <c r="D250" s="112">
        <v>16</v>
      </c>
      <c r="E250" s="112">
        <v>1</v>
      </c>
      <c r="F250" s="112">
        <v>485000</v>
      </c>
      <c r="G250" s="112">
        <v>6</v>
      </c>
      <c r="H250" s="112">
        <v>107</v>
      </c>
      <c r="I250" s="112">
        <v>22734</v>
      </c>
      <c r="J250" s="174">
        <f t="shared" si="3"/>
        <v>41671</v>
      </c>
    </row>
    <row r="251" spans="1:10">
      <c r="A251" s="112">
        <v>250</v>
      </c>
      <c r="B251" s="112">
        <v>25</v>
      </c>
      <c r="C251" s="112" t="s">
        <v>0</v>
      </c>
      <c r="D251" s="112">
        <v>16</v>
      </c>
      <c r="E251" s="112">
        <v>1</v>
      </c>
      <c r="F251" s="112">
        <v>607000</v>
      </c>
      <c r="G251" s="112">
        <v>6</v>
      </c>
      <c r="H251" s="112">
        <v>152</v>
      </c>
      <c r="I251" s="112">
        <v>20113</v>
      </c>
      <c r="J251" s="174">
        <f t="shared" si="3"/>
        <v>40299</v>
      </c>
    </row>
    <row r="252" spans="1:10">
      <c r="A252" s="112">
        <v>251</v>
      </c>
      <c r="B252" s="112">
        <v>60</v>
      </c>
      <c r="C252" s="112" t="s">
        <v>1</v>
      </c>
      <c r="D252" s="112">
        <v>16</v>
      </c>
      <c r="E252" s="112">
        <v>1</v>
      </c>
      <c r="F252" s="112">
        <v>569000</v>
      </c>
      <c r="G252" s="112">
        <v>6</v>
      </c>
      <c r="H252" s="112">
        <v>88</v>
      </c>
      <c r="I252" s="112">
        <v>17597</v>
      </c>
      <c r="J252" s="174">
        <f t="shared" si="3"/>
        <v>42248</v>
      </c>
    </row>
    <row r="253" spans="1:10">
      <c r="A253" s="112">
        <v>252</v>
      </c>
      <c r="B253" s="112">
        <v>40</v>
      </c>
      <c r="C253" s="112" t="s">
        <v>0</v>
      </c>
      <c r="D253" s="112">
        <v>16</v>
      </c>
      <c r="E253" s="112">
        <v>1</v>
      </c>
      <c r="F253" s="112">
        <v>766000</v>
      </c>
      <c r="G253" s="112">
        <v>6</v>
      </c>
      <c r="H253" s="112">
        <v>33</v>
      </c>
      <c r="I253" s="112">
        <v>6063</v>
      </c>
      <c r="J253" s="174">
        <f t="shared" si="3"/>
        <v>43922</v>
      </c>
    </row>
    <row r="254" spans="1:10">
      <c r="A254" s="112">
        <v>253</v>
      </c>
      <c r="B254" s="112">
        <v>37</v>
      </c>
      <c r="C254" s="112" t="s">
        <v>1</v>
      </c>
      <c r="D254" s="112">
        <v>16</v>
      </c>
      <c r="E254" s="112">
        <v>1</v>
      </c>
      <c r="F254" s="112">
        <v>503000</v>
      </c>
      <c r="G254" s="112">
        <v>6</v>
      </c>
      <c r="H254" s="112">
        <v>26</v>
      </c>
      <c r="I254" s="112">
        <v>4162</v>
      </c>
      <c r="J254" s="174">
        <f t="shared" si="3"/>
        <v>44136</v>
      </c>
    </row>
    <row r="255" spans="1:10">
      <c r="A255" s="112">
        <v>254</v>
      </c>
      <c r="B255" s="112">
        <v>56</v>
      </c>
      <c r="C255" s="112" t="s">
        <v>1</v>
      </c>
      <c r="D255" s="112">
        <v>22</v>
      </c>
      <c r="E255" s="112">
        <v>1</v>
      </c>
      <c r="F255" s="112">
        <v>146000</v>
      </c>
      <c r="G255" s="112">
        <v>12</v>
      </c>
      <c r="H255" s="112">
        <v>127</v>
      </c>
      <c r="I255" s="112">
        <v>7834</v>
      </c>
      <c r="J255" s="174">
        <f t="shared" si="3"/>
        <v>41061</v>
      </c>
    </row>
    <row r="256" spans="1:10">
      <c r="A256" s="112">
        <v>255</v>
      </c>
      <c r="B256" s="112">
        <v>25</v>
      </c>
      <c r="C256" s="112" t="s">
        <v>0</v>
      </c>
      <c r="D256" s="112">
        <v>16</v>
      </c>
      <c r="E256" s="112">
        <v>1</v>
      </c>
      <c r="F256" s="112">
        <v>929000</v>
      </c>
      <c r="G256" s="112">
        <v>6</v>
      </c>
      <c r="H256" s="112">
        <v>0</v>
      </c>
      <c r="I256" s="112">
        <v>2494</v>
      </c>
      <c r="J256" s="174">
        <f t="shared" si="3"/>
        <v>44927</v>
      </c>
    </row>
    <row r="257" spans="1:10">
      <c r="A257" s="112">
        <v>256</v>
      </c>
      <c r="B257" s="112">
        <v>28</v>
      </c>
      <c r="C257" s="112" t="s">
        <v>1</v>
      </c>
      <c r="D257" s="112">
        <v>16</v>
      </c>
      <c r="E257" s="112">
        <v>1</v>
      </c>
      <c r="F257" s="112">
        <v>884000</v>
      </c>
      <c r="G257" s="112">
        <v>6</v>
      </c>
      <c r="H257" s="112">
        <v>147</v>
      </c>
      <c r="I257" s="112">
        <v>8351</v>
      </c>
      <c r="J257" s="174">
        <f t="shared" si="3"/>
        <v>40452</v>
      </c>
    </row>
    <row r="258" spans="1:10">
      <c r="A258" s="112">
        <v>257</v>
      </c>
      <c r="B258" s="112">
        <v>42</v>
      </c>
      <c r="C258" s="112" t="s">
        <v>1</v>
      </c>
      <c r="D258" s="112">
        <v>22</v>
      </c>
      <c r="E258" s="112">
        <v>1</v>
      </c>
      <c r="F258" s="112">
        <v>452000</v>
      </c>
      <c r="G258" s="112">
        <v>12</v>
      </c>
      <c r="H258" s="112">
        <v>58</v>
      </c>
      <c r="I258" s="112">
        <v>6018</v>
      </c>
      <c r="J258" s="174">
        <f t="shared" ref="J258:J321" si="4">EDATE(DATE(YEAR(Valn_date),MONTH(Valn_date),DAY(Valn_date)+1),-H258)</f>
        <v>43160</v>
      </c>
    </row>
    <row r="259" spans="1:10">
      <c r="A259" s="112">
        <v>258</v>
      </c>
      <c r="B259" s="112">
        <v>42</v>
      </c>
      <c r="C259" s="112" t="s">
        <v>1</v>
      </c>
      <c r="D259" s="112">
        <v>22</v>
      </c>
      <c r="E259" s="112">
        <v>1</v>
      </c>
      <c r="F259" s="112">
        <v>696000</v>
      </c>
      <c r="G259" s="112">
        <v>12</v>
      </c>
      <c r="H259" s="112">
        <v>233</v>
      </c>
      <c r="I259" s="112">
        <v>23311</v>
      </c>
      <c r="J259" s="174">
        <f t="shared" si="4"/>
        <v>37834</v>
      </c>
    </row>
    <row r="260" spans="1:10">
      <c r="A260" s="112">
        <v>259</v>
      </c>
      <c r="B260" s="112">
        <v>55</v>
      </c>
      <c r="C260" s="112" t="s">
        <v>1</v>
      </c>
      <c r="D260" s="112">
        <v>16</v>
      </c>
      <c r="E260" s="112">
        <v>1</v>
      </c>
      <c r="F260" s="112">
        <v>709000</v>
      </c>
      <c r="G260" s="112">
        <v>6</v>
      </c>
      <c r="H260" s="112">
        <v>4</v>
      </c>
      <c r="I260" s="112">
        <v>5391</v>
      </c>
      <c r="J260" s="174">
        <f t="shared" si="4"/>
        <v>44805</v>
      </c>
    </row>
    <row r="261" spans="1:10">
      <c r="A261" s="112">
        <v>260</v>
      </c>
      <c r="B261" s="112">
        <v>42</v>
      </c>
      <c r="C261" s="112" t="s">
        <v>0</v>
      </c>
      <c r="D261" s="112">
        <v>16</v>
      </c>
      <c r="E261" s="112">
        <v>1</v>
      </c>
      <c r="F261" s="112">
        <v>685000</v>
      </c>
      <c r="G261" s="112">
        <v>6</v>
      </c>
      <c r="H261" s="112">
        <v>141</v>
      </c>
      <c r="I261" s="112">
        <v>21824</v>
      </c>
      <c r="J261" s="174">
        <f t="shared" si="4"/>
        <v>40634</v>
      </c>
    </row>
    <row r="262" spans="1:10">
      <c r="A262" s="112">
        <v>261</v>
      </c>
      <c r="B262" s="112">
        <v>50</v>
      </c>
      <c r="C262" s="112" t="s">
        <v>0</v>
      </c>
      <c r="D262" s="112">
        <v>16</v>
      </c>
      <c r="E262" s="112">
        <v>1</v>
      </c>
      <c r="F262" s="112">
        <v>767000</v>
      </c>
      <c r="G262" s="112">
        <v>6</v>
      </c>
      <c r="H262" s="112">
        <v>38</v>
      </c>
      <c r="I262" s="112">
        <v>22003</v>
      </c>
      <c r="J262" s="174">
        <f t="shared" si="4"/>
        <v>43770</v>
      </c>
    </row>
    <row r="263" spans="1:10">
      <c r="A263" s="112">
        <v>262</v>
      </c>
      <c r="B263" s="112">
        <v>53</v>
      </c>
      <c r="C263" s="112" t="s">
        <v>1</v>
      </c>
      <c r="D263" s="112">
        <v>22</v>
      </c>
      <c r="E263" s="112">
        <v>1</v>
      </c>
      <c r="F263" s="112">
        <v>213000</v>
      </c>
      <c r="G263" s="112">
        <v>12</v>
      </c>
      <c r="H263" s="112">
        <v>86</v>
      </c>
      <c r="I263" s="112">
        <v>19911</v>
      </c>
      <c r="J263" s="174">
        <f t="shared" si="4"/>
        <v>42309</v>
      </c>
    </row>
    <row r="264" spans="1:10">
      <c r="A264" s="112">
        <v>263</v>
      </c>
      <c r="B264" s="112">
        <v>34</v>
      </c>
      <c r="C264" s="112" t="s">
        <v>0</v>
      </c>
      <c r="D264" s="112">
        <v>16</v>
      </c>
      <c r="E264" s="112">
        <v>1</v>
      </c>
      <c r="F264" s="112">
        <v>348000</v>
      </c>
      <c r="G264" s="112">
        <v>6</v>
      </c>
      <c r="H264" s="112">
        <v>127</v>
      </c>
      <c r="I264" s="112">
        <v>20165</v>
      </c>
      <c r="J264" s="174">
        <f t="shared" si="4"/>
        <v>41061</v>
      </c>
    </row>
    <row r="265" spans="1:10">
      <c r="A265" s="112">
        <v>264</v>
      </c>
      <c r="B265" s="112">
        <v>59</v>
      </c>
      <c r="C265" s="112" t="s">
        <v>1</v>
      </c>
      <c r="D265" s="112">
        <v>16</v>
      </c>
      <c r="E265" s="112">
        <v>1</v>
      </c>
      <c r="F265" s="112">
        <v>657000</v>
      </c>
      <c r="G265" s="112">
        <v>6</v>
      </c>
      <c r="H265" s="112">
        <v>160</v>
      </c>
      <c r="I265" s="112">
        <v>13871</v>
      </c>
      <c r="J265" s="174">
        <f t="shared" si="4"/>
        <v>40057</v>
      </c>
    </row>
    <row r="266" spans="1:10">
      <c r="A266" s="112">
        <v>265</v>
      </c>
      <c r="B266" s="112">
        <v>58</v>
      </c>
      <c r="C266" s="112" t="s">
        <v>1</v>
      </c>
      <c r="D266" s="112">
        <v>22</v>
      </c>
      <c r="E266" s="112">
        <v>1</v>
      </c>
      <c r="F266" s="112">
        <v>854000</v>
      </c>
      <c r="G266" s="112">
        <v>12</v>
      </c>
      <c r="H266" s="112">
        <v>263</v>
      </c>
      <c r="I266" s="112">
        <v>18474</v>
      </c>
      <c r="J266" s="174">
        <f t="shared" si="4"/>
        <v>36923</v>
      </c>
    </row>
    <row r="267" spans="1:10">
      <c r="A267" s="112">
        <v>266</v>
      </c>
      <c r="B267" s="112">
        <v>50</v>
      </c>
      <c r="C267" s="112" t="s">
        <v>1</v>
      </c>
      <c r="D267" s="112">
        <v>16</v>
      </c>
      <c r="E267" s="112">
        <v>1</v>
      </c>
      <c r="F267" s="112">
        <v>733000</v>
      </c>
      <c r="G267" s="112">
        <v>6</v>
      </c>
      <c r="H267" s="112">
        <v>14</v>
      </c>
      <c r="I267" s="112">
        <v>4889</v>
      </c>
      <c r="J267" s="174">
        <f t="shared" si="4"/>
        <v>44501</v>
      </c>
    </row>
    <row r="268" spans="1:10">
      <c r="A268" s="112">
        <v>267</v>
      </c>
      <c r="B268" s="112">
        <v>26</v>
      </c>
      <c r="C268" s="112" t="s">
        <v>1</v>
      </c>
      <c r="D268" s="112">
        <v>16</v>
      </c>
      <c r="E268" s="112">
        <v>1</v>
      </c>
      <c r="F268" s="112">
        <v>261000</v>
      </c>
      <c r="G268" s="112">
        <v>6</v>
      </c>
      <c r="H268" s="112">
        <v>186</v>
      </c>
      <c r="I268" s="112">
        <v>2567</v>
      </c>
      <c r="J268" s="174">
        <f t="shared" si="4"/>
        <v>39264</v>
      </c>
    </row>
    <row r="269" spans="1:10">
      <c r="A269" s="112">
        <v>268</v>
      </c>
      <c r="B269" s="112">
        <v>34</v>
      </c>
      <c r="C269" s="112" t="s">
        <v>1</v>
      </c>
      <c r="D269" s="112">
        <v>16</v>
      </c>
      <c r="E269" s="112">
        <v>1</v>
      </c>
      <c r="F269" s="112">
        <v>316000</v>
      </c>
      <c r="G269" s="112">
        <v>6</v>
      </c>
      <c r="H269" s="112">
        <v>80</v>
      </c>
      <c r="I269" s="112">
        <v>11197</v>
      </c>
      <c r="J269" s="174">
        <f t="shared" si="4"/>
        <v>42491</v>
      </c>
    </row>
    <row r="270" spans="1:10">
      <c r="A270" s="112">
        <v>269</v>
      </c>
      <c r="B270" s="112">
        <v>29</v>
      </c>
      <c r="C270" s="112" t="s">
        <v>1</v>
      </c>
      <c r="D270" s="112">
        <v>22</v>
      </c>
      <c r="E270" s="112">
        <v>1</v>
      </c>
      <c r="F270" s="112">
        <v>694000</v>
      </c>
      <c r="G270" s="112">
        <v>12</v>
      </c>
      <c r="H270" s="112">
        <v>153</v>
      </c>
      <c r="I270" s="112">
        <v>22864</v>
      </c>
      <c r="J270" s="174">
        <f t="shared" si="4"/>
        <v>40269</v>
      </c>
    </row>
    <row r="271" spans="1:10">
      <c r="A271" s="112">
        <v>270</v>
      </c>
      <c r="B271" s="112">
        <v>49</v>
      </c>
      <c r="C271" s="112" t="s">
        <v>0</v>
      </c>
      <c r="D271" s="112">
        <v>22</v>
      </c>
      <c r="E271" s="112">
        <v>1</v>
      </c>
      <c r="F271" s="112">
        <v>851000</v>
      </c>
      <c r="G271" s="112">
        <v>12</v>
      </c>
      <c r="H271" s="112">
        <v>138</v>
      </c>
      <c r="I271" s="112">
        <v>12895</v>
      </c>
      <c r="J271" s="174">
        <f t="shared" si="4"/>
        <v>40725</v>
      </c>
    </row>
    <row r="272" spans="1:10">
      <c r="A272" s="112">
        <v>271</v>
      </c>
      <c r="B272" s="112">
        <v>25</v>
      </c>
      <c r="C272" s="112" t="s">
        <v>1</v>
      </c>
      <c r="D272" s="112">
        <v>16</v>
      </c>
      <c r="E272" s="112">
        <v>1</v>
      </c>
      <c r="F272" s="112">
        <v>604000</v>
      </c>
      <c r="G272" s="112">
        <v>6</v>
      </c>
      <c r="H272" s="112">
        <v>0</v>
      </c>
      <c r="I272" s="112">
        <v>11256</v>
      </c>
      <c r="J272" s="174">
        <f t="shared" si="4"/>
        <v>44927</v>
      </c>
    </row>
    <row r="273" spans="1:10">
      <c r="A273" s="112">
        <v>272</v>
      </c>
      <c r="B273" s="112">
        <v>37</v>
      </c>
      <c r="C273" s="112" t="s">
        <v>0</v>
      </c>
      <c r="D273" s="112">
        <v>16</v>
      </c>
      <c r="E273" s="112">
        <v>1</v>
      </c>
      <c r="F273" s="112">
        <v>495000</v>
      </c>
      <c r="G273" s="112">
        <v>6</v>
      </c>
      <c r="H273" s="112">
        <v>163</v>
      </c>
      <c r="I273" s="112">
        <v>17131</v>
      </c>
      <c r="J273" s="174">
        <f t="shared" si="4"/>
        <v>39965</v>
      </c>
    </row>
    <row r="274" spans="1:10">
      <c r="A274" s="112">
        <v>273</v>
      </c>
      <c r="B274" s="112">
        <v>25</v>
      </c>
      <c r="C274" s="112" t="s">
        <v>1</v>
      </c>
      <c r="D274" s="112">
        <v>22</v>
      </c>
      <c r="E274" s="112">
        <v>1</v>
      </c>
      <c r="F274" s="112">
        <v>249000</v>
      </c>
      <c r="G274" s="112">
        <v>12</v>
      </c>
      <c r="H274" s="112">
        <v>88</v>
      </c>
      <c r="I274" s="112">
        <v>19566</v>
      </c>
      <c r="J274" s="174">
        <f t="shared" si="4"/>
        <v>42248</v>
      </c>
    </row>
    <row r="275" spans="1:10">
      <c r="A275" s="112">
        <v>274</v>
      </c>
      <c r="B275" s="112">
        <v>52</v>
      </c>
      <c r="C275" s="112" t="s">
        <v>1</v>
      </c>
      <c r="D275" s="112">
        <v>16</v>
      </c>
      <c r="E275" s="112">
        <v>1</v>
      </c>
      <c r="F275" s="112">
        <v>191000</v>
      </c>
      <c r="G275" s="112">
        <v>6</v>
      </c>
      <c r="H275" s="112">
        <v>55</v>
      </c>
      <c r="I275" s="112">
        <v>8368</v>
      </c>
      <c r="J275" s="174">
        <f t="shared" si="4"/>
        <v>43252</v>
      </c>
    </row>
    <row r="276" spans="1:10">
      <c r="A276" s="112">
        <v>275</v>
      </c>
      <c r="B276" s="112">
        <v>38</v>
      </c>
      <c r="C276" s="112" t="s">
        <v>1</v>
      </c>
      <c r="D276" s="112">
        <v>16</v>
      </c>
      <c r="E276" s="112">
        <v>1</v>
      </c>
      <c r="F276" s="112">
        <v>378000</v>
      </c>
      <c r="G276" s="112">
        <v>6</v>
      </c>
      <c r="H276" s="112">
        <v>0</v>
      </c>
      <c r="I276" s="112">
        <v>9617</v>
      </c>
      <c r="J276" s="174">
        <f t="shared" si="4"/>
        <v>44927</v>
      </c>
    </row>
    <row r="277" spans="1:10">
      <c r="A277" s="112">
        <v>276</v>
      </c>
      <c r="B277" s="112">
        <v>49</v>
      </c>
      <c r="C277" s="112" t="s">
        <v>1</v>
      </c>
      <c r="D277" s="112">
        <v>22</v>
      </c>
      <c r="E277" s="112">
        <v>1</v>
      </c>
      <c r="F277" s="112">
        <v>741000</v>
      </c>
      <c r="G277" s="112">
        <v>12</v>
      </c>
      <c r="H277" s="112">
        <v>210</v>
      </c>
      <c r="I277" s="112">
        <v>7751</v>
      </c>
      <c r="J277" s="174">
        <f t="shared" si="4"/>
        <v>38534</v>
      </c>
    </row>
    <row r="278" spans="1:10">
      <c r="A278" s="112">
        <v>277</v>
      </c>
      <c r="B278" s="112">
        <v>31</v>
      </c>
      <c r="C278" s="112" t="s">
        <v>1</v>
      </c>
      <c r="D278" s="112">
        <v>16</v>
      </c>
      <c r="E278" s="112">
        <v>1</v>
      </c>
      <c r="F278" s="112">
        <v>252000</v>
      </c>
      <c r="G278" s="112">
        <v>6</v>
      </c>
      <c r="H278" s="112">
        <v>0</v>
      </c>
      <c r="I278" s="112">
        <v>21547</v>
      </c>
      <c r="J278" s="174">
        <f t="shared" si="4"/>
        <v>44927</v>
      </c>
    </row>
    <row r="279" spans="1:10">
      <c r="A279" s="112">
        <v>278</v>
      </c>
      <c r="B279" s="112">
        <v>60</v>
      </c>
      <c r="C279" s="112" t="s">
        <v>0</v>
      </c>
      <c r="D279" s="112">
        <v>16</v>
      </c>
      <c r="E279" s="112">
        <v>1</v>
      </c>
      <c r="F279" s="112">
        <v>487000</v>
      </c>
      <c r="G279" s="112">
        <v>6</v>
      </c>
      <c r="H279" s="112">
        <v>77</v>
      </c>
      <c r="I279" s="112">
        <v>12661</v>
      </c>
      <c r="J279" s="174">
        <f t="shared" si="4"/>
        <v>42583</v>
      </c>
    </row>
    <row r="280" spans="1:10">
      <c r="A280" s="112">
        <v>279</v>
      </c>
      <c r="B280" s="112">
        <v>40</v>
      </c>
      <c r="C280" s="112" t="s">
        <v>1</v>
      </c>
      <c r="D280" s="112">
        <v>22</v>
      </c>
      <c r="E280" s="112">
        <v>1</v>
      </c>
      <c r="F280" s="112">
        <v>967000</v>
      </c>
      <c r="G280" s="112">
        <v>12</v>
      </c>
      <c r="H280" s="112">
        <v>60</v>
      </c>
      <c r="I280" s="112">
        <v>1521</v>
      </c>
      <c r="J280" s="174">
        <f t="shared" si="4"/>
        <v>43101</v>
      </c>
    </row>
    <row r="281" spans="1:10">
      <c r="A281" s="112">
        <v>280</v>
      </c>
      <c r="B281" s="112">
        <v>56</v>
      </c>
      <c r="C281" s="112" t="s">
        <v>1</v>
      </c>
      <c r="D281" s="112">
        <v>22</v>
      </c>
      <c r="E281" s="112">
        <v>1</v>
      </c>
      <c r="F281" s="112">
        <v>836000</v>
      </c>
      <c r="G281" s="112">
        <v>12</v>
      </c>
      <c r="H281" s="112">
        <v>260</v>
      </c>
      <c r="I281" s="112">
        <v>17452</v>
      </c>
      <c r="J281" s="174">
        <f t="shared" si="4"/>
        <v>37012</v>
      </c>
    </row>
    <row r="282" spans="1:10">
      <c r="A282" s="112">
        <v>281</v>
      </c>
      <c r="B282" s="112">
        <v>60</v>
      </c>
      <c r="C282" s="112" t="s">
        <v>1</v>
      </c>
      <c r="D282" s="112">
        <v>22</v>
      </c>
      <c r="E282" s="112">
        <v>1</v>
      </c>
      <c r="F282" s="112">
        <v>906000</v>
      </c>
      <c r="G282" s="112">
        <v>12</v>
      </c>
      <c r="H282" s="112">
        <v>150</v>
      </c>
      <c r="I282" s="112">
        <v>10236</v>
      </c>
      <c r="J282" s="174">
        <f t="shared" si="4"/>
        <v>40360</v>
      </c>
    </row>
    <row r="283" spans="1:10">
      <c r="A283" s="112">
        <v>282</v>
      </c>
      <c r="B283" s="112">
        <v>26</v>
      </c>
      <c r="C283" s="112" t="s">
        <v>0</v>
      </c>
      <c r="D283" s="112">
        <v>22</v>
      </c>
      <c r="E283" s="112">
        <v>1</v>
      </c>
      <c r="F283" s="112">
        <v>630000</v>
      </c>
      <c r="G283" s="112">
        <v>12</v>
      </c>
      <c r="H283" s="112">
        <v>250</v>
      </c>
      <c r="I283" s="112">
        <v>6428</v>
      </c>
      <c r="J283" s="174">
        <f t="shared" si="4"/>
        <v>37316</v>
      </c>
    </row>
    <row r="284" spans="1:10">
      <c r="A284" s="112">
        <v>283</v>
      </c>
      <c r="B284" s="112">
        <v>59</v>
      </c>
      <c r="C284" s="112" t="s">
        <v>1</v>
      </c>
      <c r="D284" s="112">
        <v>16</v>
      </c>
      <c r="E284" s="112">
        <v>1</v>
      </c>
      <c r="F284" s="112">
        <v>796000</v>
      </c>
      <c r="G284" s="112">
        <v>6</v>
      </c>
      <c r="H284" s="112">
        <v>45</v>
      </c>
      <c r="I284" s="112">
        <v>22259</v>
      </c>
      <c r="J284" s="174">
        <f t="shared" si="4"/>
        <v>43556</v>
      </c>
    </row>
    <row r="285" spans="1:10">
      <c r="A285" s="112">
        <v>284</v>
      </c>
      <c r="B285" s="112">
        <v>35</v>
      </c>
      <c r="C285" s="112" t="s">
        <v>1</v>
      </c>
      <c r="D285" s="112">
        <v>16</v>
      </c>
      <c r="E285" s="112">
        <v>1</v>
      </c>
      <c r="F285" s="112">
        <v>554000</v>
      </c>
      <c r="G285" s="112">
        <v>6</v>
      </c>
      <c r="H285" s="112">
        <v>96</v>
      </c>
      <c r="I285" s="112">
        <v>6927</v>
      </c>
      <c r="J285" s="174">
        <f t="shared" si="4"/>
        <v>42005</v>
      </c>
    </row>
    <row r="286" spans="1:10">
      <c r="A286" s="112">
        <v>285</v>
      </c>
      <c r="B286" s="112">
        <v>58</v>
      </c>
      <c r="C286" s="112" t="s">
        <v>0</v>
      </c>
      <c r="D286" s="112">
        <v>16</v>
      </c>
      <c r="E286" s="112">
        <v>1</v>
      </c>
      <c r="F286" s="112">
        <v>457000</v>
      </c>
      <c r="G286" s="112">
        <v>6</v>
      </c>
      <c r="H286" s="112">
        <v>157</v>
      </c>
      <c r="I286" s="112">
        <v>24597</v>
      </c>
      <c r="J286" s="174">
        <f t="shared" si="4"/>
        <v>40148</v>
      </c>
    </row>
    <row r="287" spans="1:10">
      <c r="A287" s="112">
        <v>286</v>
      </c>
      <c r="B287" s="112">
        <v>56</v>
      </c>
      <c r="C287" s="112" t="s">
        <v>0</v>
      </c>
      <c r="D287" s="112">
        <v>22</v>
      </c>
      <c r="E287" s="112">
        <v>1</v>
      </c>
      <c r="F287" s="112">
        <v>791000</v>
      </c>
      <c r="G287" s="112">
        <v>12</v>
      </c>
      <c r="H287" s="112">
        <v>8</v>
      </c>
      <c r="I287" s="112">
        <v>17105</v>
      </c>
      <c r="J287" s="174">
        <f t="shared" si="4"/>
        <v>44682</v>
      </c>
    </row>
    <row r="288" spans="1:10">
      <c r="A288" s="112">
        <v>287</v>
      </c>
      <c r="B288" s="112">
        <v>27</v>
      </c>
      <c r="C288" s="112" t="s">
        <v>1</v>
      </c>
      <c r="D288" s="112">
        <v>22</v>
      </c>
      <c r="E288" s="112">
        <v>1</v>
      </c>
      <c r="F288" s="112">
        <v>601000</v>
      </c>
      <c r="G288" s="112">
        <v>12</v>
      </c>
      <c r="H288" s="112">
        <v>204</v>
      </c>
      <c r="I288" s="112">
        <v>22102</v>
      </c>
      <c r="J288" s="174">
        <f t="shared" si="4"/>
        <v>38718</v>
      </c>
    </row>
    <row r="289" spans="1:10">
      <c r="A289" s="112">
        <v>288</v>
      </c>
      <c r="B289" s="112">
        <v>46</v>
      </c>
      <c r="C289" s="112" t="s">
        <v>1</v>
      </c>
      <c r="D289" s="112">
        <v>22</v>
      </c>
      <c r="E289" s="112">
        <v>1</v>
      </c>
      <c r="F289" s="112">
        <v>393000</v>
      </c>
      <c r="G289" s="112">
        <v>12</v>
      </c>
      <c r="H289" s="112">
        <v>159</v>
      </c>
      <c r="I289" s="112">
        <v>19782</v>
      </c>
      <c r="J289" s="174">
        <f t="shared" si="4"/>
        <v>40087</v>
      </c>
    </row>
    <row r="290" spans="1:10">
      <c r="A290" s="112">
        <v>289</v>
      </c>
      <c r="B290" s="112">
        <v>27</v>
      </c>
      <c r="C290" s="112" t="s">
        <v>0</v>
      </c>
      <c r="D290" s="112">
        <v>22</v>
      </c>
      <c r="E290" s="112">
        <v>1</v>
      </c>
      <c r="F290" s="112">
        <v>667000</v>
      </c>
      <c r="G290" s="112">
        <v>12</v>
      </c>
      <c r="H290" s="112">
        <v>199</v>
      </c>
      <c r="I290" s="112">
        <v>1863</v>
      </c>
      <c r="J290" s="174">
        <f t="shared" si="4"/>
        <v>38869</v>
      </c>
    </row>
    <row r="291" spans="1:10">
      <c r="A291" s="112">
        <v>290</v>
      </c>
      <c r="B291" s="112">
        <v>37</v>
      </c>
      <c r="C291" s="112" t="s">
        <v>0</v>
      </c>
      <c r="D291" s="112">
        <v>16</v>
      </c>
      <c r="E291" s="112">
        <v>1</v>
      </c>
      <c r="F291" s="112">
        <v>966000</v>
      </c>
      <c r="G291" s="112">
        <v>6</v>
      </c>
      <c r="H291" s="112">
        <v>0</v>
      </c>
      <c r="I291" s="112">
        <v>24387</v>
      </c>
      <c r="J291" s="174">
        <f t="shared" si="4"/>
        <v>44927</v>
      </c>
    </row>
    <row r="292" spans="1:10">
      <c r="A292" s="112">
        <v>291</v>
      </c>
      <c r="B292" s="112">
        <v>56</v>
      </c>
      <c r="C292" s="112" t="s">
        <v>0</v>
      </c>
      <c r="D292" s="112">
        <v>22</v>
      </c>
      <c r="E292" s="112">
        <v>1</v>
      </c>
      <c r="F292" s="112">
        <v>167000</v>
      </c>
      <c r="G292" s="112">
        <v>12</v>
      </c>
      <c r="H292" s="112">
        <v>202</v>
      </c>
      <c r="I292" s="112">
        <v>12419</v>
      </c>
      <c r="J292" s="174">
        <f t="shared" si="4"/>
        <v>38777</v>
      </c>
    </row>
    <row r="293" spans="1:10">
      <c r="A293" s="112">
        <v>292</v>
      </c>
      <c r="B293" s="112">
        <v>27</v>
      </c>
      <c r="C293" s="112" t="s">
        <v>1</v>
      </c>
      <c r="D293" s="112">
        <v>22</v>
      </c>
      <c r="E293" s="112">
        <v>1</v>
      </c>
      <c r="F293" s="112">
        <v>443000</v>
      </c>
      <c r="G293" s="112">
        <v>12</v>
      </c>
      <c r="H293" s="112">
        <v>137</v>
      </c>
      <c r="I293" s="112">
        <v>3171</v>
      </c>
      <c r="J293" s="174">
        <f t="shared" si="4"/>
        <v>40756</v>
      </c>
    </row>
    <row r="294" spans="1:10">
      <c r="A294" s="112">
        <v>293</v>
      </c>
      <c r="B294" s="112">
        <v>46</v>
      </c>
      <c r="C294" s="112" t="s">
        <v>1</v>
      </c>
      <c r="D294" s="112">
        <v>22</v>
      </c>
      <c r="E294" s="112">
        <v>1</v>
      </c>
      <c r="F294" s="112">
        <v>644000</v>
      </c>
      <c r="G294" s="112">
        <v>12</v>
      </c>
      <c r="H294" s="112">
        <v>229</v>
      </c>
      <c r="I294" s="112">
        <v>6619</v>
      </c>
      <c r="J294" s="174">
        <f t="shared" si="4"/>
        <v>37956</v>
      </c>
    </row>
    <row r="295" spans="1:10">
      <c r="A295" s="112">
        <v>294</v>
      </c>
      <c r="B295" s="112">
        <v>52</v>
      </c>
      <c r="C295" s="112" t="s">
        <v>1</v>
      </c>
      <c r="D295" s="112">
        <v>16</v>
      </c>
      <c r="E295" s="112">
        <v>1</v>
      </c>
      <c r="F295" s="112">
        <v>921000</v>
      </c>
      <c r="G295" s="112">
        <v>6</v>
      </c>
      <c r="H295" s="112">
        <v>0</v>
      </c>
      <c r="I295" s="112">
        <v>6775</v>
      </c>
      <c r="J295" s="174">
        <f t="shared" si="4"/>
        <v>44927</v>
      </c>
    </row>
    <row r="296" spans="1:10">
      <c r="A296" s="112">
        <v>295</v>
      </c>
      <c r="B296" s="112">
        <v>49</v>
      </c>
      <c r="C296" s="112" t="s">
        <v>0</v>
      </c>
      <c r="D296" s="112">
        <v>22</v>
      </c>
      <c r="E296" s="112">
        <v>1</v>
      </c>
      <c r="F296" s="112">
        <v>460000</v>
      </c>
      <c r="G296" s="112">
        <v>12</v>
      </c>
      <c r="H296" s="112">
        <v>200</v>
      </c>
      <c r="I296" s="112">
        <v>10017</v>
      </c>
      <c r="J296" s="174">
        <f t="shared" si="4"/>
        <v>38838</v>
      </c>
    </row>
    <row r="297" spans="1:10">
      <c r="A297" s="112">
        <v>296</v>
      </c>
      <c r="B297" s="112">
        <v>25</v>
      </c>
      <c r="C297" s="112" t="s">
        <v>0</v>
      </c>
      <c r="D297" s="112">
        <v>22</v>
      </c>
      <c r="E297" s="112">
        <v>1</v>
      </c>
      <c r="F297" s="112">
        <v>274000</v>
      </c>
      <c r="G297" s="112">
        <v>12</v>
      </c>
      <c r="H297" s="112">
        <v>116</v>
      </c>
      <c r="I297" s="112">
        <v>19592</v>
      </c>
      <c r="J297" s="174">
        <f t="shared" si="4"/>
        <v>41395</v>
      </c>
    </row>
    <row r="298" spans="1:10">
      <c r="A298" s="112">
        <v>297</v>
      </c>
      <c r="B298" s="112">
        <v>49</v>
      </c>
      <c r="C298" s="112" t="s">
        <v>1</v>
      </c>
      <c r="D298" s="112">
        <v>22</v>
      </c>
      <c r="E298" s="112">
        <v>1</v>
      </c>
      <c r="F298" s="112">
        <v>256000</v>
      </c>
      <c r="G298" s="112">
        <v>12</v>
      </c>
      <c r="H298" s="112">
        <v>57</v>
      </c>
      <c r="I298" s="112">
        <v>23140</v>
      </c>
      <c r="J298" s="174">
        <f t="shared" si="4"/>
        <v>43191</v>
      </c>
    </row>
    <row r="299" spans="1:10">
      <c r="A299" s="112">
        <v>298</v>
      </c>
      <c r="B299" s="112">
        <v>28</v>
      </c>
      <c r="C299" s="112" t="s">
        <v>1</v>
      </c>
      <c r="D299" s="112">
        <v>22</v>
      </c>
      <c r="E299" s="112">
        <v>1</v>
      </c>
      <c r="F299" s="112">
        <v>521000</v>
      </c>
      <c r="G299" s="112">
        <v>12</v>
      </c>
      <c r="H299" s="112">
        <v>142</v>
      </c>
      <c r="I299" s="112">
        <v>10779</v>
      </c>
      <c r="J299" s="174">
        <f t="shared" si="4"/>
        <v>40603</v>
      </c>
    </row>
    <row r="300" spans="1:10">
      <c r="A300" s="112">
        <v>299</v>
      </c>
      <c r="B300" s="112">
        <v>53</v>
      </c>
      <c r="C300" s="112" t="s">
        <v>1</v>
      </c>
      <c r="D300" s="112">
        <v>22</v>
      </c>
      <c r="E300" s="112">
        <v>1</v>
      </c>
      <c r="F300" s="112">
        <v>409000</v>
      </c>
      <c r="G300" s="112">
        <v>12</v>
      </c>
      <c r="H300" s="112">
        <v>60</v>
      </c>
      <c r="I300" s="112">
        <v>8916</v>
      </c>
      <c r="J300" s="174">
        <f t="shared" si="4"/>
        <v>43101</v>
      </c>
    </row>
    <row r="301" spans="1:10">
      <c r="A301" s="112">
        <v>300</v>
      </c>
      <c r="B301" s="112">
        <v>60</v>
      </c>
      <c r="C301" s="112" t="s">
        <v>0</v>
      </c>
      <c r="D301" s="112">
        <v>16</v>
      </c>
      <c r="E301" s="112">
        <v>1</v>
      </c>
      <c r="F301" s="112">
        <v>146000</v>
      </c>
      <c r="G301" s="112">
        <v>6</v>
      </c>
      <c r="H301" s="112">
        <v>106</v>
      </c>
      <c r="I301" s="112">
        <v>6687</v>
      </c>
      <c r="J301" s="174">
        <f t="shared" si="4"/>
        <v>41699</v>
      </c>
    </row>
    <row r="302" spans="1:10">
      <c r="A302" s="112">
        <v>301</v>
      </c>
      <c r="B302" s="112">
        <v>59</v>
      </c>
      <c r="C302" s="112" t="s">
        <v>1</v>
      </c>
      <c r="D302" s="112">
        <v>22</v>
      </c>
      <c r="E302" s="112">
        <v>1</v>
      </c>
      <c r="F302" s="112">
        <v>325000</v>
      </c>
      <c r="G302" s="112">
        <v>12</v>
      </c>
      <c r="H302" s="112">
        <v>56</v>
      </c>
      <c r="I302" s="112">
        <v>18396</v>
      </c>
      <c r="J302" s="174">
        <f t="shared" si="4"/>
        <v>43221</v>
      </c>
    </row>
    <row r="303" spans="1:10">
      <c r="A303" s="112">
        <v>302</v>
      </c>
      <c r="B303" s="112">
        <v>52</v>
      </c>
      <c r="C303" s="112" t="s">
        <v>1</v>
      </c>
      <c r="D303" s="112">
        <v>16</v>
      </c>
      <c r="E303" s="112">
        <v>1</v>
      </c>
      <c r="F303" s="112">
        <v>965000</v>
      </c>
      <c r="G303" s="112">
        <v>6</v>
      </c>
      <c r="H303" s="112">
        <v>21</v>
      </c>
      <c r="I303" s="112">
        <v>7697</v>
      </c>
      <c r="J303" s="174">
        <f t="shared" si="4"/>
        <v>44287</v>
      </c>
    </row>
    <row r="304" spans="1:10">
      <c r="A304" s="112">
        <v>303</v>
      </c>
      <c r="B304" s="112">
        <v>37</v>
      </c>
      <c r="C304" s="112" t="s">
        <v>1</v>
      </c>
      <c r="D304" s="112">
        <v>16</v>
      </c>
      <c r="E304" s="112">
        <v>1</v>
      </c>
      <c r="F304" s="112">
        <v>473000</v>
      </c>
      <c r="G304" s="112">
        <v>6</v>
      </c>
      <c r="H304" s="112">
        <v>0</v>
      </c>
      <c r="I304" s="112">
        <v>18436</v>
      </c>
      <c r="J304" s="174">
        <f t="shared" si="4"/>
        <v>44927</v>
      </c>
    </row>
    <row r="305" spans="1:10">
      <c r="A305" s="112">
        <v>304</v>
      </c>
      <c r="B305" s="112">
        <v>56</v>
      </c>
      <c r="C305" s="112" t="s">
        <v>0</v>
      </c>
      <c r="D305" s="112">
        <v>22</v>
      </c>
      <c r="E305" s="112">
        <v>1</v>
      </c>
      <c r="F305" s="112">
        <v>478000</v>
      </c>
      <c r="G305" s="112">
        <v>12</v>
      </c>
      <c r="H305" s="112">
        <v>54</v>
      </c>
      <c r="I305" s="112">
        <v>17289</v>
      </c>
      <c r="J305" s="174">
        <f t="shared" si="4"/>
        <v>43282</v>
      </c>
    </row>
    <row r="306" spans="1:10">
      <c r="A306" s="112">
        <v>305</v>
      </c>
      <c r="B306" s="112">
        <v>45</v>
      </c>
      <c r="C306" s="112" t="s">
        <v>0</v>
      </c>
      <c r="D306" s="112">
        <v>16</v>
      </c>
      <c r="E306" s="112">
        <v>1</v>
      </c>
      <c r="F306" s="112">
        <v>303000</v>
      </c>
      <c r="G306" s="112">
        <v>6</v>
      </c>
      <c r="H306" s="112">
        <v>170</v>
      </c>
      <c r="I306" s="112">
        <v>14359</v>
      </c>
      <c r="J306" s="174">
        <f t="shared" si="4"/>
        <v>39753</v>
      </c>
    </row>
    <row r="307" spans="1:10">
      <c r="A307" s="112">
        <v>306</v>
      </c>
      <c r="B307" s="112">
        <v>42</v>
      </c>
      <c r="C307" s="112" t="s">
        <v>0</v>
      </c>
      <c r="D307" s="112">
        <v>22</v>
      </c>
      <c r="E307" s="112">
        <v>1</v>
      </c>
      <c r="F307" s="112">
        <v>449000</v>
      </c>
      <c r="G307" s="112">
        <v>12</v>
      </c>
      <c r="H307" s="112">
        <v>229</v>
      </c>
      <c r="I307" s="112">
        <v>10036</v>
      </c>
      <c r="J307" s="174">
        <f t="shared" si="4"/>
        <v>37956</v>
      </c>
    </row>
    <row r="308" spans="1:10">
      <c r="A308" s="112">
        <v>307</v>
      </c>
      <c r="B308" s="112">
        <v>46</v>
      </c>
      <c r="C308" s="112" t="s">
        <v>0</v>
      </c>
      <c r="D308" s="112">
        <v>22</v>
      </c>
      <c r="E308" s="112">
        <v>1</v>
      </c>
      <c r="F308" s="112">
        <v>602000</v>
      </c>
      <c r="G308" s="112">
        <v>12</v>
      </c>
      <c r="H308" s="112">
        <v>111</v>
      </c>
      <c r="I308" s="112">
        <v>7441</v>
      </c>
      <c r="J308" s="174">
        <f t="shared" si="4"/>
        <v>41548</v>
      </c>
    </row>
    <row r="309" spans="1:10">
      <c r="A309" s="112">
        <v>308</v>
      </c>
      <c r="B309" s="112">
        <v>31</v>
      </c>
      <c r="C309" s="112" t="s">
        <v>0</v>
      </c>
      <c r="D309" s="112">
        <v>22</v>
      </c>
      <c r="E309" s="112">
        <v>1</v>
      </c>
      <c r="F309" s="112">
        <v>267000</v>
      </c>
      <c r="G309" s="112">
        <v>12</v>
      </c>
      <c r="H309" s="112">
        <v>129</v>
      </c>
      <c r="I309" s="112">
        <v>12280</v>
      </c>
      <c r="J309" s="174">
        <f t="shared" si="4"/>
        <v>41000</v>
      </c>
    </row>
    <row r="310" spans="1:10">
      <c r="A310" s="112">
        <v>309</v>
      </c>
      <c r="B310" s="112">
        <v>29</v>
      </c>
      <c r="C310" s="112" t="s">
        <v>0</v>
      </c>
      <c r="D310" s="112">
        <v>22</v>
      </c>
      <c r="E310" s="112">
        <v>1</v>
      </c>
      <c r="F310" s="112">
        <v>630000</v>
      </c>
      <c r="G310" s="112">
        <v>12</v>
      </c>
      <c r="H310" s="112">
        <v>39</v>
      </c>
      <c r="I310" s="112">
        <v>10628</v>
      </c>
      <c r="J310" s="174">
        <f t="shared" si="4"/>
        <v>43739</v>
      </c>
    </row>
    <row r="311" spans="1:10">
      <c r="A311" s="112">
        <v>310</v>
      </c>
      <c r="B311" s="112">
        <v>44</v>
      </c>
      <c r="C311" s="112" t="s">
        <v>1</v>
      </c>
      <c r="D311" s="112">
        <v>22</v>
      </c>
      <c r="E311" s="112">
        <v>1</v>
      </c>
      <c r="F311" s="112">
        <v>858000</v>
      </c>
      <c r="G311" s="112">
        <v>12</v>
      </c>
      <c r="H311" s="112">
        <v>186</v>
      </c>
      <c r="I311" s="112">
        <v>13652</v>
      </c>
      <c r="J311" s="174">
        <f t="shared" si="4"/>
        <v>39264</v>
      </c>
    </row>
    <row r="312" spans="1:10">
      <c r="A312" s="112">
        <v>311</v>
      </c>
      <c r="B312" s="112">
        <v>45</v>
      </c>
      <c r="C312" s="112" t="s">
        <v>0</v>
      </c>
      <c r="D312" s="112">
        <v>16</v>
      </c>
      <c r="E312" s="112">
        <v>1</v>
      </c>
      <c r="F312" s="112">
        <v>500000</v>
      </c>
      <c r="G312" s="112">
        <v>6</v>
      </c>
      <c r="H312" s="112">
        <v>0</v>
      </c>
      <c r="I312" s="112">
        <v>21910</v>
      </c>
      <c r="J312" s="174">
        <f t="shared" si="4"/>
        <v>44927</v>
      </c>
    </row>
    <row r="313" spans="1:10">
      <c r="A313" s="112">
        <v>312</v>
      </c>
      <c r="B313" s="112">
        <v>40</v>
      </c>
      <c r="C313" s="112" t="s">
        <v>0</v>
      </c>
      <c r="D313" s="112">
        <v>16</v>
      </c>
      <c r="E313" s="112">
        <v>1</v>
      </c>
      <c r="F313" s="112">
        <v>280000</v>
      </c>
      <c r="G313" s="112">
        <v>6</v>
      </c>
      <c r="H313" s="112">
        <v>180</v>
      </c>
      <c r="I313" s="112">
        <v>12905</v>
      </c>
      <c r="J313" s="174">
        <f t="shared" si="4"/>
        <v>39448</v>
      </c>
    </row>
    <row r="314" spans="1:10">
      <c r="A314" s="112">
        <v>313</v>
      </c>
      <c r="B314" s="112">
        <v>50</v>
      </c>
      <c r="C314" s="112" t="s">
        <v>1</v>
      </c>
      <c r="D314" s="112">
        <v>16</v>
      </c>
      <c r="E314" s="112">
        <v>1</v>
      </c>
      <c r="F314" s="112">
        <v>410000</v>
      </c>
      <c r="G314" s="112">
        <v>6</v>
      </c>
      <c r="H314" s="112">
        <v>50</v>
      </c>
      <c r="I314" s="112">
        <v>2230</v>
      </c>
      <c r="J314" s="174">
        <f t="shared" si="4"/>
        <v>43405</v>
      </c>
    </row>
    <row r="315" spans="1:10">
      <c r="A315" s="112">
        <v>314</v>
      </c>
      <c r="B315" s="112">
        <v>30</v>
      </c>
      <c r="C315" s="112" t="s">
        <v>1</v>
      </c>
      <c r="D315" s="112">
        <v>16</v>
      </c>
      <c r="E315" s="112">
        <v>1</v>
      </c>
      <c r="F315" s="112">
        <v>964000</v>
      </c>
      <c r="G315" s="112">
        <v>6</v>
      </c>
      <c r="H315" s="112">
        <v>46</v>
      </c>
      <c r="I315" s="112">
        <v>11117</v>
      </c>
      <c r="J315" s="174">
        <f t="shared" si="4"/>
        <v>43525</v>
      </c>
    </row>
    <row r="316" spans="1:10">
      <c r="A316" s="112">
        <v>315</v>
      </c>
      <c r="B316" s="112">
        <v>41</v>
      </c>
      <c r="C316" s="112" t="s">
        <v>0</v>
      </c>
      <c r="D316" s="112">
        <v>16</v>
      </c>
      <c r="E316" s="112">
        <v>1</v>
      </c>
      <c r="F316" s="112">
        <v>639000</v>
      </c>
      <c r="G316" s="112">
        <v>6</v>
      </c>
      <c r="H316" s="112">
        <v>0</v>
      </c>
      <c r="I316" s="112">
        <v>13551</v>
      </c>
      <c r="J316" s="174">
        <f t="shared" si="4"/>
        <v>44927</v>
      </c>
    </row>
    <row r="317" spans="1:10">
      <c r="A317" s="112">
        <v>316</v>
      </c>
      <c r="B317" s="112">
        <v>30</v>
      </c>
      <c r="C317" s="112" t="s">
        <v>1</v>
      </c>
      <c r="D317" s="112">
        <v>16</v>
      </c>
      <c r="E317" s="112">
        <v>1</v>
      </c>
      <c r="F317" s="112">
        <v>850000</v>
      </c>
      <c r="G317" s="112">
        <v>6</v>
      </c>
      <c r="H317" s="112">
        <v>10</v>
      </c>
      <c r="I317" s="112">
        <v>22902</v>
      </c>
      <c r="J317" s="174">
        <f t="shared" si="4"/>
        <v>44621</v>
      </c>
    </row>
    <row r="318" spans="1:10">
      <c r="A318" s="112">
        <v>317</v>
      </c>
      <c r="B318" s="112">
        <v>39</v>
      </c>
      <c r="C318" s="112" t="s">
        <v>1</v>
      </c>
      <c r="D318" s="112">
        <v>16</v>
      </c>
      <c r="E318" s="112">
        <v>1</v>
      </c>
      <c r="F318" s="112">
        <v>892000</v>
      </c>
      <c r="G318" s="112">
        <v>6</v>
      </c>
      <c r="H318" s="112">
        <v>148</v>
      </c>
      <c r="I318" s="112">
        <v>16629</v>
      </c>
      <c r="J318" s="174">
        <f t="shared" si="4"/>
        <v>40422</v>
      </c>
    </row>
    <row r="319" spans="1:10">
      <c r="A319" s="112">
        <v>318</v>
      </c>
      <c r="B319" s="112">
        <v>34</v>
      </c>
      <c r="C319" s="112" t="s">
        <v>0</v>
      </c>
      <c r="D319" s="112">
        <v>16</v>
      </c>
      <c r="E319" s="112">
        <v>1</v>
      </c>
      <c r="F319" s="112">
        <v>604000</v>
      </c>
      <c r="G319" s="112">
        <v>6</v>
      </c>
      <c r="H319" s="112">
        <v>39</v>
      </c>
      <c r="I319" s="112">
        <v>13078</v>
      </c>
      <c r="J319" s="174">
        <f t="shared" si="4"/>
        <v>43739</v>
      </c>
    </row>
    <row r="320" spans="1:10">
      <c r="A320" s="112">
        <v>319</v>
      </c>
      <c r="B320" s="112">
        <v>50</v>
      </c>
      <c r="C320" s="112" t="s">
        <v>1</v>
      </c>
      <c r="D320" s="112">
        <v>16</v>
      </c>
      <c r="E320" s="112">
        <v>1</v>
      </c>
      <c r="F320" s="112">
        <v>704000</v>
      </c>
      <c r="G320" s="112">
        <v>6</v>
      </c>
      <c r="H320" s="112">
        <v>137</v>
      </c>
      <c r="I320" s="112">
        <v>12836</v>
      </c>
      <c r="J320" s="174">
        <f t="shared" si="4"/>
        <v>40756</v>
      </c>
    </row>
    <row r="321" spans="1:10">
      <c r="A321" s="112">
        <v>320</v>
      </c>
      <c r="B321" s="112">
        <v>58</v>
      </c>
      <c r="C321" s="112" t="s">
        <v>0</v>
      </c>
      <c r="D321" s="112">
        <v>16</v>
      </c>
      <c r="E321" s="112">
        <v>1</v>
      </c>
      <c r="F321" s="112">
        <v>465000</v>
      </c>
      <c r="G321" s="112">
        <v>6</v>
      </c>
      <c r="H321" s="112">
        <v>6</v>
      </c>
      <c r="I321" s="112">
        <v>3578</v>
      </c>
      <c r="J321" s="174">
        <f t="shared" si="4"/>
        <v>44743</v>
      </c>
    </row>
    <row r="322" spans="1:10">
      <c r="A322" s="112">
        <v>321</v>
      </c>
      <c r="B322" s="112">
        <v>50</v>
      </c>
      <c r="C322" s="112" t="s">
        <v>0</v>
      </c>
      <c r="D322" s="112">
        <v>22</v>
      </c>
      <c r="E322" s="112">
        <v>1</v>
      </c>
      <c r="F322" s="112">
        <v>414000</v>
      </c>
      <c r="G322" s="112">
        <v>12</v>
      </c>
      <c r="H322" s="112">
        <v>126</v>
      </c>
      <c r="I322" s="112">
        <v>3425</v>
      </c>
      <c r="J322" s="174">
        <f t="shared" ref="J322:J385" si="5">EDATE(DATE(YEAR(Valn_date),MONTH(Valn_date),DAY(Valn_date)+1),-H322)</f>
        <v>41091</v>
      </c>
    </row>
    <row r="323" spans="1:10">
      <c r="A323" s="112">
        <v>322</v>
      </c>
      <c r="B323" s="112">
        <v>60</v>
      </c>
      <c r="C323" s="112" t="s">
        <v>0</v>
      </c>
      <c r="D323" s="112">
        <v>22</v>
      </c>
      <c r="E323" s="112">
        <v>1</v>
      </c>
      <c r="F323" s="112">
        <v>529000</v>
      </c>
      <c r="G323" s="112">
        <v>12</v>
      </c>
      <c r="H323" s="112">
        <v>61</v>
      </c>
      <c r="I323" s="112">
        <v>21563</v>
      </c>
      <c r="J323" s="174">
        <f t="shared" si="5"/>
        <v>43070</v>
      </c>
    </row>
    <row r="324" spans="1:10">
      <c r="A324" s="112">
        <v>323</v>
      </c>
      <c r="B324" s="112">
        <v>29</v>
      </c>
      <c r="C324" s="112" t="s">
        <v>0</v>
      </c>
      <c r="D324" s="112">
        <v>16</v>
      </c>
      <c r="E324" s="112">
        <v>1</v>
      </c>
      <c r="F324" s="112">
        <v>452000</v>
      </c>
      <c r="G324" s="112">
        <v>6</v>
      </c>
      <c r="H324" s="112">
        <v>147</v>
      </c>
      <c r="I324" s="112">
        <v>11637</v>
      </c>
      <c r="J324" s="174">
        <f t="shared" si="5"/>
        <v>40452</v>
      </c>
    </row>
    <row r="325" spans="1:10">
      <c r="A325" s="112">
        <v>324</v>
      </c>
      <c r="B325" s="112">
        <v>50</v>
      </c>
      <c r="C325" s="112" t="s">
        <v>1</v>
      </c>
      <c r="D325" s="112">
        <v>16</v>
      </c>
      <c r="E325" s="112">
        <v>1</v>
      </c>
      <c r="F325" s="112">
        <v>603000</v>
      </c>
      <c r="G325" s="112">
        <v>6</v>
      </c>
      <c r="H325" s="112">
        <v>148</v>
      </c>
      <c r="I325" s="112">
        <v>7182</v>
      </c>
      <c r="J325" s="174">
        <f t="shared" si="5"/>
        <v>40422</v>
      </c>
    </row>
    <row r="326" spans="1:10">
      <c r="A326" s="112">
        <v>325</v>
      </c>
      <c r="B326" s="112">
        <v>35</v>
      </c>
      <c r="C326" s="112" t="s">
        <v>1</v>
      </c>
      <c r="D326" s="112">
        <v>16</v>
      </c>
      <c r="E326" s="112">
        <v>1</v>
      </c>
      <c r="F326" s="112">
        <v>989000</v>
      </c>
      <c r="G326" s="112">
        <v>6</v>
      </c>
      <c r="H326" s="112">
        <v>0</v>
      </c>
      <c r="I326" s="112">
        <v>18777</v>
      </c>
      <c r="J326" s="174">
        <f t="shared" si="5"/>
        <v>44927</v>
      </c>
    </row>
    <row r="327" spans="1:10">
      <c r="A327" s="112">
        <v>326</v>
      </c>
      <c r="B327" s="112">
        <v>51</v>
      </c>
      <c r="C327" s="112" t="s">
        <v>1</v>
      </c>
      <c r="D327" s="112">
        <v>22</v>
      </c>
      <c r="E327" s="112">
        <v>1</v>
      </c>
      <c r="F327" s="112">
        <v>820000</v>
      </c>
      <c r="G327" s="112">
        <v>12</v>
      </c>
      <c r="H327" s="112">
        <v>102</v>
      </c>
      <c r="I327" s="112">
        <v>10716</v>
      </c>
      <c r="J327" s="174">
        <f t="shared" si="5"/>
        <v>41821</v>
      </c>
    </row>
    <row r="328" spans="1:10">
      <c r="A328" s="112">
        <v>327</v>
      </c>
      <c r="B328" s="112">
        <v>42</v>
      </c>
      <c r="C328" s="112" t="s">
        <v>0</v>
      </c>
      <c r="D328" s="112">
        <v>22</v>
      </c>
      <c r="E328" s="112">
        <v>1</v>
      </c>
      <c r="F328" s="112">
        <v>907000</v>
      </c>
      <c r="G328" s="112">
        <v>12</v>
      </c>
      <c r="H328" s="112">
        <v>93</v>
      </c>
      <c r="I328" s="112">
        <v>7339</v>
      </c>
      <c r="J328" s="174">
        <f t="shared" si="5"/>
        <v>42095</v>
      </c>
    </row>
    <row r="329" spans="1:10">
      <c r="A329" s="112">
        <v>328</v>
      </c>
      <c r="B329" s="112">
        <v>51</v>
      </c>
      <c r="C329" s="112" t="s">
        <v>0</v>
      </c>
      <c r="D329" s="112">
        <v>16</v>
      </c>
      <c r="E329" s="112">
        <v>1</v>
      </c>
      <c r="F329" s="112">
        <v>335000</v>
      </c>
      <c r="G329" s="112">
        <v>6</v>
      </c>
      <c r="H329" s="112">
        <v>57</v>
      </c>
      <c r="I329" s="112">
        <v>17117</v>
      </c>
      <c r="J329" s="174">
        <f t="shared" si="5"/>
        <v>43191</v>
      </c>
    </row>
    <row r="330" spans="1:10">
      <c r="A330" s="112">
        <v>329</v>
      </c>
      <c r="B330" s="112">
        <v>29</v>
      </c>
      <c r="C330" s="112" t="s">
        <v>0</v>
      </c>
      <c r="D330" s="112">
        <v>22</v>
      </c>
      <c r="E330" s="112">
        <v>1</v>
      </c>
      <c r="F330" s="112">
        <v>391000</v>
      </c>
      <c r="G330" s="112">
        <v>12</v>
      </c>
      <c r="H330" s="112">
        <v>259</v>
      </c>
      <c r="I330" s="112">
        <v>6291</v>
      </c>
      <c r="J330" s="174">
        <f t="shared" si="5"/>
        <v>37043</v>
      </c>
    </row>
    <row r="331" spans="1:10">
      <c r="A331" s="112">
        <v>330</v>
      </c>
      <c r="B331" s="112">
        <v>43</v>
      </c>
      <c r="C331" s="112" t="s">
        <v>1</v>
      </c>
      <c r="D331" s="112">
        <v>16</v>
      </c>
      <c r="E331" s="112">
        <v>1</v>
      </c>
      <c r="F331" s="112">
        <v>968000</v>
      </c>
      <c r="G331" s="112">
        <v>6</v>
      </c>
      <c r="H331" s="112">
        <v>0</v>
      </c>
      <c r="I331" s="112">
        <v>17627</v>
      </c>
      <c r="J331" s="174">
        <f t="shared" si="5"/>
        <v>44927</v>
      </c>
    </row>
    <row r="332" spans="1:10">
      <c r="A332" s="112">
        <v>331</v>
      </c>
      <c r="B332" s="112">
        <v>39</v>
      </c>
      <c r="C332" s="112" t="s">
        <v>1</v>
      </c>
      <c r="D332" s="112">
        <v>16</v>
      </c>
      <c r="E332" s="112">
        <v>1</v>
      </c>
      <c r="F332" s="112">
        <v>447000</v>
      </c>
      <c r="G332" s="112">
        <v>6</v>
      </c>
      <c r="H332" s="112">
        <v>0</v>
      </c>
      <c r="I332" s="112">
        <v>5999</v>
      </c>
      <c r="J332" s="174">
        <f t="shared" si="5"/>
        <v>44927</v>
      </c>
    </row>
    <row r="333" spans="1:10">
      <c r="A333" s="112">
        <v>332</v>
      </c>
      <c r="B333" s="112">
        <v>31</v>
      </c>
      <c r="C333" s="112" t="s">
        <v>1</v>
      </c>
      <c r="D333" s="112">
        <v>16</v>
      </c>
      <c r="E333" s="112">
        <v>1</v>
      </c>
      <c r="F333" s="112">
        <v>604000</v>
      </c>
      <c r="G333" s="112">
        <v>6</v>
      </c>
      <c r="H333" s="112">
        <v>72</v>
      </c>
      <c r="I333" s="112">
        <v>15279</v>
      </c>
      <c r="J333" s="174">
        <f t="shared" si="5"/>
        <v>42736</v>
      </c>
    </row>
    <row r="334" spans="1:10">
      <c r="A334" s="112">
        <v>333</v>
      </c>
      <c r="B334" s="112">
        <v>32</v>
      </c>
      <c r="C334" s="112" t="s">
        <v>0</v>
      </c>
      <c r="D334" s="112">
        <v>16</v>
      </c>
      <c r="E334" s="112">
        <v>1</v>
      </c>
      <c r="F334" s="112">
        <v>135000</v>
      </c>
      <c r="G334" s="112">
        <v>6</v>
      </c>
      <c r="H334" s="112">
        <v>0</v>
      </c>
      <c r="I334" s="112">
        <v>18093</v>
      </c>
      <c r="J334" s="174">
        <f t="shared" si="5"/>
        <v>44927</v>
      </c>
    </row>
    <row r="335" spans="1:10">
      <c r="A335" s="112">
        <v>334</v>
      </c>
      <c r="B335" s="112">
        <v>56</v>
      </c>
      <c r="C335" s="112" t="s">
        <v>1</v>
      </c>
      <c r="D335" s="112">
        <v>16</v>
      </c>
      <c r="E335" s="112">
        <v>1</v>
      </c>
      <c r="F335" s="112">
        <v>904000</v>
      </c>
      <c r="G335" s="112">
        <v>6</v>
      </c>
      <c r="H335" s="112">
        <v>0</v>
      </c>
      <c r="I335" s="112">
        <v>11238</v>
      </c>
      <c r="J335" s="174">
        <f t="shared" si="5"/>
        <v>44927</v>
      </c>
    </row>
    <row r="336" spans="1:10">
      <c r="A336" s="112">
        <v>335</v>
      </c>
      <c r="B336" s="112">
        <v>48</v>
      </c>
      <c r="C336" s="112" t="s">
        <v>0</v>
      </c>
      <c r="D336" s="112">
        <v>16</v>
      </c>
      <c r="E336" s="112">
        <v>1</v>
      </c>
      <c r="F336" s="112">
        <v>803000</v>
      </c>
      <c r="G336" s="112">
        <v>6</v>
      </c>
      <c r="H336" s="112">
        <v>15</v>
      </c>
      <c r="I336" s="112">
        <v>13474</v>
      </c>
      <c r="J336" s="174">
        <f t="shared" si="5"/>
        <v>44470</v>
      </c>
    </row>
    <row r="337" spans="1:10">
      <c r="A337" s="112">
        <v>336</v>
      </c>
      <c r="B337" s="112">
        <v>56</v>
      </c>
      <c r="C337" s="112" t="s">
        <v>0</v>
      </c>
      <c r="D337" s="112">
        <v>22</v>
      </c>
      <c r="E337" s="112">
        <v>1</v>
      </c>
      <c r="F337" s="112">
        <v>808000</v>
      </c>
      <c r="G337" s="112">
        <v>12</v>
      </c>
      <c r="H337" s="112">
        <v>39</v>
      </c>
      <c r="I337" s="112">
        <v>23703</v>
      </c>
      <c r="J337" s="174">
        <f t="shared" si="5"/>
        <v>43739</v>
      </c>
    </row>
    <row r="338" spans="1:10">
      <c r="A338" s="112">
        <v>337</v>
      </c>
      <c r="B338" s="112">
        <v>47</v>
      </c>
      <c r="C338" s="112" t="s">
        <v>0</v>
      </c>
      <c r="D338" s="112">
        <v>22</v>
      </c>
      <c r="E338" s="112">
        <v>1</v>
      </c>
      <c r="F338" s="112">
        <v>211000</v>
      </c>
      <c r="G338" s="112">
        <v>12</v>
      </c>
      <c r="H338" s="112">
        <v>41</v>
      </c>
      <c r="I338" s="112">
        <v>11038</v>
      </c>
      <c r="J338" s="174">
        <f t="shared" si="5"/>
        <v>43678</v>
      </c>
    </row>
    <row r="339" spans="1:10">
      <c r="A339" s="112">
        <v>338</v>
      </c>
      <c r="B339" s="112">
        <v>50</v>
      </c>
      <c r="C339" s="112" t="s">
        <v>0</v>
      </c>
      <c r="D339" s="112">
        <v>16</v>
      </c>
      <c r="E339" s="112">
        <v>1</v>
      </c>
      <c r="F339" s="112">
        <v>229000</v>
      </c>
      <c r="G339" s="112">
        <v>6</v>
      </c>
      <c r="H339" s="112">
        <v>55</v>
      </c>
      <c r="I339" s="112">
        <v>14625</v>
      </c>
      <c r="J339" s="174">
        <f t="shared" si="5"/>
        <v>43252</v>
      </c>
    </row>
    <row r="340" spans="1:10">
      <c r="A340" s="112">
        <v>339</v>
      </c>
      <c r="B340" s="112">
        <v>56</v>
      </c>
      <c r="C340" s="112" t="s">
        <v>0</v>
      </c>
      <c r="D340" s="112">
        <v>22</v>
      </c>
      <c r="E340" s="112">
        <v>1</v>
      </c>
      <c r="F340" s="112">
        <v>472000</v>
      </c>
      <c r="G340" s="112">
        <v>12</v>
      </c>
      <c r="H340" s="112">
        <v>163</v>
      </c>
      <c r="I340" s="112">
        <v>23301</v>
      </c>
      <c r="J340" s="174">
        <f t="shared" si="5"/>
        <v>39965</v>
      </c>
    </row>
    <row r="341" spans="1:10">
      <c r="A341" s="112">
        <v>340</v>
      </c>
      <c r="B341" s="112">
        <v>58</v>
      </c>
      <c r="C341" s="112" t="s">
        <v>1</v>
      </c>
      <c r="D341" s="112">
        <v>16</v>
      </c>
      <c r="E341" s="112">
        <v>1</v>
      </c>
      <c r="F341" s="112">
        <v>891000</v>
      </c>
      <c r="G341" s="112">
        <v>6</v>
      </c>
      <c r="H341" s="112">
        <v>53</v>
      </c>
      <c r="I341" s="112">
        <v>3138</v>
      </c>
      <c r="J341" s="174">
        <f t="shared" si="5"/>
        <v>43313</v>
      </c>
    </row>
    <row r="342" spans="1:10">
      <c r="A342" s="112">
        <v>341</v>
      </c>
      <c r="B342" s="112">
        <v>27</v>
      </c>
      <c r="C342" s="112" t="s">
        <v>0</v>
      </c>
      <c r="D342" s="112">
        <v>22</v>
      </c>
      <c r="E342" s="112">
        <v>1</v>
      </c>
      <c r="F342" s="112">
        <v>164000</v>
      </c>
      <c r="G342" s="112">
        <v>12</v>
      </c>
      <c r="H342" s="112">
        <v>77</v>
      </c>
      <c r="I342" s="112">
        <v>8641</v>
      </c>
      <c r="J342" s="174">
        <f t="shared" si="5"/>
        <v>42583</v>
      </c>
    </row>
    <row r="343" spans="1:10">
      <c r="A343" s="112">
        <v>342</v>
      </c>
      <c r="B343" s="112">
        <v>60</v>
      </c>
      <c r="C343" s="112" t="s">
        <v>0</v>
      </c>
      <c r="D343" s="112">
        <v>22</v>
      </c>
      <c r="E343" s="112">
        <v>1</v>
      </c>
      <c r="F343" s="112">
        <v>161000</v>
      </c>
      <c r="G343" s="112">
        <v>12</v>
      </c>
      <c r="H343" s="112">
        <v>48</v>
      </c>
      <c r="I343" s="112">
        <v>4700</v>
      </c>
      <c r="J343" s="174">
        <f t="shared" si="5"/>
        <v>43466</v>
      </c>
    </row>
    <row r="344" spans="1:10">
      <c r="A344" s="112">
        <v>343</v>
      </c>
      <c r="B344" s="112">
        <v>46</v>
      </c>
      <c r="C344" s="112" t="s">
        <v>1</v>
      </c>
      <c r="D344" s="112">
        <v>22</v>
      </c>
      <c r="E344" s="112">
        <v>1</v>
      </c>
      <c r="F344" s="112">
        <v>777000</v>
      </c>
      <c r="G344" s="112">
        <v>12</v>
      </c>
      <c r="H344" s="112">
        <v>89</v>
      </c>
      <c r="I344" s="112">
        <v>17186</v>
      </c>
      <c r="J344" s="174">
        <f t="shared" si="5"/>
        <v>42217</v>
      </c>
    </row>
    <row r="345" spans="1:10">
      <c r="A345" s="112">
        <v>344</v>
      </c>
      <c r="B345" s="112">
        <v>43</v>
      </c>
      <c r="C345" s="112" t="s">
        <v>0</v>
      </c>
      <c r="D345" s="112">
        <v>16</v>
      </c>
      <c r="E345" s="112">
        <v>1</v>
      </c>
      <c r="F345" s="112">
        <v>806000</v>
      </c>
      <c r="G345" s="112">
        <v>6</v>
      </c>
      <c r="H345" s="112">
        <v>36</v>
      </c>
      <c r="I345" s="112">
        <v>5956</v>
      </c>
      <c r="J345" s="174">
        <f t="shared" si="5"/>
        <v>43831</v>
      </c>
    </row>
    <row r="346" spans="1:10">
      <c r="A346" s="112">
        <v>345</v>
      </c>
      <c r="B346" s="112">
        <v>55</v>
      </c>
      <c r="C346" s="112" t="s">
        <v>1</v>
      </c>
      <c r="D346" s="112">
        <v>16</v>
      </c>
      <c r="E346" s="112">
        <v>1</v>
      </c>
      <c r="F346" s="112">
        <v>560000</v>
      </c>
      <c r="G346" s="112">
        <v>6</v>
      </c>
      <c r="H346" s="112">
        <v>0</v>
      </c>
      <c r="I346" s="112">
        <v>14356</v>
      </c>
      <c r="J346" s="174">
        <f t="shared" si="5"/>
        <v>44927</v>
      </c>
    </row>
    <row r="347" spans="1:10">
      <c r="A347" s="112">
        <v>346</v>
      </c>
      <c r="B347" s="112">
        <v>52</v>
      </c>
      <c r="C347" s="112" t="s">
        <v>1</v>
      </c>
      <c r="D347" s="112">
        <v>22</v>
      </c>
      <c r="E347" s="112">
        <v>1</v>
      </c>
      <c r="F347" s="112">
        <v>535000</v>
      </c>
      <c r="G347" s="112">
        <v>12</v>
      </c>
      <c r="H347" s="112">
        <v>258</v>
      </c>
      <c r="I347" s="112">
        <v>18078</v>
      </c>
      <c r="J347" s="174">
        <f t="shared" si="5"/>
        <v>37073</v>
      </c>
    </row>
    <row r="348" spans="1:10">
      <c r="A348" s="112">
        <v>347</v>
      </c>
      <c r="B348" s="112">
        <v>35</v>
      </c>
      <c r="C348" s="112" t="s">
        <v>1</v>
      </c>
      <c r="D348" s="112">
        <v>16</v>
      </c>
      <c r="E348" s="112">
        <v>1</v>
      </c>
      <c r="F348" s="112">
        <v>253000</v>
      </c>
      <c r="G348" s="112">
        <v>6</v>
      </c>
      <c r="H348" s="112">
        <v>91</v>
      </c>
      <c r="I348" s="112">
        <v>21155</v>
      </c>
      <c r="J348" s="174">
        <f t="shared" si="5"/>
        <v>42156</v>
      </c>
    </row>
    <row r="349" spans="1:10">
      <c r="A349" s="112">
        <v>348</v>
      </c>
      <c r="B349" s="112">
        <v>47</v>
      </c>
      <c r="C349" s="112" t="s">
        <v>1</v>
      </c>
      <c r="D349" s="112">
        <v>16</v>
      </c>
      <c r="E349" s="112">
        <v>1</v>
      </c>
      <c r="F349" s="112">
        <v>266000</v>
      </c>
      <c r="G349" s="112">
        <v>6</v>
      </c>
      <c r="H349" s="112">
        <v>32</v>
      </c>
      <c r="I349" s="112">
        <v>14439</v>
      </c>
      <c r="J349" s="174">
        <f t="shared" si="5"/>
        <v>43952</v>
      </c>
    </row>
    <row r="350" spans="1:10">
      <c r="A350" s="112">
        <v>349</v>
      </c>
      <c r="B350" s="112">
        <v>47</v>
      </c>
      <c r="C350" s="112" t="s">
        <v>0</v>
      </c>
      <c r="D350" s="112">
        <v>16</v>
      </c>
      <c r="E350" s="112">
        <v>1</v>
      </c>
      <c r="F350" s="112">
        <v>233000</v>
      </c>
      <c r="G350" s="112">
        <v>6</v>
      </c>
      <c r="H350" s="112">
        <v>0</v>
      </c>
      <c r="I350" s="112">
        <v>15198</v>
      </c>
      <c r="J350" s="174">
        <f t="shared" si="5"/>
        <v>44927</v>
      </c>
    </row>
    <row r="351" spans="1:10">
      <c r="A351" s="112">
        <v>350</v>
      </c>
      <c r="B351" s="112">
        <v>29</v>
      </c>
      <c r="C351" s="112" t="s">
        <v>1</v>
      </c>
      <c r="D351" s="112">
        <v>16</v>
      </c>
      <c r="E351" s="112">
        <v>1</v>
      </c>
      <c r="F351" s="112">
        <v>331000</v>
      </c>
      <c r="G351" s="112">
        <v>6</v>
      </c>
      <c r="H351" s="112">
        <v>0</v>
      </c>
      <c r="I351" s="112">
        <v>7342</v>
      </c>
      <c r="J351" s="174">
        <f t="shared" si="5"/>
        <v>44927</v>
      </c>
    </row>
    <row r="352" spans="1:10">
      <c r="A352" s="112">
        <v>351</v>
      </c>
      <c r="B352" s="112">
        <v>26</v>
      </c>
      <c r="C352" s="112" t="s">
        <v>0</v>
      </c>
      <c r="D352" s="112">
        <v>16</v>
      </c>
      <c r="E352" s="112">
        <v>1</v>
      </c>
      <c r="F352" s="112">
        <v>875000</v>
      </c>
      <c r="G352" s="112">
        <v>6</v>
      </c>
      <c r="H352" s="112">
        <v>29</v>
      </c>
      <c r="I352" s="112">
        <v>9598</v>
      </c>
      <c r="J352" s="174">
        <f t="shared" si="5"/>
        <v>44044</v>
      </c>
    </row>
    <row r="353" spans="1:10">
      <c r="A353" s="112">
        <v>352</v>
      </c>
      <c r="B353" s="112">
        <v>36</v>
      </c>
      <c r="C353" s="112" t="s">
        <v>1</v>
      </c>
      <c r="D353" s="112">
        <v>22</v>
      </c>
      <c r="E353" s="112">
        <v>1</v>
      </c>
      <c r="F353" s="112">
        <v>628000</v>
      </c>
      <c r="G353" s="112">
        <v>12</v>
      </c>
      <c r="H353" s="112">
        <v>80</v>
      </c>
      <c r="I353" s="112">
        <v>6638</v>
      </c>
      <c r="J353" s="174">
        <f t="shared" si="5"/>
        <v>42491</v>
      </c>
    </row>
    <row r="354" spans="1:10">
      <c r="A354" s="112">
        <v>353</v>
      </c>
      <c r="B354" s="112">
        <v>50</v>
      </c>
      <c r="C354" s="112" t="s">
        <v>1</v>
      </c>
      <c r="D354" s="112">
        <v>16</v>
      </c>
      <c r="E354" s="112">
        <v>1</v>
      </c>
      <c r="F354" s="112">
        <v>652000</v>
      </c>
      <c r="G354" s="112">
        <v>6</v>
      </c>
      <c r="H354" s="112">
        <v>103</v>
      </c>
      <c r="I354" s="112">
        <v>11074</v>
      </c>
      <c r="J354" s="174">
        <f t="shared" si="5"/>
        <v>41791</v>
      </c>
    </row>
    <row r="355" spans="1:10">
      <c r="A355" s="112">
        <v>354</v>
      </c>
      <c r="B355" s="112">
        <v>27</v>
      </c>
      <c r="C355" s="112" t="s">
        <v>1</v>
      </c>
      <c r="D355" s="112">
        <v>16</v>
      </c>
      <c r="E355" s="112">
        <v>1</v>
      </c>
      <c r="F355" s="112">
        <v>988000</v>
      </c>
      <c r="G355" s="112">
        <v>6</v>
      </c>
      <c r="H355" s="112">
        <v>28</v>
      </c>
      <c r="I355" s="112">
        <v>13170</v>
      </c>
      <c r="J355" s="174">
        <f t="shared" si="5"/>
        <v>44075</v>
      </c>
    </row>
    <row r="356" spans="1:10">
      <c r="A356" s="112">
        <v>355</v>
      </c>
      <c r="B356" s="112">
        <v>52</v>
      </c>
      <c r="C356" s="112" t="s">
        <v>0</v>
      </c>
      <c r="D356" s="112">
        <v>16</v>
      </c>
      <c r="E356" s="112">
        <v>1</v>
      </c>
      <c r="F356" s="112">
        <v>392000</v>
      </c>
      <c r="G356" s="112">
        <v>6</v>
      </c>
      <c r="H356" s="112">
        <v>6</v>
      </c>
      <c r="I356" s="112">
        <v>8259</v>
      </c>
      <c r="J356" s="174">
        <f t="shared" si="5"/>
        <v>44743</v>
      </c>
    </row>
    <row r="357" spans="1:10">
      <c r="A357" s="112">
        <v>356</v>
      </c>
      <c r="B357" s="112">
        <v>56</v>
      </c>
      <c r="C357" s="112" t="s">
        <v>0</v>
      </c>
      <c r="D357" s="112">
        <v>22</v>
      </c>
      <c r="E357" s="112">
        <v>1</v>
      </c>
      <c r="F357" s="112">
        <v>544000</v>
      </c>
      <c r="G357" s="112">
        <v>12</v>
      </c>
      <c r="H357" s="112">
        <v>94</v>
      </c>
      <c r="I357" s="112">
        <v>11746</v>
      </c>
      <c r="J357" s="174">
        <f t="shared" si="5"/>
        <v>42064</v>
      </c>
    </row>
    <row r="358" spans="1:10">
      <c r="A358" s="112">
        <v>357</v>
      </c>
      <c r="B358" s="112">
        <v>38</v>
      </c>
      <c r="C358" s="112" t="s">
        <v>0</v>
      </c>
      <c r="D358" s="112">
        <v>22</v>
      </c>
      <c r="E358" s="112">
        <v>1</v>
      </c>
      <c r="F358" s="112">
        <v>835000</v>
      </c>
      <c r="G358" s="112">
        <v>12</v>
      </c>
      <c r="H358" s="112">
        <v>118</v>
      </c>
      <c r="I358" s="112">
        <v>1510</v>
      </c>
      <c r="J358" s="174">
        <f t="shared" si="5"/>
        <v>41334</v>
      </c>
    </row>
    <row r="359" spans="1:10">
      <c r="A359" s="112">
        <v>358</v>
      </c>
      <c r="B359" s="112">
        <v>25</v>
      </c>
      <c r="C359" s="112" t="s">
        <v>0</v>
      </c>
      <c r="D359" s="112">
        <v>16</v>
      </c>
      <c r="E359" s="112">
        <v>1</v>
      </c>
      <c r="F359" s="112">
        <v>667000</v>
      </c>
      <c r="G359" s="112">
        <v>6</v>
      </c>
      <c r="H359" s="112">
        <v>128</v>
      </c>
      <c r="I359" s="112">
        <v>3967</v>
      </c>
      <c r="J359" s="174">
        <f t="shared" si="5"/>
        <v>41030</v>
      </c>
    </row>
    <row r="360" spans="1:10">
      <c r="A360" s="112">
        <v>359</v>
      </c>
      <c r="B360" s="112">
        <v>50</v>
      </c>
      <c r="C360" s="112" t="s">
        <v>1</v>
      </c>
      <c r="D360" s="112">
        <v>22</v>
      </c>
      <c r="E360" s="112">
        <v>1</v>
      </c>
      <c r="F360" s="112">
        <v>355000</v>
      </c>
      <c r="G360" s="112">
        <v>12</v>
      </c>
      <c r="H360" s="112">
        <v>205</v>
      </c>
      <c r="I360" s="112">
        <v>14664</v>
      </c>
      <c r="J360" s="174">
        <f t="shared" si="5"/>
        <v>38687</v>
      </c>
    </row>
    <row r="361" spans="1:10">
      <c r="A361" s="112">
        <v>360</v>
      </c>
      <c r="B361" s="112">
        <v>44</v>
      </c>
      <c r="C361" s="112" t="s">
        <v>1</v>
      </c>
      <c r="D361" s="112">
        <v>22</v>
      </c>
      <c r="E361" s="112">
        <v>1</v>
      </c>
      <c r="F361" s="112">
        <v>271000</v>
      </c>
      <c r="G361" s="112">
        <v>12</v>
      </c>
      <c r="H361" s="112">
        <v>171</v>
      </c>
      <c r="I361" s="112">
        <v>10306</v>
      </c>
      <c r="J361" s="174">
        <f t="shared" si="5"/>
        <v>39722</v>
      </c>
    </row>
    <row r="362" spans="1:10">
      <c r="A362" s="112">
        <v>361</v>
      </c>
      <c r="B362" s="112">
        <v>52</v>
      </c>
      <c r="C362" s="112" t="s">
        <v>0</v>
      </c>
      <c r="D362" s="112">
        <v>22</v>
      </c>
      <c r="E362" s="112">
        <v>1</v>
      </c>
      <c r="F362" s="112">
        <v>425000</v>
      </c>
      <c r="G362" s="112">
        <v>12</v>
      </c>
      <c r="H362" s="112">
        <v>164</v>
      </c>
      <c r="I362" s="112">
        <v>12718</v>
      </c>
      <c r="J362" s="174">
        <f t="shared" si="5"/>
        <v>39934</v>
      </c>
    </row>
    <row r="363" spans="1:10">
      <c r="A363" s="112">
        <v>362</v>
      </c>
      <c r="B363" s="112">
        <v>31</v>
      </c>
      <c r="C363" s="112" t="s">
        <v>1</v>
      </c>
      <c r="D363" s="112">
        <v>16</v>
      </c>
      <c r="E363" s="112">
        <v>1</v>
      </c>
      <c r="F363" s="112">
        <v>388000</v>
      </c>
      <c r="G363" s="112">
        <v>6</v>
      </c>
      <c r="H363" s="112">
        <v>0</v>
      </c>
      <c r="I363" s="112">
        <v>16392</v>
      </c>
      <c r="J363" s="174">
        <f t="shared" si="5"/>
        <v>44927</v>
      </c>
    </row>
    <row r="364" spans="1:10">
      <c r="A364" s="112">
        <v>363</v>
      </c>
      <c r="B364" s="112">
        <v>39</v>
      </c>
      <c r="C364" s="112" t="s">
        <v>1</v>
      </c>
      <c r="D364" s="112">
        <v>22</v>
      </c>
      <c r="E364" s="112">
        <v>1</v>
      </c>
      <c r="F364" s="112">
        <v>209000</v>
      </c>
      <c r="G364" s="112">
        <v>12</v>
      </c>
      <c r="H364" s="112">
        <v>91</v>
      </c>
      <c r="I364" s="112">
        <v>13399</v>
      </c>
      <c r="J364" s="174">
        <f t="shared" si="5"/>
        <v>42156</v>
      </c>
    </row>
    <row r="365" spans="1:10">
      <c r="A365" s="112">
        <v>364</v>
      </c>
      <c r="B365" s="112">
        <v>30</v>
      </c>
      <c r="C365" s="112" t="s">
        <v>0</v>
      </c>
      <c r="D365" s="112">
        <v>22</v>
      </c>
      <c r="E365" s="112">
        <v>1</v>
      </c>
      <c r="F365" s="112">
        <v>388000</v>
      </c>
      <c r="G365" s="112">
        <v>12</v>
      </c>
      <c r="H365" s="112">
        <v>140</v>
      </c>
      <c r="I365" s="112">
        <v>11496</v>
      </c>
      <c r="J365" s="174">
        <f t="shared" si="5"/>
        <v>40664</v>
      </c>
    </row>
    <row r="366" spans="1:10">
      <c r="A366" s="112">
        <v>365</v>
      </c>
      <c r="B366" s="112">
        <v>28</v>
      </c>
      <c r="C366" s="112" t="s">
        <v>1</v>
      </c>
      <c r="D366" s="112">
        <v>22</v>
      </c>
      <c r="E366" s="112">
        <v>1</v>
      </c>
      <c r="F366" s="112">
        <v>321000</v>
      </c>
      <c r="G366" s="112">
        <v>12</v>
      </c>
      <c r="H366" s="112">
        <v>54</v>
      </c>
      <c r="I366" s="112">
        <v>1464</v>
      </c>
      <c r="J366" s="174">
        <f t="shared" si="5"/>
        <v>43282</v>
      </c>
    </row>
    <row r="367" spans="1:10">
      <c r="A367" s="112">
        <v>366</v>
      </c>
      <c r="B367" s="112">
        <v>30</v>
      </c>
      <c r="C367" s="112" t="s">
        <v>0</v>
      </c>
      <c r="D367" s="112">
        <v>22</v>
      </c>
      <c r="E367" s="112">
        <v>1</v>
      </c>
      <c r="F367" s="112">
        <v>848000</v>
      </c>
      <c r="G367" s="112">
        <v>12</v>
      </c>
      <c r="H367" s="112">
        <v>160</v>
      </c>
      <c r="I367" s="112">
        <v>20527</v>
      </c>
      <c r="J367" s="174">
        <f t="shared" si="5"/>
        <v>40057</v>
      </c>
    </row>
    <row r="368" spans="1:10">
      <c r="A368" s="112">
        <v>367</v>
      </c>
      <c r="B368" s="112">
        <v>43</v>
      </c>
      <c r="C368" s="112" t="s">
        <v>0</v>
      </c>
      <c r="D368" s="112">
        <v>22</v>
      </c>
      <c r="E368" s="112">
        <v>1</v>
      </c>
      <c r="F368" s="112">
        <v>247000</v>
      </c>
      <c r="G368" s="112">
        <v>12</v>
      </c>
      <c r="H368" s="112">
        <v>80</v>
      </c>
      <c r="I368" s="112">
        <v>14135</v>
      </c>
      <c r="J368" s="174">
        <f t="shared" si="5"/>
        <v>42491</v>
      </c>
    </row>
    <row r="369" spans="1:10">
      <c r="A369" s="112">
        <v>368</v>
      </c>
      <c r="B369" s="112">
        <v>56</v>
      </c>
      <c r="C369" s="112" t="s">
        <v>0</v>
      </c>
      <c r="D369" s="112">
        <v>16</v>
      </c>
      <c r="E369" s="112">
        <v>1</v>
      </c>
      <c r="F369" s="112">
        <v>560000</v>
      </c>
      <c r="G369" s="112">
        <v>6</v>
      </c>
      <c r="H369" s="112">
        <v>181</v>
      </c>
      <c r="I369" s="112">
        <v>4700</v>
      </c>
      <c r="J369" s="174">
        <f t="shared" si="5"/>
        <v>39417</v>
      </c>
    </row>
    <row r="370" spans="1:10">
      <c r="A370" s="112">
        <v>369</v>
      </c>
      <c r="B370" s="112">
        <v>32</v>
      </c>
      <c r="C370" s="112" t="s">
        <v>0</v>
      </c>
      <c r="D370" s="112">
        <v>16</v>
      </c>
      <c r="E370" s="112">
        <v>1</v>
      </c>
      <c r="F370" s="112">
        <v>788000</v>
      </c>
      <c r="G370" s="112">
        <v>6</v>
      </c>
      <c r="H370" s="112">
        <v>20</v>
      </c>
      <c r="I370" s="112">
        <v>6909</v>
      </c>
      <c r="J370" s="174">
        <f t="shared" si="5"/>
        <v>44317</v>
      </c>
    </row>
    <row r="371" spans="1:10">
      <c r="A371" s="112">
        <v>370</v>
      </c>
      <c r="B371" s="112">
        <v>42</v>
      </c>
      <c r="C371" s="112" t="s">
        <v>0</v>
      </c>
      <c r="D371" s="112">
        <v>16</v>
      </c>
      <c r="E371" s="112">
        <v>1</v>
      </c>
      <c r="F371" s="112">
        <v>370000</v>
      </c>
      <c r="G371" s="112">
        <v>6</v>
      </c>
      <c r="H371" s="112">
        <v>49</v>
      </c>
      <c r="I371" s="112">
        <v>23565</v>
      </c>
      <c r="J371" s="174">
        <f t="shared" si="5"/>
        <v>43435</v>
      </c>
    </row>
    <row r="372" spans="1:10">
      <c r="A372" s="112">
        <v>371</v>
      </c>
      <c r="B372" s="112">
        <v>48</v>
      </c>
      <c r="C372" s="112" t="s">
        <v>1</v>
      </c>
      <c r="D372" s="112">
        <v>16</v>
      </c>
      <c r="E372" s="112">
        <v>1</v>
      </c>
      <c r="F372" s="112">
        <v>268000</v>
      </c>
      <c r="G372" s="112">
        <v>6</v>
      </c>
      <c r="H372" s="112">
        <v>48</v>
      </c>
      <c r="I372" s="112">
        <v>18206</v>
      </c>
      <c r="J372" s="174">
        <f t="shared" si="5"/>
        <v>43466</v>
      </c>
    </row>
    <row r="373" spans="1:10">
      <c r="A373" s="112">
        <v>372</v>
      </c>
      <c r="B373" s="112">
        <v>37</v>
      </c>
      <c r="C373" s="112" t="s">
        <v>1</v>
      </c>
      <c r="D373" s="112">
        <v>22</v>
      </c>
      <c r="E373" s="112">
        <v>1</v>
      </c>
      <c r="F373" s="112">
        <v>656000</v>
      </c>
      <c r="G373" s="112">
        <v>12</v>
      </c>
      <c r="H373" s="112">
        <v>115</v>
      </c>
      <c r="I373" s="112">
        <v>19212</v>
      </c>
      <c r="J373" s="174">
        <f t="shared" si="5"/>
        <v>41426</v>
      </c>
    </row>
    <row r="374" spans="1:10">
      <c r="A374" s="112">
        <v>373</v>
      </c>
      <c r="B374" s="112">
        <v>25</v>
      </c>
      <c r="C374" s="112" t="s">
        <v>0</v>
      </c>
      <c r="D374" s="112">
        <v>22</v>
      </c>
      <c r="E374" s="112">
        <v>1</v>
      </c>
      <c r="F374" s="112">
        <v>466000</v>
      </c>
      <c r="G374" s="112">
        <v>12</v>
      </c>
      <c r="H374" s="112">
        <v>248</v>
      </c>
      <c r="I374" s="112">
        <v>12426</v>
      </c>
      <c r="J374" s="174">
        <f t="shared" si="5"/>
        <v>37377</v>
      </c>
    </row>
    <row r="375" spans="1:10">
      <c r="A375" s="112">
        <v>374</v>
      </c>
      <c r="B375" s="112">
        <v>60</v>
      </c>
      <c r="C375" s="112" t="s">
        <v>0</v>
      </c>
      <c r="D375" s="112">
        <v>22</v>
      </c>
      <c r="E375" s="112">
        <v>1</v>
      </c>
      <c r="F375" s="112">
        <v>541000</v>
      </c>
      <c r="G375" s="112">
        <v>12</v>
      </c>
      <c r="H375" s="112">
        <v>202</v>
      </c>
      <c r="I375" s="112">
        <v>8716</v>
      </c>
      <c r="J375" s="174">
        <f t="shared" si="5"/>
        <v>38777</v>
      </c>
    </row>
    <row r="376" spans="1:10">
      <c r="A376" s="112">
        <v>375</v>
      </c>
      <c r="B376" s="112">
        <v>49</v>
      </c>
      <c r="C376" s="112" t="s">
        <v>1</v>
      </c>
      <c r="D376" s="112">
        <v>22</v>
      </c>
      <c r="E376" s="112">
        <v>1</v>
      </c>
      <c r="F376" s="112">
        <v>183000</v>
      </c>
      <c r="G376" s="112">
        <v>12</v>
      </c>
      <c r="H376" s="112">
        <v>53</v>
      </c>
      <c r="I376" s="112">
        <v>15596</v>
      </c>
      <c r="J376" s="174">
        <f t="shared" si="5"/>
        <v>43313</v>
      </c>
    </row>
    <row r="377" spans="1:10">
      <c r="A377" s="112">
        <v>376</v>
      </c>
      <c r="B377" s="112">
        <v>44</v>
      </c>
      <c r="C377" s="112" t="s">
        <v>0</v>
      </c>
      <c r="D377" s="112">
        <v>22</v>
      </c>
      <c r="E377" s="112">
        <v>1</v>
      </c>
      <c r="F377" s="112">
        <v>995000</v>
      </c>
      <c r="G377" s="112">
        <v>12</v>
      </c>
      <c r="H377" s="112">
        <v>48</v>
      </c>
      <c r="I377" s="112">
        <v>3969</v>
      </c>
      <c r="J377" s="174">
        <f t="shared" si="5"/>
        <v>43466</v>
      </c>
    </row>
    <row r="378" spans="1:10">
      <c r="A378" s="112">
        <v>377</v>
      </c>
      <c r="B378" s="112">
        <v>37</v>
      </c>
      <c r="C378" s="112" t="s">
        <v>0</v>
      </c>
      <c r="D378" s="112">
        <v>16</v>
      </c>
      <c r="E378" s="112">
        <v>1</v>
      </c>
      <c r="F378" s="112">
        <v>295000</v>
      </c>
      <c r="G378" s="112">
        <v>6</v>
      </c>
      <c r="H378" s="112">
        <v>17</v>
      </c>
      <c r="I378" s="112">
        <v>22819</v>
      </c>
      <c r="J378" s="174">
        <f t="shared" si="5"/>
        <v>44409</v>
      </c>
    </row>
    <row r="379" spans="1:10">
      <c r="A379" s="112">
        <v>378</v>
      </c>
      <c r="B379" s="112">
        <v>35</v>
      </c>
      <c r="C379" s="112" t="s">
        <v>1</v>
      </c>
      <c r="D379" s="112">
        <v>22</v>
      </c>
      <c r="E379" s="112">
        <v>1</v>
      </c>
      <c r="F379" s="112">
        <v>791000</v>
      </c>
      <c r="G379" s="112">
        <v>12</v>
      </c>
      <c r="H379" s="112">
        <v>44</v>
      </c>
      <c r="I379" s="112">
        <v>19637</v>
      </c>
      <c r="J379" s="174">
        <f t="shared" si="5"/>
        <v>43586</v>
      </c>
    </row>
    <row r="380" spans="1:10">
      <c r="A380" s="112">
        <v>379</v>
      </c>
      <c r="B380" s="112">
        <v>36</v>
      </c>
      <c r="C380" s="112" t="s">
        <v>0</v>
      </c>
      <c r="D380" s="112">
        <v>16</v>
      </c>
      <c r="E380" s="112">
        <v>1</v>
      </c>
      <c r="F380" s="112">
        <v>988000</v>
      </c>
      <c r="G380" s="112">
        <v>6</v>
      </c>
      <c r="H380" s="112">
        <v>70</v>
      </c>
      <c r="I380" s="112">
        <v>11230</v>
      </c>
      <c r="J380" s="174">
        <f t="shared" si="5"/>
        <v>42795</v>
      </c>
    </row>
    <row r="381" spans="1:10">
      <c r="A381" s="112">
        <v>380</v>
      </c>
      <c r="B381" s="112">
        <v>38</v>
      </c>
      <c r="C381" s="112" t="s">
        <v>1</v>
      </c>
      <c r="D381" s="112">
        <v>16</v>
      </c>
      <c r="E381" s="112">
        <v>1</v>
      </c>
      <c r="F381" s="112">
        <v>381000</v>
      </c>
      <c r="G381" s="112">
        <v>6</v>
      </c>
      <c r="H381" s="112">
        <v>175</v>
      </c>
      <c r="I381" s="112">
        <v>14742</v>
      </c>
      <c r="J381" s="174">
        <f t="shared" si="5"/>
        <v>39600</v>
      </c>
    </row>
    <row r="382" spans="1:10">
      <c r="A382" s="112">
        <v>381</v>
      </c>
      <c r="B382" s="112">
        <v>46</v>
      </c>
      <c r="C382" s="112" t="s">
        <v>1</v>
      </c>
      <c r="D382" s="112">
        <v>22</v>
      </c>
      <c r="E382" s="112">
        <v>1</v>
      </c>
      <c r="F382" s="112">
        <v>997000</v>
      </c>
      <c r="G382" s="112">
        <v>12</v>
      </c>
      <c r="H382" s="112">
        <v>133</v>
      </c>
      <c r="I382" s="112">
        <v>8320</v>
      </c>
      <c r="J382" s="174">
        <f t="shared" si="5"/>
        <v>40878</v>
      </c>
    </row>
    <row r="383" spans="1:10">
      <c r="A383" s="112">
        <v>382</v>
      </c>
      <c r="B383" s="112">
        <v>50</v>
      </c>
      <c r="C383" s="112" t="s">
        <v>1</v>
      </c>
      <c r="D383" s="112">
        <v>22</v>
      </c>
      <c r="E383" s="112">
        <v>1</v>
      </c>
      <c r="F383" s="112">
        <v>409000</v>
      </c>
      <c r="G383" s="112">
        <v>12</v>
      </c>
      <c r="H383" s="112">
        <v>148</v>
      </c>
      <c r="I383" s="112">
        <v>24914</v>
      </c>
      <c r="J383" s="174">
        <f t="shared" si="5"/>
        <v>40422</v>
      </c>
    </row>
    <row r="384" spans="1:10">
      <c r="A384" s="112">
        <v>383</v>
      </c>
      <c r="B384" s="112">
        <v>52</v>
      </c>
      <c r="C384" s="112" t="s">
        <v>1</v>
      </c>
      <c r="D384" s="112">
        <v>16</v>
      </c>
      <c r="E384" s="112">
        <v>1</v>
      </c>
      <c r="F384" s="112">
        <v>530000</v>
      </c>
      <c r="G384" s="112">
        <v>6</v>
      </c>
      <c r="H384" s="112">
        <v>0</v>
      </c>
      <c r="I384" s="112">
        <v>11091</v>
      </c>
      <c r="J384" s="174">
        <f t="shared" si="5"/>
        <v>44927</v>
      </c>
    </row>
    <row r="385" spans="1:10">
      <c r="A385" s="112">
        <v>384</v>
      </c>
      <c r="B385" s="112">
        <v>29</v>
      </c>
      <c r="C385" s="112" t="s">
        <v>1</v>
      </c>
      <c r="D385" s="112">
        <v>22</v>
      </c>
      <c r="E385" s="112">
        <v>1</v>
      </c>
      <c r="F385" s="112">
        <v>530000</v>
      </c>
      <c r="G385" s="112">
        <v>12</v>
      </c>
      <c r="H385" s="112">
        <v>57</v>
      </c>
      <c r="I385" s="112">
        <v>15162</v>
      </c>
      <c r="J385" s="174">
        <f t="shared" si="5"/>
        <v>43191</v>
      </c>
    </row>
    <row r="386" spans="1:10">
      <c r="A386" s="112">
        <v>385</v>
      </c>
      <c r="B386" s="112">
        <v>36</v>
      </c>
      <c r="C386" s="112" t="s">
        <v>1</v>
      </c>
      <c r="D386" s="112">
        <v>22</v>
      </c>
      <c r="E386" s="112">
        <v>1</v>
      </c>
      <c r="F386" s="112">
        <v>408000</v>
      </c>
      <c r="G386" s="112">
        <v>12</v>
      </c>
      <c r="H386" s="112">
        <v>220</v>
      </c>
      <c r="I386" s="112">
        <v>12878</v>
      </c>
      <c r="J386" s="174">
        <f t="shared" ref="J386:J449" si="6">EDATE(DATE(YEAR(Valn_date),MONTH(Valn_date),DAY(Valn_date)+1),-H386)</f>
        <v>38231</v>
      </c>
    </row>
    <row r="387" spans="1:10">
      <c r="A387" s="112">
        <v>386</v>
      </c>
      <c r="B387" s="112">
        <v>52</v>
      </c>
      <c r="C387" s="112" t="s">
        <v>1</v>
      </c>
      <c r="D387" s="112">
        <v>16</v>
      </c>
      <c r="E387" s="112">
        <v>1</v>
      </c>
      <c r="F387" s="112">
        <v>345000</v>
      </c>
      <c r="G387" s="112">
        <v>6</v>
      </c>
      <c r="H387" s="112">
        <v>88</v>
      </c>
      <c r="I387" s="112">
        <v>8955</v>
      </c>
      <c r="J387" s="174">
        <f t="shared" si="6"/>
        <v>42248</v>
      </c>
    </row>
    <row r="388" spans="1:10">
      <c r="A388" s="112">
        <v>387</v>
      </c>
      <c r="B388" s="112">
        <v>49</v>
      </c>
      <c r="C388" s="112" t="s">
        <v>1</v>
      </c>
      <c r="D388" s="112">
        <v>16</v>
      </c>
      <c r="E388" s="112">
        <v>1</v>
      </c>
      <c r="F388" s="112">
        <v>254000</v>
      </c>
      <c r="G388" s="112">
        <v>6</v>
      </c>
      <c r="H388" s="112">
        <v>0</v>
      </c>
      <c r="I388" s="112">
        <v>15213</v>
      </c>
      <c r="J388" s="174">
        <f t="shared" si="6"/>
        <v>44927</v>
      </c>
    </row>
    <row r="389" spans="1:10">
      <c r="A389" s="112">
        <v>388</v>
      </c>
      <c r="B389" s="112">
        <v>56</v>
      </c>
      <c r="C389" s="112" t="s">
        <v>1</v>
      </c>
      <c r="D389" s="112">
        <v>16</v>
      </c>
      <c r="E389" s="112">
        <v>1</v>
      </c>
      <c r="F389" s="112">
        <v>830000</v>
      </c>
      <c r="G389" s="112">
        <v>6</v>
      </c>
      <c r="H389" s="112">
        <v>50</v>
      </c>
      <c r="I389" s="112">
        <v>2704</v>
      </c>
      <c r="J389" s="174">
        <f t="shared" si="6"/>
        <v>43405</v>
      </c>
    </row>
    <row r="390" spans="1:10">
      <c r="A390" s="112">
        <v>389</v>
      </c>
      <c r="B390" s="112">
        <v>29</v>
      </c>
      <c r="C390" s="112" t="s">
        <v>0</v>
      </c>
      <c r="D390" s="112">
        <v>22</v>
      </c>
      <c r="E390" s="112">
        <v>1</v>
      </c>
      <c r="F390" s="112">
        <v>344000</v>
      </c>
      <c r="G390" s="112">
        <v>12</v>
      </c>
      <c r="H390" s="112">
        <v>105</v>
      </c>
      <c r="I390" s="112">
        <v>19441</v>
      </c>
      <c r="J390" s="174">
        <f t="shared" si="6"/>
        <v>41730</v>
      </c>
    </row>
    <row r="391" spans="1:10">
      <c r="A391" s="112">
        <v>390</v>
      </c>
      <c r="B391" s="112">
        <v>42</v>
      </c>
      <c r="C391" s="112" t="s">
        <v>0</v>
      </c>
      <c r="D391" s="112">
        <v>22</v>
      </c>
      <c r="E391" s="112">
        <v>1</v>
      </c>
      <c r="F391" s="112">
        <v>458000</v>
      </c>
      <c r="G391" s="112">
        <v>12</v>
      </c>
      <c r="H391" s="112">
        <v>44</v>
      </c>
      <c r="I391" s="112">
        <v>3270</v>
      </c>
      <c r="J391" s="174">
        <f t="shared" si="6"/>
        <v>43586</v>
      </c>
    </row>
    <row r="392" spans="1:10">
      <c r="A392" s="112">
        <v>391</v>
      </c>
      <c r="B392" s="112">
        <v>32</v>
      </c>
      <c r="C392" s="112" t="s">
        <v>0</v>
      </c>
      <c r="D392" s="112">
        <v>22</v>
      </c>
      <c r="E392" s="112">
        <v>1</v>
      </c>
      <c r="F392" s="112">
        <v>451000</v>
      </c>
      <c r="G392" s="112">
        <v>12</v>
      </c>
      <c r="H392" s="112">
        <v>242</v>
      </c>
      <c r="I392" s="112">
        <v>11485</v>
      </c>
      <c r="J392" s="174">
        <f t="shared" si="6"/>
        <v>37561</v>
      </c>
    </row>
    <row r="393" spans="1:10">
      <c r="A393" s="112">
        <v>392</v>
      </c>
      <c r="B393" s="112">
        <v>40</v>
      </c>
      <c r="C393" s="112" t="s">
        <v>0</v>
      </c>
      <c r="D393" s="112">
        <v>22</v>
      </c>
      <c r="E393" s="112">
        <v>1</v>
      </c>
      <c r="F393" s="112">
        <v>688000</v>
      </c>
      <c r="G393" s="112">
        <v>12</v>
      </c>
      <c r="H393" s="112">
        <v>162</v>
      </c>
      <c r="I393" s="112">
        <v>24364</v>
      </c>
      <c r="J393" s="174">
        <f t="shared" si="6"/>
        <v>39995</v>
      </c>
    </row>
    <row r="394" spans="1:10">
      <c r="A394" s="112">
        <v>393</v>
      </c>
      <c r="B394" s="112">
        <v>52</v>
      </c>
      <c r="C394" s="112" t="s">
        <v>0</v>
      </c>
      <c r="D394" s="112">
        <v>16</v>
      </c>
      <c r="E394" s="112">
        <v>1</v>
      </c>
      <c r="F394" s="112">
        <v>241000</v>
      </c>
      <c r="G394" s="112">
        <v>6</v>
      </c>
      <c r="H394" s="112">
        <v>138</v>
      </c>
      <c r="I394" s="112">
        <v>14945</v>
      </c>
      <c r="J394" s="174">
        <f t="shared" si="6"/>
        <v>40725</v>
      </c>
    </row>
    <row r="395" spans="1:10">
      <c r="A395" s="112">
        <v>394</v>
      </c>
      <c r="B395" s="112">
        <v>30</v>
      </c>
      <c r="C395" s="112" t="s">
        <v>0</v>
      </c>
      <c r="D395" s="112">
        <v>16</v>
      </c>
      <c r="E395" s="112">
        <v>1</v>
      </c>
      <c r="F395" s="112">
        <v>853000</v>
      </c>
      <c r="G395" s="112">
        <v>6</v>
      </c>
      <c r="H395" s="112">
        <v>16</v>
      </c>
      <c r="I395" s="112">
        <v>22047</v>
      </c>
      <c r="J395" s="174">
        <f t="shared" si="6"/>
        <v>44440</v>
      </c>
    </row>
    <row r="396" spans="1:10">
      <c r="A396" s="112">
        <v>395</v>
      </c>
      <c r="B396" s="112">
        <v>43</v>
      </c>
      <c r="C396" s="112" t="s">
        <v>0</v>
      </c>
      <c r="D396" s="112">
        <v>16</v>
      </c>
      <c r="E396" s="112">
        <v>1</v>
      </c>
      <c r="F396" s="112">
        <v>229000</v>
      </c>
      <c r="G396" s="112">
        <v>6</v>
      </c>
      <c r="H396" s="112">
        <v>0</v>
      </c>
      <c r="I396" s="112">
        <v>4823</v>
      </c>
      <c r="J396" s="174">
        <f t="shared" si="6"/>
        <v>44927</v>
      </c>
    </row>
    <row r="397" spans="1:10">
      <c r="A397" s="112">
        <v>396</v>
      </c>
      <c r="B397" s="112">
        <v>40</v>
      </c>
      <c r="C397" s="112" t="s">
        <v>0</v>
      </c>
      <c r="D397" s="112">
        <v>16</v>
      </c>
      <c r="E397" s="112">
        <v>1</v>
      </c>
      <c r="F397" s="112">
        <v>684000</v>
      </c>
      <c r="G397" s="112">
        <v>6</v>
      </c>
      <c r="H397" s="112">
        <v>84</v>
      </c>
      <c r="I397" s="112">
        <v>2039</v>
      </c>
      <c r="J397" s="174">
        <f t="shared" si="6"/>
        <v>42370</v>
      </c>
    </row>
    <row r="398" spans="1:10">
      <c r="A398" s="112">
        <v>397</v>
      </c>
      <c r="B398" s="112">
        <v>26</v>
      </c>
      <c r="C398" s="112" t="s">
        <v>1</v>
      </c>
      <c r="D398" s="112">
        <v>16</v>
      </c>
      <c r="E398" s="112">
        <v>1</v>
      </c>
      <c r="F398" s="112">
        <v>888000</v>
      </c>
      <c r="G398" s="112">
        <v>6</v>
      </c>
      <c r="H398" s="112">
        <v>45</v>
      </c>
      <c r="I398" s="112">
        <v>20713</v>
      </c>
      <c r="J398" s="174">
        <f t="shared" si="6"/>
        <v>43556</v>
      </c>
    </row>
    <row r="399" spans="1:10">
      <c r="A399" s="112">
        <v>398</v>
      </c>
      <c r="B399" s="112">
        <v>52</v>
      </c>
      <c r="C399" s="112" t="s">
        <v>0</v>
      </c>
      <c r="D399" s="112">
        <v>16</v>
      </c>
      <c r="E399" s="112">
        <v>1</v>
      </c>
      <c r="F399" s="112">
        <v>356000</v>
      </c>
      <c r="G399" s="112">
        <v>6</v>
      </c>
      <c r="H399" s="112">
        <v>0</v>
      </c>
      <c r="I399" s="112">
        <v>23899</v>
      </c>
      <c r="J399" s="174">
        <f t="shared" si="6"/>
        <v>44927</v>
      </c>
    </row>
    <row r="400" spans="1:10">
      <c r="A400" s="112">
        <v>399</v>
      </c>
      <c r="B400" s="112">
        <v>54</v>
      </c>
      <c r="C400" s="112" t="s">
        <v>0</v>
      </c>
      <c r="D400" s="112">
        <v>16</v>
      </c>
      <c r="E400" s="112">
        <v>1</v>
      </c>
      <c r="F400" s="112">
        <v>353000</v>
      </c>
      <c r="G400" s="112">
        <v>6</v>
      </c>
      <c r="H400" s="112">
        <v>0</v>
      </c>
      <c r="I400" s="112">
        <v>16627</v>
      </c>
      <c r="J400" s="174">
        <f t="shared" si="6"/>
        <v>44927</v>
      </c>
    </row>
    <row r="401" spans="1:10">
      <c r="A401" s="112">
        <v>400</v>
      </c>
      <c r="B401" s="112">
        <v>39</v>
      </c>
      <c r="C401" s="112" t="s">
        <v>1</v>
      </c>
      <c r="D401" s="112">
        <v>22</v>
      </c>
      <c r="E401" s="112">
        <v>1</v>
      </c>
      <c r="F401" s="112">
        <v>824000</v>
      </c>
      <c r="G401" s="112">
        <v>12</v>
      </c>
      <c r="H401" s="112">
        <v>214</v>
      </c>
      <c r="I401" s="112">
        <v>18567</v>
      </c>
      <c r="J401" s="174">
        <f t="shared" si="6"/>
        <v>38412</v>
      </c>
    </row>
    <row r="402" spans="1:10">
      <c r="A402" s="112">
        <v>401</v>
      </c>
      <c r="B402" s="112">
        <v>28</v>
      </c>
      <c r="C402" s="112" t="s">
        <v>0</v>
      </c>
      <c r="D402" s="112">
        <v>22</v>
      </c>
      <c r="E402" s="112">
        <v>1</v>
      </c>
      <c r="F402" s="112">
        <v>706000</v>
      </c>
      <c r="G402" s="112">
        <v>12</v>
      </c>
      <c r="H402" s="112">
        <v>28</v>
      </c>
      <c r="I402" s="112">
        <v>18573</v>
      </c>
      <c r="J402" s="174">
        <f t="shared" si="6"/>
        <v>44075</v>
      </c>
    </row>
    <row r="403" spans="1:10">
      <c r="A403" s="112">
        <v>402</v>
      </c>
      <c r="B403" s="112">
        <v>47</v>
      </c>
      <c r="C403" s="112" t="s">
        <v>0</v>
      </c>
      <c r="D403" s="112">
        <v>22</v>
      </c>
      <c r="E403" s="112">
        <v>1</v>
      </c>
      <c r="F403" s="112">
        <v>243000</v>
      </c>
      <c r="G403" s="112">
        <v>12</v>
      </c>
      <c r="H403" s="112">
        <v>56</v>
      </c>
      <c r="I403" s="112">
        <v>18262</v>
      </c>
      <c r="J403" s="174">
        <f t="shared" si="6"/>
        <v>43221</v>
      </c>
    </row>
    <row r="404" spans="1:10">
      <c r="A404" s="112">
        <v>403</v>
      </c>
      <c r="B404" s="112">
        <v>60</v>
      </c>
      <c r="C404" s="112" t="s">
        <v>0</v>
      </c>
      <c r="D404" s="112">
        <v>22</v>
      </c>
      <c r="E404" s="112">
        <v>1</v>
      </c>
      <c r="F404" s="112">
        <v>265000</v>
      </c>
      <c r="G404" s="112">
        <v>12</v>
      </c>
      <c r="H404" s="112">
        <v>130</v>
      </c>
      <c r="I404" s="112">
        <v>13604</v>
      </c>
      <c r="J404" s="174">
        <f t="shared" si="6"/>
        <v>40969</v>
      </c>
    </row>
    <row r="405" spans="1:10">
      <c r="A405" s="112">
        <v>404</v>
      </c>
      <c r="B405" s="112">
        <v>26</v>
      </c>
      <c r="C405" s="112" t="s">
        <v>0</v>
      </c>
      <c r="D405" s="112">
        <v>22</v>
      </c>
      <c r="E405" s="112">
        <v>1</v>
      </c>
      <c r="F405" s="112">
        <v>935000</v>
      </c>
      <c r="G405" s="112">
        <v>12</v>
      </c>
      <c r="H405" s="112">
        <v>70</v>
      </c>
      <c r="I405" s="112">
        <v>9293</v>
      </c>
      <c r="J405" s="174">
        <f t="shared" si="6"/>
        <v>42795</v>
      </c>
    </row>
    <row r="406" spans="1:10">
      <c r="A406" s="112">
        <v>405</v>
      </c>
      <c r="B406" s="112">
        <v>38</v>
      </c>
      <c r="C406" s="112" t="s">
        <v>0</v>
      </c>
      <c r="D406" s="112">
        <v>16</v>
      </c>
      <c r="E406" s="112">
        <v>1</v>
      </c>
      <c r="F406" s="112">
        <v>874000</v>
      </c>
      <c r="G406" s="112">
        <v>6</v>
      </c>
      <c r="H406" s="112">
        <v>145</v>
      </c>
      <c r="I406" s="112">
        <v>11016</v>
      </c>
      <c r="J406" s="174">
        <f t="shared" si="6"/>
        <v>40513</v>
      </c>
    </row>
    <row r="407" spans="1:10">
      <c r="A407" s="112">
        <v>406</v>
      </c>
      <c r="B407" s="112">
        <v>32</v>
      </c>
      <c r="C407" s="112" t="s">
        <v>0</v>
      </c>
      <c r="D407" s="112">
        <v>16</v>
      </c>
      <c r="E407" s="112">
        <v>1</v>
      </c>
      <c r="F407" s="112">
        <v>582000</v>
      </c>
      <c r="G407" s="112">
        <v>6</v>
      </c>
      <c r="H407" s="112">
        <v>72</v>
      </c>
      <c r="I407" s="112">
        <v>20212</v>
      </c>
      <c r="J407" s="174">
        <f t="shared" si="6"/>
        <v>42736</v>
      </c>
    </row>
    <row r="408" spans="1:10">
      <c r="A408" s="112">
        <v>407</v>
      </c>
      <c r="B408" s="112">
        <v>59</v>
      </c>
      <c r="C408" s="112" t="s">
        <v>1</v>
      </c>
      <c r="D408" s="112">
        <v>16</v>
      </c>
      <c r="E408" s="112">
        <v>1</v>
      </c>
      <c r="F408" s="112">
        <v>808000</v>
      </c>
      <c r="G408" s="112">
        <v>6</v>
      </c>
      <c r="H408" s="112">
        <v>130</v>
      </c>
      <c r="I408" s="112">
        <v>18545</v>
      </c>
      <c r="J408" s="174">
        <f t="shared" si="6"/>
        <v>40969</v>
      </c>
    </row>
    <row r="409" spans="1:10">
      <c r="A409" s="112">
        <v>408</v>
      </c>
      <c r="B409" s="112">
        <v>32</v>
      </c>
      <c r="C409" s="112" t="s">
        <v>1</v>
      </c>
      <c r="D409" s="112">
        <v>22</v>
      </c>
      <c r="E409" s="112">
        <v>1</v>
      </c>
      <c r="F409" s="112">
        <v>458000</v>
      </c>
      <c r="G409" s="112">
        <v>12</v>
      </c>
      <c r="H409" s="112">
        <v>107</v>
      </c>
      <c r="I409" s="112">
        <v>1051</v>
      </c>
      <c r="J409" s="174">
        <f t="shared" si="6"/>
        <v>41671</v>
      </c>
    </row>
    <row r="410" spans="1:10">
      <c r="A410" s="112">
        <v>409</v>
      </c>
      <c r="B410" s="112">
        <v>56</v>
      </c>
      <c r="C410" s="112" t="s">
        <v>1</v>
      </c>
      <c r="D410" s="112">
        <v>22</v>
      </c>
      <c r="E410" s="112">
        <v>1</v>
      </c>
      <c r="F410" s="112">
        <v>110000</v>
      </c>
      <c r="G410" s="112">
        <v>12</v>
      </c>
      <c r="H410" s="112">
        <v>192</v>
      </c>
      <c r="I410" s="112">
        <v>9631</v>
      </c>
      <c r="J410" s="174">
        <f t="shared" si="6"/>
        <v>39083</v>
      </c>
    </row>
    <row r="411" spans="1:10">
      <c r="A411" s="112">
        <v>410</v>
      </c>
      <c r="B411" s="112">
        <v>60</v>
      </c>
      <c r="C411" s="112" t="s">
        <v>0</v>
      </c>
      <c r="D411" s="112">
        <v>16</v>
      </c>
      <c r="E411" s="112">
        <v>1</v>
      </c>
      <c r="F411" s="112">
        <v>357000</v>
      </c>
      <c r="G411" s="112">
        <v>6</v>
      </c>
      <c r="H411" s="112">
        <v>54</v>
      </c>
      <c r="I411" s="112">
        <v>10496</v>
      </c>
      <c r="J411" s="174">
        <f t="shared" si="6"/>
        <v>43282</v>
      </c>
    </row>
    <row r="412" spans="1:10">
      <c r="A412" s="112">
        <v>411</v>
      </c>
      <c r="B412" s="112">
        <v>53</v>
      </c>
      <c r="C412" s="112" t="s">
        <v>0</v>
      </c>
      <c r="D412" s="112">
        <v>16</v>
      </c>
      <c r="E412" s="112">
        <v>1</v>
      </c>
      <c r="F412" s="112">
        <v>304000</v>
      </c>
      <c r="G412" s="112">
        <v>6</v>
      </c>
      <c r="H412" s="112">
        <v>157</v>
      </c>
      <c r="I412" s="112">
        <v>9644</v>
      </c>
      <c r="J412" s="174">
        <f t="shared" si="6"/>
        <v>40148</v>
      </c>
    </row>
    <row r="413" spans="1:10">
      <c r="A413" s="112">
        <v>412</v>
      </c>
      <c r="B413" s="112">
        <v>26</v>
      </c>
      <c r="C413" s="112" t="s">
        <v>0</v>
      </c>
      <c r="D413" s="112">
        <v>16</v>
      </c>
      <c r="E413" s="112">
        <v>1</v>
      </c>
      <c r="F413" s="112">
        <v>818000</v>
      </c>
      <c r="G413" s="112">
        <v>6</v>
      </c>
      <c r="H413" s="112">
        <v>100</v>
      </c>
      <c r="I413" s="112">
        <v>4247</v>
      </c>
      <c r="J413" s="174">
        <f t="shared" si="6"/>
        <v>41883</v>
      </c>
    </row>
    <row r="414" spans="1:10">
      <c r="A414" s="112">
        <v>413</v>
      </c>
      <c r="B414" s="112">
        <v>29</v>
      </c>
      <c r="C414" s="112" t="s">
        <v>1</v>
      </c>
      <c r="D414" s="112">
        <v>16</v>
      </c>
      <c r="E414" s="112">
        <v>1</v>
      </c>
      <c r="F414" s="112">
        <v>240000</v>
      </c>
      <c r="G414" s="112">
        <v>6</v>
      </c>
      <c r="H414" s="112">
        <v>174</v>
      </c>
      <c r="I414" s="112">
        <v>7539</v>
      </c>
      <c r="J414" s="174">
        <f t="shared" si="6"/>
        <v>39630</v>
      </c>
    </row>
    <row r="415" spans="1:10">
      <c r="A415" s="112">
        <v>414</v>
      </c>
      <c r="B415" s="112">
        <v>32</v>
      </c>
      <c r="C415" s="112" t="s">
        <v>0</v>
      </c>
      <c r="D415" s="112">
        <v>22</v>
      </c>
      <c r="E415" s="112">
        <v>1</v>
      </c>
      <c r="F415" s="112">
        <v>462000</v>
      </c>
      <c r="G415" s="112">
        <v>12</v>
      </c>
      <c r="H415" s="112">
        <v>56</v>
      </c>
      <c r="I415" s="112">
        <v>15020</v>
      </c>
      <c r="J415" s="174">
        <f t="shared" si="6"/>
        <v>43221</v>
      </c>
    </row>
    <row r="416" spans="1:10">
      <c r="A416" s="112">
        <v>415</v>
      </c>
      <c r="B416" s="112">
        <v>58</v>
      </c>
      <c r="C416" s="112" t="s">
        <v>0</v>
      </c>
      <c r="D416" s="112">
        <v>22</v>
      </c>
      <c r="E416" s="112">
        <v>1</v>
      </c>
      <c r="F416" s="112">
        <v>980000</v>
      </c>
      <c r="G416" s="112">
        <v>12</v>
      </c>
      <c r="H416" s="112">
        <v>247</v>
      </c>
      <c r="I416" s="112">
        <v>6238</v>
      </c>
      <c r="J416" s="174">
        <f t="shared" si="6"/>
        <v>37408</v>
      </c>
    </row>
    <row r="417" spans="1:10">
      <c r="A417" s="112">
        <v>416</v>
      </c>
      <c r="B417" s="112">
        <v>26</v>
      </c>
      <c r="C417" s="112" t="s">
        <v>1</v>
      </c>
      <c r="D417" s="112">
        <v>22</v>
      </c>
      <c r="E417" s="112">
        <v>1</v>
      </c>
      <c r="F417" s="112">
        <v>350000</v>
      </c>
      <c r="G417" s="112">
        <v>12</v>
      </c>
      <c r="H417" s="112">
        <v>150</v>
      </c>
      <c r="I417" s="112">
        <v>4571</v>
      </c>
      <c r="J417" s="174">
        <f t="shared" si="6"/>
        <v>40360</v>
      </c>
    </row>
    <row r="418" spans="1:10">
      <c r="A418" s="112">
        <v>417</v>
      </c>
      <c r="B418" s="112">
        <v>48</v>
      </c>
      <c r="C418" s="112" t="s">
        <v>0</v>
      </c>
      <c r="D418" s="112">
        <v>22</v>
      </c>
      <c r="E418" s="112">
        <v>1</v>
      </c>
      <c r="F418" s="112">
        <v>675000</v>
      </c>
      <c r="G418" s="112">
        <v>12</v>
      </c>
      <c r="H418" s="112">
        <v>50</v>
      </c>
      <c r="I418" s="112">
        <v>3679</v>
      </c>
      <c r="J418" s="174">
        <f t="shared" si="6"/>
        <v>43405</v>
      </c>
    </row>
    <row r="419" spans="1:10">
      <c r="A419" s="112">
        <v>418</v>
      </c>
      <c r="B419" s="112">
        <v>48</v>
      </c>
      <c r="C419" s="112" t="s">
        <v>0</v>
      </c>
      <c r="D419" s="112">
        <v>22</v>
      </c>
      <c r="E419" s="112">
        <v>1</v>
      </c>
      <c r="F419" s="112">
        <v>716000</v>
      </c>
      <c r="G419" s="112">
        <v>12</v>
      </c>
      <c r="H419" s="112">
        <v>105</v>
      </c>
      <c r="I419" s="112">
        <v>21716</v>
      </c>
      <c r="J419" s="174">
        <f t="shared" si="6"/>
        <v>41730</v>
      </c>
    </row>
    <row r="420" spans="1:10">
      <c r="A420" s="112">
        <v>419</v>
      </c>
      <c r="B420" s="112">
        <v>37</v>
      </c>
      <c r="C420" s="112" t="s">
        <v>1</v>
      </c>
      <c r="D420" s="112">
        <v>16</v>
      </c>
      <c r="E420" s="112">
        <v>1</v>
      </c>
      <c r="F420" s="112">
        <v>925000</v>
      </c>
      <c r="G420" s="112">
        <v>6</v>
      </c>
      <c r="H420" s="112">
        <v>0</v>
      </c>
      <c r="I420" s="112">
        <v>15649</v>
      </c>
      <c r="J420" s="174">
        <f t="shared" si="6"/>
        <v>44927</v>
      </c>
    </row>
    <row r="421" spans="1:10">
      <c r="A421" s="112">
        <v>420</v>
      </c>
      <c r="B421" s="112">
        <v>48</v>
      </c>
      <c r="C421" s="112" t="s">
        <v>0</v>
      </c>
      <c r="D421" s="112">
        <v>16</v>
      </c>
      <c r="E421" s="112">
        <v>1</v>
      </c>
      <c r="F421" s="112">
        <v>966000</v>
      </c>
      <c r="G421" s="112">
        <v>6</v>
      </c>
      <c r="H421" s="112">
        <v>82</v>
      </c>
      <c r="I421" s="112">
        <v>11316</v>
      </c>
      <c r="J421" s="174">
        <f t="shared" si="6"/>
        <v>42430</v>
      </c>
    </row>
    <row r="422" spans="1:10">
      <c r="A422" s="112">
        <v>421</v>
      </c>
      <c r="B422" s="112">
        <v>25</v>
      </c>
      <c r="C422" s="112" t="s">
        <v>1</v>
      </c>
      <c r="D422" s="112">
        <v>16</v>
      </c>
      <c r="E422" s="112">
        <v>1</v>
      </c>
      <c r="F422" s="112">
        <v>941000</v>
      </c>
      <c r="G422" s="112">
        <v>6</v>
      </c>
      <c r="H422" s="112">
        <v>0</v>
      </c>
      <c r="I422" s="112">
        <v>10325</v>
      </c>
      <c r="J422" s="174">
        <f t="shared" si="6"/>
        <v>44927</v>
      </c>
    </row>
    <row r="423" spans="1:10">
      <c r="A423" s="112">
        <v>422</v>
      </c>
      <c r="B423" s="112">
        <v>37</v>
      </c>
      <c r="C423" s="112" t="s">
        <v>1</v>
      </c>
      <c r="D423" s="112">
        <v>16</v>
      </c>
      <c r="E423" s="112">
        <v>1</v>
      </c>
      <c r="F423" s="112">
        <v>623000</v>
      </c>
      <c r="G423" s="112">
        <v>6</v>
      </c>
      <c r="H423" s="112">
        <v>27</v>
      </c>
      <c r="I423" s="112">
        <v>18258</v>
      </c>
      <c r="J423" s="174">
        <f t="shared" si="6"/>
        <v>44105</v>
      </c>
    </row>
    <row r="424" spans="1:10">
      <c r="A424" s="112">
        <v>423</v>
      </c>
      <c r="B424" s="112">
        <v>53</v>
      </c>
      <c r="C424" s="112" t="s">
        <v>1</v>
      </c>
      <c r="D424" s="112">
        <v>16</v>
      </c>
      <c r="E424" s="112">
        <v>1</v>
      </c>
      <c r="F424" s="112">
        <v>971000</v>
      </c>
      <c r="G424" s="112">
        <v>6</v>
      </c>
      <c r="H424" s="112">
        <v>20</v>
      </c>
      <c r="I424" s="112">
        <v>5858</v>
      </c>
      <c r="J424" s="174">
        <f t="shared" si="6"/>
        <v>44317</v>
      </c>
    </row>
    <row r="425" spans="1:10">
      <c r="A425" s="112">
        <v>424</v>
      </c>
      <c r="B425" s="112">
        <v>26</v>
      </c>
      <c r="C425" s="112" t="s">
        <v>0</v>
      </c>
      <c r="D425" s="112">
        <v>16</v>
      </c>
      <c r="E425" s="112">
        <v>1</v>
      </c>
      <c r="F425" s="112">
        <v>161000</v>
      </c>
      <c r="G425" s="112">
        <v>6</v>
      </c>
      <c r="H425" s="112">
        <v>20</v>
      </c>
      <c r="I425" s="112">
        <v>12054</v>
      </c>
      <c r="J425" s="174">
        <f t="shared" si="6"/>
        <v>44317</v>
      </c>
    </row>
    <row r="426" spans="1:10">
      <c r="A426" s="112">
        <v>425</v>
      </c>
      <c r="B426" s="112">
        <v>47</v>
      </c>
      <c r="C426" s="112" t="s">
        <v>1</v>
      </c>
      <c r="D426" s="112">
        <v>16</v>
      </c>
      <c r="E426" s="112">
        <v>1</v>
      </c>
      <c r="F426" s="112">
        <v>126000</v>
      </c>
      <c r="G426" s="112">
        <v>6</v>
      </c>
      <c r="H426" s="112">
        <v>111</v>
      </c>
      <c r="I426" s="112">
        <v>11981</v>
      </c>
      <c r="J426" s="174">
        <f t="shared" si="6"/>
        <v>41548</v>
      </c>
    </row>
    <row r="427" spans="1:10">
      <c r="A427" s="112">
        <v>426</v>
      </c>
      <c r="B427" s="112">
        <v>40</v>
      </c>
      <c r="C427" s="112" t="s">
        <v>0</v>
      </c>
      <c r="D427" s="112">
        <v>16</v>
      </c>
      <c r="E427" s="112">
        <v>1</v>
      </c>
      <c r="F427" s="112">
        <v>756000</v>
      </c>
      <c r="G427" s="112">
        <v>6</v>
      </c>
      <c r="H427" s="112">
        <v>0</v>
      </c>
      <c r="I427" s="112">
        <v>7499</v>
      </c>
      <c r="J427" s="174">
        <f t="shared" si="6"/>
        <v>44927</v>
      </c>
    </row>
    <row r="428" spans="1:10">
      <c r="A428" s="112">
        <v>427</v>
      </c>
      <c r="B428" s="112">
        <v>57</v>
      </c>
      <c r="C428" s="112" t="s">
        <v>0</v>
      </c>
      <c r="D428" s="112">
        <v>22</v>
      </c>
      <c r="E428" s="112">
        <v>1</v>
      </c>
      <c r="F428" s="112">
        <v>651000</v>
      </c>
      <c r="G428" s="112">
        <v>12</v>
      </c>
      <c r="H428" s="112">
        <v>252</v>
      </c>
      <c r="I428" s="112">
        <v>6611</v>
      </c>
      <c r="J428" s="174">
        <f t="shared" si="6"/>
        <v>37257</v>
      </c>
    </row>
    <row r="429" spans="1:10">
      <c r="A429" s="112">
        <v>428</v>
      </c>
      <c r="B429" s="112">
        <v>31</v>
      </c>
      <c r="C429" s="112" t="s">
        <v>0</v>
      </c>
      <c r="D429" s="112">
        <v>16</v>
      </c>
      <c r="E429" s="112">
        <v>1</v>
      </c>
      <c r="F429" s="112">
        <v>454000</v>
      </c>
      <c r="G429" s="112">
        <v>6</v>
      </c>
      <c r="H429" s="112">
        <v>66</v>
      </c>
      <c r="I429" s="112">
        <v>18704</v>
      </c>
      <c r="J429" s="174">
        <f t="shared" si="6"/>
        <v>42917</v>
      </c>
    </row>
    <row r="430" spans="1:10">
      <c r="A430" s="112">
        <v>429</v>
      </c>
      <c r="B430" s="112">
        <v>59</v>
      </c>
      <c r="C430" s="112" t="s">
        <v>0</v>
      </c>
      <c r="D430" s="112">
        <v>16</v>
      </c>
      <c r="E430" s="112">
        <v>1</v>
      </c>
      <c r="F430" s="112">
        <v>710000</v>
      </c>
      <c r="G430" s="112">
        <v>6</v>
      </c>
      <c r="H430" s="112">
        <v>0</v>
      </c>
      <c r="I430" s="112">
        <v>20446</v>
      </c>
      <c r="J430" s="174">
        <f t="shared" si="6"/>
        <v>44927</v>
      </c>
    </row>
    <row r="431" spans="1:10">
      <c r="A431" s="112">
        <v>430</v>
      </c>
      <c r="B431" s="112">
        <v>40</v>
      </c>
      <c r="C431" s="112" t="s">
        <v>0</v>
      </c>
      <c r="D431" s="112">
        <v>16</v>
      </c>
      <c r="E431" s="112">
        <v>1</v>
      </c>
      <c r="F431" s="112">
        <v>850000</v>
      </c>
      <c r="G431" s="112">
        <v>6</v>
      </c>
      <c r="H431" s="112">
        <v>32</v>
      </c>
      <c r="I431" s="112">
        <v>20922</v>
      </c>
      <c r="J431" s="174">
        <f t="shared" si="6"/>
        <v>43952</v>
      </c>
    </row>
    <row r="432" spans="1:10">
      <c r="A432" s="112">
        <v>431</v>
      </c>
      <c r="B432" s="112">
        <v>47</v>
      </c>
      <c r="C432" s="112" t="s">
        <v>0</v>
      </c>
      <c r="D432" s="112">
        <v>16</v>
      </c>
      <c r="E432" s="112">
        <v>1</v>
      </c>
      <c r="F432" s="112">
        <v>993000</v>
      </c>
      <c r="G432" s="112">
        <v>6</v>
      </c>
      <c r="H432" s="112">
        <v>2</v>
      </c>
      <c r="I432" s="112">
        <v>4341</v>
      </c>
      <c r="J432" s="174">
        <f t="shared" si="6"/>
        <v>44866</v>
      </c>
    </row>
    <row r="433" spans="1:10">
      <c r="A433" s="112">
        <v>432</v>
      </c>
      <c r="B433" s="112">
        <v>38</v>
      </c>
      <c r="C433" s="112" t="s">
        <v>1</v>
      </c>
      <c r="D433" s="112">
        <v>16</v>
      </c>
      <c r="E433" s="112">
        <v>1</v>
      </c>
      <c r="F433" s="112">
        <v>709000</v>
      </c>
      <c r="G433" s="112">
        <v>6</v>
      </c>
      <c r="H433" s="112">
        <v>93</v>
      </c>
      <c r="I433" s="112">
        <v>11532</v>
      </c>
      <c r="J433" s="174">
        <f t="shared" si="6"/>
        <v>42095</v>
      </c>
    </row>
    <row r="434" spans="1:10">
      <c r="A434" s="112">
        <v>433</v>
      </c>
      <c r="B434" s="112">
        <v>51</v>
      </c>
      <c r="C434" s="112" t="s">
        <v>1</v>
      </c>
      <c r="D434" s="112">
        <v>16</v>
      </c>
      <c r="E434" s="112">
        <v>1</v>
      </c>
      <c r="F434" s="112">
        <v>742000</v>
      </c>
      <c r="G434" s="112">
        <v>6</v>
      </c>
      <c r="H434" s="112">
        <v>105</v>
      </c>
      <c r="I434" s="112">
        <v>2523</v>
      </c>
      <c r="J434" s="174">
        <f t="shared" si="6"/>
        <v>41730</v>
      </c>
    </row>
    <row r="435" spans="1:10">
      <c r="A435" s="112">
        <v>434</v>
      </c>
      <c r="B435" s="112">
        <v>32</v>
      </c>
      <c r="C435" s="112" t="s">
        <v>0</v>
      </c>
      <c r="D435" s="112">
        <v>16</v>
      </c>
      <c r="E435" s="112">
        <v>1</v>
      </c>
      <c r="F435" s="112">
        <v>688000</v>
      </c>
      <c r="G435" s="112">
        <v>6</v>
      </c>
      <c r="H435" s="112">
        <v>152</v>
      </c>
      <c r="I435" s="112">
        <v>3218</v>
      </c>
      <c r="J435" s="174">
        <f t="shared" si="6"/>
        <v>40299</v>
      </c>
    </row>
    <row r="436" spans="1:10">
      <c r="A436" s="112">
        <v>435</v>
      </c>
      <c r="B436" s="112">
        <v>50</v>
      </c>
      <c r="C436" s="112" t="s">
        <v>1</v>
      </c>
      <c r="D436" s="112">
        <v>22</v>
      </c>
      <c r="E436" s="112">
        <v>1</v>
      </c>
      <c r="F436" s="112">
        <v>508000</v>
      </c>
      <c r="G436" s="112">
        <v>12</v>
      </c>
      <c r="H436" s="112">
        <v>1</v>
      </c>
      <c r="I436" s="112">
        <v>6247</v>
      </c>
      <c r="J436" s="174">
        <f t="shared" si="6"/>
        <v>44896</v>
      </c>
    </row>
    <row r="437" spans="1:10">
      <c r="A437" s="112">
        <v>436</v>
      </c>
      <c r="B437" s="112">
        <v>55</v>
      </c>
      <c r="C437" s="112" t="s">
        <v>1</v>
      </c>
      <c r="D437" s="112">
        <v>22</v>
      </c>
      <c r="E437" s="112">
        <v>1</v>
      </c>
      <c r="F437" s="112">
        <v>514000</v>
      </c>
      <c r="G437" s="112">
        <v>12</v>
      </c>
      <c r="H437" s="112">
        <v>257</v>
      </c>
      <c r="I437" s="112">
        <v>15235</v>
      </c>
      <c r="J437" s="174">
        <f t="shared" si="6"/>
        <v>37104</v>
      </c>
    </row>
    <row r="438" spans="1:10">
      <c r="A438" s="112">
        <v>437</v>
      </c>
      <c r="B438" s="112">
        <v>45</v>
      </c>
      <c r="C438" s="112" t="s">
        <v>1</v>
      </c>
      <c r="D438" s="112">
        <v>16</v>
      </c>
      <c r="E438" s="112">
        <v>1</v>
      </c>
      <c r="F438" s="112">
        <v>297000</v>
      </c>
      <c r="G438" s="112">
        <v>6</v>
      </c>
      <c r="H438" s="112">
        <v>126</v>
      </c>
      <c r="I438" s="112">
        <v>1432</v>
      </c>
      <c r="J438" s="174">
        <f t="shared" si="6"/>
        <v>41091</v>
      </c>
    </row>
    <row r="439" spans="1:10">
      <c r="A439" s="112">
        <v>438</v>
      </c>
      <c r="B439" s="112">
        <v>49</v>
      </c>
      <c r="C439" s="112" t="s">
        <v>1</v>
      </c>
      <c r="D439" s="112">
        <v>22</v>
      </c>
      <c r="E439" s="112">
        <v>1</v>
      </c>
      <c r="F439" s="112">
        <v>670000</v>
      </c>
      <c r="G439" s="112">
        <v>12</v>
      </c>
      <c r="H439" s="112">
        <v>62</v>
      </c>
      <c r="I439" s="112">
        <v>23318</v>
      </c>
      <c r="J439" s="174">
        <f t="shared" si="6"/>
        <v>43040</v>
      </c>
    </row>
    <row r="440" spans="1:10">
      <c r="A440" s="112">
        <v>439</v>
      </c>
      <c r="B440" s="112">
        <v>42</v>
      </c>
      <c r="C440" s="112" t="s">
        <v>1</v>
      </c>
      <c r="D440" s="112">
        <v>22</v>
      </c>
      <c r="E440" s="112">
        <v>1</v>
      </c>
      <c r="F440" s="112">
        <v>418000</v>
      </c>
      <c r="G440" s="112">
        <v>12</v>
      </c>
      <c r="H440" s="112">
        <v>129</v>
      </c>
      <c r="I440" s="112">
        <v>2967</v>
      </c>
      <c r="J440" s="174">
        <f t="shared" si="6"/>
        <v>41000</v>
      </c>
    </row>
    <row r="441" spans="1:10">
      <c r="A441" s="112">
        <v>440</v>
      </c>
      <c r="B441" s="112">
        <v>41</v>
      </c>
      <c r="C441" s="112" t="s">
        <v>1</v>
      </c>
      <c r="D441" s="112">
        <v>16</v>
      </c>
      <c r="E441" s="112">
        <v>1</v>
      </c>
      <c r="F441" s="112">
        <v>116000</v>
      </c>
      <c r="G441" s="112">
        <v>6</v>
      </c>
      <c r="H441" s="112">
        <v>0</v>
      </c>
      <c r="I441" s="112">
        <v>23644</v>
      </c>
      <c r="J441" s="174">
        <f t="shared" si="6"/>
        <v>44927</v>
      </c>
    </row>
    <row r="442" spans="1:10">
      <c r="A442" s="112">
        <v>441</v>
      </c>
      <c r="B442" s="112">
        <v>41</v>
      </c>
      <c r="C442" s="112" t="s">
        <v>0</v>
      </c>
      <c r="D442" s="112">
        <v>22</v>
      </c>
      <c r="E442" s="112">
        <v>1</v>
      </c>
      <c r="F442" s="112">
        <v>938000</v>
      </c>
      <c r="G442" s="112">
        <v>12</v>
      </c>
      <c r="H442" s="112">
        <v>84</v>
      </c>
      <c r="I442" s="112">
        <v>15760</v>
      </c>
      <c r="J442" s="174">
        <f t="shared" si="6"/>
        <v>42370</v>
      </c>
    </row>
    <row r="443" spans="1:10">
      <c r="A443" s="112">
        <v>442</v>
      </c>
      <c r="B443" s="112">
        <v>39</v>
      </c>
      <c r="C443" s="112" t="s">
        <v>1</v>
      </c>
      <c r="D443" s="112">
        <v>16</v>
      </c>
      <c r="E443" s="112">
        <v>1</v>
      </c>
      <c r="F443" s="112">
        <v>625000</v>
      </c>
      <c r="G443" s="112">
        <v>6</v>
      </c>
      <c r="H443" s="112">
        <v>105</v>
      </c>
      <c r="I443" s="112">
        <v>2869</v>
      </c>
      <c r="J443" s="174">
        <f t="shared" si="6"/>
        <v>41730</v>
      </c>
    </row>
    <row r="444" spans="1:10">
      <c r="A444" s="112">
        <v>443</v>
      </c>
      <c r="B444" s="112">
        <v>56</v>
      </c>
      <c r="C444" s="112" t="s">
        <v>0</v>
      </c>
      <c r="D444" s="112">
        <v>22</v>
      </c>
      <c r="E444" s="112">
        <v>1</v>
      </c>
      <c r="F444" s="112">
        <v>666000</v>
      </c>
      <c r="G444" s="112">
        <v>12</v>
      </c>
      <c r="H444" s="112">
        <v>99</v>
      </c>
      <c r="I444" s="112">
        <v>19102</v>
      </c>
      <c r="J444" s="174">
        <f t="shared" si="6"/>
        <v>41913</v>
      </c>
    </row>
    <row r="445" spans="1:10">
      <c r="A445" s="112">
        <v>444</v>
      </c>
      <c r="B445" s="112">
        <v>28</v>
      </c>
      <c r="C445" s="112" t="s">
        <v>0</v>
      </c>
      <c r="D445" s="112">
        <v>16</v>
      </c>
      <c r="E445" s="112">
        <v>1</v>
      </c>
      <c r="F445" s="112">
        <v>774000</v>
      </c>
      <c r="G445" s="112">
        <v>6</v>
      </c>
      <c r="H445" s="112">
        <v>26</v>
      </c>
      <c r="I445" s="112">
        <v>9806</v>
      </c>
      <c r="J445" s="174">
        <f t="shared" si="6"/>
        <v>44136</v>
      </c>
    </row>
    <row r="446" spans="1:10">
      <c r="A446" s="112">
        <v>445</v>
      </c>
      <c r="B446" s="112">
        <v>59</v>
      </c>
      <c r="C446" s="112" t="s">
        <v>1</v>
      </c>
      <c r="D446" s="112">
        <v>22</v>
      </c>
      <c r="E446" s="112">
        <v>1</v>
      </c>
      <c r="F446" s="112">
        <v>344000</v>
      </c>
      <c r="G446" s="112">
        <v>12</v>
      </c>
      <c r="H446" s="112">
        <v>54</v>
      </c>
      <c r="I446" s="112">
        <v>20117</v>
      </c>
      <c r="J446" s="174">
        <f t="shared" si="6"/>
        <v>43282</v>
      </c>
    </row>
    <row r="447" spans="1:10">
      <c r="A447" s="112">
        <v>446</v>
      </c>
      <c r="B447" s="112">
        <v>46</v>
      </c>
      <c r="C447" s="112" t="s">
        <v>0</v>
      </c>
      <c r="D447" s="112">
        <v>16</v>
      </c>
      <c r="E447" s="112">
        <v>1</v>
      </c>
      <c r="F447" s="112">
        <v>448000</v>
      </c>
      <c r="G447" s="112">
        <v>6</v>
      </c>
      <c r="H447" s="112">
        <v>0</v>
      </c>
      <c r="I447" s="112">
        <v>16328</v>
      </c>
      <c r="J447" s="174">
        <f t="shared" si="6"/>
        <v>44927</v>
      </c>
    </row>
    <row r="448" spans="1:10">
      <c r="A448" s="112">
        <v>447</v>
      </c>
      <c r="B448" s="112">
        <v>35</v>
      </c>
      <c r="C448" s="112" t="s">
        <v>0</v>
      </c>
      <c r="D448" s="112">
        <v>22</v>
      </c>
      <c r="E448" s="112">
        <v>1</v>
      </c>
      <c r="F448" s="112">
        <v>993000</v>
      </c>
      <c r="G448" s="112">
        <v>12</v>
      </c>
      <c r="H448" s="112">
        <v>147</v>
      </c>
      <c r="I448" s="112">
        <v>14012</v>
      </c>
      <c r="J448" s="174">
        <f t="shared" si="6"/>
        <v>40452</v>
      </c>
    </row>
    <row r="449" spans="1:10">
      <c r="A449" s="112">
        <v>448</v>
      </c>
      <c r="B449" s="112">
        <v>43</v>
      </c>
      <c r="C449" s="112" t="s">
        <v>1</v>
      </c>
      <c r="D449" s="112">
        <v>16</v>
      </c>
      <c r="E449" s="112">
        <v>1</v>
      </c>
      <c r="F449" s="112">
        <v>325000</v>
      </c>
      <c r="G449" s="112">
        <v>6</v>
      </c>
      <c r="H449" s="112">
        <v>20</v>
      </c>
      <c r="I449" s="112">
        <v>14784</v>
      </c>
      <c r="J449" s="174">
        <f t="shared" si="6"/>
        <v>44317</v>
      </c>
    </row>
    <row r="450" spans="1:10">
      <c r="A450" s="112">
        <v>449</v>
      </c>
      <c r="B450" s="112">
        <v>45</v>
      </c>
      <c r="C450" s="112" t="s">
        <v>0</v>
      </c>
      <c r="D450" s="112">
        <v>16</v>
      </c>
      <c r="E450" s="112">
        <v>1</v>
      </c>
      <c r="F450" s="112">
        <v>440000</v>
      </c>
      <c r="G450" s="112">
        <v>6</v>
      </c>
      <c r="H450" s="112">
        <v>87</v>
      </c>
      <c r="I450" s="112">
        <v>23431</v>
      </c>
      <c r="J450" s="174">
        <f t="shared" ref="J450:J513" si="7">EDATE(DATE(YEAR(Valn_date),MONTH(Valn_date),DAY(Valn_date)+1),-H450)</f>
        <v>42278</v>
      </c>
    </row>
    <row r="451" spans="1:10">
      <c r="A451" s="112">
        <v>450</v>
      </c>
      <c r="B451" s="112">
        <v>57</v>
      </c>
      <c r="C451" s="112" t="s">
        <v>0</v>
      </c>
      <c r="D451" s="112">
        <v>22</v>
      </c>
      <c r="E451" s="112">
        <v>1</v>
      </c>
      <c r="F451" s="112">
        <v>922000</v>
      </c>
      <c r="G451" s="112">
        <v>12</v>
      </c>
      <c r="H451" s="112">
        <v>18</v>
      </c>
      <c r="I451" s="112">
        <v>16410</v>
      </c>
      <c r="J451" s="174">
        <f t="shared" si="7"/>
        <v>44378</v>
      </c>
    </row>
    <row r="452" spans="1:10">
      <c r="A452" s="112">
        <v>451</v>
      </c>
      <c r="B452" s="112">
        <v>55</v>
      </c>
      <c r="C452" s="112" t="s">
        <v>1</v>
      </c>
      <c r="D452" s="112">
        <v>16</v>
      </c>
      <c r="E452" s="112">
        <v>1</v>
      </c>
      <c r="F452" s="112">
        <v>333000</v>
      </c>
      <c r="G452" s="112">
        <v>6</v>
      </c>
      <c r="H452" s="112">
        <v>182</v>
      </c>
      <c r="I452" s="112">
        <v>13999</v>
      </c>
      <c r="J452" s="174">
        <f t="shared" si="7"/>
        <v>39387</v>
      </c>
    </row>
    <row r="453" spans="1:10">
      <c r="A453" s="112">
        <v>452</v>
      </c>
      <c r="B453" s="112">
        <v>59</v>
      </c>
      <c r="C453" s="112" t="s">
        <v>0</v>
      </c>
      <c r="D453" s="112">
        <v>16</v>
      </c>
      <c r="E453" s="112">
        <v>1</v>
      </c>
      <c r="F453" s="112">
        <v>228000</v>
      </c>
      <c r="G453" s="112">
        <v>6</v>
      </c>
      <c r="H453" s="112">
        <v>42</v>
      </c>
      <c r="I453" s="112">
        <v>24453</v>
      </c>
      <c r="J453" s="174">
        <f t="shared" si="7"/>
        <v>43647</v>
      </c>
    </row>
    <row r="454" spans="1:10">
      <c r="A454" s="112">
        <v>453</v>
      </c>
      <c r="B454" s="112">
        <v>28</v>
      </c>
      <c r="C454" s="112" t="s">
        <v>1</v>
      </c>
      <c r="D454" s="112">
        <v>22</v>
      </c>
      <c r="E454" s="112">
        <v>1</v>
      </c>
      <c r="F454" s="112">
        <v>256000</v>
      </c>
      <c r="G454" s="112">
        <v>12</v>
      </c>
      <c r="H454" s="112">
        <v>188</v>
      </c>
      <c r="I454" s="112">
        <v>24775</v>
      </c>
      <c r="J454" s="174">
        <f t="shared" si="7"/>
        <v>39203</v>
      </c>
    </row>
    <row r="455" spans="1:10">
      <c r="A455" s="112">
        <v>454</v>
      </c>
      <c r="B455" s="112">
        <v>54</v>
      </c>
      <c r="C455" s="112" t="s">
        <v>1</v>
      </c>
      <c r="D455" s="112">
        <v>22</v>
      </c>
      <c r="E455" s="112">
        <v>1</v>
      </c>
      <c r="F455" s="112">
        <v>264000</v>
      </c>
      <c r="G455" s="112">
        <v>12</v>
      </c>
      <c r="H455" s="112">
        <v>253</v>
      </c>
      <c r="I455" s="112">
        <v>5782</v>
      </c>
      <c r="J455" s="174">
        <f t="shared" si="7"/>
        <v>37226</v>
      </c>
    </row>
    <row r="456" spans="1:10">
      <c r="A456" s="112">
        <v>455</v>
      </c>
      <c r="B456" s="112">
        <v>60</v>
      </c>
      <c r="C456" s="112" t="s">
        <v>1</v>
      </c>
      <c r="D456" s="112">
        <v>16</v>
      </c>
      <c r="E456" s="112">
        <v>1</v>
      </c>
      <c r="F456" s="112">
        <v>301000</v>
      </c>
      <c r="G456" s="112">
        <v>6</v>
      </c>
      <c r="H456" s="112">
        <v>6</v>
      </c>
      <c r="I456" s="112">
        <v>14732</v>
      </c>
      <c r="J456" s="174">
        <f t="shared" si="7"/>
        <v>44743</v>
      </c>
    </row>
    <row r="457" spans="1:10">
      <c r="A457" s="112">
        <v>456</v>
      </c>
      <c r="B457" s="112">
        <v>56</v>
      </c>
      <c r="C457" s="112" t="s">
        <v>1</v>
      </c>
      <c r="D457" s="112">
        <v>22</v>
      </c>
      <c r="E457" s="112">
        <v>1</v>
      </c>
      <c r="F457" s="112">
        <v>112000</v>
      </c>
      <c r="G457" s="112">
        <v>12</v>
      </c>
      <c r="H457" s="112">
        <v>21</v>
      </c>
      <c r="I457" s="112">
        <v>24922</v>
      </c>
      <c r="J457" s="174">
        <f t="shared" si="7"/>
        <v>44287</v>
      </c>
    </row>
    <row r="458" spans="1:10">
      <c r="A458" s="112">
        <v>457</v>
      </c>
      <c r="B458" s="112">
        <v>35</v>
      </c>
      <c r="C458" s="112" t="s">
        <v>1</v>
      </c>
      <c r="D458" s="112">
        <v>22</v>
      </c>
      <c r="E458" s="112">
        <v>1</v>
      </c>
      <c r="F458" s="112">
        <v>135000</v>
      </c>
      <c r="G458" s="112">
        <v>12</v>
      </c>
      <c r="H458" s="112">
        <v>194</v>
      </c>
      <c r="I458" s="112">
        <v>18695</v>
      </c>
      <c r="J458" s="174">
        <f t="shared" si="7"/>
        <v>39022</v>
      </c>
    </row>
    <row r="459" spans="1:10">
      <c r="A459" s="112">
        <v>458</v>
      </c>
      <c r="B459" s="112">
        <v>42</v>
      </c>
      <c r="C459" s="112" t="s">
        <v>1</v>
      </c>
      <c r="D459" s="112">
        <v>16</v>
      </c>
      <c r="E459" s="112">
        <v>1</v>
      </c>
      <c r="F459" s="112">
        <v>708000</v>
      </c>
      <c r="G459" s="112">
        <v>6</v>
      </c>
      <c r="H459" s="112">
        <v>48</v>
      </c>
      <c r="I459" s="112">
        <v>4574</v>
      </c>
      <c r="J459" s="174">
        <f t="shared" si="7"/>
        <v>43466</v>
      </c>
    </row>
    <row r="460" spans="1:10">
      <c r="A460" s="112">
        <v>459</v>
      </c>
      <c r="B460" s="112">
        <v>51</v>
      </c>
      <c r="C460" s="112" t="s">
        <v>1</v>
      </c>
      <c r="D460" s="112">
        <v>16</v>
      </c>
      <c r="E460" s="112">
        <v>1</v>
      </c>
      <c r="F460" s="112">
        <v>755000</v>
      </c>
      <c r="G460" s="112">
        <v>6</v>
      </c>
      <c r="H460" s="112">
        <v>161</v>
      </c>
      <c r="I460" s="112">
        <v>15386</v>
      </c>
      <c r="J460" s="174">
        <f t="shared" si="7"/>
        <v>40026</v>
      </c>
    </row>
    <row r="461" spans="1:10">
      <c r="A461" s="112">
        <v>460</v>
      </c>
      <c r="B461" s="112">
        <v>38</v>
      </c>
      <c r="C461" s="112" t="s">
        <v>1</v>
      </c>
      <c r="D461" s="112">
        <v>22</v>
      </c>
      <c r="E461" s="112">
        <v>1</v>
      </c>
      <c r="F461" s="112">
        <v>753000</v>
      </c>
      <c r="G461" s="112">
        <v>12</v>
      </c>
      <c r="H461" s="112">
        <v>97</v>
      </c>
      <c r="I461" s="112">
        <v>19158</v>
      </c>
      <c r="J461" s="174">
        <f t="shared" si="7"/>
        <v>41974</v>
      </c>
    </row>
    <row r="462" spans="1:10">
      <c r="A462" s="112">
        <v>461</v>
      </c>
      <c r="B462" s="112">
        <v>36</v>
      </c>
      <c r="C462" s="112" t="s">
        <v>0</v>
      </c>
      <c r="D462" s="112">
        <v>16</v>
      </c>
      <c r="E462" s="112">
        <v>1</v>
      </c>
      <c r="F462" s="112">
        <v>547000</v>
      </c>
      <c r="G462" s="112">
        <v>6</v>
      </c>
      <c r="H462" s="112">
        <v>76</v>
      </c>
      <c r="I462" s="112">
        <v>20471</v>
      </c>
      <c r="J462" s="174">
        <f t="shared" si="7"/>
        <v>42614</v>
      </c>
    </row>
    <row r="463" spans="1:10">
      <c r="A463" s="112">
        <v>462</v>
      </c>
      <c r="B463" s="112">
        <v>42</v>
      </c>
      <c r="C463" s="112" t="s">
        <v>1</v>
      </c>
      <c r="D463" s="112">
        <v>16</v>
      </c>
      <c r="E463" s="112">
        <v>1</v>
      </c>
      <c r="F463" s="112">
        <v>533000</v>
      </c>
      <c r="G463" s="112">
        <v>6</v>
      </c>
      <c r="H463" s="112">
        <v>0</v>
      </c>
      <c r="I463" s="112">
        <v>1885</v>
      </c>
      <c r="J463" s="174">
        <f t="shared" si="7"/>
        <v>44927</v>
      </c>
    </row>
    <row r="464" spans="1:10">
      <c r="A464" s="112">
        <v>463</v>
      </c>
      <c r="B464" s="112">
        <v>55</v>
      </c>
      <c r="C464" s="112" t="s">
        <v>1</v>
      </c>
      <c r="D464" s="112">
        <v>22</v>
      </c>
      <c r="E464" s="112">
        <v>1</v>
      </c>
      <c r="F464" s="112">
        <v>839000</v>
      </c>
      <c r="G464" s="112">
        <v>12</v>
      </c>
      <c r="H464" s="112">
        <v>76</v>
      </c>
      <c r="I464" s="112">
        <v>1671</v>
      </c>
      <c r="J464" s="174">
        <f t="shared" si="7"/>
        <v>42614</v>
      </c>
    </row>
    <row r="465" spans="1:10">
      <c r="A465" s="112">
        <v>464</v>
      </c>
      <c r="B465" s="112">
        <v>44</v>
      </c>
      <c r="C465" s="112" t="s">
        <v>1</v>
      </c>
      <c r="D465" s="112">
        <v>22</v>
      </c>
      <c r="E465" s="112">
        <v>1</v>
      </c>
      <c r="F465" s="112">
        <v>685000</v>
      </c>
      <c r="G465" s="112">
        <v>12</v>
      </c>
      <c r="H465" s="112">
        <v>247</v>
      </c>
      <c r="I465" s="112">
        <v>6436</v>
      </c>
      <c r="J465" s="174">
        <f t="shared" si="7"/>
        <v>37408</v>
      </c>
    </row>
    <row r="466" spans="1:10">
      <c r="A466" s="112">
        <v>465</v>
      </c>
      <c r="B466" s="112">
        <v>41</v>
      </c>
      <c r="C466" s="112" t="s">
        <v>1</v>
      </c>
      <c r="D466" s="112">
        <v>22</v>
      </c>
      <c r="E466" s="112">
        <v>1</v>
      </c>
      <c r="F466" s="112">
        <v>788000</v>
      </c>
      <c r="G466" s="112">
        <v>12</v>
      </c>
      <c r="H466" s="112">
        <v>152</v>
      </c>
      <c r="I466" s="112">
        <v>9970</v>
      </c>
      <c r="J466" s="174">
        <f t="shared" si="7"/>
        <v>40299</v>
      </c>
    </row>
    <row r="467" spans="1:10">
      <c r="A467" s="112">
        <v>466</v>
      </c>
      <c r="B467" s="112">
        <v>54</v>
      </c>
      <c r="C467" s="112" t="s">
        <v>1</v>
      </c>
      <c r="D467" s="112">
        <v>22</v>
      </c>
      <c r="E467" s="112">
        <v>1</v>
      </c>
      <c r="F467" s="112">
        <v>907000</v>
      </c>
      <c r="G467" s="112">
        <v>12</v>
      </c>
      <c r="H467" s="112">
        <v>203</v>
      </c>
      <c r="I467" s="112">
        <v>9379</v>
      </c>
      <c r="J467" s="174">
        <f t="shared" si="7"/>
        <v>38749</v>
      </c>
    </row>
    <row r="468" spans="1:10">
      <c r="A468" s="112">
        <v>467</v>
      </c>
      <c r="B468" s="112">
        <v>28</v>
      </c>
      <c r="C468" s="112" t="s">
        <v>0</v>
      </c>
      <c r="D468" s="112">
        <v>16</v>
      </c>
      <c r="E468" s="112">
        <v>1</v>
      </c>
      <c r="F468" s="112">
        <v>609000</v>
      </c>
      <c r="G468" s="112">
        <v>6</v>
      </c>
      <c r="H468" s="112">
        <v>141</v>
      </c>
      <c r="I468" s="112">
        <v>18974</v>
      </c>
      <c r="J468" s="174">
        <f t="shared" si="7"/>
        <v>40634</v>
      </c>
    </row>
    <row r="469" spans="1:10">
      <c r="A469" s="112">
        <v>468</v>
      </c>
      <c r="B469" s="112">
        <v>30</v>
      </c>
      <c r="C469" s="112" t="s">
        <v>1</v>
      </c>
      <c r="D469" s="112">
        <v>16</v>
      </c>
      <c r="E469" s="112">
        <v>1</v>
      </c>
      <c r="F469" s="112">
        <v>965000</v>
      </c>
      <c r="G469" s="112">
        <v>6</v>
      </c>
      <c r="H469" s="112">
        <v>103</v>
      </c>
      <c r="I469" s="112">
        <v>10576</v>
      </c>
      <c r="J469" s="174">
        <f t="shared" si="7"/>
        <v>41791</v>
      </c>
    </row>
    <row r="470" spans="1:10">
      <c r="A470" s="112">
        <v>469</v>
      </c>
      <c r="B470" s="112">
        <v>34</v>
      </c>
      <c r="C470" s="112" t="s">
        <v>1</v>
      </c>
      <c r="D470" s="112">
        <v>22</v>
      </c>
      <c r="E470" s="112">
        <v>1</v>
      </c>
      <c r="F470" s="112">
        <v>602000</v>
      </c>
      <c r="G470" s="112">
        <v>12</v>
      </c>
      <c r="H470" s="112">
        <v>31</v>
      </c>
      <c r="I470" s="112">
        <v>14641</v>
      </c>
      <c r="J470" s="174">
        <f t="shared" si="7"/>
        <v>43983</v>
      </c>
    </row>
    <row r="471" spans="1:10">
      <c r="A471" s="112">
        <v>470</v>
      </c>
      <c r="B471" s="112">
        <v>46</v>
      </c>
      <c r="C471" s="112" t="s">
        <v>0</v>
      </c>
      <c r="D471" s="112">
        <v>16</v>
      </c>
      <c r="E471" s="112">
        <v>1</v>
      </c>
      <c r="F471" s="112">
        <v>862000</v>
      </c>
      <c r="G471" s="112">
        <v>6</v>
      </c>
      <c r="H471" s="112">
        <v>0</v>
      </c>
      <c r="I471" s="112">
        <v>19664</v>
      </c>
      <c r="J471" s="174">
        <f t="shared" si="7"/>
        <v>44927</v>
      </c>
    </row>
    <row r="472" spans="1:10">
      <c r="A472" s="112">
        <v>471</v>
      </c>
      <c r="B472" s="112">
        <v>37</v>
      </c>
      <c r="C472" s="112" t="s">
        <v>0</v>
      </c>
      <c r="D472" s="112">
        <v>16</v>
      </c>
      <c r="E472" s="112">
        <v>1</v>
      </c>
      <c r="F472" s="112">
        <v>671000</v>
      </c>
      <c r="G472" s="112">
        <v>6</v>
      </c>
      <c r="H472" s="112">
        <v>0</v>
      </c>
      <c r="I472" s="112">
        <v>16087</v>
      </c>
      <c r="J472" s="174">
        <f t="shared" si="7"/>
        <v>44927</v>
      </c>
    </row>
    <row r="473" spans="1:10">
      <c r="A473" s="112">
        <v>472</v>
      </c>
      <c r="B473" s="112">
        <v>57</v>
      </c>
      <c r="C473" s="112" t="s">
        <v>1</v>
      </c>
      <c r="D473" s="112">
        <v>16</v>
      </c>
      <c r="E473" s="112">
        <v>1</v>
      </c>
      <c r="F473" s="112">
        <v>961000</v>
      </c>
      <c r="G473" s="112">
        <v>6</v>
      </c>
      <c r="H473" s="112">
        <v>0</v>
      </c>
      <c r="I473" s="112">
        <v>21999</v>
      </c>
      <c r="J473" s="174">
        <f t="shared" si="7"/>
        <v>44927</v>
      </c>
    </row>
    <row r="474" spans="1:10">
      <c r="A474" s="112">
        <v>473</v>
      </c>
      <c r="B474" s="112">
        <v>41</v>
      </c>
      <c r="C474" s="112" t="s">
        <v>0</v>
      </c>
      <c r="D474" s="112">
        <v>16</v>
      </c>
      <c r="E474" s="112">
        <v>1</v>
      </c>
      <c r="F474" s="112">
        <v>658000</v>
      </c>
      <c r="G474" s="112">
        <v>6</v>
      </c>
      <c r="H474" s="112">
        <v>0</v>
      </c>
      <c r="I474" s="112">
        <v>12989</v>
      </c>
      <c r="J474" s="174">
        <f t="shared" si="7"/>
        <v>44927</v>
      </c>
    </row>
    <row r="475" spans="1:10">
      <c r="A475" s="112">
        <v>474</v>
      </c>
      <c r="B475" s="112">
        <v>33</v>
      </c>
      <c r="C475" s="112" t="s">
        <v>1</v>
      </c>
      <c r="D475" s="112">
        <v>16</v>
      </c>
      <c r="E475" s="112">
        <v>1</v>
      </c>
      <c r="F475" s="112">
        <v>279000</v>
      </c>
      <c r="G475" s="112">
        <v>6</v>
      </c>
      <c r="H475" s="112">
        <v>173</v>
      </c>
      <c r="I475" s="112">
        <v>13455</v>
      </c>
      <c r="J475" s="174">
        <f t="shared" si="7"/>
        <v>39661</v>
      </c>
    </row>
    <row r="476" spans="1:10">
      <c r="A476" s="112">
        <v>475</v>
      </c>
      <c r="B476" s="112">
        <v>42</v>
      </c>
      <c r="C476" s="112" t="s">
        <v>1</v>
      </c>
      <c r="D476" s="112">
        <v>16</v>
      </c>
      <c r="E476" s="112">
        <v>1</v>
      </c>
      <c r="F476" s="112">
        <v>657000</v>
      </c>
      <c r="G476" s="112">
        <v>6</v>
      </c>
      <c r="H476" s="112">
        <v>186</v>
      </c>
      <c r="I476" s="112">
        <v>23054</v>
      </c>
      <c r="J476" s="174">
        <f t="shared" si="7"/>
        <v>39264</v>
      </c>
    </row>
    <row r="477" spans="1:10">
      <c r="A477" s="112">
        <v>476</v>
      </c>
      <c r="B477" s="112">
        <v>35</v>
      </c>
      <c r="C477" s="112" t="s">
        <v>1</v>
      </c>
      <c r="D477" s="112">
        <v>16</v>
      </c>
      <c r="E477" s="112">
        <v>1</v>
      </c>
      <c r="F477" s="112">
        <v>317000</v>
      </c>
      <c r="G477" s="112">
        <v>6</v>
      </c>
      <c r="H477" s="112">
        <v>0</v>
      </c>
      <c r="I477" s="112">
        <v>6630</v>
      </c>
      <c r="J477" s="174">
        <f t="shared" si="7"/>
        <v>44927</v>
      </c>
    </row>
    <row r="478" spans="1:10">
      <c r="A478" s="112">
        <v>477</v>
      </c>
      <c r="B478" s="112">
        <v>59</v>
      </c>
      <c r="C478" s="112" t="s">
        <v>1</v>
      </c>
      <c r="D478" s="112">
        <v>16</v>
      </c>
      <c r="E478" s="112">
        <v>1</v>
      </c>
      <c r="F478" s="112">
        <v>857000</v>
      </c>
      <c r="G478" s="112">
        <v>6</v>
      </c>
      <c r="H478" s="112">
        <v>0</v>
      </c>
      <c r="I478" s="112">
        <v>6988</v>
      </c>
      <c r="J478" s="174">
        <f t="shared" si="7"/>
        <v>44927</v>
      </c>
    </row>
    <row r="479" spans="1:10">
      <c r="A479" s="112">
        <v>478</v>
      </c>
      <c r="B479" s="112">
        <v>55</v>
      </c>
      <c r="C479" s="112" t="s">
        <v>0</v>
      </c>
      <c r="D479" s="112">
        <v>22</v>
      </c>
      <c r="E479" s="112">
        <v>1</v>
      </c>
      <c r="F479" s="112">
        <v>998000</v>
      </c>
      <c r="G479" s="112">
        <v>12</v>
      </c>
      <c r="H479" s="112">
        <v>88</v>
      </c>
      <c r="I479" s="112">
        <v>6880</v>
      </c>
      <c r="J479" s="174">
        <f t="shared" si="7"/>
        <v>42248</v>
      </c>
    </row>
    <row r="480" spans="1:10">
      <c r="A480" s="112">
        <v>479</v>
      </c>
      <c r="B480" s="112">
        <v>51</v>
      </c>
      <c r="C480" s="112" t="s">
        <v>1</v>
      </c>
      <c r="D480" s="112">
        <v>22</v>
      </c>
      <c r="E480" s="112">
        <v>1</v>
      </c>
      <c r="F480" s="112">
        <v>840000</v>
      </c>
      <c r="G480" s="112">
        <v>12</v>
      </c>
      <c r="H480" s="112">
        <v>131</v>
      </c>
      <c r="I480" s="112">
        <v>9472</v>
      </c>
      <c r="J480" s="174">
        <f t="shared" si="7"/>
        <v>40940</v>
      </c>
    </row>
    <row r="481" spans="1:10">
      <c r="A481" s="112">
        <v>480</v>
      </c>
      <c r="B481" s="112">
        <v>48</v>
      </c>
      <c r="C481" s="112" t="s">
        <v>1</v>
      </c>
      <c r="D481" s="112">
        <v>22</v>
      </c>
      <c r="E481" s="112">
        <v>1</v>
      </c>
      <c r="F481" s="112">
        <v>541000</v>
      </c>
      <c r="G481" s="112">
        <v>12</v>
      </c>
      <c r="H481" s="112">
        <v>12</v>
      </c>
      <c r="I481" s="112">
        <v>9073</v>
      </c>
      <c r="J481" s="174">
        <f t="shared" si="7"/>
        <v>44562</v>
      </c>
    </row>
    <row r="482" spans="1:10">
      <c r="A482" s="112">
        <v>481</v>
      </c>
      <c r="B482" s="112">
        <v>25</v>
      </c>
      <c r="C482" s="112" t="s">
        <v>1</v>
      </c>
      <c r="D482" s="112">
        <v>22</v>
      </c>
      <c r="E482" s="112">
        <v>1</v>
      </c>
      <c r="F482" s="112">
        <v>494000</v>
      </c>
      <c r="G482" s="112">
        <v>12</v>
      </c>
      <c r="H482" s="112">
        <v>53</v>
      </c>
      <c r="I482" s="112">
        <v>24517</v>
      </c>
      <c r="J482" s="174">
        <f t="shared" si="7"/>
        <v>43313</v>
      </c>
    </row>
    <row r="483" spans="1:10">
      <c r="A483" s="112">
        <v>482</v>
      </c>
      <c r="B483" s="112">
        <v>59</v>
      </c>
      <c r="C483" s="112" t="s">
        <v>0</v>
      </c>
      <c r="D483" s="112">
        <v>22</v>
      </c>
      <c r="E483" s="112">
        <v>1</v>
      </c>
      <c r="F483" s="112">
        <v>876000</v>
      </c>
      <c r="G483" s="112">
        <v>12</v>
      </c>
      <c r="H483" s="112">
        <v>118</v>
      </c>
      <c r="I483" s="112">
        <v>1605</v>
      </c>
      <c r="J483" s="174">
        <f t="shared" si="7"/>
        <v>41334</v>
      </c>
    </row>
    <row r="484" spans="1:10">
      <c r="A484" s="112">
        <v>483</v>
      </c>
      <c r="B484" s="112">
        <v>47</v>
      </c>
      <c r="C484" s="112" t="s">
        <v>1</v>
      </c>
      <c r="D484" s="112">
        <v>22</v>
      </c>
      <c r="E484" s="112">
        <v>1</v>
      </c>
      <c r="F484" s="112">
        <v>211000</v>
      </c>
      <c r="G484" s="112">
        <v>12</v>
      </c>
      <c r="H484" s="112">
        <v>139</v>
      </c>
      <c r="I484" s="112">
        <v>9982</v>
      </c>
      <c r="J484" s="174">
        <f t="shared" si="7"/>
        <v>40695</v>
      </c>
    </row>
    <row r="485" spans="1:10">
      <c r="A485" s="112">
        <v>484</v>
      </c>
      <c r="B485" s="112">
        <v>48</v>
      </c>
      <c r="C485" s="112" t="s">
        <v>0</v>
      </c>
      <c r="D485" s="112">
        <v>16</v>
      </c>
      <c r="E485" s="112">
        <v>1</v>
      </c>
      <c r="F485" s="112">
        <v>725000</v>
      </c>
      <c r="G485" s="112">
        <v>6</v>
      </c>
      <c r="H485" s="112">
        <v>0</v>
      </c>
      <c r="I485" s="112">
        <v>7668</v>
      </c>
      <c r="J485" s="174">
        <f t="shared" si="7"/>
        <v>44927</v>
      </c>
    </row>
    <row r="486" spans="1:10">
      <c r="A486" s="112">
        <v>485</v>
      </c>
      <c r="B486" s="112">
        <v>44</v>
      </c>
      <c r="C486" s="112" t="s">
        <v>0</v>
      </c>
      <c r="D486" s="112">
        <v>22</v>
      </c>
      <c r="E486" s="112">
        <v>1</v>
      </c>
      <c r="F486" s="112">
        <v>295000</v>
      </c>
      <c r="G486" s="112">
        <v>12</v>
      </c>
      <c r="H486" s="112">
        <v>176</v>
      </c>
      <c r="I486" s="112">
        <v>17138</v>
      </c>
      <c r="J486" s="174">
        <f t="shared" si="7"/>
        <v>39569</v>
      </c>
    </row>
    <row r="487" spans="1:10">
      <c r="A487" s="112">
        <v>486</v>
      </c>
      <c r="B487" s="112">
        <v>59</v>
      </c>
      <c r="C487" s="112" t="s">
        <v>0</v>
      </c>
      <c r="D487" s="112">
        <v>22</v>
      </c>
      <c r="E487" s="112">
        <v>1</v>
      </c>
      <c r="F487" s="112">
        <v>207000</v>
      </c>
      <c r="G487" s="112">
        <v>12</v>
      </c>
      <c r="H487" s="112">
        <v>47</v>
      </c>
      <c r="I487" s="112">
        <v>16002</v>
      </c>
      <c r="J487" s="174">
        <f t="shared" si="7"/>
        <v>43497</v>
      </c>
    </row>
    <row r="488" spans="1:10">
      <c r="A488" s="112">
        <v>487</v>
      </c>
      <c r="B488" s="112">
        <v>37</v>
      </c>
      <c r="C488" s="112" t="s">
        <v>0</v>
      </c>
      <c r="D488" s="112">
        <v>22</v>
      </c>
      <c r="E488" s="112">
        <v>1</v>
      </c>
      <c r="F488" s="112">
        <v>900000</v>
      </c>
      <c r="G488" s="112">
        <v>12</v>
      </c>
      <c r="H488" s="112">
        <v>209</v>
      </c>
      <c r="I488" s="112">
        <v>1934</v>
      </c>
      <c r="J488" s="174">
        <f t="shared" si="7"/>
        <v>38565</v>
      </c>
    </row>
    <row r="489" spans="1:10">
      <c r="A489" s="112">
        <v>488</v>
      </c>
      <c r="B489" s="112">
        <v>54</v>
      </c>
      <c r="C489" s="112" t="s">
        <v>0</v>
      </c>
      <c r="D489" s="112">
        <v>22</v>
      </c>
      <c r="E489" s="112">
        <v>1</v>
      </c>
      <c r="F489" s="112">
        <v>214000</v>
      </c>
      <c r="G489" s="112">
        <v>12</v>
      </c>
      <c r="H489" s="112">
        <v>34</v>
      </c>
      <c r="I489" s="112">
        <v>24278</v>
      </c>
      <c r="J489" s="174">
        <f t="shared" si="7"/>
        <v>43891</v>
      </c>
    </row>
    <row r="490" spans="1:10">
      <c r="A490" s="112">
        <v>489</v>
      </c>
      <c r="B490" s="112">
        <v>59</v>
      </c>
      <c r="C490" s="112" t="s">
        <v>1</v>
      </c>
      <c r="D490" s="112">
        <v>16</v>
      </c>
      <c r="E490" s="112">
        <v>1</v>
      </c>
      <c r="F490" s="112">
        <v>383000</v>
      </c>
      <c r="G490" s="112">
        <v>6</v>
      </c>
      <c r="H490" s="112">
        <v>145</v>
      </c>
      <c r="I490" s="112">
        <v>6163</v>
      </c>
      <c r="J490" s="174">
        <f t="shared" si="7"/>
        <v>40513</v>
      </c>
    </row>
    <row r="491" spans="1:10">
      <c r="A491" s="112">
        <v>490</v>
      </c>
      <c r="B491" s="112">
        <v>49</v>
      </c>
      <c r="C491" s="112" t="s">
        <v>0</v>
      </c>
      <c r="D491" s="112">
        <v>22</v>
      </c>
      <c r="E491" s="112">
        <v>1</v>
      </c>
      <c r="F491" s="112">
        <v>517000</v>
      </c>
      <c r="G491" s="112">
        <v>12</v>
      </c>
      <c r="H491" s="112">
        <v>118</v>
      </c>
      <c r="I491" s="112">
        <v>10284</v>
      </c>
      <c r="J491" s="174">
        <f t="shared" si="7"/>
        <v>41334</v>
      </c>
    </row>
    <row r="492" spans="1:10">
      <c r="A492" s="112">
        <v>491</v>
      </c>
      <c r="B492" s="112">
        <v>56</v>
      </c>
      <c r="C492" s="112" t="s">
        <v>0</v>
      </c>
      <c r="D492" s="112">
        <v>16</v>
      </c>
      <c r="E492" s="112">
        <v>1</v>
      </c>
      <c r="F492" s="112">
        <v>322000</v>
      </c>
      <c r="G492" s="112">
        <v>6</v>
      </c>
      <c r="H492" s="112">
        <v>80</v>
      </c>
      <c r="I492" s="112">
        <v>15361</v>
      </c>
      <c r="J492" s="174">
        <f t="shared" si="7"/>
        <v>42491</v>
      </c>
    </row>
    <row r="493" spans="1:10">
      <c r="A493" s="112">
        <v>492</v>
      </c>
      <c r="B493" s="112">
        <v>31</v>
      </c>
      <c r="C493" s="112" t="s">
        <v>1</v>
      </c>
      <c r="D493" s="112">
        <v>22</v>
      </c>
      <c r="E493" s="112">
        <v>1</v>
      </c>
      <c r="F493" s="112">
        <v>848000</v>
      </c>
      <c r="G493" s="112">
        <v>12</v>
      </c>
      <c r="H493" s="112">
        <v>80</v>
      </c>
      <c r="I493" s="112">
        <v>9635</v>
      </c>
      <c r="J493" s="174">
        <f t="shared" si="7"/>
        <v>42491</v>
      </c>
    </row>
    <row r="494" spans="1:10">
      <c r="A494" s="112">
        <v>493</v>
      </c>
      <c r="B494" s="112">
        <v>28</v>
      </c>
      <c r="C494" s="112" t="s">
        <v>1</v>
      </c>
      <c r="D494" s="112">
        <v>16</v>
      </c>
      <c r="E494" s="112">
        <v>1</v>
      </c>
      <c r="F494" s="112">
        <v>991000</v>
      </c>
      <c r="G494" s="112">
        <v>6</v>
      </c>
      <c r="H494" s="112">
        <v>18</v>
      </c>
      <c r="I494" s="112">
        <v>10495</v>
      </c>
      <c r="J494" s="174">
        <f t="shared" si="7"/>
        <v>44378</v>
      </c>
    </row>
    <row r="495" spans="1:10">
      <c r="A495" s="112">
        <v>494</v>
      </c>
      <c r="B495" s="112">
        <v>32</v>
      </c>
      <c r="C495" s="112" t="s">
        <v>0</v>
      </c>
      <c r="D495" s="112">
        <v>16</v>
      </c>
      <c r="E495" s="112">
        <v>1</v>
      </c>
      <c r="F495" s="112">
        <v>134000</v>
      </c>
      <c r="G495" s="112">
        <v>6</v>
      </c>
      <c r="H495" s="112">
        <v>1</v>
      </c>
      <c r="I495" s="112">
        <v>23244</v>
      </c>
      <c r="J495" s="174">
        <f t="shared" si="7"/>
        <v>44896</v>
      </c>
    </row>
    <row r="496" spans="1:10">
      <c r="A496" s="112">
        <v>495</v>
      </c>
      <c r="B496" s="112">
        <v>30</v>
      </c>
      <c r="C496" s="112" t="s">
        <v>0</v>
      </c>
      <c r="D496" s="112">
        <v>16</v>
      </c>
      <c r="E496" s="112">
        <v>1</v>
      </c>
      <c r="F496" s="112">
        <v>907000</v>
      </c>
      <c r="G496" s="112">
        <v>6</v>
      </c>
      <c r="H496" s="112">
        <v>0</v>
      </c>
      <c r="I496" s="112">
        <v>14542</v>
      </c>
      <c r="J496" s="174">
        <f t="shared" si="7"/>
        <v>44927</v>
      </c>
    </row>
    <row r="497" spans="1:10">
      <c r="A497" s="112">
        <v>496</v>
      </c>
      <c r="B497" s="112">
        <v>56</v>
      </c>
      <c r="C497" s="112" t="s">
        <v>0</v>
      </c>
      <c r="D497" s="112">
        <v>16</v>
      </c>
      <c r="E497" s="112">
        <v>1</v>
      </c>
      <c r="F497" s="112">
        <v>483000</v>
      </c>
      <c r="G497" s="112">
        <v>6</v>
      </c>
      <c r="H497" s="112">
        <v>0</v>
      </c>
      <c r="I497" s="112">
        <v>20232</v>
      </c>
      <c r="J497" s="174">
        <f t="shared" si="7"/>
        <v>44927</v>
      </c>
    </row>
    <row r="498" spans="1:10">
      <c r="A498" s="112">
        <v>497</v>
      </c>
      <c r="B498" s="112">
        <v>38</v>
      </c>
      <c r="C498" s="112" t="s">
        <v>0</v>
      </c>
      <c r="D498" s="112">
        <v>16</v>
      </c>
      <c r="E498" s="112">
        <v>1</v>
      </c>
      <c r="F498" s="112">
        <v>675000</v>
      </c>
      <c r="G498" s="112">
        <v>6</v>
      </c>
      <c r="H498" s="112">
        <v>0</v>
      </c>
      <c r="I498" s="112">
        <v>11473</v>
      </c>
      <c r="J498" s="174">
        <f t="shared" si="7"/>
        <v>44927</v>
      </c>
    </row>
    <row r="499" spans="1:10">
      <c r="A499" s="112">
        <v>498</v>
      </c>
      <c r="B499" s="112">
        <v>37</v>
      </c>
      <c r="C499" s="112" t="s">
        <v>1</v>
      </c>
      <c r="D499" s="112">
        <v>22</v>
      </c>
      <c r="E499" s="112">
        <v>1</v>
      </c>
      <c r="F499" s="112">
        <v>521000</v>
      </c>
      <c r="G499" s="112">
        <v>12</v>
      </c>
      <c r="H499" s="112">
        <v>190</v>
      </c>
      <c r="I499" s="112">
        <v>18998</v>
      </c>
      <c r="J499" s="174">
        <f t="shared" si="7"/>
        <v>39142</v>
      </c>
    </row>
    <row r="500" spans="1:10">
      <c r="A500" s="112">
        <v>499</v>
      </c>
      <c r="B500" s="112">
        <v>52</v>
      </c>
      <c r="C500" s="112" t="s">
        <v>0</v>
      </c>
      <c r="D500" s="112">
        <v>22</v>
      </c>
      <c r="E500" s="112">
        <v>1</v>
      </c>
      <c r="F500" s="112">
        <v>485000</v>
      </c>
      <c r="G500" s="112">
        <v>12</v>
      </c>
      <c r="H500" s="112">
        <v>243</v>
      </c>
      <c r="I500" s="112">
        <v>11550</v>
      </c>
      <c r="J500" s="174">
        <f t="shared" si="7"/>
        <v>37530</v>
      </c>
    </row>
    <row r="501" spans="1:10">
      <c r="A501" s="112">
        <v>500</v>
      </c>
      <c r="B501" s="112">
        <v>49</v>
      </c>
      <c r="C501" s="112" t="s">
        <v>0</v>
      </c>
      <c r="D501" s="112">
        <v>22</v>
      </c>
      <c r="E501" s="112">
        <v>1</v>
      </c>
      <c r="F501" s="112">
        <v>496000</v>
      </c>
      <c r="G501" s="112">
        <v>12</v>
      </c>
      <c r="H501" s="112">
        <v>255</v>
      </c>
      <c r="I501" s="112">
        <v>17954</v>
      </c>
      <c r="J501" s="174">
        <f t="shared" si="7"/>
        <v>37165</v>
      </c>
    </row>
    <row r="502" spans="1:10">
      <c r="A502" s="112">
        <v>501</v>
      </c>
      <c r="B502" s="112">
        <v>60</v>
      </c>
      <c r="C502" s="112" t="s">
        <v>0</v>
      </c>
      <c r="D502" s="112">
        <v>16</v>
      </c>
      <c r="E502" s="112">
        <v>1</v>
      </c>
      <c r="F502" s="112">
        <v>786000</v>
      </c>
      <c r="G502" s="112">
        <v>6</v>
      </c>
      <c r="H502" s="112">
        <v>179</v>
      </c>
      <c r="I502" s="112">
        <v>19245</v>
      </c>
      <c r="J502" s="174">
        <f t="shared" si="7"/>
        <v>39479</v>
      </c>
    </row>
    <row r="503" spans="1:10">
      <c r="A503" s="112">
        <v>502</v>
      </c>
      <c r="B503" s="112">
        <v>40</v>
      </c>
      <c r="C503" s="112" t="s">
        <v>1</v>
      </c>
      <c r="D503" s="112">
        <v>22</v>
      </c>
      <c r="E503" s="112">
        <v>1</v>
      </c>
      <c r="F503" s="112">
        <v>297000</v>
      </c>
      <c r="G503" s="112">
        <v>12</v>
      </c>
      <c r="H503" s="112">
        <v>5</v>
      </c>
      <c r="I503" s="112">
        <v>19249</v>
      </c>
      <c r="J503" s="174">
        <f t="shared" si="7"/>
        <v>44774</v>
      </c>
    </row>
    <row r="504" spans="1:10">
      <c r="A504" s="112">
        <v>503</v>
      </c>
      <c r="B504" s="112">
        <v>26</v>
      </c>
      <c r="C504" s="112" t="s">
        <v>0</v>
      </c>
      <c r="D504" s="112">
        <v>22</v>
      </c>
      <c r="E504" s="112">
        <v>1</v>
      </c>
      <c r="F504" s="112">
        <v>966000</v>
      </c>
      <c r="G504" s="112">
        <v>12</v>
      </c>
      <c r="H504" s="112">
        <v>137</v>
      </c>
      <c r="I504" s="112">
        <v>10292</v>
      </c>
      <c r="J504" s="174">
        <f t="shared" si="7"/>
        <v>40756</v>
      </c>
    </row>
    <row r="505" spans="1:10">
      <c r="A505" s="112">
        <v>504</v>
      </c>
      <c r="B505" s="112">
        <v>41</v>
      </c>
      <c r="C505" s="112" t="s">
        <v>1</v>
      </c>
      <c r="D505" s="112">
        <v>16</v>
      </c>
      <c r="E505" s="112">
        <v>1</v>
      </c>
      <c r="F505" s="112">
        <v>821000</v>
      </c>
      <c r="G505" s="112">
        <v>6</v>
      </c>
      <c r="H505" s="112">
        <v>31</v>
      </c>
      <c r="I505" s="112">
        <v>14748</v>
      </c>
      <c r="J505" s="174">
        <f t="shared" si="7"/>
        <v>43983</v>
      </c>
    </row>
    <row r="506" spans="1:10">
      <c r="A506" s="112">
        <v>505</v>
      </c>
      <c r="B506" s="112">
        <v>28</v>
      </c>
      <c r="C506" s="112" t="s">
        <v>0</v>
      </c>
      <c r="D506" s="112">
        <v>22</v>
      </c>
      <c r="E506" s="112">
        <v>1</v>
      </c>
      <c r="F506" s="112">
        <v>239000</v>
      </c>
      <c r="G506" s="112">
        <v>12</v>
      </c>
      <c r="H506" s="112">
        <v>77</v>
      </c>
      <c r="I506" s="112">
        <v>9537</v>
      </c>
      <c r="J506" s="174">
        <f t="shared" si="7"/>
        <v>42583</v>
      </c>
    </row>
    <row r="507" spans="1:10">
      <c r="A507" s="112">
        <v>506</v>
      </c>
      <c r="B507" s="112">
        <v>25</v>
      </c>
      <c r="C507" s="112" t="s">
        <v>0</v>
      </c>
      <c r="D507" s="112">
        <v>16</v>
      </c>
      <c r="E507" s="112">
        <v>1</v>
      </c>
      <c r="F507" s="112">
        <v>115000</v>
      </c>
      <c r="G507" s="112">
        <v>6</v>
      </c>
      <c r="H507" s="112">
        <v>112</v>
      </c>
      <c r="I507" s="112">
        <v>22423</v>
      </c>
      <c r="J507" s="174">
        <f t="shared" si="7"/>
        <v>41518</v>
      </c>
    </row>
    <row r="508" spans="1:10">
      <c r="A508" s="112">
        <v>507</v>
      </c>
      <c r="B508" s="112">
        <v>38</v>
      </c>
      <c r="C508" s="112" t="s">
        <v>1</v>
      </c>
      <c r="D508" s="112">
        <v>16</v>
      </c>
      <c r="E508" s="112">
        <v>1</v>
      </c>
      <c r="F508" s="112">
        <v>398000</v>
      </c>
      <c r="G508" s="112">
        <v>6</v>
      </c>
      <c r="H508" s="112">
        <v>79</v>
      </c>
      <c r="I508" s="112">
        <v>24863</v>
      </c>
      <c r="J508" s="174">
        <f t="shared" si="7"/>
        <v>42522</v>
      </c>
    </row>
    <row r="509" spans="1:10">
      <c r="A509" s="112">
        <v>508</v>
      </c>
      <c r="B509" s="112">
        <v>54</v>
      </c>
      <c r="C509" s="112" t="s">
        <v>0</v>
      </c>
      <c r="D509" s="112">
        <v>16</v>
      </c>
      <c r="E509" s="112">
        <v>1</v>
      </c>
      <c r="F509" s="112">
        <v>300000</v>
      </c>
      <c r="G509" s="112">
        <v>6</v>
      </c>
      <c r="H509" s="112">
        <v>0</v>
      </c>
      <c r="I509" s="112">
        <v>7914</v>
      </c>
      <c r="J509" s="174">
        <f t="shared" si="7"/>
        <v>44927</v>
      </c>
    </row>
    <row r="510" spans="1:10">
      <c r="A510" s="112">
        <v>509</v>
      </c>
      <c r="B510" s="112">
        <v>30</v>
      </c>
      <c r="C510" s="112" t="s">
        <v>0</v>
      </c>
      <c r="D510" s="112">
        <v>16</v>
      </c>
      <c r="E510" s="112">
        <v>1</v>
      </c>
      <c r="F510" s="112">
        <v>206000</v>
      </c>
      <c r="G510" s="112">
        <v>6</v>
      </c>
      <c r="H510" s="112">
        <v>178</v>
      </c>
      <c r="I510" s="112">
        <v>4789</v>
      </c>
      <c r="J510" s="174">
        <f t="shared" si="7"/>
        <v>39508</v>
      </c>
    </row>
    <row r="511" spans="1:10">
      <c r="A511" s="112">
        <v>510</v>
      </c>
      <c r="B511" s="112">
        <v>36</v>
      </c>
      <c r="C511" s="112" t="s">
        <v>1</v>
      </c>
      <c r="D511" s="112">
        <v>16</v>
      </c>
      <c r="E511" s="112">
        <v>1</v>
      </c>
      <c r="F511" s="112">
        <v>771000</v>
      </c>
      <c r="G511" s="112">
        <v>6</v>
      </c>
      <c r="H511" s="112">
        <v>70</v>
      </c>
      <c r="I511" s="112">
        <v>5556</v>
      </c>
      <c r="J511" s="174">
        <f t="shared" si="7"/>
        <v>42795</v>
      </c>
    </row>
    <row r="512" spans="1:10">
      <c r="A512" s="112">
        <v>511</v>
      </c>
      <c r="B512" s="112">
        <v>45</v>
      </c>
      <c r="C512" s="112" t="s">
        <v>1</v>
      </c>
      <c r="D512" s="112">
        <v>16</v>
      </c>
      <c r="E512" s="112">
        <v>1</v>
      </c>
      <c r="F512" s="112">
        <v>179000</v>
      </c>
      <c r="G512" s="112">
        <v>6</v>
      </c>
      <c r="H512" s="112">
        <v>169</v>
      </c>
      <c r="I512" s="112">
        <v>13751</v>
      </c>
      <c r="J512" s="174">
        <f t="shared" si="7"/>
        <v>39783</v>
      </c>
    </row>
    <row r="513" spans="1:10">
      <c r="A513" s="112">
        <v>512</v>
      </c>
      <c r="B513" s="112">
        <v>37</v>
      </c>
      <c r="C513" s="112" t="s">
        <v>1</v>
      </c>
      <c r="D513" s="112">
        <v>22</v>
      </c>
      <c r="E513" s="112">
        <v>1</v>
      </c>
      <c r="F513" s="112">
        <v>394000</v>
      </c>
      <c r="G513" s="112">
        <v>12</v>
      </c>
      <c r="H513" s="112">
        <v>30</v>
      </c>
      <c r="I513" s="112">
        <v>11346</v>
      </c>
      <c r="J513" s="174">
        <f t="shared" si="7"/>
        <v>44013</v>
      </c>
    </row>
    <row r="514" spans="1:10">
      <c r="A514" s="112">
        <v>513</v>
      </c>
      <c r="B514" s="112">
        <v>31</v>
      </c>
      <c r="C514" s="112" t="s">
        <v>0</v>
      </c>
      <c r="D514" s="112">
        <v>22</v>
      </c>
      <c r="E514" s="112">
        <v>1</v>
      </c>
      <c r="F514" s="112">
        <v>359000</v>
      </c>
      <c r="G514" s="112">
        <v>12</v>
      </c>
      <c r="H514" s="112">
        <v>116</v>
      </c>
      <c r="I514" s="112">
        <v>5402</v>
      </c>
      <c r="J514" s="174">
        <f t="shared" ref="J514:J577" si="8">EDATE(DATE(YEAR(Valn_date),MONTH(Valn_date),DAY(Valn_date)+1),-H514)</f>
        <v>41395</v>
      </c>
    </row>
    <row r="515" spans="1:10">
      <c r="A515" s="112">
        <v>514</v>
      </c>
      <c r="B515" s="112">
        <v>27</v>
      </c>
      <c r="C515" s="112" t="s">
        <v>1</v>
      </c>
      <c r="D515" s="112">
        <v>16</v>
      </c>
      <c r="E515" s="112">
        <v>1</v>
      </c>
      <c r="F515" s="112">
        <v>800000</v>
      </c>
      <c r="G515" s="112">
        <v>6</v>
      </c>
      <c r="H515" s="112">
        <v>32</v>
      </c>
      <c r="I515" s="112">
        <v>13005</v>
      </c>
      <c r="J515" s="174">
        <f t="shared" si="8"/>
        <v>43952</v>
      </c>
    </row>
    <row r="516" spans="1:10">
      <c r="A516" s="112">
        <v>515</v>
      </c>
      <c r="B516" s="112">
        <v>52</v>
      </c>
      <c r="C516" s="112" t="s">
        <v>1</v>
      </c>
      <c r="D516" s="112">
        <v>22</v>
      </c>
      <c r="E516" s="112">
        <v>1</v>
      </c>
      <c r="F516" s="112">
        <v>937000</v>
      </c>
      <c r="G516" s="112">
        <v>12</v>
      </c>
      <c r="H516" s="112">
        <v>216</v>
      </c>
      <c r="I516" s="112">
        <v>1835</v>
      </c>
      <c r="J516" s="174">
        <f t="shared" si="8"/>
        <v>38353</v>
      </c>
    </row>
    <row r="517" spans="1:10">
      <c r="A517" s="112">
        <v>516</v>
      </c>
      <c r="B517" s="112">
        <v>47</v>
      </c>
      <c r="C517" s="112" t="s">
        <v>1</v>
      </c>
      <c r="D517" s="112">
        <v>22</v>
      </c>
      <c r="E517" s="112">
        <v>1</v>
      </c>
      <c r="F517" s="112">
        <v>550000</v>
      </c>
      <c r="G517" s="112">
        <v>12</v>
      </c>
      <c r="H517" s="112">
        <v>100</v>
      </c>
      <c r="I517" s="112">
        <v>11806</v>
      </c>
      <c r="J517" s="174">
        <f t="shared" si="8"/>
        <v>41883</v>
      </c>
    </row>
    <row r="518" spans="1:10">
      <c r="A518" s="112">
        <v>517</v>
      </c>
      <c r="B518" s="112">
        <v>39</v>
      </c>
      <c r="C518" s="112" t="s">
        <v>0</v>
      </c>
      <c r="D518" s="112">
        <v>22</v>
      </c>
      <c r="E518" s="112">
        <v>1</v>
      </c>
      <c r="F518" s="112">
        <v>452000</v>
      </c>
      <c r="G518" s="112">
        <v>12</v>
      </c>
      <c r="H518" s="112">
        <v>208</v>
      </c>
      <c r="I518" s="112">
        <v>20232</v>
      </c>
      <c r="J518" s="174">
        <f t="shared" si="8"/>
        <v>38596</v>
      </c>
    </row>
    <row r="519" spans="1:10">
      <c r="A519" s="112">
        <v>518</v>
      </c>
      <c r="B519" s="112">
        <v>53</v>
      </c>
      <c r="C519" s="112" t="s">
        <v>1</v>
      </c>
      <c r="D519" s="112">
        <v>16</v>
      </c>
      <c r="E519" s="112">
        <v>1</v>
      </c>
      <c r="F519" s="112">
        <v>392000</v>
      </c>
      <c r="G519" s="112">
        <v>6</v>
      </c>
      <c r="H519" s="112">
        <v>92</v>
      </c>
      <c r="I519" s="112">
        <v>23155</v>
      </c>
      <c r="J519" s="174">
        <f t="shared" si="8"/>
        <v>42125</v>
      </c>
    </row>
    <row r="520" spans="1:10">
      <c r="A520" s="112">
        <v>519</v>
      </c>
      <c r="B520" s="112">
        <v>40</v>
      </c>
      <c r="C520" s="112" t="s">
        <v>1</v>
      </c>
      <c r="D520" s="112">
        <v>16</v>
      </c>
      <c r="E520" s="112">
        <v>1</v>
      </c>
      <c r="F520" s="112">
        <v>567000</v>
      </c>
      <c r="G520" s="112">
        <v>6</v>
      </c>
      <c r="H520" s="112">
        <v>9</v>
      </c>
      <c r="I520" s="112">
        <v>16914</v>
      </c>
      <c r="J520" s="174">
        <f t="shared" si="8"/>
        <v>44652</v>
      </c>
    </row>
    <row r="521" spans="1:10">
      <c r="A521" s="112">
        <v>520</v>
      </c>
      <c r="B521" s="112">
        <v>43</v>
      </c>
      <c r="C521" s="112" t="s">
        <v>1</v>
      </c>
      <c r="D521" s="112">
        <v>22</v>
      </c>
      <c r="E521" s="112">
        <v>1</v>
      </c>
      <c r="F521" s="112">
        <v>378000</v>
      </c>
      <c r="G521" s="112">
        <v>12</v>
      </c>
      <c r="H521" s="112">
        <v>241</v>
      </c>
      <c r="I521" s="112">
        <v>22602</v>
      </c>
      <c r="J521" s="174">
        <f t="shared" si="8"/>
        <v>37591</v>
      </c>
    </row>
    <row r="522" spans="1:10">
      <c r="A522" s="112">
        <v>521</v>
      </c>
      <c r="B522" s="112">
        <v>54</v>
      </c>
      <c r="C522" s="112" t="s">
        <v>0</v>
      </c>
      <c r="D522" s="112">
        <v>16</v>
      </c>
      <c r="E522" s="112">
        <v>1</v>
      </c>
      <c r="F522" s="112">
        <v>740000</v>
      </c>
      <c r="G522" s="112">
        <v>6</v>
      </c>
      <c r="H522" s="112">
        <v>0</v>
      </c>
      <c r="I522" s="112">
        <v>2836</v>
      </c>
      <c r="J522" s="174">
        <f t="shared" si="8"/>
        <v>44927</v>
      </c>
    </row>
    <row r="523" spans="1:10">
      <c r="A523" s="112">
        <v>522</v>
      </c>
      <c r="B523" s="112">
        <v>42</v>
      </c>
      <c r="C523" s="112" t="s">
        <v>1</v>
      </c>
      <c r="D523" s="112">
        <v>16</v>
      </c>
      <c r="E523" s="112">
        <v>1</v>
      </c>
      <c r="F523" s="112">
        <v>143000</v>
      </c>
      <c r="G523" s="112">
        <v>6</v>
      </c>
      <c r="H523" s="112">
        <v>118</v>
      </c>
      <c r="I523" s="112">
        <v>1745</v>
      </c>
      <c r="J523" s="174">
        <f t="shared" si="8"/>
        <v>41334</v>
      </c>
    </row>
    <row r="524" spans="1:10">
      <c r="A524" s="112">
        <v>523</v>
      </c>
      <c r="B524" s="112">
        <v>46</v>
      </c>
      <c r="C524" s="112" t="s">
        <v>1</v>
      </c>
      <c r="D524" s="112">
        <v>16</v>
      </c>
      <c r="E524" s="112">
        <v>1</v>
      </c>
      <c r="F524" s="112">
        <v>892000</v>
      </c>
      <c r="G524" s="112">
        <v>6</v>
      </c>
      <c r="H524" s="112">
        <v>5</v>
      </c>
      <c r="I524" s="112">
        <v>9958</v>
      </c>
      <c r="J524" s="174">
        <f t="shared" si="8"/>
        <v>44774</v>
      </c>
    </row>
    <row r="525" spans="1:10">
      <c r="A525" s="112">
        <v>524</v>
      </c>
      <c r="B525" s="112">
        <v>52</v>
      </c>
      <c r="C525" s="112" t="s">
        <v>0</v>
      </c>
      <c r="D525" s="112">
        <v>22</v>
      </c>
      <c r="E525" s="112">
        <v>1</v>
      </c>
      <c r="F525" s="112">
        <v>837000</v>
      </c>
      <c r="G525" s="112">
        <v>12</v>
      </c>
      <c r="H525" s="112">
        <v>120</v>
      </c>
      <c r="I525" s="112">
        <v>16635</v>
      </c>
      <c r="J525" s="174">
        <f t="shared" si="8"/>
        <v>41275</v>
      </c>
    </row>
    <row r="526" spans="1:10">
      <c r="A526" s="112">
        <v>525</v>
      </c>
      <c r="B526" s="112">
        <v>43</v>
      </c>
      <c r="C526" s="112" t="s">
        <v>1</v>
      </c>
      <c r="D526" s="112">
        <v>16</v>
      </c>
      <c r="E526" s="112">
        <v>1</v>
      </c>
      <c r="F526" s="112">
        <v>330000</v>
      </c>
      <c r="G526" s="112">
        <v>6</v>
      </c>
      <c r="H526" s="112">
        <v>127</v>
      </c>
      <c r="I526" s="112">
        <v>10048</v>
      </c>
      <c r="J526" s="174">
        <f t="shared" si="8"/>
        <v>41061</v>
      </c>
    </row>
    <row r="527" spans="1:10">
      <c r="A527" s="112">
        <v>526</v>
      </c>
      <c r="B527" s="112">
        <v>28</v>
      </c>
      <c r="C527" s="112" t="s">
        <v>0</v>
      </c>
      <c r="D527" s="112">
        <v>22</v>
      </c>
      <c r="E527" s="112">
        <v>1</v>
      </c>
      <c r="F527" s="112">
        <v>110000</v>
      </c>
      <c r="G527" s="112">
        <v>12</v>
      </c>
      <c r="H527" s="112">
        <v>249</v>
      </c>
      <c r="I527" s="112">
        <v>21854</v>
      </c>
      <c r="J527" s="174">
        <f t="shared" si="8"/>
        <v>37347</v>
      </c>
    </row>
    <row r="528" spans="1:10">
      <c r="A528" s="112">
        <v>527</v>
      </c>
      <c r="B528" s="112">
        <v>26</v>
      </c>
      <c r="C528" s="112" t="s">
        <v>1</v>
      </c>
      <c r="D528" s="112">
        <v>22</v>
      </c>
      <c r="E528" s="112">
        <v>1</v>
      </c>
      <c r="F528" s="112">
        <v>759000</v>
      </c>
      <c r="G528" s="112">
        <v>12</v>
      </c>
      <c r="H528" s="112">
        <v>247</v>
      </c>
      <c r="I528" s="112">
        <v>8477</v>
      </c>
      <c r="J528" s="174">
        <f t="shared" si="8"/>
        <v>37408</v>
      </c>
    </row>
    <row r="529" spans="1:10">
      <c r="A529" s="112">
        <v>528</v>
      </c>
      <c r="B529" s="112">
        <v>44</v>
      </c>
      <c r="C529" s="112" t="s">
        <v>0</v>
      </c>
      <c r="D529" s="112">
        <v>22</v>
      </c>
      <c r="E529" s="112">
        <v>1</v>
      </c>
      <c r="F529" s="112">
        <v>281000</v>
      </c>
      <c r="G529" s="112">
        <v>12</v>
      </c>
      <c r="H529" s="112">
        <v>141</v>
      </c>
      <c r="I529" s="112">
        <v>14559</v>
      </c>
      <c r="J529" s="174">
        <f t="shared" si="8"/>
        <v>40634</v>
      </c>
    </row>
    <row r="530" spans="1:10">
      <c r="A530" s="112">
        <v>529</v>
      </c>
      <c r="B530" s="112">
        <v>33</v>
      </c>
      <c r="C530" s="112" t="s">
        <v>0</v>
      </c>
      <c r="D530" s="112">
        <v>16</v>
      </c>
      <c r="E530" s="112">
        <v>1</v>
      </c>
      <c r="F530" s="112">
        <v>495000</v>
      </c>
      <c r="G530" s="112">
        <v>6</v>
      </c>
      <c r="H530" s="112">
        <v>0</v>
      </c>
      <c r="I530" s="112">
        <v>19717</v>
      </c>
      <c r="J530" s="174">
        <f t="shared" si="8"/>
        <v>44927</v>
      </c>
    </row>
    <row r="531" spans="1:10">
      <c r="A531" s="112">
        <v>530</v>
      </c>
      <c r="B531" s="112">
        <v>51</v>
      </c>
      <c r="C531" s="112" t="s">
        <v>0</v>
      </c>
      <c r="D531" s="112">
        <v>16</v>
      </c>
      <c r="E531" s="112">
        <v>1</v>
      </c>
      <c r="F531" s="112">
        <v>403000</v>
      </c>
      <c r="G531" s="112">
        <v>6</v>
      </c>
      <c r="H531" s="112">
        <v>16</v>
      </c>
      <c r="I531" s="112">
        <v>4983</v>
      </c>
      <c r="J531" s="174">
        <f t="shared" si="8"/>
        <v>44440</v>
      </c>
    </row>
    <row r="532" spans="1:10">
      <c r="A532" s="112">
        <v>531</v>
      </c>
      <c r="B532" s="112">
        <v>41</v>
      </c>
      <c r="C532" s="112" t="s">
        <v>0</v>
      </c>
      <c r="D532" s="112">
        <v>16</v>
      </c>
      <c r="E532" s="112">
        <v>1</v>
      </c>
      <c r="F532" s="112">
        <v>588000</v>
      </c>
      <c r="G532" s="112">
        <v>6</v>
      </c>
      <c r="H532" s="112">
        <v>0</v>
      </c>
      <c r="I532" s="112">
        <v>11941</v>
      </c>
      <c r="J532" s="174">
        <f t="shared" si="8"/>
        <v>44927</v>
      </c>
    </row>
    <row r="533" spans="1:10">
      <c r="A533" s="112">
        <v>532</v>
      </c>
      <c r="B533" s="112">
        <v>38</v>
      </c>
      <c r="C533" s="112" t="s">
        <v>0</v>
      </c>
      <c r="D533" s="112">
        <v>22</v>
      </c>
      <c r="E533" s="112">
        <v>1</v>
      </c>
      <c r="F533" s="112">
        <v>910000</v>
      </c>
      <c r="G533" s="112">
        <v>12</v>
      </c>
      <c r="H533" s="112">
        <v>7</v>
      </c>
      <c r="I533" s="112">
        <v>18996</v>
      </c>
      <c r="J533" s="174">
        <f t="shared" si="8"/>
        <v>44713</v>
      </c>
    </row>
    <row r="534" spans="1:10">
      <c r="A534" s="112">
        <v>533</v>
      </c>
      <c r="B534" s="112">
        <v>55</v>
      </c>
      <c r="C534" s="112" t="s">
        <v>0</v>
      </c>
      <c r="D534" s="112">
        <v>16</v>
      </c>
      <c r="E534" s="112">
        <v>1</v>
      </c>
      <c r="F534" s="112">
        <v>431000</v>
      </c>
      <c r="G534" s="112">
        <v>6</v>
      </c>
      <c r="H534" s="112">
        <v>99</v>
      </c>
      <c r="I534" s="112">
        <v>24197</v>
      </c>
      <c r="J534" s="174">
        <f t="shared" si="8"/>
        <v>41913</v>
      </c>
    </row>
    <row r="535" spans="1:10">
      <c r="A535" s="112">
        <v>534</v>
      </c>
      <c r="B535" s="112">
        <v>56</v>
      </c>
      <c r="C535" s="112" t="s">
        <v>0</v>
      </c>
      <c r="D535" s="112">
        <v>22</v>
      </c>
      <c r="E535" s="112">
        <v>1</v>
      </c>
      <c r="F535" s="112">
        <v>774000</v>
      </c>
      <c r="G535" s="112">
        <v>12</v>
      </c>
      <c r="H535" s="112">
        <v>114</v>
      </c>
      <c r="I535" s="112">
        <v>19772</v>
      </c>
      <c r="J535" s="174">
        <f t="shared" si="8"/>
        <v>41456</v>
      </c>
    </row>
    <row r="536" spans="1:10">
      <c r="A536" s="112">
        <v>535</v>
      </c>
      <c r="B536" s="112">
        <v>26</v>
      </c>
      <c r="C536" s="112" t="s">
        <v>1</v>
      </c>
      <c r="D536" s="112">
        <v>22</v>
      </c>
      <c r="E536" s="112">
        <v>1</v>
      </c>
      <c r="F536" s="112">
        <v>620000</v>
      </c>
      <c r="G536" s="112">
        <v>12</v>
      </c>
      <c r="H536" s="112">
        <v>97</v>
      </c>
      <c r="I536" s="112">
        <v>20884</v>
      </c>
      <c r="J536" s="174">
        <f t="shared" si="8"/>
        <v>41974</v>
      </c>
    </row>
    <row r="537" spans="1:10">
      <c r="A537" s="112">
        <v>536</v>
      </c>
      <c r="B537" s="112">
        <v>41</v>
      </c>
      <c r="C537" s="112" t="s">
        <v>1</v>
      </c>
      <c r="D537" s="112">
        <v>22</v>
      </c>
      <c r="E537" s="112">
        <v>1</v>
      </c>
      <c r="F537" s="112">
        <v>199000</v>
      </c>
      <c r="G537" s="112">
        <v>12</v>
      </c>
      <c r="H537" s="112">
        <v>62</v>
      </c>
      <c r="I537" s="112">
        <v>14200</v>
      </c>
      <c r="J537" s="174">
        <f t="shared" si="8"/>
        <v>43040</v>
      </c>
    </row>
    <row r="538" spans="1:10">
      <c r="A538" s="112">
        <v>537</v>
      </c>
      <c r="B538" s="112">
        <v>43</v>
      </c>
      <c r="C538" s="112" t="s">
        <v>0</v>
      </c>
      <c r="D538" s="112">
        <v>16</v>
      </c>
      <c r="E538" s="112">
        <v>1</v>
      </c>
      <c r="F538" s="112">
        <v>735000</v>
      </c>
      <c r="G538" s="112">
        <v>6</v>
      </c>
      <c r="H538" s="112">
        <v>43</v>
      </c>
      <c r="I538" s="112">
        <v>23837</v>
      </c>
      <c r="J538" s="174">
        <f t="shared" si="8"/>
        <v>43617</v>
      </c>
    </row>
    <row r="539" spans="1:10">
      <c r="A539" s="112">
        <v>538</v>
      </c>
      <c r="B539" s="112">
        <v>29</v>
      </c>
      <c r="C539" s="112" t="s">
        <v>0</v>
      </c>
      <c r="D539" s="112">
        <v>16</v>
      </c>
      <c r="E539" s="112">
        <v>1</v>
      </c>
      <c r="F539" s="112">
        <v>828000</v>
      </c>
      <c r="G539" s="112">
        <v>6</v>
      </c>
      <c r="H539" s="112">
        <v>170</v>
      </c>
      <c r="I539" s="112">
        <v>19256</v>
      </c>
      <c r="J539" s="174">
        <f t="shared" si="8"/>
        <v>39753</v>
      </c>
    </row>
    <row r="540" spans="1:10">
      <c r="A540" s="112">
        <v>539</v>
      </c>
      <c r="B540" s="112">
        <v>58</v>
      </c>
      <c r="C540" s="112" t="s">
        <v>1</v>
      </c>
      <c r="D540" s="112">
        <v>22</v>
      </c>
      <c r="E540" s="112">
        <v>1</v>
      </c>
      <c r="F540" s="112">
        <v>510000</v>
      </c>
      <c r="G540" s="112">
        <v>12</v>
      </c>
      <c r="H540" s="112">
        <v>1</v>
      </c>
      <c r="I540" s="112">
        <v>2466</v>
      </c>
      <c r="J540" s="174">
        <f t="shared" si="8"/>
        <v>44896</v>
      </c>
    </row>
    <row r="541" spans="1:10">
      <c r="A541" s="112">
        <v>540</v>
      </c>
      <c r="B541" s="112">
        <v>60</v>
      </c>
      <c r="C541" s="112" t="s">
        <v>1</v>
      </c>
      <c r="D541" s="112">
        <v>16</v>
      </c>
      <c r="E541" s="112">
        <v>1</v>
      </c>
      <c r="F541" s="112">
        <v>464000</v>
      </c>
      <c r="G541" s="112">
        <v>6</v>
      </c>
      <c r="H541" s="112">
        <v>145</v>
      </c>
      <c r="I541" s="112">
        <v>14755</v>
      </c>
      <c r="J541" s="174">
        <f t="shared" si="8"/>
        <v>40513</v>
      </c>
    </row>
    <row r="542" spans="1:10">
      <c r="A542" s="112">
        <v>541</v>
      </c>
      <c r="B542" s="112">
        <v>60</v>
      </c>
      <c r="C542" s="112" t="s">
        <v>1</v>
      </c>
      <c r="D542" s="112">
        <v>22</v>
      </c>
      <c r="E542" s="112">
        <v>1</v>
      </c>
      <c r="F542" s="112">
        <v>787000</v>
      </c>
      <c r="G542" s="112">
        <v>12</v>
      </c>
      <c r="H542" s="112">
        <v>168</v>
      </c>
      <c r="I542" s="112">
        <v>10902</v>
      </c>
      <c r="J542" s="174">
        <f t="shared" si="8"/>
        <v>39814</v>
      </c>
    </row>
    <row r="543" spans="1:10">
      <c r="A543" s="112">
        <v>542</v>
      </c>
      <c r="B543" s="112">
        <v>41</v>
      </c>
      <c r="C543" s="112" t="s">
        <v>0</v>
      </c>
      <c r="D543" s="112">
        <v>22</v>
      </c>
      <c r="E543" s="112">
        <v>1</v>
      </c>
      <c r="F543" s="112">
        <v>725000</v>
      </c>
      <c r="G543" s="112">
        <v>12</v>
      </c>
      <c r="H543" s="112">
        <v>74</v>
      </c>
      <c r="I543" s="112">
        <v>7746</v>
      </c>
      <c r="J543" s="174">
        <f t="shared" si="8"/>
        <v>42675</v>
      </c>
    </row>
    <row r="544" spans="1:10">
      <c r="A544" s="112">
        <v>543</v>
      </c>
      <c r="B544" s="112">
        <v>28</v>
      </c>
      <c r="C544" s="112" t="s">
        <v>1</v>
      </c>
      <c r="D544" s="112">
        <v>22</v>
      </c>
      <c r="E544" s="112">
        <v>1</v>
      </c>
      <c r="F544" s="112">
        <v>325000</v>
      </c>
      <c r="G544" s="112">
        <v>12</v>
      </c>
      <c r="H544" s="112">
        <v>193</v>
      </c>
      <c r="I544" s="112">
        <v>9327</v>
      </c>
      <c r="J544" s="174">
        <f t="shared" si="8"/>
        <v>39052</v>
      </c>
    </row>
    <row r="545" spans="1:10">
      <c r="A545" s="112">
        <v>544</v>
      </c>
      <c r="B545" s="112">
        <v>52</v>
      </c>
      <c r="C545" s="112" t="s">
        <v>0</v>
      </c>
      <c r="D545" s="112">
        <v>16</v>
      </c>
      <c r="E545" s="112">
        <v>1</v>
      </c>
      <c r="F545" s="112">
        <v>893000</v>
      </c>
      <c r="G545" s="112">
        <v>6</v>
      </c>
      <c r="H545" s="112">
        <v>8</v>
      </c>
      <c r="I545" s="112">
        <v>15797</v>
      </c>
      <c r="J545" s="174">
        <f t="shared" si="8"/>
        <v>44682</v>
      </c>
    </row>
    <row r="546" spans="1:10">
      <c r="A546" s="112">
        <v>545</v>
      </c>
      <c r="B546" s="112">
        <v>51</v>
      </c>
      <c r="C546" s="112" t="s">
        <v>0</v>
      </c>
      <c r="D546" s="112">
        <v>16</v>
      </c>
      <c r="E546" s="112">
        <v>1</v>
      </c>
      <c r="F546" s="112">
        <v>910000</v>
      </c>
      <c r="G546" s="112">
        <v>6</v>
      </c>
      <c r="H546" s="112">
        <v>102</v>
      </c>
      <c r="I546" s="112">
        <v>19409</v>
      </c>
      <c r="J546" s="174">
        <f t="shared" si="8"/>
        <v>41821</v>
      </c>
    </row>
    <row r="547" spans="1:10">
      <c r="A547" s="112">
        <v>546</v>
      </c>
      <c r="B547" s="112">
        <v>27</v>
      </c>
      <c r="C547" s="112" t="s">
        <v>0</v>
      </c>
      <c r="D547" s="112">
        <v>16</v>
      </c>
      <c r="E547" s="112">
        <v>1</v>
      </c>
      <c r="F547" s="112">
        <v>804000</v>
      </c>
      <c r="G547" s="112">
        <v>6</v>
      </c>
      <c r="H547" s="112">
        <v>79</v>
      </c>
      <c r="I547" s="112">
        <v>1601</v>
      </c>
      <c r="J547" s="174">
        <f t="shared" si="8"/>
        <v>42522</v>
      </c>
    </row>
    <row r="548" spans="1:10">
      <c r="A548" s="112">
        <v>547</v>
      </c>
      <c r="B548" s="112">
        <v>46</v>
      </c>
      <c r="C548" s="112" t="s">
        <v>1</v>
      </c>
      <c r="D548" s="112">
        <v>22</v>
      </c>
      <c r="E548" s="112">
        <v>1</v>
      </c>
      <c r="F548" s="112">
        <v>334000</v>
      </c>
      <c r="G548" s="112">
        <v>12</v>
      </c>
      <c r="H548" s="112">
        <v>2</v>
      </c>
      <c r="I548" s="112">
        <v>7142</v>
      </c>
      <c r="J548" s="174">
        <f t="shared" si="8"/>
        <v>44866</v>
      </c>
    </row>
    <row r="549" spans="1:10">
      <c r="A549" s="112">
        <v>548</v>
      </c>
      <c r="B549" s="112">
        <v>54</v>
      </c>
      <c r="C549" s="112" t="s">
        <v>0</v>
      </c>
      <c r="D549" s="112">
        <v>16</v>
      </c>
      <c r="E549" s="112">
        <v>1</v>
      </c>
      <c r="F549" s="112">
        <v>954000</v>
      </c>
      <c r="G549" s="112">
        <v>6</v>
      </c>
      <c r="H549" s="112">
        <v>184</v>
      </c>
      <c r="I549" s="112">
        <v>6787</v>
      </c>
      <c r="J549" s="174">
        <f t="shared" si="8"/>
        <v>39326</v>
      </c>
    </row>
    <row r="550" spans="1:10">
      <c r="A550" s="112">
        <v>549</v>
      </c>
      <c r="B550" s="112">
        <v>26</v>
      </c>
      <c r="C550" s="112" t="s">
        <v>1</v>
      </c>
      <c r="D550" s="112">
        <v>16</v>
      </c>
      <c r="E550" s="112">
        <v>1</v>
      </c>
      <c r="F550" s="112">
        <v>766000</v>
      </c>
      <c r="G550" s="112">
        <v>6</v>
      </c>
      <c r="H550" s="112">
        <v>38</v>
      </c>
      <c r="I550" s="112">
        <v>8651</v>
      </c>
      <c r="J550" s="174">
        <f t="shared" si="8"/>
        <v>43770</v>
      </c>
    </row>
    <row r="551" spans="1:10">
      <c r="A551" s="112">
        <v>550</v>
      </c>
      <c r="B551" s="112">
        <v>30</v>
      </c>
      <c r="C551" s="112" t="s">
        <v>1</v>
      </c>
      <c r="D551" s="112">
        <v>16</v>
      </c>
      <c r="E551" s="112">
        <v>1</v>
      </c>
      <c r="F551" s="112">
        <v>127000</v>
      </c>
      <c r="G551" s="112">
        <v>6</v>
      </c>
      <c r="H551" s="112">
        <v>148</v>
      </c>
      <c r="I551" s="112">
        <v>19544</v>
      </c>
      <c r="J551" s="174">
        <f t="shared" si="8"/>
        <v>40422</v>
      </c>
    </row>
    <row r="552" spans="1:10">
      <c r="A552" s="112">
        <v>551</v>
      </c>
      <c r="B552" s="112">
        <v>49</v>
      </c>
      <c r="C552" s="112" t="s">
        <v>1</v>
      </c>
      <c r="D552" s="112">
        <v>22</v>
      </c>
      <c r="E552" s="112">
        <v>1</v>
      </c>
      <c r="F552" s="112">
        <v>863000</v>
      </c>
      <c r="G552" s="112">
        <v>12</v>
      </c>
      <c r="H552" s="112">
        <v>33</v>
      </c>
      <c r="I552" s="112">
        <v>1376</v>
      </c>
      <c r="J552" s="174">
        <f t="shared" si="8"/>
        <v>43922</v>
      </c>
    </row>
    <row r="553" spans="1:10">
      <c r="A553" s="112">
        <v>552</v>
      </c>
      <c r="B553" s="112">
        <v>29</v>
      </c>
      <c r="C553" s="112" t="s">
        <v>0</v>
      </c>
      <c r="D553" s="112">
        <v>16</v>
      </c>
      <c r="E553" s="112">
        <v>1</v>
      </c>
      <c r="F553" s="112">
        <v>556000</v>
      </c>
      <c r="G553" s="112">
        <v>6</v>
      </c>
      <c r="H553" s="112">
        <v>34</v>
      </c>
      <c r="I553" s="112">
        <v>4745</v>
      </c>
      <c r="J553" s="174">
        <f t="shared" si="8"/>
        <v>43891</v>
      </c>
    </row>
    <row r="554" spans="1:10">
      <c r="A554" s="112">
        <v>553</v>
      </c>
      <c r="B554" s="112">
        <v>43</v>
      </c>
      <c r="C554" s="112" t="s">
        <v>1</v>
      </c>
      <c r="D554" s="112">
        <v>16</v>
      </c>
      <c r="E554" s="112">
        <v>1</v>
      </c>
      <c r="F554" s="112">
        <v>108000</v>
      </c>
      <c r="G554" s="112">
        <v>6</v>
      </c>
      <c r="H554" s="112">
        <v>135</v>
      </c>
      <c r="I554" s="112">
        <v>16152</v>
      </c>
      <c r="J554" s="174">
        <f t="shared" si="8"/>
        <v>40817</v>
      </c>
    </row>
    <row r="555" spans="1:10">
      <c r="A555" s="112">
        <v>554</v>
      </c>
      <c r="B555" s="112">
        <v>34</v>
      </c>
      <c r="C555" s="112" t="s">
        <v>0</v>
      </c>
      <c r="D555" s="112">
        <v>16</v>
      </c>
      <c r="E555" s="112">
        <v>1</v>
      </c>
      <c r="F555" s="112">
        <v>247000</v>
      </c>
      <c r="G555" s="112">
        <v>6</v>
      </c>
      <c r="H555" s="112">
        <v>17</v>
      </c>
      <c r="I555" s="112">
        <v>5821</v>
      </c>
      <c r="J555" s="174">
        <f t="shared" si="8"/>
        <v>44409</v>
      </c>
    </row>
    <row r="556" spans="1:10">
      <c r="A556" s="112">
        <v>555</v>
      </c>
      <c r="B556" s="112">
        <v>26</v>
      </c>
      <c r="C556" s="112" t="s">
        <v>1</v>
      </c>
      <c r="D556" s="112">
        <v>16</v>
      </c>
      <c r="E556" s="112">
        <v>1</v>
      </c>
      <c r="F556" s="112">
        <v>311000</v>
      </c>
      <c r="G556" s="112">
        <v>6</v>
      </c>
      <c r="H556" s="112">
        <v>150</v>
      </c>
      <c r="I556" s="112">
        <v>24422</v>
      </c>
      <c r="J556" s="174">
        <f t="shared" si="8"/>
        <v>40360</v>
      </c>
    </row>
    <row r="557" spans="1:10">
      <c r="A557" s="112">
        <v>556</v>
      </c>
      <c r="B557" s="112">
        <v>40</v>
      </c>
      <c r="C557" s="112" t="s">
        <v>0</v>
      </c>
      <c r="D557" s="112">
        <v>22</v>
      </c>
      <c r="E557" s="112">
        <v>1</v>
      </c>
      <c r="F557" s="112">
        <v>697000</v>
      </c>
      <c r="G557" s="112">
        <v>12</v>
      </c>
      <c r="H557" s="112">
        <v>167</v>
      </c>
      <c r="I557" s="112">
        <v>6208</v>
      </c>
      <c r="J557" s="174">
        <f t="shared" si="8"/>
        <v>39845</v>
      </c>
    </row>
    <row r="558" spans="1:10">
      <c r="A558" s="112">
        <v>557</v>
      </c>
      <c r="B558" s="112">
        <v>41</v>
      </c>
      <c r="C558" s="112" t="s">
        <v>0</v>
      </c>
      <c r="D558" s="112">
        <v>22</v>
      </c>
      <c r="E558" s="112">
        <v>1</v>
      </c>
      <c r="F558" s="112">
        <v>208000</v>
      </c>
      <c r="G558" s="112">
        <v>12</v>
      </c>
      <c r="H558" s="112">
        <v>151</v>
      </c>
      <c r="I558" s="112">
        <v>22562</v>
      </c>
      <c r="J558" s="174">
        <f t="shared" si="8"/>
        <v>40330</v>
      </c>
    </row>
    <row r="559" spans="1:10">
      <c r="A559" s="112">
        <v>558</v>
      </c>
      <c r="B559" s="112">
        <v>42</v>
      </c>
      <c r="C559" s="112" t="s">
        <v>1</v>
      </c>
      <c r="D559" s="112">
        <v>22</v>
      </c>
      <c r="E559" s="112">
        <v>1</v>
      </c>
      <c r="F559" s="112">
        <v>304000</v>
      </c>
      <c r="G559" s="112">
        <v>12</v>
      </c>
      <c r="H559" s="112">
        <v>260</v>
      </c>
      <c r="I559" s="112">
        <v>5838</v>
      </c>
      <c r="J559" s="174">
        <f t="shared" si="8"/>
        <v>37012</v>
      </c>
    </row>
    <row r="560" spans="1:10">
      <c r="A560" s="112">
        <v>559</v>
      </c>
      <c r="B560" s="112">
        <v>26</v>
      </c>
      <c r="C560" s="112" t="s">
        <v>1</v>
      </c>
      <c r="D560" s="112">
        <v>16</v>
      </c>
      <c r="E560" s="112">
        <v>1</v>
      </c>
      <c r="F560" s="112">
        <v>191000</v>
      </c>
      <c r="G560" s="112">
        <v>6</v>
      </c>
      <c r="H560" s="112">
        <v>113</v>
      </c>
      <c r="I560" s="112">
        <v>5681</v>
      </c>
      <c r="J560" s="174">
        <f t="shared" si="8"/>
        <v>41487</v>
      </c>
    </row>
    <row r="561" spans="1:10">
      <c r="A561" s="112">
        <v>560</v>
      </c>
      <c r="B561" s="112">
        <v>40</v>
      </c>
      <c r="C561" s="112" t="s">
        <v>1</v>
      </c>
      <c r="D561" s="112">
        <v>22</v>
      </c>
      <c r="E561" s="112">
        <v>1</v>
      </c>
      <c r="F561" s="112">
        <v>565000</v>
      </c>
      <c r="G561" s="112">
        <v>12</v>
      </c>
      <c r="H561" s="112">
        <v>238</v>
      </c>
      <c r="I561" s="112">
        <v>11970</v>
      </c>
      <c r="J561" s="174">
        <f t="shared" si="8"/>
        <v>37681</v>
      </c>
    </row>
    <row r="562" spans="1:10">
      <c r="A562" s="112">
        <v>561</v>
      </c>
      <c r="B562" s="112">
        <v>42</v>
      </c>
      <c r="C562" s="112" t="s">
        <v>0</v>
      </c>
      <c r="D562" s="112">
        <v>16</v>
      </c>
      <c r="E562" s="112">
        <v>1</v>
      </c>
      <c r="F562" s="112">
        <v>266000</v>
      </c>
      <c r="G562" s="112">
        <v>6</v>
      </c>
      <c r="H562" s="112">
        <v>106</v>
      </c>
      <c r="I562" s="112">
        <v>7839</v>
      </c>
      <c r="J562" s="174">
        <f t="shared" si="8"/>
        <v>41699</v>
      </c>
    </row>
    <row r="563" spans="1:10">
      <c r="A563" s="112">
        <v>562</v>
      </c>
      <c r="B563" s="112">
        <v>26</v>
      </c>
      <c r="C563" s="112" t="s">
        <v>0</v>
      </c>
      <c r="D563" s="112">
        <v>22</v>
      </c>
      <c r="E563" s="112">
        <v>1</v>
      </c>
      <c r="F563" s="112">
        <v>312000</v>
      </c>
      <c r="G563" s="112">
        <v>12</v>
      </c>
      <c r="H563" s="112">
        <v>204</v>
      </c>
      <c r="I563" s="112">
        <v>21686</v>
      </c>
      <c r="J563" s="174">
        <f t="shared" si="8"/>
        <v>38718</v>
      </c>
    </row>
    <row r="564" spans="1:10">
      <c r="A564" s="112">
        <v>563</v>
      </c>
      <c r="B564" s="112">
        <v>27</v>
      </c>
      <c r="C564" s="112" t="s">
        <v>1</v>
      </c>
      <c r="D564" s="112">
        <v>16</v>
      </c>
      <c r="E564" s="112">
        <v>1</v>
      </c>
      <c r="F564" s="112">
        <v>901000</v>
      </c>
      <c r="G564" s="112">
        <v>6</v>
      </c>
      <c r="H564" s="112">
        <v>23</v>
      </c>
      <c r="I564" s="112">
        <v>17247</v>
      </c>
      <c r="J564" s="174">
        <f t="shared" si="8"/>
        <v>44228</v>
      </c>
    </row>
    <row r="565" spans="1:10">
      <c r="A565" s="112">
        <v>564</v>
      </c>
      <c r="B565" s="112">
        <v>46</v>
      </c>
      <c r="C565" s="112" t="s">
        <v>1</v>
      </c>
      <c r="D565" s="112">
        <v>16</v>
      </c>
      <c r="E565" s="112">
        <v>1</v>
      </c>
      <c r="F565" s="112">
        <v>831000</v>
      </c>
      <c r="G565" s="112">
        <v>6</v>
      </c>
      <c r="H565" s="112">
        <v>8</v>
      </c>
      <c r="I565" s="112">
        <v>4874</v>
      </c>
      <c r="J565" s="174">
        <f t="shared" si="8"/>
        <v>44682</v>
      </c>
    </row>
    <row r="566" spans="1:10">
      <c r="A566" s="112">
        <v>565</v>
      </c>
      <c r="B566" s="112">
        <v>26</v>
      </c>
      <c r="C566" s="112" t="s">
        <v>1</v>
      </c>
      <c r="D566" s="112">
        <v>22</v>
      </c>
      <c r="E566" s="112">
        <v>1</v>
      </c>
      <c r="F566" s="112">
        <v>324000</v>
      </c>
      <c r="G566" s="112">
        <v>12</v>
      </c>
      <c r="H566" s="112">
        <v>5</v>
      </c>
      <c r="I566" s="112">
        <v>14351</v>
      </c>
      <c r="J566" s="174">
        <f t="shared" si="8"/>
        <v>44774</v>
      </c>
    </row>
    <row r="567" spans="1:10">
      <c r="A567" s="112">
        <v>566</v>
      </c>
      <c r="B567" s="112">
        <v>51</v>
      </c>
      <c r="C567" s="112" t="s">
        <v>0</v>
      </c>
      <c r="D567" s="112">
        <v>16</v>
      </c>
      <c r="E567" s="112">
        <v>1</v>
      </c>
      <c r="F567" s="112">
        <v>940000</v>
      </c>
      <c r="G567" s="112">
        <v>6</v>
      </c>
      <c r="H567" s="112">
        <v>0</v>
      </c>
      <c r="I567" s="112">
        <v>15642</v>
      </c>
      <c r="J567" s="174">
        <f t="shared" si="8"/>
        <v>44927</v>
      </c>
    </row>
    <row r="568" spans="1:10">
      <c r="A568" s="112">
        <v>567</v>
      </c>
      <c r="B568" s="112">
        <v>43</v>
      </c>
      <c r="C568" s="112" t="s">
        <v>1</v>
      </c>
      <c r="D568" s="112">
        <v>22</v>
      </c>
      <c r="E568" s="112">
        <v>1</v>
      </c>
      <c r="F568" s="112">
        <v>415000</v>
      </c>
      <c r="G568" s="112">
        <v>12</v>
      </c>
      <c r="H568" s="112">
        <v>105</v>
      </c>
      <c r="I568" s="112">
        <v>16863</v>
      </c>
      <c r="J568" s="174">
        <f t="shared" si="8"/>
        <v>41730</v>
      </c>
    </row>
    <row r="569" spans="1:10">
      <c r="A569" s="112">
        <v>568</v>
      </c>
      <c r="B569" s="112">
        <v>60</v>
      </c>
      <c r="C569" s="112" t="s">
        <v>1</v>
      </c>
      <c r="D569" s="112">
        <v>22</v>
      </c>
      <c r="E569" s="112">
        <v>1</v>
      </c>
      <c r="F569" s="112">
        <v>236000</v>
      </c>
      <c r="G569" s="112">
        <v>12</v>
      </c>
      <c r="H569" s="112">
        <v>71</v>
      </c>
      <c r="I569" s="112">
        <v>5821</v>
      </c>
      <c r="J569" s="174">
        <f t="shared" si="8"/>
        <v>42767</v>
      </c>
    </row>
    <row r="570" spans="1:10">
      <c r="A570" s="112">
        <v>569</v>
      </c>
      <c r="B570" s="112">
        <v>59</v>
      </c>
      <c r="C570" s="112" t="s">
        <v>0</v>
      </c>
      <c r="D570" s="112">
        <v>22</v>
      </c>
      <c r="E570" s="112">
        <v>1</v>
      </c>
      <c r="F570" s="112">
        <v>708000</v>
      </c>
      <c r="G570" s="112">
        <v>12</v>
      </c>
      <c r="H570" s="112">
        <v>55</v>
      </c>
      <c r="I570" s="112">
        <v>13632</v>
      </c>
      <c r="J570" s="174">
        <f t="shared" si="8"/>
        <v>43252</v>
      </c>
    </row>
    <row r="571" spans="1:10">
      <c r="A571" s="112">
        <v>570</v>
      </c>
      <c r="B571" s="112">
        <v>44</v>
      </c>
      <c r="C571" s="112" t="s">
        <v>0</v>
      </c>
      <c r="D571" s="112">
        <v>22</v>
      </c>
      <c r="E571" s="112">
        <v>1</v>
      </c>
      <c r="F571" s="112">
        <v>648000</v>
      </c>
      <c r="G571" s="112">
        <v>12</v>
      </c>
      <c r="H571" s="112">
        <v>239</v>
      </c>
      <c r="I571" s="112">
        <v>5069</v>
      </c>
      <c r="J571" s="174">
        <f t="shared" si="8"/>
        <v>37653</v>
      </c>
    </row>
    <row r="572" spans="1:10">
      <c r="A572" s="112">
        <v>571</v>
      </c>
      <c r="B572" s="112">
        <v>52</v>
      </c>
      <c r="C572" s="112" t="s">
        <v>1</v>
      </c>
      <c r="D572" s="112">
        <v>16</v>
      </c>
      <c r="E572" s="112">
        <v>1</v>
      </c>
      <c r="F572" s="112">
        <v>572000</v>
      </c>
      <c r="G572" s="112">
        <v>6</v>
      </c>
      <c r="H572" s="112">
        <v>186</v>
      </c>
      <c r="I572" s="112">
        <v>18862</v>
      </c>
      <c r="J572" s="174">
        <f t="shared" si="8"/>
        <v>39264</v>
      </c>
    </row>
    <row r="573" spans="1:10">
      <c r="A573" s="112">
        <v>572</v>
      </c>
      <c r="B573" s="112">
        <v>58</v>
      </c>
      <c r="C573" s="112" t="s">
        <v>1</v>
      </c>
      <c r="D573" s="112">
        <v>22</v>
      </c>
      <c r="E573" s="112">
        <v>1</v>
      </c>
      <c r="F573" s="112">
        <v>973000</v>
      </c>
      <c r="G573" s="112">
        <v>12</v>
      </c>
      <c r="H573" s="112">
        <v>87</v>
      </c>
      <c r="I573" s="112">
        <v>12566</v>
      </c>
      <c r="J573" s="174">
        <f t="shared" si="8"/>
        <v>42278</v>
      </c>
    </row>
    <row r="574" spans="1:10">
      <c r="A574" s="112">
        <v>573</v>
      </c>
      <c r="B574" s="112">
        <v>33</v>
      </c>
      <c r="C574" s="112" t="s">
        <v>0</v>
      </c>
      <c r="D574" s="112">
        <v>22</v>
      </c>
      <c r="E574" s="112">
        <v>1</v>
      </c>
      <c r="F574" s="112">
        <v>396000</v>
      </c>
      <c r="G574" s="112">
        <v>12</v>
      </c>
      <c r="H574" s="112">
        <v>208</v>
      </c>
      <c r="I574" s="112">
        <v>4926</v>
      </c>
      <c r="J574" s="174">
        <f t="shared" si="8"/>
        <v>38596</v>
      </c>
    </row>
    <row r="575" spans="1:10">
      <c r="A575" s="112">
        <v>574</v>
      </c>
      <c r="B575" s="112">
        <v>59</v>
      </c>
      <c r="C575" s="112" t="s">
        <v>1</v>
      </c>
      <c r="D575" s="112">
        <v>16</v>
      </c>
      <c r="E575" s="112">
        <v>1</v>
      </c>
      <c r="F575" s="112">
        <v>644000</v>
      </c>
      <c r="G575" s="112">
        <v>6</v>
      </c>
      <c r="H575" s="112">
        <v>98</v>
      </c>
      <c r="I575" s="112">
        <v>3008</v>
      </c>
      <c r="J575" s="174">
        <f t="shared" si="8"/>
        <v>41944</v>
      </c>
    </row>
    <row r="576" spans="1:10">
      <c r="A576" s="112">
        <v>575</v>
      </c>
      <c r="B576" s="112">
        <v>52</v>
      </c>
      <c r="C576" s="112" t="s">
        <v>0</v>
      </c>
      <c r="D576" s="112">
        <v>22</v>
      </c>
      <c r="E576" s="112">
        <v>1</v>
      </c>
      <c r="F576" s="112">
        <v>294000</v>
      </c>
      <c r="G576" s="112">
        <v>12</v>
      </c>
      <c r="H576" s="112">
        <v>163</v>
      </c>
      <c r="I576" s="112">
        <v>18231</v>
      </c>
      <c r="J576" s="174">
        <f t="shared" si="8"/>
        <v>39965</v>
      </c>
    </row>
    <row r="577" spans="1:10">
      <c r="A577" s="112">
        <v>576</v>
      </c>
      <c r="B577" s="112">
        <v>32</v>
      </c>
      <c r="C577" s="112" t="s">
        <v>0</v>
      </c>
      <c r="D577" s="112">
        <v>16</v>
      </c>
      <c r="E577" s="112">
        <v>1</v>
      </c>
      <c r="F577" s="112">
        <v>737000</v>
      </c>
      <c r="G577" s="112">
        <v>6</v>
      </c>
      <c r="H577" s="112">
        <v>184</v>
      </c>
      <c r="I577" s="112">
        <v>23450</v>
      </c>
      <c r="J577" s="174">
        <f t="shared" si="8"/>
        <v>39326</v>
      </c>
    </row>
    <row r="578" spans="1:10">
      <c r="A578" s="112">
        <v>577</v>
      </c>
      <c r="B578" s="112">
        <v>27</v>
      </c>
      <c r="C578" s="112" t="s">
        <v>1</v>
      </c>
      <c r="D578" s="112">
        <v>22</v>
      </c>
      <c r="E578" s="112">
        <v>1</v>
      </c>
      <c r="F578" s="112">
        <v>709000</v>
      </c>
      <c r="G578" s="112">
        <v>12</v>
      </c>
      <c r="H578" s="112">
        <v>105</v>
      </c>
      <c r="I578" s="112">
        <v>4256</v>
      </c>
      <c r="J578" s="174">
        <f t="shared" ref="J578:J641" si="9">EDATE(DATE(YEAR(Valn_date),MONTH(Valn_date),DAY(Valn_date)+1),-H578)</f>
        <v>41730</v>
      </c>
    </row>
    <row r="579" spans="1:10">
      <c r="A579" s="112">
        <v>578</v>
      </c>
      <c r="B579" s="112">
        <v>27</v>
      </c>
      <c r="C579" s="112" t="s">
        <v>1</v>
      </c>
      <c r="D579" s="112">
        <v>16</v>
      </c>
      <c r="E579" s="112">
        <v>1</v>
      </c>
      <c r="F579" s="112">
        <v>419000</v>
      </c>
      <c r="G579" s="112">
        <v>6</v>
      </c>
      <c r="H579" s="112">
        <v>17</v>
      </c>
      <c r="I579" s="112">
        <v>16351</v>
      </c>
      <c r="J579" s="174">
        <f t="shared" si="9"/>
        <v>44409</v>
      </c>
    </row>
    <row r="580" spans="1:10">
      <c r="A580" s="112">
        <v>579</v>
      </c>
      <c r="B580" s="112">
        <v>58</v>
      </c>
      <c r="C580" s="112" t="s">
        <v>0</v>
      </c>
      <c r="D580" s="112">
        <v>16</v>
      </c>
      <c r="E580" s="112">
        <v>1</v>
      </c>
      <c r="F580" s="112">
        <v>101000</v>
      </c>
      <c r="G580" s="112">
        <v>6</v>
      </c>
      <c r="H580" s="112">
        <v>0</v>
      </c>
      <c r="I580" s="112">
        <v>23452</v>
      </c>
      <c r="J580" s="174">
        <f t="shared" si="9"/>
        <v>44927</v>
      </c>
    </row>
    <row r="581" spans="1:10">
      <c r="A581" s="112">
        <v>580</v>
      </c>
      <c r="B581" s="112">
        <v>31</v>
      </c>
      <c r="C581" s="112" t="s">
        <v>1</v>
      </c>
      <c r="D581" s="112">
        <v>16</v>
      </c>
      <c r="E581" s="112">
        <v>1</v>
      </c>
      <c r="F581" s="112">
        <v>407000</v>
      </c>
      <c r="G581" s="112">
        <v>6</v>
      </c>
      <c r="H581" s="112">
        <v>109</v>
      </c>
      <c r="I581" s="112">
        <v>18106</v>
      </c>
      <c r="J581" s="174">
        <f t="shared" si="9"/>
        <v>41609</v>
      </c>
    </row>
    <row r="582" spans="1:10">
      <c r="A582" s="112">
        <v>581</v>
      </c>
      <c r="B582" s="112">
        <v>25</v>
      </c>
      <c r="C582" s="112" t="s">
        <v>0</v>
      </c>
      <c r="D582" s="112">
        <v>22</v>
      </c>
      <c r="E582" s="112">
        <v>1</v>
      </c>
      <c r="F582" s="112">
        <v>260000</v>
      </c>
      <c r="G582" s="112">
        <v>12</v>
      </c>
      <c r="H582" s="112">
        <v>30</v>
      </c>
      <c r="I582" s="112">
        <v>5005</v>
      </c>
      <c r="J582" s="174">
        <f t="shared" si="9"/>
        <v>44013</v>
      </c>
    </row>
    <row r="583" spans="1:10">
      <c r="A583" s="112">
        <v>582</v>
      </c>
      <c r="B583" s="112">
        <v>51</v>
      </c>
      <c r="C583" s="112" t="s">
        <v>0</v>
      </c>
      <c r="D583" s="112">
        <v>22</v>
      </c>
      <c r="E583" s="112">
        <v>1</v>
      </c>
      <c r="F583" s="112">
        <v>661000</v>
      </c>
      <c r="G583" s="112">
        <v>12</v>
      </c>
      <c r="H583" s="112">
        <v>42</v>
      </c>
      <c r="I583" s="112">
        <v>21026</v>
      </c>
      <c r="J583" s="174">
        <f t="shared" si="9"/>
        <v>43647</v>
      </c>
    </row>
    <row r="584" spans="1:10">
      <c r="A584" s="112">
        <v>583</v>
      </c>
      <c r="B584" s="112">
        <v>50</v>
      </c>
      <c r="C584" s="112" t="s">
        <v>1</v>
      </c>
      <c r="D584" s="112">
        <v>16</v>
      </c>
      <c r="E584" s="112">
        <v>1</v>
      </c>
      <c r="F584" s="112">
        <v>325000</v>
      </c>
      <c r="G584" s="112">
        <v>6</v>
      </c>
      <c r="H584" s="112">
        <v>13</v>
      </c>
      <c r="I584" s="112">
        <v>15334</v>
      </c>
      <c r="J584" s="174">
        <f t="shared" si="9"/>
        <v>44531</v>
      </c>
    </row>
    <row r="585" spans="1:10">
      <c r="A585" s="112">
        <v>584</v>
      </c>
      <c r="B585" s="112">
        <v>34</v>
      </c>
      <c r="C585" s="112" t="s">
        <v>1</v>
      </c>
      <c r="D585" s="112">
        <v>22</v>
      </c>
      <c r="E585" s="112">
        <v>1</v>
      </c>
      <c r="F585" s="112">
        <v>251000</v>
      </c>
      <c r="G585" s="112">
        <v>12</v>
      </c>
      <c r="H585" s="112">
        <v>168</v>
      </c>
      <c r="I585" s="112">
        <v>11477</v>
      </c>
      <c r="J585" s="174">
        <f t="shared" si="9"/>
        <v>39814</v>
      </c>
    </row>
    <row r="586" spans="1:10">
      <c r="A586" s="112">
        <v>585</v>
      </c>
      <c r="B586" s="112">
        <v>37</v>
      </c>
      <c r="C586" s="112" t="s">
        <v>1</v>
      </c>
      <c r="D586" s="112">
        <v>16</v>
      </c>
      <c r="E586" s="112">
        <v>1</v>
      </c>
      <c r="F586" s="112">
        <v>490000</v>
      </c>
      <c r="G586" s="112">
        <v>6</v>
      </c>
      <c r="H586" s="112">
        <v>188</v>
      </c>
      <c r="I586" s="112">
        <v>22751</v>
      </c>
      <c r="J586" s="174">
        <f t="shared" si="9"/>
        <v>39203</v>
      </c>
    </row>
    <row r="587" spans="1:10">
      <c r="A587" s="112">
        <v>586</v>
      </c>
      <c r="B587" s="112">
        <v>29</v>
      </c>
      <c r="C587" s="112" t="s">
        <v>1</v>
      </c>
      <c r="D587" s="112">
        <v>22</v>
      </c>
      <c r="E587" s="112">
        <v>1</v>
      </c>
      <c r="F587" s="112">
        <v>599000</v>
      </c>
      <c r="G587" s="112">
        <v>12</v>
      </c>
      <c r="H587" s="112">
        <v>69</v>
      </c>
      <c r="I587" s="112">
        <v>7582</v>
      </c>
      <c r="J587" s="174">
        <f t="shared" si="9"/>
        <v>42826</v>
      </c>
    </row>
    <row r="588" spans="1:10">
      <c r="A588" s="112">
        <v>587</v>
      </c>
      <c r="B588" s="112">
        <v>37</v>
      </c>
      <c r="C588" s="112" t="s">
        <v>1</v>
      </c>
      <c r="D588" s="112">
        <v>16</v>
      </c>
      <c r="E588" s="112">
        <v>1</v>
      </c>
      <c r="F588" s="112">
        <v>158000</v>
      </c>
      <c r="G588" s="112">
        <v>6</v>
      </c>
      <c r="H588" s="112">
        <v>104</v>
      </c>
      <c r="I588" s="112">
        <v>23517</v>
      </c>
      <c r="J588" s="174">
        <f t="shared" si="9"/>
        <v>41760</v>
      </c>
    </row>
    <row r="589" spans="1:10">
      <c r="A589" s="112">
        <v>588</v>
      </c>
      <c r="B589" s="112">
        <v>58</v>
      </c>
      <c r="C589" s="112" t="s">
        <v>0</v>
      </c>
      <c r="D589" s="112">
        <v>16</v>
      </c>
      <c r="E589" s="112">
        <v>1</v>
      </c>
      <c r="F589" s="112">
        <v>947000</v>
      </c>
      <c r="G589" s="112">
        <v>6</v>
      </c>
      <c r="H589" s="112">
        <v>103</v>
      </c>
      <c r="I589" s="112">
        <v>14119</v>
      </c>
      <c r="J589" s="174">
        <f t="shared" si="9"/>
        <v>41791</v>
      </c>
    </row>
    <row r="590" spans="1:10">
      <c r="A590" s="112">
        <v>589</v>
      </c>
      <c r="B590" s="112">
        <v>42</v>
      </c>
      <c r="C590" s="112" t="s">
        <v>0</v>
      </c>
      <c r="D590" s="112">
        <v>16</v>
      </c>
      <c r="E590" s="112">
        <v>1</v>
      </c>
      <c r="F590" s="112">
        <v>284000</v>
      </c>
      <c r="G590" s="112">
        <v>6</v>
      </c>
      <c r="H590" s="112">
        <v>17</v>
      </c>
      <c r="I590" s="112">
        <v>23769</v>
      </c>
      <c r="J590" s="174">
        <f t="shared" si="9"/>
        <v>44409</v>
      </c>
    </row>
    <row r="591" spans="1:10">
      <c r="A591" s="112">
        <v>590</v>
      </c>
      <c r="B591" s="112">
        <v>49</v>
      </c>
      <c r="C591" s="112" t="s">
        <v>1</v>
      </c>
      <c r="D591" s="112">
        <v>22</v>
      </c>
      <c r="E591" s="112">
        <v>1</v>
      </c>
      <c r="F591" s="112">
        <v>445000</v>
      </c>
      <c r="G591" s="112">
        <v>12</v>
      </c>
      <c r="H591" s="112">
        <v>227</v>
      </c>
      <c r="I591" s="112">
        <v>14759</v>
      </c>
      <c r="J591" s="174">
        <f t="shared" si="9"/>
        <v>38018</v>
      </c>
    </row>
    <row r="592" spans="1:10">
      <c r="A592" s="112">
        <v>591</v>
      </c>
      <c r="B592" s="112">
        <v>39</v>
      </c>
      <c r="C592" s="112" t="s">
        <v>1</v>
      </c>
      <c r="D592" s="112">
        <v>16</v>
      </c>
      <c r="E592" s="112">
        <v>1</v>
      </c>
      <c r="F592" s="112">
        <v>370000</v>
      </c>
      <c r="G592" s="112">
        <v>6</v>
      </c>
      <c r="H592" s="112">
        <v>8</v>
      </c>
      <c r="I592" s="112">
        <v>17656</v>
      </c>
      <c r="J592" s="174">
        <f t="shared" si="9"/>
        <v>44682</v>
      </c>
    </row>
    <row r="593" spans="1:10">
      <c r="A593" s="112">
        <v>592</v>
      </c>
      <c r="B593" s="112">
        <v>59</v>
      </c>
      <c r="C593" s="112" t="s">
        <v>0</v>
      </c>
      <c r="D593" s="112">
        <v>16</v>
      </c>
      <c r="E593" s="112">
        <v>1</v>
      </c>
      <c r="F593" s="112">
        <v>963000</v>
      </c>
      <c r="G593" s="112">
        <v>6</v>
      </c>
      <c r="H593" s="112">
        <v>141</v>
      </c>
      <c r="I593" s="112">
        <v>3696</v>
      </c>
      <c r="J593" s="174">
        <f t="shared" si="9"/>
        <v>40634</v>
      </c>
    </row>
    <row r="594" spans="1:10">
      <c r="A594" s="112">
        <v>593</v>
      </c>
      <c r="B594" s="112">
        <v>35</v>
      </c>
      <c r="C594" s="112" t="s">
        <v>1</v>
      </c>
      <c r="D594" s="112">
        <v>22</v>
      </c>
      <c r="E594" s="112">
        <v>1</v>
      </c>
      <c r="F594" s="112">
        <v>878000</v>
      </c>
      <c r="G594" s="112">
        <v>12</v>
      </c>
      <c r="H594" s="112">
        <v>64</v>
      </c>
      <c r="I594" s="112">
        <v>13957</v>
      </c>
      <c r="J594" s="174">
        <f t="shared" si="9"/>
        <v>42979</v>
      </c>
    </row>
    <row r="595" spans="1:10">
      <c r="A595" s="112">
        <v>594</v>
      </c>
      <c r="B595" s="112">
        <v>36</v>
      </c>
      <c r="C595" s="112" t="s">
        <v>1</v>
      </c>
      <c r="D595" s="112">
        <v>16</v>
      </c>
      <c r="E595" s="112">
        <v>1</v>
      </c>
      <c r="F595" s="112">
        <v>250000</v>
      </c>
      <c r="G595" s="112">
        <v>6</v>
      </c>
      <c r="H595" s="112">
        <v>0</v>
      </c>
      <c r="I595" s="112">
        <v>11874</v>
      </c>
      <c r="J595" s="174">
        <f t="shared" si="9"/>
        <v>44927</v>
      </c>
    </row>
    <row r="596" spans="1:10">
      <c r="A596" s="112">
        <v>595</v>
      </c>
      <c r="B596" s="112">
        <v>48</v>
      </c>
      <c r="C596" s="112" t="s">
        <v>0</v>
      </c>
      <c r="D596" s="112">
        <v>16</v>
      </c>
      <c r="E596" s="112">
        <v>1</v>
      </c>
      <c r="F596" s="112">
        <v>896000</v>
      </c>
      <c r="G596" s="112">
        <v>6</v>
      </c>
      <c r="H596" s="112">
        <v>109</v>
      </c>
      <c r="I596" s="112">
        <v>16053</v>
      </c>
      <c r="J596" s="174">
        <f t="shared" si="9"/>
        <v>41609</v>
      </c>
    </row>
    <row r="597" spans="1:10">
      <c r="A597" s="112">
        <v>596</v>
      </c>
      <c r="B597" s="112">
        <v>31</v>
      </c>
      <c r="C597" s="112" t="s">
        <v>0</v>
      </c>
      <c r="D597" s="112">
        <v>16</v>
      </c>
      <c r="E597" s="112">
        <v>1</v>
      </c>
      <c r="F597" s="112">
        <v>631000</v>
      </c>
      <c r="G597" s="112">
        <v>6</v>
      </c>
      <c r="H597" s="112">
        <v>0</v>
      </c>
      <c r="I597" s="112">
        <v>5632</v>
      </c>
      <c r="J597" s="174">
        <f t="shared" si="9"/>
        <v>44927</v>
      </c>
    </row>
    <row r="598" spans="1:10">
      <c r="A598" s="112">
        <v>597</v>
      </c>
      <c r="B598" s="112">
        <v>25</v>
      </c>
      <c r="C598" s="112" t="s">
        <v>1</v>
      </c>
      <c r="D598" s="112">
        <v>22</v>
      </c>
      <c r="E598" s="112">
        <v>1</v>
      </c>
      <c r="F598" s="112">
        <v>394000</v>
      </c>
      <c r="G598" s="112">
        <v>12</v>
      </c>
      <c r="H598" s="112">
        <v>83</v>
      </c>
      <c r="I598" s="112">
        <v>22630</v>
      </c>
      <c r="J598" s="174">
        <f t="shared" si="9"/>
        <v>42401</v>
      </c>
    </row>
    <row r="599" spans="1:10">
      <c r="A599" s="112">
        <v>598</v>
      </c>
      <c r="B599" s="112">
        <v>29</v>
      </c>
      <c r="C599" s="112" t="s">
        <v>1</v>
      </c>
      <c r="D599" s="112">
        <v>16</v>
      </c>
      <c r="E599" s="112">
        <v>1</v>
      </c>
      <c r="F599" s="112">
        <v>963000</v>
      </c>
      <c r="G599" s="112">
        <v>6</v>
      </c>
      <c r="H599" s="112">
        <v>65</v>
      </c>
      <c r="I599" s="112">
        <v>15968</v>
      </c>
      <c r="J599" s="174">
        <f t="shared" si="9"/>
        <v>42948</v>
      </c>
    </row>
    <row r="600" spans="1:10">
      <c r="A600" s="112">
        <v>599</v>
      </c>
      <c r="B600" s="112">
        <v>46</v>
      </c>
      <c r="C600" s="112" t="s">
        <v>0</v>
      </c>
      <c r="D600" s="112">
        <v>16</v>
      </c>
      <c r="E600" s="112">
        <v>1</v>
      </c>
      <c r="F600" s="112">
        <v>771000</v>
      </c>
      <c r="G600" s="112">
        <v>6</v>
      </c>
      <c r="H600" s="112">
        <v>0</v>
      </c>
      <c r="I600" s="112">
        <v>10944</v>
      </c>
      <c r="J600" s="174">
        <f t="shared" si="9"/>
        <v>44927</v>
      </c>
    </row>
    <row r="601" spans="1:10">
      <c r="A601" s="112">
        <v>600</v>
      </c>
      <c r="B601" s="112">
        <v>58</v>
      </c>
      <c r="C601" s="112" t="s">
        <v>1</v>
      </c>
      <c r="D601" s="112">
        <v>22</v>
      </c>
      <c r="E601" s="112">
        <v>1</v>
      </c>
      <c r="F601" s="112">
        <v>284000</v>
      </c>
      <c r="G601" s="112">
        <v>12</v>
      </c>
      <c r="H601" s="112">
        <v>196</v>
      </c>
      <c r="I601" s="112">
        <v>8760</v>
      </c>
      <c r="J601" s="174">
        <f t="shared" si="9"/>
        <v>38961</v>
      </c>
    </row>
    <row r="602" spans="1:10">
      <c r="A602" s="112">
        <v>601</v>
      </c>
      <c r="B602" s="112">
        <v>41</v>
      </c>
      <c r="C602" s="112" t="s">
        <v>0</v>
      </c>
      <c r="D602" s="112">
        <v>22</v>
      </c>
      <c r="E602" s="112">
        <v>1</v>
      </c>
      <c r="F602" s="112">
        <v>987000</v>
      </c>
      <c r="G602" s="112">
        <v>12</v>
      </c>
      <c r="H602" s="112">
        <v>24</v>
      </c>
      <c r="I602" s="112">
        <v>7052</v>
      </c>
      <c r="J602" s="174">
        <f t="shared" si="9"/>
        <v>44197</v>
      </c>
    </row>
    <row r="603" spans="1:10">
      <c r="A603" s="112">
        <v>602</v>
      </c>
      <c r="B603" s="112">
        <v>30</v>
      </c>
      <c r="C603" s="112" t="s">
        <v>0</v>
      </c>
      <c r="D603" s="112">
        <v>16</v>
      </c>
      <c r="E603" s="112">
        <v>1</v>
      </c>
      <c r="F603" s="112">
        <v>680000</v>
      </c>
      <c r="G603" s="112">
        <v>6</v>
      </c>
      <c r="H603" s="112">
        <v>0</v>
      </c>
      <c r="I603" s="112">
        <v>24745</v>
      </c>
      <c r="J603" s="174">
        <f t="shared" si="9"/>
        <v>44927</v>
      </c>
    </row>
    <row r="604" spans="1:10">
      <c r="A604" s="112">
        <v>603</v>
      </c>
      <c r="B604" s="112">
        <v>58</v>
      </c>
      <c r="C604" s="112" t="s">
        <v>1</v>
      </c>
      <c r="D604" s="112">
        <v>22</v>
      </c>
      <c r="E604" s="112">
        <v>1</v>
      </c>
      <c r="F604" s="112">
        <v>695000</v>
      </c>
      <c r="G604" s="112">
        <v>12</v>
      </c>
      <c r="H604" s="112">
        <v>255</v>
      </c>
      <c r="I604" s="112">
        <v>22732</v>
      </c>
      <c r="J604" s="174">
        <f t="shared" si="9"/>
        <v>37165</v>
      </c>
    </row>
    <row r="605" spans="1:10">
      <c r="A605" s="112">
        <v>604</v>
      </c>
      <c r="B605" s="112">
        <v>53</v>
      </c>
      <c r="C605" s="112" t="s">
        <v>0</v>
      </c>
      <c r="D605" s="112">
        <v>22</v>
      </c>
      <c r="E605" s="112">
        <v>1</v>
      </c>
      <c r="F605" s="112">
        <v>524000</v>
      </c>
      <c r="G605" s="112">
        <v>12</v>
      </c>
      <c r="H605" s="112">
        <v>202</v>
      </c>
      <c r="I605" s="112">
        <v>21696</v>
      </c>
      <c r="J605" s="174">
        <f t="shared" si="9"/>
        <v>38777</v>
      </c>
    </row>
    <row r="606" spans="1:10">
      <c r="A606" s="112">
        <v>605</v>
      </c>
      <c r="B606" s="112">
        <v>53</v>
      </c>
      <c r="C606" s="112" t="s">
        <v>1</v>
      </c>
      <c r="D606" s="112">
        <v>16</v>
      </c>
      <c r="E606" s="112">
        <v>1</v>
      </c>
      <c r="F606" s="112">
        <v>455000</v>
      </c>
      <c r="G606" s="112">
        <v>6</v>
      </c>
      <c r="H606" s="112">
        <v>136</v>
      </c>
      <c r="I606" s="112">
        <v>10569</v>
      </c>
      <c r="J606" s="174">
        <f t="shared" si="9"/>
        <v>40787</v>
      </c>
    </row>
    <row r="607" spans="1:10">
      <c r="A607" s="112">
        <v>606</v>
      </c>
      <c r="B607" s="112">
        <v>32</v>
      </c>
      <c r="C607" s="112" t="s">
        <v>0</v>
      </c>
      <c r="D607" s="112">
        <v>16</v>
      </c>
      <c r="E607" s="112">
        <v>1</v>
      </c>
      <c r="F607" s="112">
        <v>106000</v>
      </c>
      <c r="G607" s="112">
        <v>6</v>
      </c>
      <c r="H607" s="112">
        <v>191</v>
      </c>
      <c r="I607" s="112">
        <v>21543</v>
      </c>
      <c r="J607" s="174">
        <f t="shared" si="9"/>
        <v>39114</v>
      </c>
    </row>
    <row r="608" spans="1:10">
      <c r="A608" s="112">
        <v>607</v>
      </c>
      <c r="B608" s="112">
        <v>30</v>
      </c>
      <c r="C608" s="112" t="s">
        <v>0</v>
      </c>
      <c r="D608" s="112">
        <v>16</v>
      </c>
      <c r="E608" s="112">
        <v>1</v>
      </c>
      <c r="F608" s="112">
        <v>784000</v>
      </c>
      <c r="G608" s="112">
        <v>6</v>
      </c>
      <c r="H608" s="112">
        <v>184</v>
      </c>
      <c r="I608" s="112">
        <v>12303</v>
      </c>
      <c r="J608" s="174">
        <f t="shared" si="9"/>
        <v>39326</v>
      </c>
    </row>
    <row r="609" spans="1:10">
      <c r="A609" s="112">
        <v>608</v>
      </c>
      <c r="B609" s="112">
        <v>56</v>
      </c>
      <c r="C609" s="112" t="s">
        <v>1</v>
      </c>
      <c r="D609" s="112">
        <v>16</v>
      </c>
      <c r="E609" s="112">
        <v>1</v>
      </c>
      <c r="F609" s="112">
        <v>644000</v>
      </c>
      <c r="G609" s="112">
        <v>6</v>
      </c>
      <c r="H609" s="112">
        <v>44</v>
      </c>
      <c r="I609" s="112">
        <v>20975</v>
      </c>
      <c r="J609" s="174">
        <f t="shared" si="9"/>
        <v>43586</v>
      </c>
    </row>
    <row r="610" spans="1:10">
      <c r="A610" s="112">
        <v>609</v>
      </c>
      <c r="B610" s="112">
        <v>60</v>
      </c>
      <c r="C610" s="112" t="s">
        <v>1</v>
      </c>
      <c r="D610" s="112">
        <v>22</v>
      </c>
      <c r="E610" s="112">
        <v>1</v>
      </c>
      <c r="F610" s="112">
        <v>749000</v>
      </c>
      <c r="G610" s="112">
        <v>12</v>
      </c>
      <c r="H610" s="112">
        <v>118</v>
      </c>
      <c r="I610" s="112">
        <v>21359</v>
      </c>
      <c r="J610" s="174">
        <f t="shared" si="9"/>
        <v>41334</v>
      </c>
    </row>
    <row r="611" spans="1:10">
      <c r="A611" s="112">
        <v>610</v>
      </c>
      <c r="B611" s="112">
        <v>27</v>
      </c>
      <c r="C611" s="112" t="s">
        <v>1</v>
      </c>
      <c r="D611" s="112">
        <v>16</v>
      </c>
      <c r="E611" s="112">
        <v>1</v>
      </c>
      <c r="F611" s="112">
        <v>450000</v>
      </c>
      <c r="G611" s="112">
        <v>6</v>
      </c>
      <c r="H611" s="112">
        <v>135</v>
      </c>
      <c r="I611" s="112">
        <v>23191</v>
      </c>
      <c r="J611" s="174">
        <f t="shared" si="9"/>
        <v>40817</v>
      </c>
    </row>
    <row r="612" spans="1:10">
      <c r="A612" s="112">
        <v>611</v>
      </c>
      <c r="B612" s="112">
        <v>29</v>
      </c>
      <c r="C612" s="112" t="s">
        <v>0</v>
      </c>
      <c r="D612" s="112">
        <v>16</v>
      </c>
      <c r="E612" s="112">
        <v>1</v>
      </c>
      <c r="F612" s="112">
        <v>790000</v>
      </c>
      <c r="G612" s="112">
        <v>6</v>
      </c>
      <c r="H612" s="112">
        <v>164</v>
      </c>
      <c r="I612" s="112">
        <v>6714</v>
      </c>
      <c r="J612" s="174">
        <f t="shared" si="9"/>
        <v>39934</v>
      </c>
    </row>
    <row r="613" spans="1:10">
      <c r="A613" s="112">
        <v>612</v>
      </c>
      <c r="B613" s="112">
        <v>38</v>
      </c>
      <c r="C613" s="112" t="s">
        <v>1</v>
      </c>
      <c r="D613" s="112">
        <v>16</v>
      </c>
      <c r="E613" s="112">
        <v>1</v>
      </c>
      <c r="F613" s="112">
        <v>233000</v>
      </c>
      <c r="G613" s="112">
        <v>6</v>
      </c>
      <c r="H613" s="112">
        <v>20</v>
      </c>
      <c r="I613" s="112">
        <v>2975</v>
      </c>
      <c r="J613" s="174">
        <f t="shared" si="9"/>
        <v>44317</v>
      </c>
    </row>
    <row r="614" spans="1:10">
      <c r="A614" s="112">
        <v>613</v>
      </c>
      <c r="B614" s="112">
        <v>58</v>
      </c>
      <c r="C614" s="112" t="s">
        <v>0</v>
      </c>
      <c r="D614" s="112">
        <v>16</v>
      </c>
      <c r="E614" s="112">
        <v>1</v>
      </c>
      <c r="F614" s="112">
        <v>999000</v>
      </c>
      <c r="G614" s="112">
        <v>6</v>
      </c>
      <c r="H614" s="112">
        <v>34</v>
      </c>
      <c r="I614" s="112">
        <v>18049</v>
      </c>
      <c r="J614" s="174">
        <f t="shared" si="9"/>
        <v>43891</v>
      </c>
    </row>
    <row r="615" spans="1:10">
      <c r="A615" s="112">
        <v>614</v>
      </c>
      <c r="B615" s="112">
        <v>39</v>
      </c>
      <c r="C615" s="112" t="s">
        <v>1</v>
      </c>
      <c r="D615" s="112">
        <v>22</v>
      </c>
      <c r="E615" s="112">
        <v>1</v>
      </c>
      <c r="F615" s="112">
        <v>800000</v>
      </c>
      <c r="G615" s="112">
        <v>12</v>
      </c>
      <c r="H615" s="112">
        <v>133</v>
      </c>
      <c r="I615" s="112">
        <v>6437</v>
      </c>
      <c r="J615" s="174">
        <f t="shared" si="9"/>
        <v>40878</v>
      </c>
    </row>
    <row r="616" spans="1:10">
      <c r="A616" s="112">
        <v>615</v>
      </c>
      <c r="B616" s="112">
        <v>32</v>
      </c>
      <c r="C616" s="112" t="s">
        <v>0</v>
      </c>
      <c r="D616" s="112">
        <v>22</v>
      </c>
      <c r="E616" s="112">
        <v>1</v>
      </c>
      <c r="F616" s="112">
        <v>434000</v>
      </c>
      <c r="G616" s="112">
        <v>12</v>
      </c>
      <c r="H616" s="112">
        <v>89</v>
      </c>
      <c r="I616" s="112">
        <v>23090</v>
      </c>
      <c r="J616" s="174">
        <f t="shared" si="9"/>
        <v>42217</v>
      </c>
    </row>
    <row r="617" spans="1:10">
      <c r="A617" s="112">
        <v>616</v>
      </c>
      <c r="B617" s="112">
        <v>60</v>
      </c>
      <c r="C617" s="112" t="s">
        <v>0</v>
      </c>
      <c r="D617" s="112">
        <v>22</v>
      </c>
      <c r="E617" s="112">
        <v>1</v>
      </c>
      <c r="F617" s="112">
        <v>680000</v>
      </c>
      <c r="G617" s="112">
        <v>12</v>
      </c>
      <c r="H617" s="112">
        <v>23</v>
      </c>
      <c r="I617" s="112">
        <v>18552</v>
      </c>
      <c r="J617" s="174">
        <f t="shared" si="9"/>
        <v>44228</v>
      </c>
    </row>
    <row r="618" spans="1:10">
      <c r="A618" s="112">
        <v>617</v>
      </c>
      <c r="B618" s="112">
        <v>39</v>
      </c>
      <c r="C618" s="112" t="s">
        <v>0</v>
      </c>
      <c r="D618" s="112">
        <v>22</v>
      </c>
      <c r="E618" s="112">
        <v>1</v>
      </c>
      <c r="F618" s="112">
        <v>233000</v>
      </c>
      <c r="G618" s="112">
        <v>12</v>
      </c>
      <c r="H618" s="112">
        <v>56</v>
      </c>
      <c r="I618" s="112">
        <v>6703</v>
      </c>
      <c r="J618" s="174">
        <f t="shared" si="9"/>
        <v>43221</v>
      </c>
    </row>
    <row r="619" spans="1:10">
      <c r="A619" s="112">
        <v>618</v>
      </c>
      <c r="B619" s="112">
        <v>57</v>
      </c>
      <c r="C619" s="112" t="s">
        <v>1</v>
      </c>
      <c r="D619" s="112">
        <v>16</v>
      </c>
      <c r="E619" s="112">
        <v>1</v>
      </c>
      <c r="F619" s="112">
        <v>642000</v>
      </c>
      <c r="G619" s="112">
        <v>6</v>
      </c>
      <c r="H619" s="112">
        <v>0</v>
      </c>
      <c r="I619" s="112">
        <v>19972</v>
      </c>
      <c r="J619" s="174">
        <f t="shared" si="9"/>
        <v>44927</v>
      </c>
    </row>
    <row r="620" spans="1:10">
      <c r="A620" s="112">
        <v>619</v>
      </c>
      <c r="B620" s="112">
        <v>41</v>
      </c>
      <c r="C620" s="112" t="s">
        <v>0</v>
      </c>
      <c r="D620" s="112">
        <v>22</v>
      </c>
      <c r="E620" s="112">
        <v>1</v>
      </c>
      <c r="F620" s="112">
        <v>927000</v>
      </c>
      <c r="G620" s="112">
        <v>12</v>
      </c>
      <c r="H620" s="112">
        <v>224</v>
      </c>
      <c r="I620" s="112">
        <v>12956</v>
      </c>
      <c r="J620" s="174">
        <f t="shared" si="9"/>
        <v>38108</v>
      </c>
    </row>
    <row r="621" spans="1:10">
      <c r="A621" s="112">
        <v>620</v>
      </c>
      <c r="B621" s="112">
        <v>38</v>
      </c>
      <c r="C621" s="112" t="s">
        <v>1</v>
      </c>
      <c r="D621" s="112">
        <v>16</v>
      </c>
      <c r="E621" s="112">
        <v>1</v>
      </c>
      <c r="F621" s="112">
        <v>780000</v>
      </c>
      <c r="G621" s="112">
        <v>6</v>
      </c>
      <c r="H621" s="112">
        <v>122</v>
      </c>
      <c r="I621" s="112">
        <v>14437</v>
      </c>
      <c r="J621" s="174">
        <f t="shared" si="9"/>
        <v>41214</v>
      </c>
    </row>
    <row r="622" spans="1:10">
      <c r="A622" s="112">
        <v>621</v>
      </c>
      <c r="B622" s="112">
        <v>28</v>
      </c>
      <c r="C622" s="112" t="s">
        <v>1</v>
      </c>
      <c r="D622" s="112">
        <v>16</v>
      </c>
      <c r="E622" s="112">
        <v>1</v>
      </c>
      <c r="F622" s="112">
        <v>782000</v>
      </c>
      <c r="G622" s="112">
        <v>6</v>
      </c>
      <c r="H622" s="112">
        <v>168</v>
      </c>
      <c r="I622" s="112">
        <v>15254</v>
      </c>
      <c r="J622" s="174">
        <f t="shared" si="9"/>
        <v>39814</v>
      </c>
    </row>
    <row r="623" spans="1:10">
      <c r="A623" s="112">
        <v>622</v>
      </c>
      <c r="B623" s="112">
        <v>40</v>
      </c>
      <c r="C623" s="112" t="s">
        <v>0</v>
      </c>
      <c r="D623" s="112">
        <v>22</v>
      </c>
      <c r="E623" s="112">
        <v>1</v>
      </c>
      <c r="F623" s="112">
        <v>790000</v>
      </c>
      <c r="G623" s="112">
        <v>12</v>
      </c>
      <c r="H623" s="112">
        <v>107</v>
      </c>
      <c r="I623" s="112">
        <v>24232</v>
      </c>
      <c r="J623" s="174">
        <f t="shared" si="9"/>
        <v>41671</v>
      </c>
    </row>
    <row r="624" spans="1:10">
      <c r="A624" s="112">
        <v>623</v>
      </c>
      <c r="B624" s="112">
        <v>48</v>
      </c>
      <c r="C624" s="112" t="s">
        <v>1</v>
      </c>
      <c r="D624" s="112">
        <v>22</v>
      </c>
      <c r="E624" s="112">
        <v>1</v>
      </c>
      <c r="F624" s="112">
        <v>240000</v>
      </c>
      <c r="G624" s="112">
        <v>12</v>
      </c>
      <c r="H624" s="112">
        <v>38</v>
      </c>
      <c r="I624" s="112">
        <v>15306</v>
      </c>
      <c r="J624" s="174">
        <f t="shared" si="9"/>
        <v>43770</v>
      </c>
    </row>
    <row r="625" spans="1:10">
      <c r="A625" s="112">
        <v>624</v>
      </c>
      <c r="B625" s="112">
        <v>50</v>
      </c>
      <c r="C625" s="112" t="s">
        <v>0</v>
      </c>
      <c r="D625" s="112">
        <v>22</v>
      </c>
      <c r="E625" s="112">
        <v>1</v>
      </c>
      <c r="F625" s="112">
        <v>354000</v>
      </c>
      <c r="G625" s="112">
        <v>12</v>
      </c>
      <c r="H625" s="112">
        <v>195</v>
      </c>
      <c r="I625" s="112">
        <v>19515</v>
      </c>
      <c r="J625" s="174">
        <f t="shared" si="9"/>
        <v>38991</v>
      </c>
    </row>
    <row r="626" spans="1:10">
      <c r="A626" s="112">
        <v>625</v>
      </c>
      <c r="B626" s="112">
        <v>25</v>
      </c>
      <c r="C626" s="112" t="s">
        <v>0</v>
      </c>
      <c r="D626" s="112">
        <v>22</v>
      </c>
      <c r="E626" s="112">
        <v>1</v>
      </c>
      <c r="F626" s="112">
        <v>748000</v>
      </c>
      <c r="G626" s="112">
        <v>12</v>
      </c>
      <c r="H626" s="112">
        <v>97</v>
      </c>
      <c r="I626" s="112">
        <v>13170</v>
      </c>
      <c r="J626" s="174">
        <f t="shared" si="9"/>
        <v>41974</v>
      </c>
    </row>
    <row r="627" spans="1:10">
      <c r="A627" s="112">
        <v>626</v>
      </c>
      <c r="B627" s="112">
        <v>48</v>
      </c>
      <c r="C627" s="112" t="s">
        <v>0</v>
      </c>
      <c r="D627" s="112">
        <v>16</v>
      </c>
      <c r="E627" s="112">
        <v>1</v>
      </c>
      <c r="F627" s="112">
        <v>206000</v>
      </c>
      <c r="G627" s="112">
        <v>6</v>
      </c>
      <c r="H627" s="112">
        <v>150</v>
      </c>
      <c r="I627" s="112">
        <v>12684</v>
      </c>
      <c r="J627" s="174">
        <f t="shared" si="9"/>
        <v>40360</v>
      </c>
    </row>
    <row r="628" spans="1:10">
      <c r="A628" s="112">
        <v>627</v>
      </c>
      <c r="B628" s="112">
        <v>45</v>
      </c>
      <c r="C628" s="112" t="s">
        <v>0</v>
      </c>
      <c r="D628" s="112">
        <v>16</v>
      </c>
      <c r="E628" s="112">
        <v>1</v>
      </c>
      <c r="F628" s="112">
        <v>382000</v>
      </c>
      <c r="G628" s="112">
        <v>6</v>
      </c>
      <c r="H628" s="112">
        <v>127</v>
      </c>
      <c r="I628" s="112">
        <v>4981</v>
      </c>
      <c r="J628" s="174">
        <f t="shared" si="9"/>
        <v>41061</v>
      </c>
    </row>
    <row r="629" spans="1:10">
      <c r="A629" s="112">
        <v>628</v>
      </c>
      <c r="B629" s="112">
        <v>57</v>
      </c>
      <c r="C629" s="112" t="s">
        <v>0</v>
      </c>
      <c r="D629" s="112">
        <v>16</v>
      </c>
      <c r="E629" s="112">
        <v>1</v>
      </c>
      <c r="F629" s="112">
        <v>135000</v>
      </c>
      <c r="G629" s="112">
        <v>6</v>
      </c>
      <c r="H629" s="112">
        <v>71</v>
      </c>
      <c r="I629" s="112">
        <v>17377</v>
      </c>
      <c r="J629" s="174">
        <f t="shared" si="9"/>
        <v>42767</v>
      </c>
    </row>
    <row r="630" spans="1:10">
      <c r="A630" s="112">
        <v>629</v>
      </c>
      <c r="B630" s="112">
        <v>55</v>
      </c>
      <c r="C630" s="112" t="s">
        <v>0</v>
      </c>
      <c r="D630" s="112">
        <v>16</v>
      </c>
      <c r="E630" s="112">
        <v>1</v>
      </c>
      <c r="F630" s="112">
        <v>274000</v>
      </c>
      <c r="G630" s="112">
        <v>6</v>
      </c>
      <c r="H630" s="112">
        <v>0</v>
      </c>
      <c r="I630" s="112">
        <v>14174</v>
      </c>
      <c r="J630" s="174">
        <f t="shared" si="9"/>
        <v>44927</v>
      </c>
    </row>
    <row r="631" spans="1:10">
      <c r="A631" s="112">
        <v>630</v>
      </c>
      <c r="B631" s="112">
        <v>49</v>
      </c>
      <c r="C631" s="112" t="s">
        <v>0</v>
      </c>
      <c r="D631" s="112">
        <v>16</v>
      </c>
      <c r="E631" s="112">
        <v>1</v>
      </c>
      <c r="F631" s="112">
        <v>714000</v>
      </c>
      <c r="G631" s="112">
        <v>6</v>
      </c>
      <c r="H631" s="112">
        <v>170</v>
      </c>
      <c r="I631" s="112">
        <v>20942</v>
      </c>
      <c r="J631" s="174">
        <f t="shared" si="9"/>
        <v>39753</v>
      </c>
    </row>
    <row r="632" spans="1:10">
      <c r="A632" s="112">
        <v>631</v>
      </c>
      <c r="B632" s="112">
        <v>46</v>
      </c>
      <c r="C632" s="112" t="s">
        <v>0</v>
      </c>
      <c r="D632" s="112">
        <v>16</v>
      </c>
      <c r="E632" s="112">
        <v>1</v>
      </c>
      <c r="F632" s="112">
        <v>846000</v>
      </c>
      <c r="G632" s="112">
        <v>6</v>
      </c>
      <c r="H632" s="112">
        <v>48</v>
      </c>
      <c r="I632" s="112">
        <v>17520</v>
      </c>
      <c r="J632" s="174">
        <f t="shared" si="9"/>
        <v>43466</v>
      </c>
    </row>
    <row r="633" spans="1:10">
      <c r="A633" s="112">
        <v>632</v>
      </c>
      <c r="B633" s="112">
        <v>43</v>
      </c>
      <c r="C633" s="112" t="s">
        <v>0</v>
      </c>
      <c r="D633" s="112">
        <v>16</v>
      </c>
      <c r="E633" s="112">
        <v>1</v>
      </c>
      <c r="F633" s="112">
        <v>988000</v>
      </c>
      <c r="G633" s="112">
        <v>6</v>
      </c>
      <c r="H633" s="112">
        <v>132</v>
      </c>
      <c r="I633" s="112">
        <v>14512</v>
      </c>
      <c r="J633" s="174">
        <f t="shared" si="9"/>
        <v>40909</v>
      </c>
    </row>
    <row r="634" spans="1:10">
      <c r="A634" s="112">
        <v>633</v>
      </c>
      <c r="B634" s="112">
        <v>55</v>
      </c>
      <c r="C634" s="112" t="s">
        <v>0</v>
      </c>
      <c r="D634" s="112">
        <v>22</v>
      </c>
      <c r="E634" s="112">
        <v>1</v>
      </c>
      <c r="F634" s="112">
        <v>895000</v>
      </c>
      <c r="G634" s="112">
        <v>12</v>
      </c>
      <c r="H634" s="112">
        <v>93</v>
      </c>
      <c r="I634" s="112">
        <v>23629</v>
      </c>
      <c r="J634" s="174">
        <f t="shared" si="9"/>
        <v>42095</v>
      </c>
    </row>
    <row r="635" spans="1:10">
      <c r="A635" s="112">
        <v>634</v>
      </c>
      <c r="B635" s="112">
        <v>57</v>
      </c>
      <c r="C635" s="112" t="s">
        <v>1</v>
      </c>
      <c r="D635" s="112">
        <v>22</v>
      </c>
      <c r="E635" s="112">
        <v>1</v>
      </c>
      <c r="F635" s="112">
        <v>781000</v>
      </c>
      <c r="G635" s="112">
        <v>12</v>
      </c>
      <c r="H635" s="112">
        <v>100</v>
      </c>
      <c r="I635" s="112">
        <v>18550</v>
      </c>
      <c r="J635" s="174">
        <f t="shared" si="9"/>
        <v>41883</v>
      </c>
    </row>
    <row r="636" spans="1:10">
      <c r="A636" s="112">
        <v>635</v>
      </c>
      <c r="B636" s="112">
        <v>32</v>
      </c>
      <c r="C636" s="112" t="s">
        <v>1</v>
      </c>
      <c r="D636" s="112">
        <v>16</v>
      </c>
      <c r="E636" s="112">
        <v>1</v>
      </c>
      <c r="F636" s="112">
        <v>870000</v>
      </c>
      <c r="G636" s="112">
        <v>6</v>
      </c>
      <c r="H636" s="112">
        <v>0</v>
      </c>
      <c r="I636" s="112">
        <v>22770</v>
      </c>
      <c r="J636" s="174">
        <f t="shared" si="9"/>
        <v>44927</v>
      </c>
    </row>
    <row r="637" spans="1:10">
      <c r="A637" s="112">
        <v>636</v>
      </c>
      <c r="B637" s="112">
        <v>36</v>
      </c>
      <c r="C637" s="112" t="s">
        <v>1</v>
      </c>
      <c r="D637" s="112">
        <v>22</v>
      </c>
      <c r="E637" s="112">
        <v>1</v>
      </c>
      <c r="F637" s="112">
        <v>883000</v>
      </c>
      <c r="G637" s="112">
        <v>12</v>
      </c>
      <c r="H637" s="112">
        <v>215</v>
      </c>
      <c r="I637" s="112">
        <v>15974</v>
      </c>
      <c r="J637" s="174">
        <f t="shared" si="9"/>
        <v>38384</v>
      </c>
    </row>
    <row r="638" spans="1:10">
      <c r="A638" s="112">
        <v>637</v>
      </c>
      <c r="B638" s="112">
        <v>42</v>
      </c>
      <c r="C638" s="112" t="s">
        <v>0</v>
      </c>
      <c r="D638" s="112">
        <v>22</v>
      </c>
      <c r="E638" s="112">
        <v>1</v>
      </c>
      <c r="F638" s="112">
        <v>676000</v>
      </c>
      <c r="G638" s="112">
        <v>12</v>
      </c>
      <c r="H638" s="112">
        <v>6</v>
      </c>
      <c r="I638" s="112">
        <v>5862</v>
      </c>
      <c r="J638" s="174">
        <f t="shared" si="9"/>
        <v>44743</v>
      </c>
    </row>
    <row r="639" spans="1:10">
      <c r="A639" s="112">
        <v>638</v>
      </c>
      <c r="B639" s="112">
        <v>38</v>
      </c>
      <c r="C639" s="112" t="s">
        <v>0</v>
      </c>
      <c r="D639" s="112">
        <v>16</v>
      </c>
      <c r="E639" s="112">
        <v>1</v>
      </c>
      <c r="F639" s="112">
        <v>559000</v>
      </c>
      <c r="G639" s="112">
        <v>6</v>
      </c>
      <c r="H639" s="112">
        <v>169</v>
      </c>
      <c r="I639" s="112">
        <v>8106</v>
      </c>
      <c r="J639" s="174">
        <f t="shared" si="9"/>
        <v>39783</v>
      </c>
    </row>
    <row r="640" spans="1:10">
      <c r="A640" s="112">
        <v>639</v>
      </c>
      <c r="B640" s="112">
        <v>31</v>
      </c>
      <c r="C640" s="112" t="s">
        <v>0</v>
      </c>
      <c r="D640" s="112">
        <v>16</v>
      </c>
      <c r="E640" s="112">
        <v>1</v>
      </c>
      <c r="F640" s="112">
        <v>720000</v>
      </c>
      <c r="G640" s="112">
        <v>6</v>
      </c>
      <c r="H640" s="112">
        <v>27</v>
      </c>
      <c r="I640" s="112">
        <v>17004</v>
      </c>
      <c r="J640" s="174">
        <f t="shared" si="9"/>
        <v>44105</v>
      </c>
    </row>
    <row r="641" spans="1:10">
      <c r="A641" s="112">
        <v>640</v>
      </c>
      <c r="B641" s="112">
        <v>37</v>
      </c>
      <c r="C641" s="112" t="s">
        <v>1</v>
      </c>
      <c r="D641" s="112">
        <v>16</v>
      </c>
      <c r="E641" s="112">
        <v>1</v>
      </c>
      <c r="F641" s="112">
        <v>756000</v>
      </c>
      <c r="G641" s="112">
        <v>6</v>
      </c>
      <c r="H641" s="112">
        <v>126</v>
      </c>
      <c r="I641" s="112">
        <v>23217</v>
      </c>
      <c r="J641" s="174">
        <f t="shared" si="9"/>
        <v>41091</v>
      </c>
    </row>
    <row r="642" spans="1:10">
      <c r="A642" s="112">
        <v>641</v>
      </c>
      <c r="B642" s="112">
        <v>47</v>
      </c>
      <c r="C642" s="112" t="s">
        <v>0</v>
      </c>
      <c r="D642" s="112">
        <v>22</v>
      </c>
      <c r="E642" s="112">
        <v>1</v>
      </c>
      <c r="F642" s="112">
        <v>163000</v>
      </c>
      <c r="G642" s="112">
        <v>12</v>
      </c>
      <c r="H642" s="112">
        <v>195</v>
      </c>
      <c r="I642" s="112">
        <v>18022</v>
      </c>
      <c r="J642" s="174">
        <f t="shared" ref="J642:J705" si="10">EDATE(DATE(YEAR(Valn_date),MONTH(Valn_date),DAY(Valn_date)+1),-H642)</f>
        <v>38991</v>
      </c>
    </row>
    <row r="643" spans="1:10">
      <c r="A643" s="112">
        <v>642</v>
      </c>
      <c r="B643" s="112">
        <v>42</v>
      </c>
      <c r="C643" s="112" t="s">
        <v>0</v>
      </c>
      <c r="D643" s="112">
        <v>16</v>
      </c>
      <c r="E643" s="112">
        <v>1</v>
      </c>
      <c r="F643" s="112">
        <v>858000</v>
      </c>
      <c r="G643" s="112">
        <v>6</v>
      </c>
      <c r="H643" s="112">
        <v>0</v>
      </c>
      <c r="I643" s="112">
        <v>15025</v>
      </c>
      <c r="J643" s="174">
        <f t="shared" si="10"/>
        <v>44927</v>
      </c>
    </row>
    <row r="644" spans="1:10">
      <c r="A644" s="112">
        <v>643</v>
      </c>
      <c r="B644" s="112">
        <v>44</v>
      </c>
      <c r="C644" s="112" t="s">
        <v>0</v>
      </c>
      <c r="D644" s="112">
        <v>16</v>
      </c>
      <c r="E644" s="112">
        <v>1</v>
      </c>
      <c r="F644" s="112">
        <v>536000</v>
      </c>
      <c r="G644" s="112">
        <v>6</v>
      </c>
      <c r="H644" s="112">
        <v>117</v>
      </c>
      <c r="I644" s="112">
        <v>16031</v>
      </c>
      <c r="J644" s="174">
        <f t="shared" si="10"/>
        <v>41365</v>
      </c>
    </row>
    <row r="645" spans="1:10">
      <c r="A645" s="112">
        <v>644</v>
      </c>
      <c r="B645" s="112">
        <v>26</v>
      </c>
      <c r="C645" s="112" t="s">
        <v>1</v>
      </c>
      <c r="D645" s="112">
        <v>16</v>
      </c>
      <c r="E645" s="112">
        <v>1</v>
      </c>
      <c r="F645" s="112">
        <v>596000</v>
      </c>
      <c r="G645" s="112">
        <v>6</v>
      </c>
      <c r="H645" s="112">
        <v>162</v>
      </c>
      <c r="I645" s="112">
        <v>8270</v>
      </c>
      <c r="J645" s="174">
        <f t="shared" si="10"/>
        <v>39995</v>
      </c>
    </row>
    <row r="646" spans="1:10">
      <c r="A646" s="112">
        <v>645</v>
      </c>
      <c r="B646" s="112">
        <v>48</v>
      </c>
      <c r="C646" s="112" t="s">
        <v>1</v>
      </c>
      <c r="D646" s="112">
        <v>22</v>
      </c>
      <c r="E646" s="112">
        <v>1</v>
      </c>
      <c r="F646" s="112">
        <v>484000</v>
      </c>
      <c r="G646" s="112">
        <v>12</v>
      </c>
      <c r="H646" s="112">
        <v>129</v>
      </c>
      <c r="I646" s="112">
        <v>4154</v>
      </c>
      <c r="J646" s="174">
        <f t="shared" si="10"/>
        <v>41000</v>
      </c>
    </row>
    <row r="647" spans="1:10">
      <c r="A647" s="112">
        <v>646</v>
      </c>
      <c r="B647" s="112">
        <v>41</v>
      </c>
      <c r="C647" s="112" t="s">
        <v>0</v>
      </c>
      <c r="D647" s="112">
        <v>22</v>
      </c>
      <c r="E647" s="112">
        <v>1</v>
      </c>
      <c r="F647" s="112">
        <v>223000</v>
      </c>
      <c r="G647" s="112">
        <v>12</v>
      </c>
      <c r="H647" s="112">
        <v>164</v>
      </c>
      <c r="I647" s="112">
        <v>2542</v>
      </c>
      <c r="J647" s="174">
        <f t="shared" si="10"/>
        <v>39934</v>
      </c>
    </row>
    <row r="648" spans="1:10">
      <c r="A648" s="112">
        <v>647</v>
      </c>
      <c r="B648" s="112">
        <v>59</v>
      </c>
      <c r="C648" s="112" t="s">
        <v>1</v>
      </c>
      <c r="D648" s="112">
        <v>16</v>
      </c>
      <c r="E648" s="112">
        <v>1</v>
      </c>
      <c r="F648" s="112">
        <v>881000</v>
      </c>
      <c r="G648" s="112">
        <v>6</v>
      </c>
      <c r="H648" s="112">
        <v>135</v>
      </c>
      <c r="I648" s="112">
        <v>18619</v>
      </c>
      <c r="J648" s="174">
        <f t="shared" si="10"/>
        <v>40817</v>
      </c>
    </row>
    <row r="649" spans="1:10">
      <c r="A649" s="112">
        <v>648</v>
      </c>
      <c r="B649" s="112">
        <v>36</v>
      </c>
      <c r="C649" s="112" t="s">
        <v>1</v>
      </c>
      <c r="D649" s="112">
        <v>22</v>
      </c>
      <c r="E649" s="112">
        <v>1</v>
      </c>
      <c r="F649" s="112">
        <v>678000</v>
      </c>
      <c r="G649" s="112">
        <v>12</v>
      </c>
      <c r="H649" s="112">
        <v>119</v>
      </c>
      <c r="I649" s="112">
        <v>13829</v>
      </c>
      <c r="J649" s="174">
        <f t="shared" si="10"/>
        <v>41306</v>
      </c>
    </row>
    <row r="650" spans="1:10">
      <c r="A650" s="112">
        <v>649</v>
      </c>
      <c r="B650" s="112">
        <v>43</v>
      </c>
      <c r="C650" s="112" t="s">
        <v>0</v>
      </c>
      <c r="D650" s="112">
        <v>16</v>
      </c>
      <c r="E650" s="112">
        <v>1</v>
      </c>
      <c r="F650" s="112">
        <v>322000</v>
      </c>
      <c r="G650" s="112">
        <v>6</v>
      </c>
      <c r="H650" s="112">
        <v>26</v>
      </c>
      <c r="I650" s="112">
        <v>18206</v>
      </c>
      <c r="J650" s="174">
        <f t="shared" si="10"/>
        <v>44136</v>
      </c>
    </row>
    <row r="651" spans="1:10">
      <c r="A651" s="112">
        <v>650</v>
      </c>
      <c r="B651" s="112">
        <v>33</v>
      </c>
      <c r="C651" s="112" t="s">
        <v>0</v>
      </c>
      <c r="D651" s="112">
        <v>22</v>
      </c>
      <c r="E651" s="112">
        <v>1</v>
      </c>
      <c r="F651" s="112">
        <v>421000</v>
      </c>
      <c r="G651" s="112">
        <v>12</v>
      </c>
      <c r="H651" s="112">
        <v>100</v>
      </c>
      <c r="I651" s="112">
        <v>21779</v>
      </c>
      <c r="J651" s="174">
        <f t="shared" si="10"/>
        <v>41883</v>
      </c>
    </row>
    <row r="652" spans="1:10">
      <c r="A652" s="112">
        <v>651</v>
      </c>
      <c r="B652" s="112">
        <v>43</v>
      </c>
      <c r="C652" s="112" t="s">
        <v>1</v>
      </c>
      <c r="D652" s="112">
        <v>16</v>
      </c>
      <c r="E652" s="112">
        <v>1</v>
      </c>
      <c r="F652" s="112">
        <v>534000</v>
      </c>
      <c r="G652" s="112">
        <v>6</v>
      </c>
      <c r="H652" s="112">
        <v>153</v>
      </c>
      <c r="I652" s="112">
        <v>3966</v>
      </c>
      <c r="J652" s="174">
        <f t="shared" si="10"/>
        <v>40269</v>
      </c>
    </row>
    <row r="653" spans="1:10">
      <c r="A653" s="112">
        <v>652</v>
      </c>
      <c r="B653" s="112">
        <v>33</v>
      </c>
      <c r="C653" s="112" t="s">
        <v>1</v>
      </c>
      <c r="D653" s="112">
        <v>16</v>
      </c>
      <c r="E653" s="112">
        <v>1</v>
      </c>
      <c r="F653" s="112">
        <v>277000</v>
      </c>
      <c r="G653" s="112">
        <v>6</v>
      </c>
      <c r="H653" s="112">
        <v>115</v>
      </c>
      <c r="I653" s="112">
        <v>8490</v>
      </c>
      <c r="J653" s="174">
        <f t="shared" si="10"/>
        <v>41426</v>
      </c>
    </row>
    <row r="654" spans="1:10">
      <c r="A654" s="112">
        <v>653</v>
      </c>
      <c r="B654" s="112">
        <v>29</v>
      </c>
      <c r="C654" s="112" t="s">
        <v>0</v>
      </c>
      <c r="D654" s="112">
        <v>16</v>
      </c>
      <c r="E654" s="112">
        <v>1</v>
      </c>
      <c r="F654" s="112">
        <v>635000</v>
      </c>
      <c r="G654" s="112">
        <v>6</v>
      </c>
      <c r="H654" s="112">
        <v>136</v>
      </c>
      <c r="I654" s="112">
        <v>4938</v>
      </c>
      <c r="J654" s="174">
        <f t="shared" si="10"/>
        <v>40787</v>
      </c>
    </row>
    <row r="655" spans="1:10">
      <c r="A655" s="112">
        <v>654</v>
      </c>
      <c r="B655" s="112">
        <v>53</v>
      </c>
      <c r="C655" s="112" t="s">
        <v>0</v>
      </c>
      <c r="D655" s="112">
        <v>16</v>
      </c>
      <c r="E655" s="112">
        <v>1</v>
      </c>
      <c r="F655" s="112">
        <v>514000</v>
      </c>
      <c r="G655" s="112">
        <v>6</v>
      </c>
      <c r="H655" s="112">
        <v>72</v>
      </c>
      <c r="I655" s="112">
        <v>21113</v>
      </c>
      <c r="J655" s="174">
        <f t="shared" si="10"/>
        <v>42736</v>
      </c>
    </row>
    <row r="656" spans="1:10">
      <c r="A656" s="112">
        <v>655</v>
      </c>
      <c r="B656" s="112">
        <v>43</v>
      </c>
      <c r="C656" s="112" t="s">
        <v>1</v>
      </c>
      <c r="D656" s="112">
        <v>22</v>
      </c>
      <c r="E656" s="112">
        <v>1</v>
      </c>
      <c r="F656" s="112">
        <v>798000</v>
      </c>
      <c r="G656" s="112">
        <v>12</v>
      </c>
      <c r="H656" s="112">
        <v>233</v>
      </c>
      <c r="I656" s="112">
        <v>14687</v>
      </c>
      <c r="J656" s="174">
        <f t="shared" si="10"/>
        <v>37834</v>
      </c>
    </row>
    <row r="657" spans="1:10">
      <c r="A657" s="112">
        <v>656</v>
      </c>
      <c r="B657" s="112">
        <v>38</v>
      </c>
      <c r="C657" s="112" t="s">
        <v>0</v>
      </c>
      <c r="D657" s="112">
        <v>22</v>
      </c>
      <c r="E657" s="112">
        <v>1</v>
      </c>
      <c r="F657" s="112">
        <v>815000</v>
      </c>
      <c r="G657" s="112">
        <v>12</v>
      </c>
      <c r="H657" s="112">
        <v>235</v>
      </c>
      <c r="I657" s="112">
        <v>6981</v>
      </c>
      <c r="J657" s="174">
        <f t="shared" si="10"/>
        <v>37773</v>
      </c>
    </row>
    <row r="658" spans="1:10">
      <c r="A658" s="112">
        <v>657</v>
      </c>
      <c r="B658" s="112">
        <v>33</v>
      </c>
      <c r="C658" s="112" t="s">
        <v>0</v>
      </c>
      <c r="D658" s="112">
        <v>22</v>
      </c>
      <c r="E658" s="112">
        <v>1</v>
      </c>
      <c r="F658" s="112">
        <v>755000</v>
      </c>
      <c r="G658" s="112">
        <v>12</v>
      </c>
      <c r="H658" s="112">
        <v>109</v>
      </c>
      <c r="I658" s="112">
        <v>11938</v>
      </c>
      <c r="J658" s="174">
        <f t="shared" si="10"/>
        <v>41609</v>
      </c>
    </row>
    <row r="659" spans="1:10">
      <c r="A659" s="112">
        <v>658</v>
      </c>
      <c r="B659" s="112">
        <v>60</v>
      </c>
      <c r="C659" s="112" t="s">
        <v>1</v>
      </c>
      <c r="D659" s="112">
        <v>22</v>
      </c>
      <c r="E659" s="112">
        <v>1</v>
      </c>
      <c r="F659" s="112">
        <v>537000</v>
      </c>
      <c r="G659" s="112">
        <v>12</v>
      </c>
      <c r="H659" s="112">
        <v>25</v>
      </c>
      <c r="I659" s="112">
        <v>17961</v>
      </c>
      <c r="J659" s="174">
        <f t="shared" si="10"/>
        <v>44166</v>
      </c>
    </row>
    <row r="660" spans="1:10">
      <c r="A660" s="112">
        <v>659</v>
      </c>
      <c r="B660" s="112">
        <v>44</v>
      </c>
      <c r="C660" s="112" t="s">
        <v>0</v>
      </c>
      <c r="D660" s="112">
        <v>22</v>
      </c>
      <c r="E660" s="112">
        <v>1</v>
      </c>
      <c r="F660" s="112">
        <v>598000</v>
      </c>
      <c r="G660" s="112">
        <v>12</v>
      </c>
      <c r="H660" s="112">
        <v>12</v>
      </c>
      <c r="I660" s="112">
        <v>2382</v>
      </c>
      <c r="J660" s="174">
        <f t="shared" si="10"/>
        <v>44562</v>
      </c>
    </row>
    <row r="661" spans="1:10">
      <c r="A661" s="112">
        <v>660</v>
      </c>
      <c r="B661" s="112">
        <v>39</v>
      </c>
      <c r="C661" s="112" t="s">
        <v>1</v>
      </c>
      <c r="D661" s="112">
        <v>22</v>
      </c>
      <c r="E661" s="112">
        <v>1</v>
      </c>
      <c r="F661" s="112">
        <v>367000</v>
      </c>
      <c r="G661" s="112">
        <v>12</v>
      </c>
      <c r="H661" s="112">
        <v>250</v>
      </c>
      <c r="I661" s="112">
        <v>13085</v>
      </c>
      <c r="J661" s="174">
        <f t="shared" si="10"/>
        <v>37316</v>
      </c>
    </row>
    <row r="662" spans="1:10">
      <c r="A662" s="112">
        <v>661</v>
      </c>
      <c r="B662" s="112">
        <v>53</v>
      </c>
      <c r="C662" s="112" t="s">
        <v>1</v>
      </c>
      <c r="D662" s="112">
        <v>22</v>
      </c>
      <c r="E662" s="112">
        <v>1</v>
      </c>
      <c r="F662" s="112">
        <v>391000</v>
      </c>
      <c r="G662" s="112">
        <v>12</v>
      </c>
      <c r="H662" s="112">
        <v>206</v>
      </c>
      <c r="I662" s="112">
        <v>20353</v>
      </c>
      <c r="J662" s="174">
        <f t="shared" si="10"/>
        <v>38657</v>
      </c>
    </row>
    <row r="663" spans="1:10">
      <c r="A663" s="112">
        <v>662</v>
      </c>
      <c r="B663" s="112">
        <v>50</v>
      </c>
      <c r="C663" s="112" t="s">
        <v>1</v>
      </c>
      <c r="D663" s="112">
        <v>22</v>
      </c>
      <c r="E663" s="112">
        <v>1</v>
      </c>
      <c r="F663" s="112">
        <v>188000</v>
      </c>
      <c r="G663" s="112">
        <v>12</v>
      </c>
      <c r="H663" s="112">
        <v>184</v>
      </c>
      <c r="I663" s="112">
        <v>22250</v>
      </c>
      <c r="J663" s="174">
        <f t="shared" si="10"/>
        <v>39326</v>
      </c>
    </row>
    <row r="664" spans="1:10">
      <c r="A664" s="112">
        <v>663</v>
      </c>
      <c r="B664" s="112">
        <v>36</v>
      </c>
      <c r="C664" s="112" t="s">
        <v>1</v>
      </c>
      <c r="D664" s="112">
        <v>22</v>
      </c>
      <c r="E664" s="112">
        <v>1</v>
      </c>
      <c r="F664" s="112">
        <v>909000</v>
      </c>
      <c r="G664" s="112">
        <v>12</v>
      </c>
      <c r="H664" s="112">
        <v>185</v>
      </c>
      <c r="I664" s="112">
        <v>15162</v>
      </c>
      <c r="J664" s="174">
        <f t="shared" si="10"/>
        <v>39295</v>
      </c>
    </row>
    <row r="665" spans="1:10">
      <c r="A665" s="112">
        <v>664</v>
      </c>
      <c r="B665" s="112">
        <v>35</v>
      </c>
      <c r="C665" s="112" t="s">
        <v>1</v>
      </c>
      <c r="D665" s="112">
        <v>22</v>
      </c>
      <c r="E665" s="112">
        <v>1</v>
      </c>
      <c r="F665" s="112">
        <v>420000</v>
      </c>
      <c r="G665" s="112">
        <v>12</v>
      </c>
      <c r="H665" s="112">
        <v>50</v>
      </c>
      <c r="I665" s="112">
        <v>13560</v>
      </c>
      <c r="J665" s="174">
        <f t="shared" si="10"/>
        <v>43405</v>
      </c>
    </row>
    <row r="666" spans="1:10">
      <c r="A666" s="112">
        <v>665</v>
      </c>
      <c r="B666" s="112">
        <v>47</v>
      </c>
      <c r="C666" s="112" t="s">
        <v>1</v>
      </c>
      <c r="D666" s="112">
        <v>22</v>
      </c>
      <c r="E666" s="112">
        <v>1</v>
      </c>
      <c r="F666" s="112">
        <v>461000</v>
      </c>
      <c r="G666" s="112">
        <v>12</v>
      </c>
      <c r="H666" s="112">
        <v>174</v>
      </c>
      <c r="I666" s="112">
        <v>6387</v>
      </c>
      <c r="J666" s="174">
        <f t="shared" si="10"/>
        <v>39630</v>
      </c>
    </row>
    <row r="667" spans="1:10">
      <c r="A667" s="112">
        <v>666</v>
      </c>
      <c r="B667" s="112">
        <v>54</v>
      </c>
      <c r="C667" s="112" t="s">
        <v>1</v>
      </c>
      <c r="D667" s="112">
        <v>22</v>
      </c>
      <c r="E667" s="112">
        <v>1</v>
      </c>
      <c r="F667" s="112">
        <v>522000</v>
      </c>
      <c r="G667" s="112">
        <v>12</v>
      </c>
      <c r="H667" s="112">
        <v>32</v>
      </c>
      <c r="I667" s="112">
        <v>1441</v>
      </c>
      <c r="J667" s="174">
        <f t="shared" si="10"/>
        <v>43952</v>
      </c>
    </row>
    <row r="668" spans="1:10">
      <c r="A668" s="112">
        <v>667</v>
      </c>
      <c r="B668" s="112">
        <v>37</v>
      </c>
      <c r="C668" s="112" t="s">
        <v>0</v>
      </c>
      <c r="D668" s="112">
        <v>16</v>
      </c>
      <c r="E668" s="112">
        <v>1</v>
      </c>
      <c r="F668" s="112">
        <v>942000</v>
      </c>
      <c r="G668" s="112">
        <v>6</v>
      </c>
      <c r="H668" s="112">
        <v>158</v>
      </c>
      <c r="I668" s="112">
        <v>8029</v>
      </c>
      <c r="J668" s="174">
        <f t="shared" si="10"/>
        <v>40118</v>
      </c>
    </row>
    <row r="669" spans="1:10">
      <c r="A669" s="112">
        <v>668</v>
      </c>
      <c r="B669" s="112">
        <v>32</v>
      </c>
      <c r="C669" s="112" t="s">
        <v>0</v>
      </c>
      <c r="D669" s="112">
        <v>16</v>
      </c>
      <c r="E669" s="112">
        <v>1</v>
      </c>
      <c r="F669" s="112">
        <v>713000</v>
      </c>
      <c r="G669" s="112">
        <v>6</v>
      </c>
      <c r="H669" s="112">
        <v>85</v>
      </c>
      <c r="I669" s="112">
        <v>3479</v>
      </c>
      <c r="J669" s="174">
        <f t="shared" si="10"/>
        <v>42339</v>
      </c>
    </row>
    <row r="670" spans="1:10">
      <c r="A670" s="112">
        <v>669</v>
      </c>
      <c r="B670" s="112">
        <v>36</v>
      </c>
      <c r="C670" s="112" t="s">
        <v>1</v>
      </c>
      <c r="D670" s="112">
        <v>22</v>
      </c>
      <c r="E670" s="112">
        <v>1</v>
      </c>
      <c r="F670" s="112">
        <v>840000</v>
      </c>
      <c r="G670" s="112">
        <v>12</v>
      </c>
      <c r="H670" s="112">
        <v>26</v>
      </c>
      <c r="I670" s="112">
        <v>21609</v>
      </c>
      <c r="J670" s="174">
        <f t="shared" si="10"/>
        <v>44136</v>
      </c>
    </row>
    <row r="671" spans="1:10">
      <c r="A671" s="112">
        <v>670</v>
      </c>
      <c r="B671" s="112">
        <v>34</v>
      </c>
      <c r="C671" s="112" t="s">
        <v>1</v>
      </c>
      <c r="D671" s="112">
        <v>16</v>
      </c>
      <c r="E671" s="112">
        <v>1</v>
      </c>
      <c r="F671" s="112">
        <v>262000</v>
      </c>
      <c r="G671" s="112">
        <v>6</v>
      </c>
      <c r="H671" s="112">
        <v>106</v>
      </c>
      <c r="I671" s="112">
        <v>1590</v>
      </c>
      <c r="J671" s="174">
        <f t="shared" si="10"/>
        <v>41699</v>
      </c>
    </row>
    <row r="672" spans="1:10">
      <c r="A672" s="112">
        <v>671</v>
      </c>
      <c r="B672" s="112">
        <v>46</v>
      </c>
      <c r="C672" s="112" t="s">
        <v>1</v>
      </c>
      <c r="D672" s="112">
        <v>16</v>
      </c>
      <c r="E672" s="112">
        <v>1</v>
      </c>
      <c r="F672" s="112">
        <v>270000</v>
      </c>
      <c r="G672" s="112">
        <v>6</v>
      </c>
      <c r="H672" s="112">
        <v>9</v>
      </c>
      <c r="I672" s="112">
        <v>20776</v>
      </c>
      <c r="J672" s="174">
        <f t="shared" si="10"/>
        <v>44652</v>
      </c>
    </row>
    <row r="673" spans="1:10">
      <c r="A673" s="112">
        <v>672</v>
      </c>
      <c r="B673" s="112">
        <v>35</v>
      </c>
      <c r="C673" s="112" t="s">
        <v>0</v>
      </c>
      <c r="D673" s="112">
        <v>22</v>
      </c>
      <c r="E673" s="112">
        <v>1</v>
      </c>
      <c r="F673" s="112">
        <v>210000</v>
      </c>
      <c r="G673" s="112">
        <v>12</v>
      </c>
      <c r="H673" s="112">
        <v>248</v>
      </c>
      <c r="I673" s="112">
        <v>10037</v>
      </c>
      <c r="J673" s="174">
        <f t="shared" si="10"/>
        <v>37377</v>
      </c>
    </row>
    <row r="674" spans="1:10">
      <c r="A674" s="112">
        <v>673</v>
      </c>
      <c r="B674" s="112">
        <v>59</v>
      </c>
      <c r="C674" s="112" t="s">
        <v>1</v>
      </c>
      <c r="D674" s="112">
        <v>22</v>
      </c>
      <c r="E674" s="112">
        <v>1</v>
      </c>
      <c r="F674" s="112">
        <v>990000</v>
      </c>
      <c r="G674" s="112">
        <v>12</v>
      </c>
      <c r="H674" s="112">
        <v>205</v>
      </c>
      <c r="I674" s="112">
        <v>11977</v>
      </c>
      <c r="J674" s="174">
        <f t="shared" si="10"/>
        <v>38687</v>
      </c>
    </row>
    <row r="675" spans="1:10">
      <c r="A675" s="112">
        <v>674</v>
      </c>
      <c r="B675" s="112">
        <v>29</v>
      </c>
      <c r="C675" s="112" t="s">
        <v>1</v>
      </c>
      <c r="D675" s="112">
        <v>22</v>
      </c>
      <c r="E675" s="112">
        <v>1</v>
      </c>
      <c r="F675" s="112">
        <v>680000</v>
      </c>
      <c r="G675" s="112">
        <v>12</v>
      </c>
      <c r="H675" s="112">
        <v>142</v>
      </c>
      <c r="I675" s="112">
        <v>5466</v>
      </c>
      <c r="J675" s="174">
        <f t="shared" si="10"/>
        <v>40603</v>
      </c>
    </row>
    <row r="676" spans="1:10">
      <c r="A676" s="112">
        <v>675</v>
      </c>
      <c r="B676" s="112">
        <v>37</v>
      </c>
      <c r="C676" s="112" t="s">
        <v>0</v>
      </c>
      <c r="D676" s="112">
        <v>16</v>
      </c>
      <c r="E676" s="112">
        <v>1</v>
      </c>
      <c r="F676" s="112">
        <v>510000</v>
      </c>
      <c r="G676" s="112">
        <v>6</v>
      </c>
      <c r="H676" s="112">
        <v>67</v>
      </c>
      <c r="I676" s="112">
        <v>15330</v>
      </c>
      <c r="J676" s="174">
        <f t="shared" si="10"/>
        <v>42887</v>
      </c>
    </row>
    <row r="677" spans="1:10">
      <c r="A677" s="112">
        <v>676</v>
      </c>
      <c r="B677" s="112">
        <v>52</v>
      </c>
      <c r="C677" s="112" t="s">
        <v>1</v>
      </c>
      <c r="D677" s="112">
        <v>22</v>
      </c>
      <c r="E677" s="112">
        <v>1</v>
      </c>
      <c r="F677" s="112">
        <v>568000</v>
      </c>
      <c r="G677" s="112">
        <v>12</v>
      </c>
      <c r="H677" s="112">
        <v>138</v>
      </c>
      <c r="I677" s="112">
        <v>4097</v>
      </c>
      <c r="J677" s="174">
        <f t="shared" si="10"/>
        <v>40725</v>
      </c>
    </row>
    <row r="678" spans="1:10">
      <c r="A678" s="112">
        <v>677</v>
      </c>
      <c r="B678" s="112">
        <v>31</v>
      </c>
      <c r="C678" s="112" t="s">
        <v>0</v>
      </c>
      <c r="D678" s="112">
        <v>22</v>
      </c>
      <c r="E678" s="112">
        <v>1</v>
      </c>
      <c r="F678" s="112">
        <v>714000</v>
      </c>
      <c r="G678" s="112">
        <v>12</v>
      </c>
      <c r="H678" s="112">
        <v>166</v>
      </c>
      <c r="I678" s="112">
        <v>11027</v>
      </c>
      <c r="J678" s="174">
        <f t="shared" si="10"/>
        <v>39873</v>
      </c>
    </row>
    <row r="679" spans="1:10">
      <c r="A679" s="112">
        <v>678</v>
      </c>
      <c r="B679" s="112">
        <v>40</v>
      </c>
      <c r="C679" s="112" t="s">
        <v>1</v>
      </c>
      <c r="D679" s="112">
        <v>22</v>
      </c>
      <c r="E679" s="112">
        <v>1</v>
      </c>
      <c r="F679" s="112">
        <v>839000</v>
      </c>
      <c r="G679" s="112">
        <v>12</v>
      </c>
      <c r="H679" s="112">
        <v>252</v>
      </c>
      <c r="I679" s="112">
        <v>18500</v>
      </c>
      <c r="J679" s="174">
        <f t="shared" si="10"/>
        <v>37257</v>
      </c>
    </row>
    <row r="680" spans="1:10">
      <c r="A680" s="112">
        <v>679</v>
      </c>
      <c r="B680" s="112">
        <v>45</v>
      </c>
      <c r="C680" s="112" t="s">
        <v>1</v>
      </c>
      <c r="D680" s="112">
        <v>16</v>
      </c>
      <c r="E680" s="112">
        <v>1</v>
      </c>
      <c r="F680" s="112">
        <v>673000</v>
      </c>
      <c r="G680" s="112">
        <v>6</v>
      </c>
      <c r="H680" s="112">
        <v>111</v>
      </c>
      <c r="I680" s="112">
        <v>1973</v>
      </c>
      <c r="J680" s="174">
        <f t="shared" si="10"/>
        <v>41548</v>
      </c>
    </row>
    <row r="681" spans="1:10">
      <c r="A681" s="112">
        <v>680</v>
      </c>
      <c r="B681" s="112">
        <v>29</v>
      </c>
      <c r="C681" s="112" t="s">
        <v>0</v>
      </c>
      <c r="D681" s="112">
        <v>16</v>
      </c>
      <c r="E681" s="112">
        <v>1</v>
      </c>
      <c r="F681" s="112">
        <v>790000</v>
      </c>
      <c r="G681" s="112">
        <v>6</v>
      </c>
      <c r="H681" s="112">
        <v>180</v>
      </c>
      <c r="I681" s="112">
        <v>13028</v>
      </c>
      <c r="J681" s="174">
        <f t="shared" si="10"/>
        <v>39448</v>
      </c>
    </row>
    <row r="682" spans="1:10">
      <c r="A682" s="112">
        <v>681</v>
      </c>
      <c r="B682" s="112">
        <v>46</v>
      </c>
      <c r="C682" s="112" t="s">
        <v>0</v>
      </c>
      <c r="D682" s="112">
        <v>22</v>
      </c>
      <c r="E682" s="112">
        <v>1</v>
      </c>
      <c r="F682" s="112">
        <v>121000</v>
      </c>
      <c r="G682" s="112">
        <v>12</v>
      </c>
      <c r="H682" s="112">
        <v>104</v>
      </c>
      <c r="I682" s="112">
        <v>1120</v>
      </c>
      <c r="J682" s="174">
        <f t="shared" si="10"/>
        <v>41760</v>
      </c>
    </row>
    <row r="683" spans="1:10">
      <c r="A683" s="112">
        <v>682</v>
      </c>
      <c r="B683" s="112">
        <v>44</v>
      </c>
      <c r="C683" s="112" t="s">
        <v>0</v>
      </c>
      <c r="D683" s="112">
        <v>16</v>
      </c>
      <c r="E683" s="112">
        <v>1</v>
      </c>
      <c r="F683" s="112">
        <v>251000</v>
      </c>
      <c r="G683" s="112">
        <v>6</v>
      </c>
      <c r="H683" s="112">
        <v>0</v>
      </c>
      <c r="I683" s="112">
        <v>6810</v>
      </c>
      <c r="J683" s="174">
        <f t="shared" si="10"/>
        <v>44927</v>
      </c>
    </row>
    <row r="684" spans="1:10">
      <c r="A684" s="112">
        <v>683</v>
      </c>
      <c r="B684" s="112">
        <v>50</v>
      </c>
      <c r="C684" s="112" t="s">
        <v>1</v>
      </c>
      <c r="D684" s="112">
        <v>22</v>
      </c>
      <c r="E684" s="112">
        <v>1</v>
      </c>
      <c r="F684" s="112">
        <v>975000</v>
      </c>
      <c r="G684" s="112">
        <v>12</v>
      </c>
      <c r="H684" s="112">
        <v>228</v>
      </c>
      <c r="I684" s="112">
        <v>11727</v>
      </c>
      <c r="J684" s="174">
        <f t="shared" si="10"/>
        <v>37987</v>
      </c>
    </row>
    <row r="685" spans="1:10">
      <c r="A685" s="112">
        <v>684</v>
      </c>
      <c r="B685" s="112">
        <v>42</v>
      </c>
      <c r="C685" s="112" t="s">
        <v>1</v>
      </c>
      <c r="D685" s="112">
        <v>16</v>
      </c>
      <c r="E685" s="112">
        <v>1</v>
      </c>
      <c r="F685" s="112">
        <v>879000</v>
      </c>
      <c r="G685" s="112">
        <v>6</v>
      </c>
      <c r="H685" s="112">
        <v>65</v>
      </c>
      <c r="I685" s="112">
        <v>2983</v>
      </c>
      <c r="J685" s="174">
        <f t="shared" si="10"/>
        <v>42948</v>
      </c>
    </row>
    <row r="686" spans="1:10">
      <c r="A686" s="112">
        <v>685</v>
      </c>
      <c r="B686" s="112">
        <v>52</v>
      </c>
      <c r="C686" s="112" t="s">
        <v>0</v>
      </c>
      <c r="D686" s="112">
        <v>22</v>
      </c>
      <c r="E686" s="112">
        <v>1</v>
      </c>
      <c r="F686" s="112">
        <v>487000</v>
      </c>
      <c r="G686" s="112">
        <v>12</v>
      </c>
      <c r="H686" s="112">
        <v>145</v>
      </c>
      <c r="I686" s="112">
        <v>20380</v>
      </c>
      <c r="J686" s="174">
        <f t="shared" si="10"/>
        <v>40513</v>
      </c>
    </row>
    <row r="687" spans="1:10">
      <c r="A687" s="112">
        <v>686</v>
      </c>
      <c r="B687" s="112">
        <v>43</v>
      </c>
      <c r="C687" s="112" t="s">
        <v>1</v>
      </c>
      <c r="D687" s="112">
        <v>16</v>
      </c>
      <c r="E687" s="112">
        <v>1</v>
      </c>
      <c r="F687" s="112">
        <v>458000</v>
      </c>
      <c r="G687" s="112">
        <v>6</v>
      </c>
      <c r="H687" s="112">
        <v>146</v>
      </c>
      <c r="I687" s="112">
        <v>15835</v>
      </c>
      <c r="J687" s="174">
        <f t="shared" si="10"/>
        <v>40483</v>
      </c>
    </row>
    <row r="688" spans="1:10">
      <c r="A688" s="112">
        <v>687</v>
      </c>
      <c r="B688" s="112">
        <v>46</v>
      </c>
      <c r="C688" s="112" t="s">
        <v>0</v>
      </c>
      <c r="D688" s="112">
        <v>22</v>
      </c>
      <c r="E688" s="112">
        <v>1</v>
      </c>
      <c r="F688" s="112">
        <v>235000</v>
      </c>
      <c r="G688" s="112">
        <v>12</v>
      </c>
      <c r="H688" s="112">
        <v>70</v>
      </c>
      <c r="I688" s="112">
        <v>21299</v>
      </c>
      <c r="J688" s="174">
        <f t="shared" si="10"/>
        <v>42795</v>
      </c>
    </row>
    <row r="689" spans="1:10">
      <c r="A689" s="112">
        <v>688</v>
      </c>
      <c r="B689" s="112">
        <v>50</v>
      </c>
      <c r="C689" s="112" t="s">
        <v>0</v>
      </c>
      <c r="D689" s="112">
        <v>16</v>
      </c>
      <c r="E689" s="112">
        <v>1</v>
      </c>
      <c r="F689" s="112">
        <v>203000</v>
      </c>
      <c r="G689" s="112">
        <v>6</v>
      </c>
      <c r="H689" s="112">
        <v>37</v>
      </c>
      <c r="I689" s="112">
        <v>17868</v>
      </c>
      <c r="J689" s="174">
        <f t="shared" si="10"/>
        <v>43800</v>
      </c>
    </row>
    <row r="690" spans="1:10">
      <c r="A690" s="112">
        <v>689</v>
      </c>
      <c r="B690" s="112">
        <v>50</v>
      </c>
      <c r="C690" s="112" t="s">
        <v>1</v>
      </c>
      <c r="D690" s="112">
        <v>16</v>
      </c>
      <c r="E690" s="112">
        <v>1</v>
      </c>
      <c r="F690" s="112">
        <v>496000</v>
      </c>
      <c r="G690" s="112">
        <v>6</v>
      </c>
      <c r="H690" s="112">
        <v>0</v>
      </c>
      <c r="I690" s="112">
        <v>7798</v>
      </c>
      <c r="J690" s="174">
        <f t="shared" si="10"/>
        <v>44927</v>
      </c>
    </row>
    <row r="691" spans="1:10">
      <c r="A691" s="112">
        <v>690</v>
      </c>
      <c r="B691" s="112">
        <v>27</v>
      </c>
      <c r="C691" s="112" t="s">
        <v>0</v>
      </c>
      <c r="D691" s="112">
        <v>22</v>
      </c>
      <c r="E691" s="112">
        <v>1</v>
      </c>
      <c r="F691" s="112">
        <v>202000</v>
      </c>
      <c r="G691" s="112">
        <v>12</v>
      </c>
      <c r="H691" s="112">
        <v>53</v>
      </c>
      <c r="I691" s="112">
        <v>24669</v>
      </c>
      <c r="J691" s="174">
        <f t="shared" si="10"/>
        <v>43313</v>
      </c>
    </row>
    <row r="692" spans="1:10">
      <c r="A692" s="112">
        <v>691</v>
      </c>
      <c r="B692" s="112">
        <v>38</v>
      </c>
      <c r="C692" s="112" t="s">
        <v>1</v>
      </c>
      <c r="D692" s="112">
        <v>16</v>
      </c>
      <c r="E692" s="112">
        <v>1</v>
      </c>
      <c r="F692" s="112">
        <v>821000</v>
      </c>
      <c r="G692" s="112">
        <v>6</v>
      </c>
      <c r="H692" s="112">
        <v>156</v>
      </c>
      <c r="I692" s="112">
        <v>6804</v>
      </c>
      <c r="J692" s="174">
        <f t="shared" si="10"/>
        <v>40179</v>
      </c>
    </row>
    <row r="693" spans="1:10">
      <c r="A693" s="112">
        <v>692</v>
      </c>
      <c r="B693" s="112">
        <v>42</v>
      </c>
      <c r="C693" s="112" t="s">
        <v>0</v>
      </c>
      <c r="D693" s="112">
        <v>16</v>
      </c>
      <c r="E693" s="112">
        <v>1</v>
      </c>
      <c r="F693" s="112">
        <v>640000</v>
      </c>
      <c r="G693" s="112">
        <v>6</v>
      </c>
      <c r="H693" s="112">
        <v>168</v>
      </c>
      <c r="I693" s="112">
        <v>4712</v>
      </c>
      <c r="J693" s="174">
        <f t="shared" si="10"/>
        <v>39814</v>
      </c>
    </row>
    <row r="694" spans="1:10">
      <c r="A694" s="112">
        <v>693</v>
      </c>
      <c r="B694" s="112">
        <v>46</v>
      </c>
      <c r="C694" s="112" t="s">
        <v>1</v>
      </c>
      <c r="D694" s="112">
        <v>22</v>
      </c>
      <c r="E694" s="112">
        <v>1</v>
      </c>
      <c r="F694" s="112">
        <v>430000</v>
      </c>
      <c r="G694" s="112">
        <v>12</v>
      </c>
      <c r="H694" s="112">
        <v>61</v>
      </c>
      <c r="I694" s="112">
        <v>6442</v>
      </c>
      <c r="J694" s="174">
        <f t="shared" si="10"/>
        <v>43070</v>
      </c>
    </row>
    <row r="695" spans="1:10">
      <c r="A695" s="112">
        <v>694</v>
      </c>
      <c r="B695" s="112">
        <v>26</v>
      </c>
      <c r="C695" s="112" t="s">
        <v>0</v>
      </c>
      <c r="D695" s="112">
        <v>16</v>
      </c>
      <c r="E695" s="112">
        <v>1</v>
      </c>
      <c r="F695" s="112">
        <v>894000</v>
      </c>
      <c r="G695" s="112">
        <v>6</v>
      </c>
      <c r="H695" s="112">
        <v>49</v>
      </c>
      <c r="I695" s="112">
        <v>8231</v>
      </c>
      <c r="J695" s="174">
        <f t="shared" si="10"/>
        <v>43435</v>
      </c>
    </row>
    <row r="696" spans="1:10">
      <c r="A696" s="112">
        <v>695</v>
      </c>
      <c r="B696" s="112">
        <v>27</v>
      </c>
      <c r="C696" s="112" t="s">
        <v>1</v>
      </c>
      <c r="D696" s="112">
        <v>22</v>
      </c>
      <c r="E696" s="112">
        <v>1</v>
      </c>
      <c r="F696" s="112">
        <v>286000</v>
      </c>
      <c r="G696" s="112">
        <v>12</v>
      </c>
      <c r="H696" s="112">
        <v>159</v>
      </c>
      <c r="I696" s="112">
        <v>21664</v>
      </c>
      <c r="J696" s="174">
        <f t="shared" si="10"/>
        <v>40087</v>
      </c>
    </row>
    <row r="697" spans="1:10">
      <c r="A697" s="112">
        <v>696</v>
      </c>
      <c r="B697" s="112">
        <v>60</v>
      </c>
      <c r="C697" s="112" t="s">
        <v>1</v>
      </c>
      <c r="D697" s="112">
        <v>22</v>
      </c>
      <c r="E697" s="112">
        <v>1</v>
      </c>
      <c r="F697" s="112">
        <v>212000</v>
      </c>
      <c r="G697" s="112">
        <v>12</v>
      </c>
      <c r="H697" s="112">
        <v>141</v>
      </c>
      <c r="I697" s="112">
        <v>19792</v>
      </c>
      <c r="J697" s="174">
        <f t="shared" si="10"/>
        <v>40634</v>
      </c>
    </row>
    <row r="698" spans="1:10">
      <c r="A698" s="112">
        <v>697</v>
      </c>
      <c r="B698" s="112">
        <v>28</v>
      </c>
      <c r="C698" s="112" t="s">
        <v>1</v>
      </c>
      <c r="D698" s="112">
        <v>16</v>
      </c>
      <c r="E698" s="112">
        <v>1</v>
      </c>
      <c r="F698" s="112">
        <v>275000</v>
      </c>
      <c r="G698" s="112">
        <v>6</v>
      </c>
      <c r="H698" s="112">
        <v>0</v>
      </c>
      <c r="I698" s="112">
        <v>11241</v>
      </c>
      <c r="J698" s="174">
        <f t="shared" si="10"/>
        <v>44927</v>
      </c>
    </row>
    <row r="699" spans="1:10">
      <c r="A699" s="112">
        <v>698</v>
      </c>
      <c r="B699" s="112">
        <v>48</v>
      </c>
      <c r="C699" s="112" t="s">
        <v>0</v>
      </c>
      <c r="D699" s="112">
        <v>16</v>
      </c>
      <c r="E699" s="112">
        <v>1</v>
      </c>
      <c r="F699" s="112">
        <v>904000</v>
      </c>
      <c r="G699" s="112">
        <v>6</v>
      </c>
      <c r="H699" s="112">
        <v>98</v>
      </c>
      <c r="I699" s="112">
        <v>15064</v>
      </c>
      <c r="J699" s="174">
        <f t="shared" si="10"/>
        <v>41944</v>
      </c>
    </row>
    <row r="700" spans="1:10">
      <c r="A700" s="112">
        <v>699</v>
      </c>
      <c r="B700" s="112">
        <v>34</v>
      </c>
      <c r="C700" s="112" t="s">
        <v>1</v>
      </c>
      <c r="D700" s="112">
        <v>22</v>
      </c>
      <c r="E700" s="112">
        <v>1</v>
      </c>
      <c r="F700" s="112">
        <v>231000</v>
      </c>
      <c r="G700" s="112">
        <v>12</v>
      </c>
      <c r="H700" s="112">
        <v>180</v>
      </c>
      <c r="I700" s="112">
        <v>11691</v>
      </c>
      <c r="J700" s="174">
        <f t="shared" si="10"/>
        <v>39448</v>
      </c>
    </row>
    <row r="701" spans="1:10">
      <c r="A701" s="112">
        <v>700</v>
      </c>
      <c r="B701" s="112">
        <v>31</v>
      </c>
      <c r="C701" s="112" t="s">
        <v>0</v>
      </c>
      <c r="D701" s="112">
        <v>22</v>
      </c>
      <c r="E701" s="112">
        <v>1</v>
      </c>
      <c r="F701" s="112">
        <v>169000</v>
      </c>
      <c r="G701" s="112">
        <v>12</v>
      </c>
      <c r="H701" s="112">
        <v>52</v>
      </c>
      <c r="I701" s="112">
        <v>14950</v>
      </c>
      <c r="J701" s="174">
        <f t="shared" si="10"/>
        <v>43344</v>
      </c>
    </row>
    <row r="702" spans="1:10">
      <c r="A702" s="112">
        <v>701</v>
      </c>
      <c r="B702" s="112">
        <v>35</v>
      </c>
      <c r="C702" s="112" t="s">
        <v>0</v>
      </c>
      <c r="D702" s="112">
        <v>22</v>
      </c>
      <c r="E702" s="112">
        <v>1</v>
      </c>
      <c r="F702" s="112">
        <v>686000</v>
      </c>
      <c r="G702" s="112">
        <v>12</v>
      </c>
      <c r="H702" s="112">
        <v>239</v>
      </c>
      <c r="I702" s="112">
        <v>13025</v>
      </c>
      <c r="J702" s="174">
        <f t="shared" si="10"/>
        <v>37653</v>
      </c>
    </row>
    <row r="703" spans="1:10">
      <c r="A703" s="112">
        <v>702</v>
      </c>
      <c r="B703" s="112">
        <v>58</v>
      </c>
      <c r="C703" s="112" t="s">
        <v>0</v>
      </c>
      <c r="D703" s="112">
        <v>22</v>
      </c>
      <c r="E703" s="112">
        <v>1</v>
      </c>
      <c r="F703" s="112">
        <v>707000</v>
      </c>
      <c r="G703" s="112">
        <v>12</v>
      </c>
      <c r="H703" s="112">
        <v>2</v>
      </c>
      <c r="I703" s="112">
        <v>15539</v>
      </c>
      <c r="J703" s="174">
        <f t="shared" si="10"/>
        <v>44866</v>
      </c>
    </row>
    <row r="704" spans="1:10">
      <c r="A704" s="112">
        <v>703</v>
      </c>
      <c r="B704" s="112">
        <v>42</v>
      </c>
      <c r="C704" s="112" t="s">
        <v>0</v>
      </c>
      <c r="D704" s="112">
        <v>16</v>
      </c>
      <c r="E704" s="112">
        <v>1</v>
      </c>
      <c r="F704" s="112">
        <v>337000</v>
      </c>
      <c r="G704" s="112">
        <v>6</v>
      </c>
      <c r="H704" s="112">
        <v>78</v>
      </c>
      <c r="I704" s="112">
        <v>15610</v>
      </c>
      <c r="J704" s="174">
        <f t="shared" si="10"/>
        <v>42552</v>
      </c>
    </row>
    <row r="705" spans="1:10">
      <c r="A705" s="112">
        <v>704</v>
      </c>
      <c r="B705" s="112">
        <v>31</v>
      </c>
      <c r="C705" s="112" t="s">
        <v>0</v>
      </c>
      <c r="D705" s="112">
        <v>16</v>
      </c>
      <c r="E705" s="112">
        <v>1</v>
      </c>
      <c r="F705" s="112">
        <v>492000</v>
      </c>
      <c r="G705" s="112">
        <v>6</v>
      </c>
      <c r="H705" s="112">
        <v>82</v>
      </c>
      <c r="I705" s="112">
        <v>7933</v>
      </c>
      <c r="J705" s="174">
        <f t="shared" si="10"/>
        <v>42430</v>
      </c>
    </row>
    <row r="706" spans="1:10">
      <c r="A706" s="112">
        <v>705</v>
      </c>
      <c r="B706" s="112">
        <v>25</v>
      </c>
      <c r="C706" s="112" t="s">
        <v>1</v>
      </c>
      <c r="D706" s="112">
        <v>22</v>
      </c>
      <c r="E706" s="112">
        <v>1</v>
      </c>
      <c r="F706" s="112">
        <v>476000</v>
      </c>
      <c r="G706" s="112">
        <v>12</v>
      </c>
      <c r="H706" s="112">
        <v>3</v>
      </c>
      <c r="I706" s="112">
        <v>9559</v>
      </c>
      <c r="J706" s="174">
        <f t="shared" ref="J706:J769" si="11">EDATE(DATE(YEAR(Valn_date),MONTH(Valn_date),DAY(Valn_date)+1),-H706)</f>
        <v>44835</v>
      </c>
    </row>
    <row r="707" spans="1:10">
      <c r="A707" s="112">
        <v>706</v>
      </c>
      <c r="B707" s="112">
        <v>37</v>
      </c>
      <c r="C707" s="112" t="s">
        <v>1</v>
      </c>
      <c r="D707" s="112">
        <v>22</v>
      </c>
      <c r="E707" s="112">
        <v>1</v>
      </c>
      <c r="F707" s="112">
        <v>833000</v>
      </c>
      <c r="G707" s="112">
        <v>12</v>
      </c>
      <c r="H707" s="112">
        <v>115</v>
      </c>
      <c r="I707" s="112">
        <v>6417</v>
      </c>
      <c r="J707" s="174">
        <f t="shared" si="11"/>
        <v>41426</v>
      </c>
    </row>
    <row r="708" spans="1:10">
      <c r="A708" s="112">
        <v>707</v>
      </c>
      <c r="B708" s="112">
        <v>57</v>
      </c>
      <c r="C708" s="112" t="s">
        <v>0</v>
      </c>
      <c r="D708" s="112">
        <v>16</v>
      </c>
      <c r="E708" s="112">
        <v>1</v>
      </c>
      <c r="F708" s="112">
        <v>689000</v>
      </c>
      <c r="G708" s="112">
        <v>6</v>
      </c>
      <c r="H708" s="112">
        <v>0</v>
      </c>
      <c r="I708" s="112">
        <v>10170</v>
      </c>
      <c r="J708" s="174">
        <f t="shared" si="11"/>
        <v>44927</v>
      </c>
    </row>
    <row r="709" spans="1:10">
      <c r="A709" s="112">
        <v>708</v>
      </c>
      <c r="B709" s="112">
        <v>26</v>
      </c>
      <c r="C709" s="112" t="s">
        <v>0</v>
      </c>
      <c r="D709" s="112">
        <v>16</v>
      </c>
      <c r="E709" s="112">
        <v>1</v>
      </c>
      <c r="F709" s="112">
        <v>932000</v>
      </c>
      <c r="G709" s="112">
        <v>6</v>
      </c>
      <c r="H709" s="112">
        <v>101</v>
      </c>
      <c r="I709" s="112">
        <v>17870</v>
      </c>
      <c r="J709" s="174">
        <f t="shared" si="11"/>
        <v>41852</v>
      </c>
    </row>
    <row r="710" spans="1:10">
      <c r="A710" s="112">
        <v>709</v>
      </c>
      <c r="B710" s="112">
        <v>42</v>
      </c>
      <c r="C710" s="112" t="s">
        <v>0</v>
      </c>
      <c r="D710" s="112">
        <v>22</v>
      </c>
      <c r="E710" s="112">
        <v>1</v>
      </c>
      <c r="F710" s="112">
        <v>982000</v>
      </c>
      <c r="G710" s="112">
        <v>12</v>
      </c>
      <c r="H710" s="112">
        <v>206</v>
      </c>
      <c r="I710" s="112">
        <v>20281</v>
      </c>
      <c r="J710" s="174">
        <f t="shared" si="11"/>
        <v>38657</v>
      </c>
    </row>
    <row r="711" spans="1:10">
      <c r="A711" s="112">
        <v>710</v>
      </c>
      <c r="B711" s="112">
        <v>38</v>
      </c>
      <c r="C711" s="112" t="s">
        <v>1</v>
      </c>
      <c r="D711" s="112">
        <v>16</v>
      </c>
      <c r="E711" s="112">
        <v>1</v>
      </c>
      <c r="F711" s="112">
        <v>249000</v>
      </c>
      <c r="G711" s="112">
        <v>6</v>
      </c>
      <c r="H711" s="112">
        <v>158</v>
      </c>
      <c r="I711" s="112">
        <v>15888</v>
      </c>
      <c r="J711" s="174">
        <f t="shared" si="11"/>
        <v>40118</v>
      </c>
    </row>
    <row r="712" spans="1:10">
      <c r="A712" s="112">
        <v>711</v>
      </c>
      <c r="B712" s="112">
        <v>30</v>
      </c>
      <c r="C712" s="112" t="s">
        <v>0</v>
      </c>
      <c r="D712" s="112">
        <v>22</v>
      </c>
      <c r="E712" s="112">
        <v>1</v>
      </c>
      <c r="F712" s="112">
        <v>433000</v>
      </c>
      <c r="G712" s="112">
        <v>12</v>
      </c>
      <c r="H712" s="112">
        <v>156</v>
      </c>
      <c r="I712" s="112">
        <v>6795</v>
      </c>
      <c r="J712" s="174">
        <f t="shared" si="11"/>
        <v>40179</v>
      </c>
    </row>
    <row r="713" spans="1:10">
      <c r="A713" s="112">
        <v>712</v>
      </c>
      <c r="B713" s="112">
        <v>51</v>
      </c>
      <c r="C713" s="112" t="s">
        <v>0</v>
      </c>
      <c r="D713" s="112">
        <v>16</v>
      </c>
      <c r="E713" s="112">
        <v>1</v>
      </c>
      <c r="F713" s="112">
        <v>653000</v>
      </c>
      <c r="G713" s="112">
        <v>6</v>
      </c>
      <c r="H713" s="112">
        <v>0</v>
      </c>
      <c r="I713" s="112">
        <v>3631</v>
      </c>
      <c r="J713" s="174">
        <f t="shared" si="11"/>
        <v>44927</v>
      </c>
    </row>
    <row r="714" spans="1:10">
      <c r="A714" s="112">
        <v>713</v>
      </c>
      <c r="B714" s="112">
        <v>42</v>
      </c>
      <c r="C714" s="112" t="s">
        <v>1</v>
      </c>
      <c r="D714" s="112">
        <v>22</v>
      </c>
      <c r="E714" s="112">
        <v>1</v>
      </c>
      <c r="F714" s="112">
        <v>935000</v>
      </c>
      <c r="G714" s="112">
        <v>12</v>
      </c>
      <c r="H714" s="112">
        <v>86</v>
      </c>
      <c r="I714" s="112">
        <v>21052</v>
      </c>
      <c r="J714" s="174">
        <f t="shared" si="11"/>
        <v>42309</v>
      </c>
    </row>
    <row r="715" spans="1:10">
      <c r="A715" s="112">
        <v>714</v>
      </c>
      <c r="B715" s="112">
        <v>29</v>
      </c>
      <c r="C715" s="112" t="s">
        <v>0</v>
      </c>
      <c r="D715" s="112">
        <v>16</v>
      </c>
      <c r="E715" s="112">
        <v>1</v>
      </c>
      <c r="F715" s="112">
        <v>260000</v>
      </c>
      <c r="G715" s="112">
        <v>6</v>
      </c>
      <c r="H715" s="112">
        <v>0</v>
      </c>
      <c r="I715" s="112">
        <v>12927</v>
      </c>
      <c r="J715" s="174">
        <f t="shared" si="11"/>
        <v>44927</v>
      </c>
    </row>
    <row r="716" spans="1:10">
      <c r="A716" s="112">
        <v>715</v>
      </c>
      <c r="B716" s="112">
        <v>60</v>
      </c>
      <c r="C716" s="112" t="s">
        <v>0</v>
      </c>
      <c r="D716" s="112">
        <v>16</v>
      </c>
      <c r="E716" s="112">
        <v>1</v>
      </c>
      <c r="F716" s="112">
        <v>272000</v>
      </c>
      <c r="G716" s="112">
        <v>6</v>
      </c>
      <c r="H716" s="112">
        <v>166</v>
      </c>
      <c r="I716" s="112">
        <v>18937</v>
      </c>
      <c r="J716" s="174">
        <f t="shared" si="11"/>
        <v>39873</v>
      </c>
    </row>
    <row r="717" spans="1:10">
      <c r="A717" s="112">
        <v>716</v>
      </c>
      <c r="B717" s="112">
        <v>52</v>
      </c>
      <c r="C717" s="112" t="s">
        <v>0</v>
      </c>
      <c r="D717" s="112">
        <v>16</v>
      </c>
      <c r="E717" s="112">
        <v>1</v>
      </c>
      <c r="F717" s="112">
        <v>102000</v>
      </c>
      <c r="G717" s="112">
        <v>6</v>
      </c>
      <c r="H717" s="112">
        <v>105</v>
      </c>
      <c r="I717" s="112">
        <v>17187</v>
      </c>
      <c r="J717" s="174">
        <f t="shared" si="11"/>
        <v>41730</v>
      </c>
    </row>
    <row r="718" spans="1:10">
      <c r="A718" s="112">
        <v>717</v>
      </c>
      <c r="B718" s="112">
        <v>42</v>
      </c>
      <c r="C718" s="112" t="s">
        <v>1</v>
      </c>
      <c r="D718" s="112">
        <v>16</v>
      </c>
      <c r="E718" s="112">
        <v>1</v>
      </c>
      <c r="F718" s="112">
        <v>728000</v>
      </c>
      <c r="G718" s="112">
        <v>6</v>
      </c>
      <c r="H718" s="112">
        <v>107</v>
      </c>
      <c r="I718" s="112">
        <v>8375</v>
      </c>
      <c r="J718" s="174">
        <f t="shared" si="11"/>
        <v>41671</v>
      </c>
    </row>
    <row r="719" spans="1:10">
      <c r="A719" s="112">
        <v>718</v>
      </c>
      <c r="B719" s="112">
        <v>40</v>
      </c>
      <c r="C719" s="112" t="s">
        <v>1</v>
      </c>
      <c r="D719" s="112">
        <v>16</v>
      </c>
      <c r="E719" s="112">
        <v>1</v>
      </c>
      <c r="F719" s="112">
        <v>800000</v>
      </c>
      <c r="G719" s="112">
        <v>6</v>
      </c>
      <c r="H719" s="112">
        <v>190</v>
      </c>
      <c r="I719" s="112">
        <v>16058</v>
      </c>
      <c r="J719" s="174">
        <f t="shared" si="11"/>
        <v>39142</v>
      </c>
    </row>
    <row r="720" spans="1:10">
      <c r="A720" s="112">
        <v>719</v>
      </c>
      <c r="B720" s="112">
        <v>46</v>
      </c>
      <c r="C720" s="112" t="s">
        <v>0</v>
      </c>
      <c r="D720" s="112">
        <v>22</v>
      </c>
      <c r="E720" s="112">
        <v>1</v>
      </c>
      <c r="F720" s="112">
        <v>114000</v>
      </c>
      <c r="G720" s="112">
        <v>12</v>
      </c>
      <c r="H720" s="112">
        <v>135</v>
      </c>
      <c r="I720" s="112">
        <v>2196</v>
      </c>
      <c r="J720" s="174">
        <f t="shared" si="11"/>
        <v>40817</v>
      </c>
    </row>
    <row r="721" spans="1:10">
      <c r="A721" s="112">
        <v>720</v>
      </c>
      <c r="B721" s="112">
        <v>53</v>
      </c>
      <c r="C721" s="112" t="s">
        <v>0</v>
      </c>
      <c r="D721" s="112">
        <v>22</v>
      </c>
      <c r="E721" s="112">
        <v>1</v>
      </c>
      <c r="F721" s="112">
        <v>115000</v>
      </c>
      <c r="G721" s="112">
        <v>12</v>
      </c>
      <c r="H721" s="112">
        <v>55</v>
      </c>
      <c r="I721" s="112">
        <v>4397</v>
      </c>
      <c r="J721" s="174">
        <f t="shared" si="11"/>
        <v>43252</v>
      </c>
    </row>
    <row r="722" spans="1:10">
      <c r="A722" s="112">
        <v>721</v>
      </c>
      <c r="B722" s="112">
        <v>28</v>
      </c>
      <c r="C722" s="112" t="s">
        <v>0</v>
      </c>
      <c r="D722" s="112">
        <v>22</v>
      </c>
      <c r="E722" s="112">
        <v>1</v>
      </c>
      <c r="F722" s="112">
        <v>776000</v>
      </c>
      <c r="G722" s="112">
        <v>12</v>
      </c>
      <c r="H722" s="112">
        <v>33</v>
      </c>
      <c r="I722" s="112">
        <v>2063</v>
      </c>
      <c r="J722" s="174">
        <f t="shared" si="11"/>
        <v>43922</v>
      </c>
    </row>
    <row r="723" spans="1:10">
      <c r="A723" s="112">
        <v>722</v>
      </c>
      <c r="B723" s="112">
        <v>31</v>
      </c>
      <c r="C723" s="112" t="s">
        <v>0</v>
      </c>
      <c r="D723" s="112">
        <v>22</v>
      </c>
      <c r="E723" s="112">
        <v>1</v>
      </c>
      <c r="F723" s="112">
        <v>581000</v>
      </c>
      <c r="G723" s="112">
        <v>12</v>
      </c>
      <c r="H723" s="112">
        <v>232</v>
      </c>
      <c r="I723" s="112">
        <v>10345</v>
      </c>
      <c r="J723" s="174">
        <f t="shared" si="11"/>
        <v>37865</v>
      </c>
    </row>
    <row r="724" spans="1:10">
      <c r="A724" s="112">
        <v>723</v>
      </c>
      <c r="B724" s="112">
        <v>31</v>
      </c>
      <c r="C724" s="112" t="s">
        <v>0</v>
      </c>
      <c r="D724" s="112">
        <v>22</v>
      </c>
      <c r="E724" s="112">
        <v>1</v>
      </c>
      <c r="F724" s="112">
        <v>338000</v>
      </c>
      <c r="G724" s="112">
        <v>12</v>
      </c>
      <c r="H724" s="112">
        <v>178</v>
      </c>
      <c r="I724" s="112">
        <v>5863</v>
      </c>
      <c r="J724" s="174">
        <f t="shared" si="11"/>
        <v>39508</v>
      </c>
    </row>
    <row r="725" spans="1:10">
      <c r="A725" s="112">
        <v>724</v>
      </c>
      <c r="B725" s="112">
        <v>57</v>
      </c>
      <c r="C725" s="112" t="s">
        <v>0</v>
      </c>
      <c r="D725" s="112">
        <v>22</v>
      </c>
      <c r="E725" s="112">
        <v>1</v>
      </c>
      <c r="F725" s="112">
        <v>619000</v>
      </c>
      <c r="G725" s="112">
        <v>12</v>
      </c>
      <c r="H725" s="112">
        <v>45</v>
      </c>
      <c r="I725" s="112">
        <v>22178</v>
      </c>
      <c r="J725" s="174">
        <f t="shared" si="11"/>
        <v>43556</v>
      </c>
    </row>
    <row r="726" spans="1:10">
      <c r="A726" s="112">
        <v>725</v>
      </c>
      <c r="B726" s="112">
        <v>41</v>
      </c>
      <c r="C726" s="112" t="s">
        <v>0</v>
      </c>
      <c r="D726" s="112">
        <v>22</v>
      </c>
      <c r="E726" s="112">
        <v>1</v>
      </c>
      <c r="F726" s="112">
        <v>413000</v>
      </c>
      <c r="G726" s="112">
        <v>12</v>
      </c>
      <c r="H726" s="112">
        <v>0</v>
      </c>
      <c r="I726" s="112">
        <v>4705</v>
      </c>
      <c r="J726" s="174">
        <f t="shared" si="11"/>
        <v>44927</v>
      </c>
    </row>
    <row r="727" spans="1:10">
      <c r="A727" s="112">
        <v>726</v>
      </c>
      <c r="B727" s="112">
        <v>51</v>
      </c>
      <c r="C727" s="112" t="s">
        <v>0</v>
      </c>
      <c r="D727" s="112">
        <v>22</v>
      </c>
      <c r="E727" s="112">
        <v>1</v>
      </c>
      <c r="F727" s="112">
        <v>776000</v>
      </c>
      <c r="G727" s="112">
        <v>12</v>
      </c>
      <c r="H727" s="112">
        <v>83</v>
      </c>
      <c r="I727" s="112">
        <v>5887</v>
      </c>
      <c r="J727" s="174">
        <f t="shared" si="11"/>
        <v>42401</v>
      </c>
    </row>
    <row r="728" spans="1:10">
      <c r="A728" s="112">
        <v>727</v>
      </c>
      <c r="B728" s="112">
        <v>31</v>
      </c>
      <c r="C728" s="112" t="s">
        <v>0</v>
      </c>
      <c r="D728" s="112">
        <v>16</v>
      </c>
      <c r="E728" s="112">
        <v>1</v>
      </c>
      <c r="F728" s="112">
        <v>903000</v>
      </c>
      <c r="G728" s="112">
        <v>6</v>
      </c>
      <c r="H728" s="112">
        <v>78</v>
      </c>
      <c r="I728" s="112">
        <v>4797</v>
      </c>
      <c r="J728" s="174">
        <f t="shared" si="11"/>
        <v>42552</v>
      </c>
    </row>
    <row r="729" spans="1:10">
      <c r="A729" s="112">
        <v>728</v>
      </c>
      <c r="B729" s="112">
        <v>26</v>
      </c>
      <c r="C729" s="112" t="s">
        <v>1</v>
      </c>
      <c r="D729" s="112">
        <v>16</v>
      </c>
      <c r="E729" s="112">
        <v>1</v>
      </c>
      <c r="F729" s="112">
        <v>101000</v>
      </c>
      <c r="G729" s="112">
        <v>6</v>
      </c>
      <c r="H729" s="112">
        <v>0</v>
      </c>
      <c r="I729" s="112">
        <v>12756</v>
      </c>
      <c r="J729" s="174">
        <f t="shared" si="11"/>
        <v>44927</v>
      </c>
    </row>
    <row r="730" spans="1:10">
      <c r="A730" s="112">
        <v>729</v>
      </c>
      <c r="B730" s="112">
        <v>37</v>
      </c>
      <c r="C730" s="112" t="s">
        <v>1</v>
      </c>
      <c r="D730" s="112">
        <v>16</v>
      </c>
      <c r="E730" s="112">
        <v>1</v>
      </c>
      <c r="F730" s="112">
        <v>764000</v>
      </c>
      <c r="G730" s="112">
        <v>6</v>
      </c>
      <c r="H730" s="112">
        <v>80</v>
      </c>
      <c r="I730" s="112">
        <v>17637</v>
      </c>
      <c r="J730" s="174">
        <f t="shared" si="11"/>
        <v>42491</v>
      </c>
    </row>
    <row r="731" spans="1:10">
      <c r="A731" s="112">
        <v>730</v>
      </c>
      <c r="B731" s="112">
        <v>42</v>
      </c>
      <c r="C731" s="112" t="s">
        <v>1</v>
      </c>
      <c r="D731" s="112">
        <v>22</v>
      </c>
      <c r="E731" s="112">
        <v>1</v>
      </c>
      <c r="F731" s="112">
        <v>788000</v>
      </c>
      <c r="G731" s="112">
        <v>12</v>
      </c>
      <c r="H731" s="112">
        <v>257</v>
      </c>
      <c r="I731" s="112">
        <v>15735</v>
      </c>
      <c r="J731" s="174">
        <f t="shared" si="11"/>
        <v>37104</v>
      </c>
    </row>
    <row r="732" spans="1:10">
      <c r="A732" s="112">
        <v>731</v>
      </c>
      <c r="B732" s="112">
        <v>37</v>
      </c>
      <c r="C732" s="112" t="s">
        <v>0</v>
      </c>
      <c r="D732" s="112">
        <v>22</v>
      </c>
      <c r="E732" s="112">
        <v>1</v>
      </c>
      <c r="F732" s="112">
        <v>344000</v>
      </c>
      <c r="G732" s="112">
        <v>12</v>
      </c>
      <c r="H732" s="112">
        <v>66</v>
      </c>
      <c r="I732" s="112">
        <v>12098</v>
      </c>
      <c r="J732" s="174">
        <f t="shared" si="11"/>
        <v>42917</v>
      </c>
    </row>
    <row r="733" spans="1:10">
      <c r="A733" s="112">
        <v>732</v>
      </c>
      <c r="B733" s="112">
        <v>27</v>
      </c>
      <c r="C733" s="112" t="s">
        <v>1</v>
      </c>
      <c r="D733" s="112">
        <v>16</v>
      </c>
      <c r="E733" s="112">
        <v>1</v>
      </c>
      <c r="F733" s="112">
        <v>726000</v>
      </c>
      <c r="G733" s="112">
        <v>6</v>
      </c>
      <c r="H733" s="112">
        <v>0</v>
      </c>
      <c r="I733" s="112">
        <v>20924</v>
      </c>
      <c r="J733" s="174">
        <f t="shared" si="11"/>
        <v>44927</v>
      </c>
    </row>
    <row r="734" spans="1:10">
      <c r="A734" s="112">
        <v>733</v>
      </c>
      <c r="B734" s="112">
        <v>41</v>
      </c>
      <c r="C734" s="112" t="s">
        <v>1</v>
      </c>
      <c r="D734" s="112">
        <v>22</v>
      </c>
      <c r="E734" s="112">
        <v>1</v>
      </c>
      <c r="F734" s="112">
        <v>443000</v>
      </c>
      <c r="G734" s="112">
        <v>12</v>
      </c>
      <c r="H734" s="112">
        <v>175</v>
      </c>
      <c r="I734" s="112">
        <v>4276</v>
      </c>
      <c r="J734" s="174">
        <f t="shared" si="11"/>
        <v>39600</v>
      </c>
    </row>
    <row r="735" spans="1:10">
      <c r="A735" s="112">
        <v>734</v>
      </c>
      <c r="B735" s="112">
        <v>51</v>
      </c>
      <c r="C735" s="112" t="s">
        <v>1</v>
      </c>
      <c r="D735" s="112">
        <v>22</v>
      </c>
      <c r="E735" s="112">
        <v>1</v>
      </c>
      <c r="F735" s="112">
        <v>366000</v>
      </c>
      <c r="G735" s="112">
        <v>12</v>
      </c>
      <c r="H735" s="112">
        <v>250</v>
      </c>
      <c r="I735" s="112">
        <v>17703</v>
      </c>
      <c r="J735" s="174">
        <f t="shared" si="11"/>
        <v>37316</v>
      </c>
    </row>
    <row r="736" spans="1:10">
      <c r="A736" s="112">
        <v>735</v>
      </c>
      <c r="B736" s="112">
        <v>34</v>
      </c>
      <c r="C736" s="112" t="s">
        <v>0</v>
      </c>
      <c r="D736" s="112">
        <v>22</v>
      </c>
      <c r="E736" s="112">
        <v>1</v>
      </c>
      <c r="F736" s="112">
        <v>620000</v>
      </c>
      <c r="G736" s="112">
        <v>12</v>
      </c>
      <c r="H736" s="112">
        <v>167</v>
      </c>
      <c r="I736" s="112">
        <v>16884</v>
      </c>
      <c r="J736" s="174">
        <f t="shared" si="11"/>
        <v>39845</v>
      </c>
    </row>
    <row r="737" spans="1:10">
      <c r="A737" s="112">
        <v>736</v>
      </c>
      <c r="B737" s="112">
        <v>38</v>
      </c>
      <c r="C737" s="112" t="s">
        <v>0</v>
      </c>
      <c r="D737" s="112">
        <v>22</v>
      </c>
      <c r="E737" s="112">
        <v>1</v>
      </c>
      <c r="F737" s="112">
        <v>783000</v>
      </c>
      <c r="G737" s="112">
        <v>12</v>
      </c>
      <c r="H737" s="112">
        <v>19</v>
      </c>
      <c r="I737" s="112">
        <v>3827</v>
      </c>
      <c r="J737" s="174">
        <f t="shared" si="11"/>
        <v>44348</v>
      </c>
    </row>
    <row r="738" spans="1:10">
      <c r="A738" s="112">
        <v>737</v>
      </c>
      <c r="B738" s="112">
        <v>50</v>
      </c>
      <c r="C738" s="112" t="s">
        <v>1</v>
      </c>
      <c r="D738" s="112">
        <v>16</v>
      </c>
      <c r="E738" s="112">
        <v>1</v>
      </c>
      <c r="F738" s="112">
        <v>918000</v>
      </c>
      <c r="G738" s="112">
        <v>6</v>
      </c>
      <c r="H738" s="112">
        <v>142</v>
      </c>
      <c r="I738" s="112">
        <v>4333</v>
      </c>
      <c r="J738" s="174">
        <f t="shared" si="11"/>
        <v>40603</v>
      </c>
    </row>
    <row r="739" spans="1:10">
      <c r="A739" s="112">
        <v>738</v>
      </c>
      <c r="B739" s="112">
        <v>52</v>
      </c>
      <c r="C739" s="112" t="s">
        <v>0</v>
      </c>
      <c r="D739" s="112">
        <v>16</v>
      </c>
      <c r="E739" s="112">
        <v>1</v>
      </c>
      <c r="F739" s="112">
        <v>905000</v>
      </c>
      <c r="G739" s="112">
        <v>6</v>
      </c>
      <c r="H739" s="112">
        <v>0</v>
      </c>
      <c r="I739" s="112">
        <v>2067</v>
      </c>
      <c r="J739" s="174">
        <f t="shared" si="11"/>
        <v>44927</v>
      </c>
    </row>
    <row r="740" spans="1:10">
      <c r="A740" s="112">
        <v>739</v>
      </c>
      <c r="B740" s="112">
        <v>36</v>
      </c>
      <c r="C740" s="112" t="s">
        <v>0</v>
      </c>
      <c r="D740" s="112">
        <v>22</v>
      </c>
      <c r="E740" s="112">
        <v>1</v>
      </c>
      <c r="F740" s="112">
        <v>219000</v>
      </c>
      <c r="G740" s="112">
        <v>12</v>
      </c>
      <c r="H740" s="112">
        <v>104</v>
      </c>
      <c r="I740" s="112">
        <v>2896</v>
      </c>
      <c r="J740" s="174">
        <f t="shared" si="11"/>
        <v>41760</v>
      </c>
    </row>
    <row r="741" spans="1:10">
      <c r="A741" s="112">
        <v>740</v>
      </c>
      <c r="B741" s="112">
        <v>56</v>
      </c>
      <c r="C741" s="112" t="s">
        <v>1</v>
      </c>
      <c r="D741" s="112">
        <v>22</v>
      </c>
      <c r="E741" s="112">
        <v>1</v>
      </c>
      <c r="F741" s="112">
        <v>733000</v>
      </c>
      <c r="G741" s="112">
        <v>12</v>
      </c>
      <c r="H741" s="112">
        <v>96</v>
      </c>
      <c r="I741" s="112">
        <v>23939</v>
      </c>
      <c r="J741" s="174">
        <f t="shared" si="11"/>
        <v>42005</v>
      </c>
    </row>
    <row r="742" spans="1:10">
      <c r="A742" s="112">
        <v>741</v>
      </c>
      <c r="B742" s="112">
        <v>49</v>
      </c>
      <c r="C742" s="112" t="s">
        <v>0</v>
      </c>
      <c r="D742" s="112">
        <v>22</v>
      </c>
      <c r="E742" s="112">
        <v>1</v>
      </c>
      <c r="F742" s="112">
        <v>609000</v>
      </c>
      <c r="G742" s="112">
        <v>12</v>
      </c>
      <c r="H742" s="112">
        <v>10</v>
      </c>
      <c r="I742" s="112">
        <v>11814</v>
      </c>
      <c r="J742" s="174">
        <f t="shared" si="11"/>
        <v>44621</v>
      </c>
    </row>
    <row r="743" spans="1:10">
      <c r="A743" s="112">
        <v>742</v>
      </c>
      <c r="B743" s="112">
        <v>31</v>
      </c>
      <c r="C743" s="112" t="s">
        <v>1</v>
      </c>
      <c r="D743" s="112">
        <v>16</v>
      </c>
      <c r="E743" s="112">
        <v>1</v>
      </c>
      <c r="F743" s="112">
        <v>787000</v>
      </c>
      <c r="G743" s="112">
        <v>6</v>
      </c>
      <c r="H743" s="112">
        <v>61</v>
      </c>
      <c r="I743" s="112">
        <v>6450</v>
      </c>
      <c r="J743" s="174">
        <f t="shared" si="11"/>
        <v>43070</v>
      </c>
    </row>
    <row r="744" spans="1:10">
      <c r="A744" s="112">
        <v>743</v>
      </c>
      <c r="B744" s="112">
        <v>33</v>
      </c>
      <c r="C744" s="112" t="s">
        <v>0</v>
      </c>
      <c r="D744" s="112">
        <v>16</v>
      </c>
      <c r="E744" s="112">
        <v>1</v>
      </c>
      <c r="F744" s="112">
        <v>843000</v>
      </c>
      <c r="G744" s="112">
        <v>6</v>
      </c>
      <c r="H744" s="112">
        <v>0</v>
      </c>
      <c r="I744" s="112">
        <v>3493</v>
      </c>
      <c r="J744" s="174">
        <f t="shared" si="11"/>
        <v>44927</v>
      </c>
    </row>
    <row r="745" spans="1:10">
      <c r="A745" s="112">
        <v>744</v>
      </c>
      <c r="B745" s="112">
        <v>54</v>
      </c>
      <c r="C745" s="112" t="s">
        <v>1</v>
      </c>
      <c r="D745" s="112">
        <v>16</v>
      </c>
      <c r="E745" s="112">
        <v>1</v>
      </c>
      <c r="F745" s="112">
        <v>198000</v>
      </c>
      <c r="G745" s="112">
        <v>6</v>
      </c>
      <c r="H745" s="112">
        <v>149</v>
      </c>
      <c r="I745" s="112">
        <v>8598</v>
      </c>
      <c r="J745" s="174">
        <f t="shared" si="11"/>
        <v>40391</v>
      </c>
    </row>
    <row r="746" spans="1:10">
      <c r="A746" s="112">
        <v>745</v>
      </c>
      <c r="B746" s="112">
        <v>45</v>
      </c>
      <c r="C746" s="112" t="s">
        <v>1</v>
      </c>
      <c r="D746" s="112">
        <v>22</v>
      </c>
      <c r="E746" s="112">
        <v>1</v>
      </c>
      <c r="F746" s="112">
        <v>728000</v>
      </c>
      <c r="G746" s="112">
        <v>12</v>
      </c>
      <c r="H746" s="112">
        <v>32</v>
      </c>
      <c r="I746" s="112">
        <v>6443</v>
      </c>
      <c r="J746" s="174">
        <f t="shared" si="11"/>
        <v>43952</v>
      </c>
    </row>
    <row r="747" spans="1:10">
      <c r="A747" s="112">
        <v>746</v>
      </c>
      <c r="B747" s="112">
        <v>38</v>
      </c>
      <c r="C747" s="112" t="s">
        <v>1</v>
      </c>
      <c r="D747" s="112">
        <v>22</v>
      </c>
      <c r="E747" s="112">
        <v>1</v>
      </c>
      <c r="F747" s="112">
        <v>295000</v>
      </c>
      <c r="G747" s="112">
        <v>12</v>
      </c>
      <c r="H747" s="112">
        <v>191</v>
      </c>
      <c r="I747" s="112">
        <v>10356</v>
      </c>
      <c r="J747" s="174">
        <f t="shared" si="11"/>
        <v>39114</v>
      </c>
    </row>
    <row r="748" spans="1:10">
      <c r="A748" s="112">
        <v>747</v>
      </c>
      <c r="B748" s="112">
        <v>53</v>
      </c>
      <c r="C748" s="112" t="s">
        <v>1</v>
      </c>
      <c r="D748" s="112">
        <v>16</v>
      </c>
      <c r="E748" s="112">
        <v>1</v>
      </c>
      <c r="F748" s="112">
        <v>456000</v>
      </c>
      <c r="G748" s="112">
        <v>6</v>
      </c>
      <c r="H748" s="112">
        <v>11</v>
      </c>
      <c r="I748" s="112">
        <v>5447</v>
      </c>
      <c r="J748" s="174">
        <f t="shared" si="11"/>
        <v>44593</v>
      </c>
    </row>
    <row r="749" spans="1:10">
      <c r="A749" s="112">
        <v>748</v>
      </c>
      <c r="B749" s="112">
        <v>38</v>
      </c>
      <c r="C749" s="112" t="s">
        <v>0</v>
      </c>
      <c r="D749" s="112">
        <v>22</v>
      </c>
      <c r="E749" s="112">
        <v>1</v>
      </c>
      <c r="F749" s="112">
        <v>160000</v>
      </c>
      <c r="G749" s="112">
        <v>12</v>
      </c>
      <c r="H749" s="112">
        <v>94</v>
      </c>
      <c r="I749" s="112">
        <v>6512</v>
      </c>
      <c r="J749" s="174">
        <f t="shared" si="11"/>
        <v>42064</v>
      </c>
    </row>
    <row r="750" spans="1:10">
      <c r="A750" s="112">
        <v>749</v>
      </c>
      <c r="B750" s="112">
        <v>46</v>
      </c>
      <c r="C750" s="112" t="s">
        <v>1</v>
      </c>
      <c r="D750" s="112">
        <v>16</v>
      </c>
      <c r="E750" s="112">
        <v>1</v>
      </c>
      <c r="F750" s="112">
        <v>952000</v>
      </c>
      <c r="G750" s="112">
        <v>6</v>
      </c>
      <c r="H750" s="112">
        <v>0</v>
      </c>
      <c r="I750" s="112">
        <v>2110</v>
      </c>
      <c r="J750" s="174">
        <f t="shared" si="11"/>
        <v>44927</v>
      </c>
    </row>
    <row r="751" spans="1:10">
      <c r="A751" s="112">
        <v>750</v>
      </c>
      <c r="B751" s="112">
        <v>48</v>
      </c>
      <c r="C751" s="112" t="s">
        <v>1</v>
      </c>
      <c r="D751" s="112">
        <v>16</v>
      </c>
      <c r="E751" s="112">
        <v>1</v>
      </c>
      <c r="F751" s="112">
        <v>630000</v>
      </c>
      <c r="G751" s="112">
        <v>6</v>
      </c>
      <c r="H751" s="112">
        <v>64</v>
      </c>
      <c r="I751" s="112">
        <v>13157</v>
      </c>
      <c r="J751" s="174">
        <f t="shared" si="11"/>
        <v>42979</v>
      </c>
    </row>
    <row r="752" spans="1:10">
      <c r="A752" s="112">
        <v>751</v>
      </c>
      <c r="B752" s="112">
        <v>31</v>
      </c>
      <c r="C752" s="112" t="s">
        <v>1</v>
      </c>
      <c r="D752" s="112">
        <v>22</v>
      </c>
      <c r="E752" s="112">
        <v>1</v>
      </c>
      <c r="F752" s="112">
        <v>691000</v>
      </c>
      <c r="G752" s="112">
        <v>12</v>
      </c>
      <c r="H752" s="112">
        <v>46</v>
      </c>
      <c r="I752" s="112">
        <v>12076</v>
      </c>
      <c r="J752" s="174">
        <f t="shared" si="11"/>
        <v>43525</v>
      </c>
    </row>
    <row r="753" spans="1:10">
      <c r="A753" s="112">
        <v>752</v>
      </c>
      <c r="B753" s="112">
        <v>60</v>
      </c>
      <c r="C753" s="112" t="s">
        <v>0</v>
      </c>
      <c r="D753" s="112">
        <v>16</v>
      </c>
      <c r="E753" s="112">
        <v>1</v>
      </c>
      <c r="F753" s="112">
        <v>484000</v>
      </c>
      <c r="G753" s="112">
        <v>6</v>
      </c>
      <c r="H753" s="112">
        <v>35</v>
      </c>
      <c r="I753" s="112">
        <v>13618</v>
      </c>
      <c r="J753" s="174">
        <f t="shared" si="11"/>
        <v>43862</v>
      </c>
    </row>
    <row r="754" spans="1:10">
      <c r="A754" s="112">
        <v>753</v>
      </c>
      <c r="B754" s="112">
        <v>46</v>
      </c>
      <c r="C754" s="112" t="s">
        <v>0</v>
      </c>
      <c r="D754" s="112">
        <v>22</v>
      </c>
      <c r="E754" s="112">
        <v>1</v>
      </c>
      <c r="F754" s="112">
        <v>401000</v>
      </c>
      <c r="G754" s="112">
        <v>12</v>
      </c>
      <c r="H754" s="112">
        <v>254</v>
      </c>
      <c r="I754" s="112">
        <v>21870</v>
      </c>
      <c r="J754" s="174">
        <f t="shared" si="11"/>
        <v>37196</v>
      </c>
    </row>
    <row r="755" spans="1:10">
      <c r="A755" s="112">
        <v>754</v>
      </c>
      <c r="B755" s="112">
        <v>49</v>
      </c>
      <c r="C755" s="112" t="s">
        <v>0</v>
      </c>
      <c r="D755" s="112">
        <v>16</v>
      </c>
      <c r="E755" s="112">
        <v>1</v>
      </c>
      <c r="F755" s="112">
        <v>307000</v>
      </c>
      <c r="G755" s="112">
        <v>6</v>
      </c>
      <c r="H755" s="112">
        <v>0</v>
      </c>
      <c r="I755" s="112">
        <v>17451</v>
      </c>
      <c r="J755" s="174">
        <f t="shared" si="11"/>
        <v>44927</v>
      </c>
    </row>
    <row r="756" spans="1:10">
      <c r="A756" s="112">
        <v>755</v>
      </c>
      <c r="B756" s="112">
        <v>41</v>
      </c>
      <c r="C756" s="112" t="s">
        <v>0</v>
      </c>
      <c r="D756" s="112">
        <v>16</v>
      </c>
      <c r="E756" s="112">
        <v>1</v>
      </c>
      <c r="F756" s="112">
        <v>320000</v>
      </c>
      <c r="G756" s="112">
        <v>6</v>
      </c>
      <c r="H756" s="112">
        <v>125</v>
      </c>
      <c r="I756" s="112">
        <v>2625</v>
      </c>
      <c r="J756" s="174">
        <f t="shared" si="11"/>
        <v>41122</v>
      </c>
    </row>
    <row r="757" spans="1:10">
      <c r="A757" s="112">
        <v>756</v>
      </c>
      <c r="B757" s="112">
        <v>32</v>
      </c>
      <c r="C757" s="112" t="s">
        <v>1</v>
      </c>
      <c r="D757" s="112">
        <v>16</v>
      </c>
      <c r="E757" s="112">
        <v>1</v>
      </c>
      <c r="F757" s="112">
        <v>460000</v>
      </c>
      <c r="G757" s="112">
        <v>6</v>
      </c>
      <c r="H757" s="112">
        <v>0</v>
      </c>
      <c r="I757" s="112">
        <v>1759</v>
      </c>
      <c r="J757" s="174">
        <f t="shared" si="11"/>
        <v>44927</v>
      </c>
    </row>
    <row r="758" spans="1:10">
      <c r="A758" s="112">
        <v>757</v>
      </c>
      <c r="B758" s="112">
        <v>47</v>
      </c>
      <c r="C758" s="112" t="s">
        <v>1</v>
      </c>
      <c r="D758" s="112">
        <v>22</v>
      </c>
      <c r="E758" s="112">
        <v>1</v>
      </c>
      <c r="F758" s="112">
        <v>847000</v>
      </c>
      <c r="G758" s="112">
        <v>12</v>
      </c>
      <c r="H758" s="112">
        <v>75</v>
      </c>
      <c r="I758" s="112">
        <v>10589</v>
      </c>
      <c r="J758" s="174">
        <f t="shared" si="11"/>
        <v>42644</v>
      </c>
    </row>
    <row r="759" spans="1:10">
      <c r="A759" s="112">
        <v>758</v>
      </c>
      <c r="B759" s="112">
        <v>25</v>
      </c>
      <c r="C759" s="112" t="s">
        <v>0</v>
      </c>
      <c r="D759" s="112">
        <v>22</v>
      </c>
      <c r="E759" s="112">
        <v>1</v>
      </c>
      <c r="F759" s="112">
        <v>221000</v>
      </c>
      <c r="G759" s="112">
        <v>12</v>
      </c>
      <c r="H759" s="112">
        <v>117</v>
      </c>
      <c r="I759" s="112">
        <v>11000</v>
      </c>
      <c r="J759" s="174">
        <f t="shared" si="11"/>
        <v>41365</v>
      </c>
    </row>
    <row r="760" spans="1:10">
      <c r="A760" s="112">
        <v>759</v>
      </c>
      <c r="B760" s="112">
        <v>45</v>
      </c>
      <c r="C760" s="112" t="s">
        <v>0</v>
      </c>
      <c r="D760" s="112">
        <v>22</v>
      </c>
      <c r="E760" s="112">
        <v>1</v>
      </c>
      <c r="F760" s="112">
        <v>934000</v>
      </c>
      <c r="G760" s="112">
        <v>12</v>
      </c>
      <c r="H760" s="112">
        <v>200</v>
      </c>
      <c r="I760" s="112">
        <v>23739</v>
      </c>
      <c r="J760" s="174">
        <f t="shared" si="11"/>
        <v>38838</v>
      </c>
    </row>
    <row r="761" spans="1:10">
      <c r="A761" s="112">
        <v>760</v>
      </c>
      <c r="B761" s="112">
        <v>29</v>
      </c>
      <c r="C761" s="112" t="s">
        <v>1</v>
      </c>
      <c r="D761" s="112">
        <v>16</v>
      </c>
      <c r="E761" s="112">
        <v>1</v>
      </c>
      <c r="F761" s="112">
        <v>121000</v>
      </c>
      <c r="G761" s="112">
        <v>6</v>
      </c>
      <c r="H761" s="112">
        <v>132</v>
      </c>
      <c r="I761" s="112">
        <v>11109</v>
      </c>
      <c r="J761" s="174">
        <f t="shared" si="11"/>
        <v>40909</v>
      </c>
    </row>
    <row r="762" spans="1:10">
      <c r="A762" s="112">
        <v>761</v>
      </c>
      <c r="B762" s="112">
        <v>31</v>
      </c>
      <c r="C762" s="112" t="s">
        <v>1</v>
      </c>
      <c r="D762" s="112">
        <v>22</v>
      </c>
      <c r="E762" s="112">
        <v>1</v>
      </c>
      <c r="F762" s="112">
        <v>990000</v>
      </c>
      <c r="G762" s="112">
        <v>12</v>
      </c>
      <c r="H762" s="112">
        <v>125</v>
      </c>
      <c r="I762" s="112">
        <v>21790</v>
      </c>
      <c r="J762" s="174">
        <f t="shared" si="11"/>
        <v>41122</v>
      </c>
    </row>
    <row r="763" spans="1:10">
      <c r="A763" s="112">
        <v>762</v>
      </c>
      <c r="B763" s="112">
        <v>35</v>
      </c>
      <c r="C763" s="112" t="s">
        <v>0</v>
      </c>
      <c r="D763" s="112">
        <v>16</v>
      </c>
      <c r="E763" s="112">
        <v>1</v>
      </c>
      <c r="F763" s="112">
        <v>832000</v>
      </c>
      <c r="G763" s="112">
        <v>6</v>
      </c>
      <c r="H763" s="112">
        <v>156</v>
      </c>
      <c r="I763" s="112">
        <v>22330</v>
      </c>
      <c r="J763" s="174">
        <f t="shared" si="11"/>
        <v>40179</v>
      </c>
    </row>
    <row r="764" spans="1:10">
      <c r="A764" s="112">
        <v>763</v>
      </c>
      <c r="B764" s="112">
        <v>56</v>
      </c>
      <c r="C764" s="112" t="s">
        <v>0</v>
      </c>
      <c r="D764" s="112">
        <v>16</v>
      </c>
      <c r="E764" s="112">
        <v>1</v>
      </c>
      <c r="F764" s="112">
        <v>828000</v>
      </c>
      <c r="G764" s="112">
        <v>6</v>
      </c>
      <c r="H764" s="112">
        <v>145</v>
      </c>
      <c r="I764" s="112">
        <v>20949</v>
      </c>
      <c r="J764" s="174">
        <f t="shared" si="11"/>
        <v>40513</v>
      </c>
    </row>
    <row r="765" spans="1:10">
      <c r="A765" s="112">
        <v>764</v>
      </c>
      <c r="B765" s="112">
        <v>27</v>
      </c>
      <c r="C765" s="112" t="s">
        <v>0</v>
      </c>
      <c r="D765" s="112">
        <v>22</v>
      </c>
      <c r="E765" s="112">
        <v>1</v>
      </c>
      <c r="F765" s="112">
        <v>806000</v>
      </c>
      <c r="G765" s="112">
        <v>12</v>
      </c>
      <c r="H765" s="112">
        <v>21</v>
      </c>
      <c r="I765" s="112">
        <v>13278</v>
      </c>
      <c r="J765" s="174">
        <f t="shared" si="11"/>
        <v>44287</v>
      </c>
    </row>
    <row r="766" spans="1:10">
      <c r="A766" s="112">
        <v>765</v>
      </c>
      <c r="B766" s="112">
        <v>36</v>
      </c>
      <c r="C766" s="112" t="s">
        <v>0</v>
      </c>
      <c r="D766" s="112">
        <v>16</v>
      </c>
      <c r="E766" s="112">
        <v>1</v>
      </c>
      <c r="F766" s="112">
        <v>762000</v>
      </c>
      <c r="G766" s="112">
        <v>6</v>
      </c>
      <c r="H766" s="112">
        <v>75</v>
      </c>
      <c r="I766" s="112">
        <v>13037</v>
      </c>
      <c r="J766" s="174">
        <f t="shared" si="11"/>
        <v>42644</v>
      </c>
    </row>
    <row r="767" spans="1:10">
      <c r="A767" s="112">
        <v>766</v>
      </c>
      <c r="B767" s="112">
        <v>27</v>
      </c>
      <c r="C767" s="112" t="s">
        <v>1</v>
      </c>
      <c r="D767" s="112">
        <v>16</v>
      </c>
      <c r="E767" s="112">
        <v>1</v>
      </c>
      <c r="F767" s="112">
        <v>928000</v>
      </c>
      <c r="G767" s="112">
        <v>6</v>
      </c>
      <c r="H767" s="112">
        <v>76</v>
      </c>
      <c r="I767" s="112">
        <v>20361</v>
      </c>
      <c r="J767" s="174">
        <f t="shared" si="11"/>
        <v>42614</v>
      </c>
    </row>
    <row r="768" spans="1:10">
      <c r="A768" s="112">
        <v>767</v>
      </c>
      <c r="B768" s="112">
        <v>39</v>
      </c>
      <c r="C768" s="112" t="s">
        <v>1</v>
      </c>
      <c r="D768" s="112">
        <v>16</v>
      </c>
      <c r="E768" s="112">
        <v>1</v>
      </c>
      <c r="F768" s="112">
        <v>231000</v>
      </c>
      <c r="G768" s="112">
        <v>6</v>
      </c>
      <c r="H768" s="112">
        <v>138</v>
      </c>
      <c r="I768" s="112">
        <v>24286</v>
      </c>
      <c r="J768" s="174">
        <f t="shared" si="11"/>
        <v>40725</v>
      </c>
    </row>
    <row r="769" spans="1:10">
      <c r="A769" s="112">
        <v>768</v>
      </c>
      <c r="B769" s="112">
        <v>59</v>
      </c>
      <c r="C769" s="112" t="s">
        <v>0</v>
      </c>
      <c r="D769" s="112">
        <v>22</v>
      </c>
      <c r="E769" s="112">
        <v>1</v>
      </c>
      <c r="F769" s="112">
        <v>757000</v>
      </c>
      <c r="G769" s="112">
        <v>12</v>
      </c>
      <c r="H769" s="112">
        <v>159</v>
      </c>
      <c r="I769" s="112">
        <v>8758</v>
      </c>
      <c r="J769" s="174">
        <f t="shared" si="11"/>
        <v>40087</v>
      </c>
    </row>
    <row r="770" spans="1:10">
      <c r="A770" s="112">
        <v>769</v>
      </c>
      <c r="B770" s="112">
        <v>32</v>
      </c>
      <c r="C770" s="112" t="s">
        <v>0</v>
      </c>
      <c r="D770" s="112">
        <v>16</v>
      </c>
      <c r="E770" s="112">
        <v>1</v>
      </c>
      <c r="F770" s="112">
        <v>147000</v>
      </c>
      <c r="G770" s="112">
        <v>6</v>
      </c>
      <c r="H770" s="112">
        <v>0</v>
      </c>
      <c r="I770" s="112">
        <v>12295</v>
      </c>
      <c r="J770" s="174">
        <f t="shared" ref="J770:J833" si="12">EDATE(DATE(YEAR(Valn_date),MONTH(Valn_date),DAY(Valn_date)+1),-H770)</f>
        <v>44927</v>
      </c>
    </row>
    <row r="771" spans="1:10">
      <c r="A771" s="112">
        <v>770</v>
      </c>
      <c r="B771" s="112">
        <v>30</v>
      </c>
      <c r="C771" s="112" t="s">
        <v>1</v>
      </c>
      <c r="D771" s="112">
        <v>16</v>
      </c>
      <c r="E771" s="112">
        <v>1</v>
      </c>
      <c r="F771" s="112">
        <v>422000</v>
      </c>
      <c r="G771" s="112">
        <v>6</v>
      </c>
      <c r="H771" s="112">
        <v>92</v>
      </c>
      <c r="I771" s="112">
        <v>15888</v>
      </c>
      <c r="J771" s="174">
        <f t="shared" si="12"/>
        <v>42125</v>
      </c>
    </row>
    <row r="772" spans="1:10">
      <c r="A772" s="112">
        <v>771</v>
      </c>
      <c r="B772" s="112">
        <v>48</v>
      </c>
      <c r="C772" s="112" t="s">
        <v>0</v>
      </c>
      <c r="D772" s="112">
        <v>22</v>
      </c>
      <c r="E772" s="112">
        <v>1</v>
      </c>
      <c r="F772" s="112">
        <v>755000</v>
      </c>
      <c r="G772" s="112">
        <v>12</v>
      </c>
      <c r="H772" s="112">
        <v>256</v>
      </c>
      <c r="I772" s="112">
        <v>11046</v>
      </c>
      <c r="J772" s="174">
        <f t="shared" si="12"/>
        <v>37135</v>
      </c>
    </row>
    <row r="773" spans="1:10">
      <c r="A773" s="112">
        <v>772</v>
      </c>
      <c r="B773" s="112">
        <v>37</v>
      </c>
      <c r="C773" s="112" t="s">
        <v>0</v>
      </c>
      <c r="D773" s="112">
        <v>16</v>
      </c>
      <c r="E773" s="112">
        <v>1</v>
      </c>
      <c r="F773" s="112">
        <v>616000</v>
      </c>
      <c r="G773" s="112">
        <v>6</v>
      </c>
      <c r="H773" s="112">
        <v>30</v>
      </c>
      <c r="I773" s="112">
        <v>5458</v>
      </c>
      <c r="J773" s="174">
        <f t="shared" si="12"/>
        <v>44013</v>
      </c>
    </row>
    <row r="774" spans="1:10">
      <c r="A774" s="112">
        <v>773</v>
      </c>
      <c r="B774" s="112">
        <v>43</v>
      </c>
      <c r="C774" s="112" t="s">
        <v>1</v>
      </c>
      <c r="D774" s="112">
        <v>16</v>
      </c>
      <c r="E774" s="112">
        <v>1</v>
      </c>
      <c r="F774" s="112">
        <v>554000</v>
      </c>
      <c r="G774" s="112">
        <v>6</v>
      </c>
      <c r="H774" s="112">
        <v>0</v>
      </c>
      <c r="I774" s="112">
        <v>4154</v>
      </c>
      <c r="J774" s="174">
        <f t="shared" si="12"/>
        <v>44927</v>
      </c>
    </row>
    <row r="775" spans="1:10">
      <c r="A775" s="112">
        <v>774</v>
      </c>
      <c r="B775" s="112">
        <v>59</v>
      </c>
      <c r="C775" s="112" t="s">
        <v>0</v>
      </c>
      <c r="D775" s="112">
        <v>16</v>
      </c>
      <c r="E775" s="112">
        <v>1</v>
      </c>
      <c r="F775" s="112">
        <v>149000</v>
      </c>
      <c r="G775" s="112">
        <v>6</v>
      </c>
      <c r="H775" s="112">
        <v>3</v>
      </c>
      <c r="I775" s="112">
        <v>11190</v>
      </c>
      <c r="J775" s="174">
        <f t="shared" si="12"/>
        <v>44835</v>
      </c>
    </row>
    <row r="776" spans="1:10">
      <c r="A776" s="112">
        <v>775</v>
      </c>
      <c r="B776" s="112">
        <v>28</v>
      </c>
      <c r="C776" s="112" t="s">
        <v>1</v>
      </c>
      <c r="D776" s="112">
        <v>22</v>
      </c>
      <c r="E776" s="112">
        <v>1</v>
      </c>
      <c r="F776" s="112">
        <v>753000</v>
      </c>
      <c r="G776" s="112">
        <v>12</v>
      </c>
      <c r="H776" s="112">
        <v>99</v>
      </c>
      <c r="I776" s="112">
        <v>13501</v>
      </c>
      <c r="J776" s="174">
        <f t="shared" si="12"/>
        <v>41913</v>
      </c>
    </row>
    <row r="777" spans="1:10">
      <c r="A777" s="112">
        <v>776</v>
      </c>
      <c r="B777" s="112">
        <v>44</v>
      </c>
      <c r="C777" s="112" t="s">
        <v>0</v>
      </c>
      <c r="D777" s="112">
        <v>16</v>
      </c>
      <c r="E777" s="112">
        <v>1</v>
      </c>
      <c r="F777" s="112">
        <v>285000</v>
      </c>
      <c r="G777" s="112">
        <v>6</v>
      </c>
      <c r="H777" s="112">
        <v>129</v>
      </c>
      <c r="I777" s="112">
        <v>22378</v>
      </c>
      <c r="J777" s="174">
        <f t="shared" si="12"/>
        <v>41000</v>
      </c>
    </row>
    <row r="778" spans="1:10">
      <c r="A778" s="112">
        <v>777</v>
      </c>
      <c r="B778" s="112">
        <v>56</v>
      </c>
      <c r="C778" s="112" t="s">
        <v>0</v>
      </c>
      <c r="D778" s="112">
        <v>22</v>
      </c>
      <c r="E778" s="112">
        <v>1</v>
      </c>
      <c r="F778" s="112">
        <v>559000</v>
      </c>
      <c r="G778" s="112">
        <v>12</v>
      </c>
      <c r="H778" s="112">
        <v>12</v>
      </c>
      <c r="I778" s="112">
        <v>6481</v>
      </c>
      <c r="J778" s="174">
        <f t="shared" si="12"/>
        <v>44562</v>
      </c>
    </row>
    <row r="779" spans="1:10">
      <c r="A779" s="112">
        <v>778</v>
      </c>
      <c r="B779" s="112">
        <v>49</v>
      </c>
      <c r="C779" s="112" t="s">
        <v>1</v>
      </c>
      <c r="D779" s="112">
        <v>22</v>
      </c>
      <c r="E779" s="112">
        <v>1</v>
      </c>
      <c r="F779" s="112">
        <v>978000</v>
      </c>
      <c r="G779" s="112">
        <v>12</v>
      </c>
      <c r="H779" s="112">
        <v>119</v>
      </c>
      <c r="I779" s="112">
        <v>15939</v>
      </c>
      <c r="J779" s="174">
        <f t="shared" si="12"/>
        <v>41306</v>
      </c>
    </row>
    <row r="780" spans="1:10">
      <c r="A780" s="112">
        <v>779</v>
      </c>
      <c r="B780" s="112">
        <v>60</v>
      </c>
      <c r="C780" s="112" t="s">
        <v>0</v>
      </c>
      <c r="D780" s="112">
        <v>22</v>
      </c>
      <c r="E780" s="112">
        <v>1</v>
      </c>
      <c r="F780" s="112">
        <v>534000</v>
      </c>
      <c r="G780" s="112">
        <v>12</v>
      </c>
      <c r="H780" s="112">
        <v>176</v>
      </c>
      <c r="I780" s="112">
        <v>4898</v>
      </c>
      <c r="J780" s="174">
        <f t="shared" si="12"/>
        <v>39569</v>
      </c>
    </row>
    <row r="781" spans="1:10">
      <c r="A781" s="112">
        <v>780</v>
      </c>
      <c r="B781" s="112">
        <v>35</v>
      </c>
      <c r="C781" s="112" t="s">
        <v>0</v>
      </c>
      <c r="D781" s="112">
        <v>22</v>
      </c>
      <c r="E781" s="112">
        <v>1</v>
      </c>
      <c r="F781" s="112">
        <v>710000</v>
      </c>
      <c r="G781" s="112">
        <v>12</v>
      </c>
      <c r="H781" s="112">
        <v>65</v>
      </c>
      <c r="I781" s="112">
        <v>16936</v>
      </c>
      <c r="J781" s="174">
        <f t="shared" si="12"/>
        <v>42948</v>
      </c>
    </row>
    <row r="782" spans="1:10">
      <c r="A782" s="112">
        <v>781</v>
      </c>
      <c r="B782" s="112">
        <v>49</v>
      </c>
      <c r="C782" s="112" t="s">
        <v>1</v>
      </c>
      <c r="D782" s="112">
        <v>16</v>
      </c>
      <c r="E782" s="112">
        <v>1</v>
      </c>
      <c r="F782" s="112">
        <v>439000</v>
      </c>
      <c r="G782" s="112">
        <v>6</v>
      </c>
      <c r="H782" s="112">
        <v>7</v>
      </c>
      <c r="I782" s="112">
        <v>21275</v>
      </c>
      <c r="J782" s="174">
        <f t="shared" si="12"/>
        <v>44713</v>
      </c>
    </row>
    <row r="783" spans="1:10">
      <c r="A783" s="112">
        <v>782</v>
      </c>
      <c r="B783" s="112">
        <v>48</v>
      </c>
      <c r="C783" s="112" t="s">
        <v>1</v>
      </c>
      <c r="D783" s="112">
        <v>22</v>
      </c>
      <c r="E783" s="112">
        <v>1</v>
      </c>
      <c r="F783" s="112">
        <v>675000</v>
      </c>
      <c r="G783" s="112">
        <v>12</v>
      </c>
      <c r="H783" s="112">
        <v>10</v>
      </c>
      <c r="I783" s="112">
        <v>19193</v>
      </c>
      <c r="J783" s="174">
        <f t="shared" si="12"/>
        <v>44621</v>
      </c>
    </row>
    <row r="784" spans="1:10">
      <c r="A784" s="112">
        <v>783</v>
      </c>
      <c r="B784" s="112">
        <v>49</v>
      </c>
      <c r="C784" s="112" t="s">
        <v>0</v>
      </c>
      <c r="D784" s="112">
        <v>16</v>
      </c>
      <c r="E784" s="112">
        <v>1</v>
      </c>
      <c r="F784" s="112">
        <v>198000</v>
      </c>
      <c r="G784" s="112">
        <v>6</v>
      </c>
      <c r="H784" s="112">
        <v>172</v>
      </c>
      <c r="I784" s="112">
        <v>13836</v>
      </c>
      <c r="J784" s="174">
        <f t="shared" si="12"/>
        <v>39692</v>
      </c>
    </row>
    <row r="785" spans="1:10">
      <c r="A785" s="112">
        <v>784</v>
      </c>
      <c r="B785" s="112">
        <v>30</v>
      </c>
      <c r="C785" s="112" t="s">
        <v>0</v>
      </c>
      <c r="D785" s="112">
        <v>16</v>
      </c>
      <c r="E785" s="112">
        <v>1</v>
      </c>
      <c r="F785" s="112">
        <v>193000</v>
      </c>
      <c r="G785" s="112">
        <v>6</v>
      </c>
      <c r="H785" s="112">
        <v>185</v>
      </c>
      <c r="I785" s="112">
        <v>20737</v>
      </c>
      <c r="J785" s="174">
        <f t="shared" si="12"/>
        <v>39295</v>
      </c>
    </row>
    <row r="786" spans="1:10">
      <c r="A786" s="112">
        <v>785</v>
      </c>
      <c r="B786" s="112">
        <v>52</v>
      </c>
      <c r="C786" s="112" t="s">
        <v>1</v>
      </c>
      <c r="D786" s="112">
        <v>22</v>
      </c>
      <c r="E786" s="112">
        <v>1</v>
      </c>
      <c r="F786" s="112">
        <v>230000</v>
      </c>
      <c r="G786" s="112">
        <v>12</v>
      </c>
      <c r="H786" s="112">
        <v>59</v>
      </c>
      <c r="I786" s="112">
        <v>20344</v>
      </c>
      <c r="J786" s="174">
        <f t="shared" si="12"/>
        <v>43132</v>
      </c>
    </row>
    <row r="787" spans="1:10">
      <c r="A787" s="112">
        <v>786</v>
      </c>
      <c r="B787" s="112">
        <v>37</v>
      </c>
      <c r="C787" s="112" t="s">
        <v>0</v>
      </c>
      <c r="D787" s="112">
        <v>22</v>
      </c>
      <c r="E787" s="112">
        <v>1</v>
      </c>
      <c r="F787" s="112">
        <v>735000</v>
      </c>
      <c r="G787" s="112">
        <v>12</v>
      </c>
      <c r="H787" s="112">
        <v>191</v>
      </c>
      <c r="I787" s="112">
        <v>14743</v>
      </c>
      <c r="J787" s="174">
        <f t="shared" si="12"/>
        <v>39114</v>
      </c>
    </row>
    <row r="788" spans="1:10">
      <c r="A788" s="112">
        <v>787</v>
      </c>
      <c r="B788" s="112">
        <v>30</v>
      </c>
      <c r="C788" s="112" t="s">
        <v>1</v>
      </c>
      <c r="D788" s="112">
        <v>16</v>
      </c>
      <c r="E788" s="112">
        <v>1</v>
      </c>
      <c r="F788" s="112">
        <v>279000</v>
      </c>
      <c r="G788" s="112">
        <v>6</v>
      </c>
      <c r="H788" s="112">
        <v>71</v>
      </c>
      <c r="I788" s="112">
        <v>18850</v>
      </c>
      <c r="J788" s="174">
        <f t="shared" si="12"/>
        <v>42767</v>
      </c>
    </row>
    <row r="789" spans="1:10">
      <c r="A789" s="112">
        <v>788</v>
      </c>
      <c r="B789" s="112">
        <v>57</v>
      </c>
      <c r="C789" s="112" t="s">
        <v>1</v>
      </c>
      <c r="D789" s="112">
        <v>16</v>
      </c>
      <c r="E789" s="112">
        <v>1</v>
      </c>
      <c r="F789" s="112">
        <v>276000</v>
      </c>
      <c r="G789" s="112">
        <v>6</v>
      </c>
      <c r="H789" s="112">
        <v>9</v>
      </c>
      <c r="I789" s="112">
        <v>11279</v>
      </c>
      <c r="J789" s="174">
        <f t="shared" si="12"/>
        <v>44652</v>
      </c>
    </row>
    <row r="790" spans="1:10">
      <c r="A790" s="112">
        <v>789</v>
      </c>
      <c r="B790" s="112">
        <v>42</v>
      </c>
      <c r="C790" s="112" t="s">
        <v>1</v>
      </c>
      <c r="D790" s="112">
        <v>16</v>
      </c>
      <c r="E790" s="112">
        <v>1</v>
      </c>
      <c r="F790" s="112">
        <v>674000</v>
      </c>
      <c r="G790" s="112">
        <v>6</v>
      </c>
      <c r="H790" s="112">
        <v>130</v>
      </c>
      <c r="I790" s="112">
        <v>22330</v>
      </c>
      <c r="J790" s="174">
        <f t="shared" si="12"/>
        <v>40969</v>
      </c>
    </row>
    <row r="791" spans="1:10">
      <c r="A791" s="112">
        <v>790</v>
      </c>
      <c r="B791" s="112">
        <v>51</v>
      </c>
      <c r="C791" s="112" t="s">
        <v>0</v>
      </c>
      <c r="D791" s="112">
        <v>16</v>
      </c>
      <c r="E791" s="112">
        <v>1</v>
      </c>
      <c r="F791" s="112">
        <v>397000</v>
      </c>
      <c r="G791" s="112">
        <v>6</v>
      </c>
      <c r="H791" s="112">
        <v>61</v>
      </c>
      <c r="I791" s="112">
        <v>16311</v>
      </c>
      <c r="J791" s="174">
        <f t="shared" si="12"/>
        <v>43070</v>
      </c>
    </row>
    <row r="792" spans="1:10">
      <c r="A792" s="112">
        <v>791</v>
      </c>
      <c r="B792" s="112">
        <v>38</v>
      </c>
      <c r="C792" s="112" t="s">
        <v>1</v>
      </c>
      <c r="D792" s="112">
        <v>22</v>
      </c>
      <c r="E792" s="112">
        <v>1</v>
      </c>
      <c r="F792" s="112">
        <v>657000</v>
      </c>
      <c r="G792" s="112">
        <v>12</v>
      </c>
      <c r="H792" s="112">
        <v>11</v>
      </c>
      <c r="I792" s="112">
        <v>15235</v>
      </c>
      <c r="J792" s="174">
        <f t="shared" si="12"/>
        <v>44593</v>
      </c>
    </row>
    <row r="793" spans="1:10">
      <c r="A793" s="112">
        <v>792</v>
      </c>
      <c r="B793" s="112">
        <v>41</v>
      </c>
      <c r="C793" s="112" t="s">
        <v>1</v>
      </c>
      <c r="D793" s="112">
        <v>16</v>
      </c>
      <c r="E793" s="112">
        <v>1</v>
      </c>
      <c r="F793" s="112">
        <v>245000</v>
      </c>
      <c r="G793" s="112">
        <v>6</v>
      </c>
      <c r="H793" s="112">
        <v>38</v>
      </c>
      <c r="I793" s="112">
        <v>17558</v>
      </c>
      <c r="J793" s="174">
        <f t="shared" si="12"/>
        <v>43770</v>
      </c>
    </row>
    <row r="794" spans="1:10">
      <c r="A794" s="112">
        <v>793</v>
      </c>
      <c r="B794" s="112">
        <v>26</v>
      </c>
      <c r="C794" s="112" t="s">
        <v>0</v>
      </c>
      <c r="D794" s="112">
        <v>16</v>
      </c>
      <c r="E794" s="112">
        <v>1</v>
      </c>
      <c r="F794" s="112">
        <v>208000</v>
      </c>
      <c r="G794" s="112">
        <v>6</v>
      </c>
      <c r="H794" s="112">
        <v>0</v>
      </c>
      <c r="I794" s="112">
        <v>8375</v>
      </c>
      <c r="J794" s="174">
        <f t="shared" si="12"/>
        <v>44927</v>
      </c>
    </row>
    <row r="795" spans="1:10">
      <c r="A795" s="112">
        <v>794</v>
      </c>
      <c r="B795" s="112">
        <v>41</v>
      </c>
      <c r="C795" s="112" t="s">
        <v>0</v>
      </c>
      <c r="D795" s="112">
        <v>16</v>
      </c>
      <c r="E795" s="112">
        <v>1</v>
      </c>
      <c r="F795" s="112">
        <v>560000</v>
      </c>
      <c r="G795" s="112">
        <v>6</v>
      </c>
      <c r="H795" s="112">
        <v>109</v>
      </c>
      <c r="I795" s="112">
        <v>16166</v>
      </c>
      <c r="J795" s="174">
        <f t="shared" si="12"/>
        <v>41609</v>
      </c>
    </row>
    <row r="796" spans="1:10">
      <c r="A796" s="112">
        <v>795</v>
      </c>
      <c r="B796" s="112">
        <v>45</v>
      </c>
      <c r="C796" s="112" t="s">
        <v>1</v>
      </c>
      <c r="D796" s="112">
        <v>16</v>
      </c>
      <c r="E796" s="112">
        <v>1</v>
      </c>
      <c r="F796" s="112">
        <v>321000</v>
      </c>
      <c r="G796" s="112">
        <v>6</v>
      </c>
      <c r="H796" s="112">
        <v>0</v>
      </c>
      <c r="I796" s="112">
        <v>8503</v>
      </c>
      <c r="J796" s="174">
        <f t="shared" si="12"/>
        <v>44927</v>
      </c>
    </row>
    <row r="797" spans="1:10">
      <c r="A797" s="112">
        <v>796</v>
      </c>
      <c r="B797" s="112">
        <v>51</v>
      </c>
      <c r="C797" s="112" t="s">
        <v>0</v>
      </c>
      <c r="D797" s="112">
        <v>22</v>
      </c>
      <c r="E797" s="112">
        <v>1</v>
      </c>
      <c r="F797" s="112">
        <v>252000</v>
      </c>
      <c r="G797" s="112">
        <v>12</v>
      </c>
      <c r="H797" s="112">
        <v>157</v>
      </c>
      <c r="I797" s="112">
        <v>22034</v>
      </c>
      <c r="J797" s="174">
        <f t="shared" si="12"/>
        <v>40148</v>
      </c>
    </row>
    <row r="798" spans="1:10">
      <c r="A798" s="112">
        <v>797</v>
      </c>
      <c r="B798" s="112">
        <v>45</v>
      </c>
      <c r="C798" s="112" t="s">
        <v>0</v>
      </c>
      <c r="D798" s="112">
        <v>16</v>
      </c>
      <c r="E798" s="112">
        <v>1</v>
      </c>
      <c r="F798" s="112">
        <v>138000</v>
      </c>
      <c r="G798" s="112">
        <v>6</v>
      </c>
      <c r="H798" s="112">
        <v>154</v>
      </c>
      <c r="I798" s="112">
        <v>3771</v>
      </c>
      <c r="J798" s="174">
        <f t="shared" si="12"/>
        <v>40238</v>
      </c>
    </row>
    <row r="799" spans="1:10">
      <c r="A799" s="112">
        <v>798</v>
      </c>
      <c r="B799" s="112">
        <v>39</v>
      </c>
      <c r="C799" s="112" t="s">
        <v>1</v>
      </c>
      <c r="D799" s="112">
        <v>16</v>
      </c>
      <c r="E799" s="112">
        <v>1</v>
      </c>
      <c r="F799" s="112">
        <v>952000</v>
      </c>
      <c r="G799" s="112">
        <v>6</v>
      </c>
      <c r="H799" s="112">
        <v>167</v>
      </c>
      <c r="I799" s="112">
        <v>11484</v>
      </c>
      <c r="J799" s="174">
        <f t="shared" si="12"/>
        <v>39845</v>
      </c>
    </row>
    <row r="800" spans="1:10">
      <c r="A800" s="112">
        <v>799</v>
      </c>
      <c r="B800" s="112">
        <v>28</v>
      </c>
      <c r="C800" s="112" t="s">
        <v>0</v>
      </c>
      <c r="D800" s="112">
        <v>16</v>
      </c>
      <c r="E800" s="112">
        <v>1</v>
      </c>
      <c r="F800" s="112">
        <v>615000</v>
      </c>
      <c r="G800" s="112">
        <v>6</v>
      </c>
      <c r="H800" s="112">
        <v>170</v>
      </c>
      <c r="I800" s="112">
        <v>14452</v>
      </c>
      <c r="J800" s="174">
        <f t="shared" si="12"/>
        <v>39753</v>
      </c>
    </row>
    <row r="801" spans="1:10">
      <c r="A801" s="112">
        <v>800</v>
      </c>
      <c r="B801" s="112">
        <v>40</v>
      </c>
      <c r="C801" s="112" t="s">
        <v>0</v>
      </c>
      <c r="D801" s="112">
        <v>22</v>
      </c>
      <c r="E801" s="112">
        <v>1</v>
      </c>
      <c r="F801" s="112">
        <v>709000</v>
      </c>
      <c r="G801" s="112">
        <v>12</v>
      </c>
      <c r="H801" s="112">
        <v>201</v>
      </c>
      <c r="I801" s="112">
        <v>17678</v>
      </c>
      <c r="J801" s="174">
        <f t="shared" si="12"/>
        <v>38808</v>
      </c>
    </row>
    <row r="802" spans="1:10">
      <c r="A802" s="112">
        <v>801</v>
      </c>
      <c r="B802" s="112">
        <v>51</v>
      </c>
      <c r="C802" s="112" t="s">
        <v>0</v>
      </c>
      <c r="D802" s="112">
        <v>16</v>
      </c>
      <c r="E802" s="112">
        <v>1</v>
      </c>
      <c r="F802" s="112">
        <v>918000</v>
      </c>
      <c r="G802" s="112">
        <v>6</v>
      </c>
      <c r="H802" s="112">
        <v>55</v>
      </c>
      <c r="I802" s="112">
        <v>6907</v>
      </c>
      <c r="J802" s="174">
        <f t="shared" si="12"/>
        <v>43252</v>
      </c>
    </row>
    <row r="803" spans="1:10">
      <c r="A803" s="112">
        <v>802</v>
      </c>
      <c r="B803" s="112">
        <v>45</v>
      </c>
      <c r="C803" s="112" t="s">
        <v>1</v>
      </c>
      <c r="D803" s="112">
        <v>16</v>
      </c>
      <c r="E803" s="112">
        <v>1</v>
      </c>
      <c r="F803" s="112">
        <v>963000</v>
      </c>
      <c r="G803" s="112">
        <v>6</v>
      </c>
      <c r="H803" s="112">
        <v>143</v>
      </c>
      <c r="I803" s="112">
        <v>1135</v>
      </c>
      <c r="J803" s="174">
        <f t="shared" si="12"/>
        <v>40575</v>
      </c>
    </row>
    <row r="804" spans="1:10">
      <c r="A804" s="112">
        <v>803</v>
      </c>
      <c r="B804" s="112">
        <v>32</v>
      </c>
      <c r="C804" s="112" t="s">
        <v>1</v>
      </c>
      <c r="D804" s="112">
        <v>16</v>
      </c>
      <c r="E804" s="112">
        <v>1</v>
      </c>
      <c r="F804" s="112">
        <v>706000</v>
      </c>
      <c r="G804" s="112">
        <v>6</v>
      </c>
      <c r="H804" s="112">
        <v>18</v>
      </c>
      <c r="I804" s="112">
        <v>21311</v>
      </c>
      <c r="J804" s="174">
        <f t="shared" si="12"/>
        <v>44378</v>
      </c>
    </row>
    <row r="805" spans="1:10">
      <c r="A805" s="112">
        <v>804</v>
      </c>
      <c r="B805" s="112">
        <v>45</v>
      </c>
      <c r="C805" s="112" t="s">
        <v>0</v>
      </c>
      <c r="D805" s="112">
        <v>22</v>
      </c>
      <c r="E805" s="112">
        <v>1</v>
      </c>
      <c r="F805" s="112">
        <v>987000</v>
      </c>
      <c r="G805" s="112">
        <v>12</v>
      </c>
      <c r="H805" s="112">
        <v>175</v>
      </c>
      <c r="I805" s="112">
        <v>1028</v>
      </c>
      <c r="J805" s="174">
        <f t="shared" si="12"/>
        <v>39600</v>
      </c>
    </row>
    <row r="806" spans="1:10">
      <c r="A806" s="112">
        <v>805</v>
      </c>
      <c r="B806" s="112">
        <v>44</v>
      </c>
      <c r="C806" s="112" t="s">
        <v>0</v>
      </c>
      <c r="D806" s="112">
        <v>16</v>
      </c>
      <c r="E806" s="112">
        <v>1</v>
      </c>
      <c r="F806" s="112">
        <v>553000</v>
      </c>
      <c r="G806" s="112">
        <v>6</v>
      </c>
      <c r="H806" s="112">
        <v>97</v>
      </c>
      <c r="I806" s="112">
        <v>7340</v>
      </c>
      <c r="J806" s="174">
        <f t="shared" si="12"/>
        <v>41974</v>
      </c>
    </row>
    <row r="807" spans="1:10">
      <c r="A807" s="112">
        <v>806</v>
      </c>
      <c r="B807" s="112">
        <v>41</v>
      </c>
      <c r="C807" s="112" t="s">
        <v>1</v>
      </c>
      <c r="D807" s="112">
        <v>22</v>
      </c>
      <c r="E807" s="112">
        <v>1</v>
      </c>
      <c r="F807" s="112">
        <v>465000</v>
      </c>
      <c r="G807" s="112">
        <v>12</v>
      </c>
      <c r="H807" s="112">
        <v>132</v>
      </c>
      <c r="I807" s="112">
        <v>17227</v>
      </c>
      <c r="J807" s="174">
        <f t="shared" si="12"/>
        <v>40909</v>
      </c>
    </row>
    <row r="808" spans="1:10">
      <c r="A808" s="112">
        <v>807</v>
      </c>
      <c r="B808" s="112">
        <v>47</v>
      </c>
      <c r="C808" s="112" t="s">
        <v>1</v>
      </c>
      <c r="D808" s="112">
        <v>16</v>
      </c>
      <c r="E808" s="112">
        <v>1</v>
      </c>
      <c r="F808" s="112">
        <v>251000</v>
      </c>
      <c r="G808" s="112">
        <v>6</v>
      </c>
      <c r="H808" s="112">
        <v>12</v>
      </c>
      <c r="I808" s="112">
        <v>2637</v>
      </c>
      <c r="J808" s="174">
        <f t="shared" si="12"/>
        <v>44562</v>
      </c>
    </row>
    <row r="809" spans="1:10">
      <c r="A809" s="112">
        <v>808</v>
      </c>
      <c r="B809" s="112">
        <v>46</v>
      </c>
      <c r="C809" s="112" t="s">
        <v>0</v>
      </c>
      <c r="D809" s="112">
        <v>16</v>
      </c>
      <c r="E809" s="112">
        <v>1</v>
      </c>
      <c r="F809" s="112">
        <v>469000</v>
      </c>
      <c r="G809" s="112">
        <v>6</v>
      </c>
      <c r="H809" s="112">
        <v>0</v>
      </c>
      <c r="I809" s="112">
        <v>2817</v>
      </c>
      <c r="J809" s="174">
        <f t="shared" si="12"/>
        <v>44927</v>
      </c>
    </row>
    <row r="810" spans="1:10">
      <c r="A810" s="112">
        <v>809</v>
      </c>
      <c r="B810" s="112">
        <v>53</v>
      </c>
      <c r="C810" s="112" t="s">
        <v>1</v>
      </c>
      <c r="D810" s="112">
        <v>22</v>
      </c>
      <c r="E810" s="112">
        <v>1</v>
      </c>
      <c r="F810" s="112">
        <v>638000</v>
      </c>
      <c r="G810" s="112">
        <v>12</v>
      </c>
      <c r="H810" s="112">
        <v>133</v>
      </c>
      <c r="I810" s="112">
        <v>15890</v>
      </c>
      <c r="J810" s="174">
        <f t="shared" si="12"/>
        <v>40878</v>
      </c>
    </row>
    <row r="811" spans="1:10">
      <c r="A811" s="112">
        <v>810</v>
      </c>
      <c r="B811" s="112">
        <v>30</v>
      </c>
      <c r="C811" s="112" t="s">
        <v>0</v>
      </c>
      <c r="D811" s="112">
        <v>22</v>
      </c>
      <c r="E811" s="112">
        <v>1</v>
      </c>
      <c r="F811" s="112">
        <v>406000</v>
      </c>
      <c r="G811" s="112">
        <v>12</v>
      </c>
      <c r="H811" s="112">
        <v>140</v>
      </c>
      <c r="I811" s="112">
        <v>13684</v>
      </c>
      <c r="J811" s="174">
        <f t="shared" si="12"/>
        <v>40664</v>
      </c>
    </row>
    <row r="812" spans="1:10">
      <c r="A812" s="112">
        <v>811</v>
      </c>
      <c r="B812" s="112">
        <v>45</v>
      </c>
      <c r="C812" s="112" t="s">
        <v>0</v>
      </c>
      <c r="D812" s="112">
        <v>16</v>
      </c>
      <c r="E812" s="112">
        <v>1</v>
      </c>
      <c r="F812" s="112">
        <v>950000</v>
      </c>
      <c r="G812" s="112">
        <v>6</v>
      </c>
      <c r="H812" s="112">
        <v>0</v>
      </c>
      <c r="I812" s="112">
        <v>2821</v>
      </c>
      <c r="J812" s="174">
        <f t="shared" si="12"/>
        <v>44927</v>
      </c>
    </row>
    <row r="813" spans="1:10">
      <c r="A813" s="112">
        <v>812</v>
      </c>
      <c r="B813" s="112">
        <v>51</v>
      </c>
      <c r="C813" s="112" t="s">
        <v>1</v>
      </c>
      <c r="D813" s="112">
        <v>16</v>
      </c>
      <c r="E813" s="112">
        <v>1</v>
      </c>
      <c r="F813" s="112">
        <v>197000</v>
      </c>
      <c r="G813" s="112">
        <v>6</v>
      </c>
      <c r="H813" s="112">
        <v>155</v>
      </c>
      <c r="I813" s="112">
        <v>3197</v>
      </c>
      <c r="J813" s="174">
        <f t="shared" si="12"/>
        <v>40210</v>
      </c>
    </row>
    <row r="814" spans="1:10">
      <c r="A814" s="112">
        <v>813</v>
      </c>
      <c r="B814" s="112">
        <v>39</v>
      </c>
      <c r="C814" s="112" t="s">
        <v>0</v>
      </c>
      <c r="D814" s="112">
        <v>16</v>
      </c>
      <c r="E814" s="112">
        <v>1</v>
      </c>
      <c r="F814" s="112">
        <v>925000</v>
      </c>
      <c r="G814" s="112">
        <v>6</v>
      </c>
      <c r="H814" s="112">
        <v>181</v>
      </c>
      <c r="I814" s="112">
        <v>6747</v>
      </c>
      <c r="J814" s="174">
        <f t="shared" si="12"/>
        <v>39417</v>
      </c>
    </row>
    <row r="815" spans="1:10">
      <c r="A815" s="112">
        <v>814</v>
      </c>
      <c r="B815" s="112">
        <v>30</v>
      </c>
      <c r="C815" s="112" t="s">
        <v>1</v>
      </c>
      <c r="D815" s="112">
        <v>22</v>
      </c>
      <c r="E815" s="112">
        <v>1</v>
      </c>
      <c r="F815" s="112">
        <v>611000</v>
      </c>
      <c r="G815" s="112">
        <v>12</v>
      </c>
      <c r="H815" s="112">
        <v>88</v>
      </c>
      <c r="I815" s="112">
        <v>2046</v>
      </c>
      <c r="J815" s="174">
        <f t="shared" si="12"/>
        <v>42248</v>
      </c>
    </row>
    <row r="816" spans="1:10">
      <c r="A816" s="112">
        <v>815</v>
      </c>
      <c r="B816" s="112">
        <v>43</v>
      </c>
      <c r="C816" s="112" t="s">
        <v>1</v>
      </c>
      <c r="D816" s="112">
        <v>22</v>
      </c>
      <c r="E816" s="112">
        <v>1</v>
      </c>
      <c r="F816" s="112">
        <v>420000</v>
      </c>
      <c r="G816" s="112">
        <v>12</v>
      </c>
      <c r="H816" s="112">
        <v>219</v>
      </c>
      <c r="I816" s="112">
        <v>10476</v>
      </c>
      <c r="J816" s="174">
        <f t="shared" si="12"/>
        <v>38261</v>
      </c>
    </row>
    <row r="817" spans="1:10">
      <c r="A817" s="112">
        <v>816</v>
      </c>
      <c r="B817" s="112">
        <v>54</v>
      </c>
      <c r="C817" s="112" t="s">
        <v>1</v>
      </c>
      <c r="D817" s="112">
        <v>22</v>
      </c>
      <c r="E817" s="112">
        <v>1</v>
      </c>
      <c r="F817" s="112">
        <v>306000</v>
      </c>
      <c r="G817" s="112">
        <v>12</v>
      </c>
      <c r="H817" s="112">
        <v>241</v>
      </c>
      <c r="I817" s="112">
        <v>16414</v>
      </c>
      <c r="J817" s="174">
        <f t="shared" si="12"/>
        <v>37591</v>
      </c>
    </row>
    <row r="818" spans="1:10">
      <c r="A818" s="112">
        <v>817</v>
      </c>
      <c r="B818" s="112">
        <v>26</v>
      </c>
      <c r="C818" s="112" t="s">
        <v>1</v>
      </c>
      <c r="D818" s="112">
        <v>16</v>
      </c>
      <c r="E818" s="112">
        <v>1</v>
      </c>
      <c r="F818" s="112">
        <v>206000</v>
      </c>
      <c r="G818" s="112">
        <v>6</v>
      </c>
      <c r="H818" s="112">
        <v>0</v>
      </c>
      <c r="I818" s="112">
        <v>22663</v>
      </c>
      <c r="J818" s="174">
        <f t="shared" si="12"/>
        <v>44927</v>
      </c>
    </row>
    <row r="819" spans="1:10">
      <c r="A819" s="112">
        <v>818</v>
      </c>
      <c r="B819" s="112">
        <v>45</v>
      </c>
      <c r="C819" s="112" t="s">
        <v>0</v>
      </c>
      <c r="D819" s="112">
        <v>16</v>
      </c>
      <c r="E819" s="112">
        <v>1</v>
      </c>
      <c r="F819" s="112">
        <v>201000</v>
      </c>
      <c r="G819" s="112">
        <v>6</v>
      </c>
      <c r="H819" s="112">
        <v>0</v>
      </c>
      <c r="I819" s="112">
        <v>9654</v>
      </c>
      <c r="J819" s="174">
        <f t="shared" si="12"/>
        <v>44927</v>
      </c>
    </row>
    <row r="820" spans="1:10">
      <c r="A820" s="112">
        <v>819</v>
      </c>
      <c r="B820" s="112">
        <v>28</v>
      </c>
      <c r="C820" s="112" t="s">
        <v>1</v>
      </c>
      <c r="D820" s="112">
        <v>22</v>
      </c>
      <c r="E820" s="112">
        <v>1</v>
      </c>
      <c r="F820" s="112">
        <v>136000</v>
      </c>
      <c r="G820" s="112">
        <v>12</v>
      </c>
      <c r="H820" s="112">
        <v>149</v>
      </c>
      <c r="I820" s="112">
        <v>21393</v>
      </c>
      <c r="J820" s="174">
        <f t="shared" si="12"/>
        <v>40391</v>
      </c>
    </row>
    <row r="821" spans="1:10">
      <c r="A821" s="112">
        <v>820</v>
      </c>
      <c r="B821" s="112">
        <v>58</v>
      </c>
      <c r="C821" s="112" t="s">
        <v>0</v>
      </c>
      <c r="D821" s="112">
        <v>16</v>
      </c>
      <c r="E821" s="112">
        <v>1</v>
      </c>
      <c r="F821" s="112">
        <v>331000</v>
      </c>
      <c r="G821" s="112">
        <v>6</v>
      </c>
      <c r="H821" s="112">
        <v>175</v>
      </c>
      <c r="I821" s="112">
        <v>2468</v>
      </c>
      <c r="J821" s="174">
        <f t="shared" si="12"/>
        <v>39600</v>
      </c>
    </row>
    <row r="822" spans="1:10">
      <c r="A822" s="112">
        <v>821</v>
      </c>
      <c r="B822" s="112">
        <v>50</v>
      </c>
      <c r="C822" s="112" t="s">
        <v>1</v>
      </c>
      <c r="D822" s="112">
        <v>16</v>
      </c>
      <c r="E822" s="112">
        <v>1</v>
      </c>
      <c r="F822" s="112">
        <v>884000</v>
      </c>
      <c r="G822" s="112">
        <v>6</v>
      </c>
      <c r="H822" s="112">
        <v>136</v>
      </c>
      <c r="I822" s="112">
        <v>21293</v>
      </c>
      <c r="J822" s="174">
        <f t="shared" si="12"/>
        <v>40787</v>
      </c>
    </row>
    <row r="823" spans="1:10">
      <c r="A823" s="112">
        <v>822</v>
      </c>
      <c r="B823" s="112">
        <v>40</v>
      </c>
      <c r="C823" s="112" t="s">
        <v>0</v>
      </c>
      <c r="D823" s="112">
        <v>16</v>
      </c>
      <c r="E823" s="112">
        <v>1</v>
      </c>
      <c r="F823" s="112">
        <v>206000</v>
      </c>
      <c r="G823" s="112">
        <v>6</v>
      </c>
      <c r="H823" s="112">
        <v>174</v>
      </c>
      <c r="I823" s="112">
        <v>1753</v>
      </c>
      <c r="J823" s="174">
        <f t="shared" si="12"/>
        <v>39630</v>
      </c>
    </row>
    <row r="824" spans="1:10">
      <c r="A824" s="112">
        <v>823</v>
      </c>
      <c r="B824" s="112">
        <v>52</v>
      </c>
      <c r="C824" s="112" t="s">
        <v>1</v>
      </c>
      <c r="D824" s="112">
        <v>16</v>
      </c>
      <c r="E824" s="112">
        <v>1</v>
      </c>
      <c r="F824" s="112">
        <v>124000</v>
      </c>
      <c r="G824" s="112">
        <v>6</v>
      </c>
      <c r="H824" s="112">
        <v>12</v>
      </c>
      <c r="I824" s="112">
        <v>19435</v>
      </c>
      <c r="J824" s="174">
        <f t="shared" si="12"/>
        <v>44562</v>
      </c>
    </row>
    <row r="825" spans="1:10">
      <c r="A825" s="112">
        <v>824</v>
      </c>
      <c r="B825" s="112">
        <v>48</v>
      </c>
      <c r="C825" s="112" t="s">
        <v>1</v>
      </c>
      <c r="D825" s="112">
        <v>22</v>
      </c>
      <c r="E825" s="112">
        <v>1</v>
      </c>
      <c r="F825" s="112">
        <v>550000</v>
      </c>
      <c r="G825" s="112">
        <v>12</v>
      </c>
      <c r="H825" s="112">
        <v>108</v>
      </c>
      <c r="I825" s="112">
        <v>16652</v>
      </c>
      <c r="J825" s="174">
        <f t="shared" si="12"/>
        <v>41640</v>
      </c>
    </row>
    <row r="826" spans="1:10">
      <c r="A826" s="112">
        <v>825</v>
      </c>
      <c r="B826" s="112">
        <v>52</v>
      </c>
      <c r="C826" s="112" t="s">
        <v>1</v>
      </c>
      <c r="D826" s="112">
        <v>22</v>
      </c>
      <c r="E826" s="112">
        <v>1</v>
      </c>
      <c r="F826" s="112">
        <v>401000</v>
      </c>
      <c r="G826" s="112">
        <v>12</v>
      </c>
      <c r="H826" s="112">
        <v>193</v>
      </c>
      <c r="I826" s="112">
        <v>5830</v>
      </c>
      <c r="J826" s="174">
        <f t="shared" si="12"/>
        <v>39052</v>
      </c>
    </row>
    <row r="827" spans="1:10">
      <c r="A827" s="112">
        <v>826</v>
      </c>
      <c r="B827" s="112">
        <v>27</v>
      </c>
      <c r="C827" s="112" t="s">
        <v>1</v>
      </c>
      <c r="D827" s="112">
        <v>22</v>
      </c>
      <c r="E827" s="112">
        <v>1</v>
      </c>
      <c r="F827" s="112">
        <v>430000</v>
      </c>
      <c r="G827" s="112">
        <v>12</v>
      </c>
      <c r="H827" s="112">
        <v>60</v>
      </c>
      <c r="I827" s="112">
        <v>5916</v>
      </c>
      <c r="J827" s="174">
        <f t="shared" si="12"/>
        <v>43101</v>
      </c>
    </row>
    <row r="828" spans="1:10">
      <c r="A828" s="112">
        <v>827</v>
      </c>
      <c r="B828" s="112">
        <v>45</v>
      </c>
      <c r="C828" s="112" t="s">
        <v>0</v>
      </c>
      <c r="D828" s="112">
        <v>22</v>
      </c>
      <c r="E828" s="112">
        <v>1</v>
      </c>
      <c r="F828" s="112">
        <v>136000</v>
      </c>
      <c r="G828" s="112">
        <v>12</v>
      </c>
      <c r="H828" s="112">
        <v>158</v>
      </c>
      <c r="I828" s="112">
        <v>24499</v>
      </c>
      <c r="J828" s="174">
        <f t="shared" si="12"/>
        <v>40118</v>
      </c>
    </row>
    <row r="829" spans="1:10">
      <c r="A829" s="112">
        <v>828</v>
      </c>
      <c r="B829" s="112">
        <v>35</v>
      </c>
      <c r="C829" s="112" t="s">
        <v>1</v>
      </c>
      <c r="D829" s="112">
        <v>16</v>
      </c>
      <c r="E829" s="112">
        <v>1</v>
      </c>
      <c r="F829" s="112">
        <v>496000</v>
      </c>
      <c r="G829" s="112">
        <v>6</v>
      </c>
      <c r="H829" s="112">
        <v>86</v>
      </c>
      <c r="I829" s="112">
        <v>13081</v>
      </c>
      <c r="J829" s="174">
        <f t="shared" si="12"/>
        <v>42309</v>
      </c>
    </row>
    <row r="830" spans="1:10">
      <c r="A830" s="112">
        <v>829</v>
      </c>
      <c r="B830" s="112">
        <v>35</v>
      </c>
      <c r="C830" s="112" t="s">
        <v>1</v>
      </c>
      <c r="D830" s="112">
        <v>16</v>
      </c>
      <c r="E830" s="112">
        <v>1</v>
      </c>
      <c r="F830" s="112">
        <v>448000</v>
      </c>
      <c r="G830" s="112">
        <v>6</v>
      </c>
      <c r="H830" s="112">
        <v>20</v>
      </c>
      <c r="I830" s="112">
        <v>19009</v>
      </c>
      <c r="J830" s="174">
        <f t="shared" si="12"/>
        <v>44317</v>
      </c>
    </row>
    <row r="831" spans="1:10">
      <c r="A831" s="112">
        <v>830</v>
      </c>
      <c r="B831" s="112">
        <v>30</v>
      </c>
      <c r="C831" s="112" t="s">
        <v>1</v>
      </c>
      <c r="D831" s="112">
        <v>22</v>
      </c>
      <c r="E831" s="112">
        <v>1</v>
      </c>
      <c r="F831" s="112">
        <v>990000</v>
      </c>
      <c r="G831" s="112">
        <v>12</v>
      </c>
      <c r="H831" s="112">
        <v>127</v>
      </c>
      <c r="I831" s="112">
        <v>4338</v>
      </c>
      <c r="J831" s="174">
        <f t="shared" si="12"/>
        <v>41061</v>
      </c>
    </row>
    <row r="832" spans="1:10">
      <c r="A832" s="112">
        <v>831</v>
      </c>
      <c r="B832" s="112">
        <v>41</v>
      </c>
      <c r="C832" s="112" t="s">
        <v>0</v>
      </c>
      <c r="D832" s="112">
        <v>16</v>
      </c>
      <c r="E832" s="112">
        <v>1</v>
      </c>
      <c r="F832" s="112">
        <v>964000</v>
      </c>
      <c r="G832" s="112">
        <v>6</v>
      </c>
      <c r="H832" s="112">
        <v>46</v>
      </c>
      <c r="I832" s="112">
        <v>14287</v>
      </c>
      <c r="J832" s="174">
        <f t="shared" si="12"/>
        <v>43525</v>
      </c>
    </row>
    <row r="833" spans="1:10">
      <c r="A833" s="112">
        <v>832</v>
      </c>
      <c r="B833" s="112">
        <v>49</v>
      </c>
      <c r="C833" s="112" t="s">
        <v>0</v>
      </c>
      <c r="D833" s="112">
        <v>16</v>
      </c>
      <c r="E833" s="112">
        <v>1</v>
      </c>
      <c r="F833" s="112">
        <v>464000</v>
      </c>
      <c r="G833" s="112">
        <v>6</v>
      </c>
      <c r="H833" s="112">
        <v>0</v>
      </c>
      <c r="I833" s="112">
        <v>13889</v>
      </c>
      <c r="J833" s="174">
        <f t="shared" si="12"/>
        <v>44927</v>
      </c>
    </row>
    <row r="834" spans="1:10">
      <c r="A834" s="112">
        <v>833</v>
      </c>
      <c r="B834" s="112">
        <v>49</v>
      </c>
      <c r="C834" s="112" t="s">
        <v>0</v>
      </c>
      <c r="D834" s="112">
        <v>16</v>
      </c>
      <c r="E834" s="112">
        <v>1</v>
      </c>
      <c r="F834" s="112">
        <v>931000</v>
      </c>
      <c r="G834" s="112">
        <v>6</v>
      </c>
      <c r="H834" s="112">
        <v>148</v>
      </c>
      <c r="I834" s="112">
        <v>4155</v>
      </c>
      <c r="J834" s="174">
        <f t="shared" ref="J834:J897" si="13">EDATE(DATE(YEAR(Valn_date),MONTH(Valn_date),DAY(Valn_date)+1),-H834)</f>
        <v>40422</v>
      </c>
    </row>
    <row r="835" spans="1:10">
      <c r="A835" s="112">
        <v>834</v>
      </c>
      <c r="B835" s="112">
        <v>29</v>
      </c>
      <c r="C835" s="112" t="s">
        <v>1</v>
      </c>
      <c r="D835" s="112">
        <v>22</v>
      </c>
      <c r="E835" s="112">
        <v>1</v>
      </c>
      <c r="F835" s="112">
        <v>624000</v>
      </c>
      <c r="G835" s="112">
        <v>12</v>
      </c>
      <c r="H835" s="112">
        <v>53</v>
      </c>
      <c r="I835" s="112">
        <v>12311</v>
      </c>
      <c r="J835" s="174">
        <f t="shared" si="13"/>
        <v>43313</v>
      </c>
    </row>
    <row r="836" spans="1:10">
      <c r="A836" s="112">
        <v>835</v>
      </c>
      <c r="B836" s="112">
        <v>35</v>
      </c>
      <c r="C836" s="112" t="s">
        <v>1</v>
      </c>
      <c r="D836" s="112">
        <v>16</v>
      </c>
      <c r="E836" s="112">
        <v>1</v>
      </c>
      <c r="F836" s="112">
        <v>252000</v>
      </c>
      <c r="G836" s="112">
        <v>6</v>
      </c>
      <c r="H836" s="112">
        <v>16</v>
      </c>
      <c r="I836" s="112">
        <v>17122</v>
      </c>
      <c r="J836" s="174">
        <f t="shared" si="13"/>
        <v>44440</v>
      </c>
    </row>
    <row r="837" spans="1:10">
      <c r="A837" s="112">
        <v>836</v>
      </c>
      <c r="B837" s="112">
        <v>42</v>
      </c>
      <c r="C837" s="112" t="s">
        <v>1</v>
      </c>
      <c r="D837" s="112">
        <v>16</v>
      </c>
      <c r="E837" s="112">
        <v>1</v>
      </c>
      <c r="F837" s="112">
        <v>978000</v>
      </c>
      <c r="G837" s="112">
        <v>6</v>
      </c>
      <c r="H837" s="112">
        <v>76</v>
      </c>
      <c r="I837" s="112">
        <v>8289</v>
      </c>
      <c r="J837" s="174">
        <f t="shared" si="13"/>
        <v>42614</v>
      </c>
    </row>
    <row r="838" spans="1:10">
      <c r="A838" s="112">
        <v>837</v>
      </c>
      <c r="B838" s="112">
        <v>26</v>
      </c>
      <c r="C838" s="112" t="s">
        <v>1</v>
      </c>
      <c r="D838" s="112">
        <v>22</v>
      </c>
      <c r="E838" s="112">
        <v>1</v>
      </c>
      <c r="F838" s="112">
        <v>456000</v>
      </c>
      <c r="G838" s="112">
        <v>12</v>
      </c>
      <c r="H838" s="112">
        <v>86</v>
      </c>
      <c r="I838" s="112">
        <v>23160</v>
      </c>
      <c r="J838" s="174">
        <f t="shared" si="13"/>
        <v>42309</v>
      </c>
    </row>
    <row r="839" spans="1:10">
      <c r="A839" s="112">
        <v>838</v>
      </c>
      <c r="B839" s="112">
        <v>34</v>
      </c>
      <c r="C839" s="112" t="s">
        <v>0</v>
      </c>
      <c r="D839" s="112">
        <v>16</v>
      </c>
      <c r="E839" s="112">
        <v>1</v>
      </c>
      <c r="F839" s="112">
        <v>544000</v>
      </c>
      <c r="G839" s="112">
        <v>6</v>
      </c>
      <c r="H839" s="112">
        <v>0</v>
      </c>
      <c r="I839" s="112">
        <v>19899</v>
      </c>
      <c r="J839" s="174">
        <f t="shared" si="13"/>
        <v>44927</v>
      </c>
    </row>
    <row r="840" spans="1:10">
      <c r="A840" s="112">
        <v>839</v>
      </c>
      <c r="B840" s="112">
        <v>38</v>
      </c>
      <c r="C840" s="112" t="s">
        <v>1</v>
      </c>
      <c r="D840" s="112">
        <v>16</v>
      </c>
      <c r="E840" s="112">
        <v>1</v>
      </c>
      <c r="F840" s="112">
        <v>734000</v>
      </c>
      <c r="G840" s="112">
        <v>6</v>
      </c>
      <c r="H840" s="112">
        <v>75</v>
      </c>
      <c r="I840" s="112">
        <v>20214</v>
      </c>
      <c r="J840" s="174">
        <f t="shared" si="13"/>
        <v>42644</v>
      </c>
    </row>
    <row r="841" spans="1:10">
      <c r="A841" s="112">
        <v>840</v>
      </c>
      <c r="B841" s="112">
        <v>31</v>
      </c>
      <c r="C841" s="112" t="s">
        <v>1</v>
      </c>
      <c r="D841" s="112">
        <v>22</v>
      </c>
      <c r="E841" s="112">
        <v>1</v>
      </c>
      <c r="F841" s="112">
        <v>308000</v>
      </c>
      <c r="G841" s="112">
        <v>12</v>
      </c>
      <c r="H841" s="112">
        <v>121</v>
      </c>
      <c r="I841" s="112">
        <v>4448</v>
      </c>
      <c r="J841" s="174">
        <f t="shared" si="13"/>
        <v>41244</v>
      </c>
    </row>
    <row r="842" spans="1:10">
      <c r="A842" s="112">
        <v>841</v>
      </c>
      <c r="B842" s="112">
        <v>28</v>
      </c>
      <c r="C842" s="112" t="s">
        <v>1</v>
      </c>
      <c r="D842" s="112">
        <v>22</v>
      </c>
      <c r="E842" s="112">
        <v>1</v>
      </c>
      <c r="F842" s="112">
        <v>535000</v>
      </c>
      <c r="G842" s="112">
        <v>12</v>
      </c>
      <c r="H842" s="112">
        <v>70</v>
      </c>
      <c r="I842" s="112">
        <v>15270</v>
      </c>
      <c r="J842" s="174">
        <f t="shared" si="13"/>
        <v>42795</v>
      </c>
    </row>
    <row r="843" spans="1:10">
      <c r="A843" s="112">
        <v>842</v>
      </c>
      <c r="B843" s="112">
        <v>54</v>
      </c>
      <c r="C843" s="112" t="s">
        <v>1</v>
      </c>
      <c r="D843" s="112">
        <v>16</v>
      </c>
      <c r="E843" s="112">
        <v>1</v>
      </c>
      <c r="F843" s="112">
        <v>317000</v>
      </c>
      <c r="G843" s="112">
        <v>6</v>
      </c>
      <c r="H843" s="112">
        <v>0</v>
      </c>
      <c r="I843" s="112">
        <v>14535</v>
      </c>
      <c r="J843" s="174">
        <f t="shared" si="13"/>
        <v>44927</v>
      </c>
    </row>
    <row r="844" spans="1:10">
      <c r="A844" s="112">
        <v>843</v>
      </c>
      <c r="B844" s="112">
        <v>46</v>
      </c>
      <c r="C844" s="112" t="s">
        <v>1</v>
      </c>
      <c r="D844" s="112">
        <v>22</v>
      </c>
      <c r="E844" s="112">
        <v>1</v>
      </c>
      <c r="F844" s="112">
        <v>323000</v>
      </c>
      <c r="G844" s="112">
        <v>12</v>
      </c>
      <c r="H844" s="112">
        <v>121</v>
      </c>
      <c r="I844" s="112">
        <v>16971</v>
      </c>
      <c r="J844" s="174">
        <f t="shared" si="13"/>
        <v>41244</v>
      </c>
    </row>
    <row r="845" spans="1:10">
      <c r="A845" s="112">
        <v>844</v>
      </c>
      <c r="B845" s="112">
        <v>33</v>
      </c>
      <c r="C845" s="112" t="s">
        <v>0</v>
      </c>
      <c r="D845" s="112">
        <v>16</v>
      </c>
      <c r="E845" s="112">
        <v>1</v>
      </c>
      <c r="F845" s="112">
        <v>418000</v>
      </c>
      <c r="G845" s="112">
        <v>6</v>
      </c>
      <c r="H845" s="112">
        <v>189</v>
      </c>
      <c r="I845" s="112">
        <v>24783</v>
      </c>
      <c r="J845" s="174">
        <f t="shared" si="13"/>
        <v>39173</v>
      </c>
    </row>
    <row r="846" spans="1:10">
      <c r="A846" s="112">
        <v>845</v>
      </c>
      <c r="B846" s="112">
        <v>42</v>
      </c>
      <c r="C846" s="112" t="s">
        <v>1</v>
      </c>
      <c r="D846" s="112">
        <v>16</v>
      </c>
      <c r="E846" s="112">
        <v>1</v>
      </c>
      <c r="F846" s="112">
        <v>922000</v>
      </c>
      <c r="G846" s="112">
        <v>6</v>
      </c>
      <c r="H846" s="112">
        <v>26</v>
      </c>
      <c r="I846" s="112">
        <v>10297</v>
      </c>
      <c r="J846" s="174">
        <f t="shared" si="13"/>
        <v>44136</v>
      </c>
    </row>
    <row r="847" spans="1:10">
      <c r="A847" s="112">
        <v>846</v>
      </c>
      <c r="B847" s="112">
        <v>27</v>
      </c>
      <c r="C847" s="112" t="s">
        <v>1</v>
      </c>
      <c r="D847" s="112">
        <v>22</v>
      </c>
      <c r="E847" s="112">
        <v>1</v>
      </c>
      <c r="F847" s="112">
        <v>688000</v>
      </c>
      <c r="G847" s="112">
        <v>12</v>
      </c>
      <c r="H847" s="112">
        <v>95</v>
      </c>
      <c r="I847" s="112">
        <v>7681</v>
      </c>
      <c r="J847" s="174">
        <f t="shared" si="13"/>
        <v>42036</v>
      </c>
    </row>
    <row r="848" spans="1:10">
      <c r="A848" s="112">
        <v>847</v>
      </c>
      <c r="B848" s="112">
        <v>50</v>
      </c>
      <c r="C848" s="112" t="s">
        <v>1</v>
      </c>
      <c r="D848" s="112">
        <v>22</v>
      </c>
      <c r="E848" s="112">
        <v>1</v>
      </c>
      <c r="F848" s="112">
        <v>452000</v>
      </c>
      <c r="G848" s="112">
        <v>12</v>
      </c>
      <c r="H848" s="112">
        <v>132</v>
      </c>
      <c r="I848" s="112">
        <v>8028</v>
      </c>
      <c r="J848" s="174">
        <f t="shared" si="13"/>
        <v>40909</v>
      </c>
    </row>
    <row r="849" spans="1:10">
      <c r="A849" s="112">
        <v>848</v>
      </c>
      <c r="B849" s="112">
        <v>39</v>
      </c>
      <c r="C849" s="112" t="s">
        <v>1</v>
      </c>
      <c r="D849" s="112">
        <v>22</v>
      </c>
      <c r="E849" s="112">
        <v>1</v>
      </c>
      <c r="F849" s="112">
        <v>406000</v>
      </c>
      <c r="G849" s="112">
        <v>12</v>
      </c>
      <c r="H849" s="112">
        <v>29</v>
      </c>
      <c r="I849" s="112">
        <v>1092</v>
      </c>
      <c r="J849" s="174">
        <f t="shared" si="13"/>
        <v>44044</v>
      </c>
    </row>
    <row r="850" spans="1:10">
      <c r="A850" s="112">
        <v>849</v>
      </c>
      <c r="B850" s="112">
        <v>40</v>
      </c>
      <c r="C850" s="112" t="s">
        <v>1</v>
      </c>
      <c r="D850" s="112">
        <v>22</v>
      </c>
      <c r="E850" s="112">
        <v>1</v>
      </c>
      <c r="F850" s="112">
        <v>471000</v>
      </c>
      <c r="G850" s="112">
        <v>12</v>
      </c>
      <c r="H850" s="112">
        <v>74</v>
      </c>
      <c r="I850" s="112">
        <v>14529</v>
      </c>
      <c r="J850" s="174">
        <f t="shared" si="13"/>
        <v>42675</v>
      </c>
    </row>
    <row r="851" spans="1:10">
      <c r="A851" s="112">
        <v>850</v>
      </c>
      <c r="B851" s="112">
        <v>32</v>
      </c>
      <c r="C851" s="112" t="s">
        <v>1</v>
      </c>
      <c r="D851" s="112">
        <v>22</v>
      </c>
      <c r="E851" s="112">
        <v>1</v>
      </c>
      <c r="F851" s="112">
        <v>232000</v>
      </c>
      <c r="G851" s="112">
        <v>12</v>
      </c>
      <c r="H851" s="112">
        <v>19</v>
      </c>
      <c r="I851" s="112">
        <v>1251</v>
      </c>
      <c r="J851" s="174">
        <f t="shared" si="13"/>
        <v>44348</v>
      </c>
    </row>
    <row r="852" spans="1:10">
      <c r="A852" s="112">
        <v>851</v>
      </c>
      <c r="B852" s="112">
        <v>48</v>
      </c>
      <c r="C852" s="112" t="s">
        <v>0</v>
      </c>
      <c r="D852" s="112">
        <v>16</v>
      </c>
      <c r="E852" s="112">
        <v>1</v>
      </c>
      <c r="F852" s="112">
        <v>890000</v>
      </c>
      <c r="G852" s="112">
        <v>6</v>
      </c>
      <c r="H852" s="112">
        <v>46</v>
      </c>
      <c r="I852" s="112">
        <v>14343</v>
      </c>
      <c r="J852" s="174">
        <f t="shared" si="13"/>
        <v>43525</v>
      </c>
    </row>
    <row r="853" spans="1:10">
      <c r="A853" s="112">
        <v>852</v>
      </c>
      <c r="B853" s="112">
        <v>50</v>
      </c>
      <c r="C853" s="112" t="s">
        <v>0</v>
      </c>
      <c r="D853" s="112">
        <v>16</v>
      </c>
      <c r="E853" s="112">
        <v>1</v>
      </c>
      <c r="F853" s="112">
        <v>434000</v>
      </c>
      <c r="G853" s="112">
        <v>6</v>
      </c>
      <c r="H853" s="112">
        <v>0</v>
      </c>
      <c r="I853" s="112">
        <v>6260</v>
      </c>
      <c r="J853" s="174">
        <f t="shared" si="13"/>
        <v>44927</v>
      </c>
    </row>
    <row r="854" spans="1:10">
      <c r="A854" s="112">
        <v>853</v>
      </c>
      <c r="B854" s="112">
        <v>46</v>
      </c>
      <c r="C854" s="112" t="s">
        <v>1</v>
      </c>
      <c r="D854" s="112">
        <v>16</v>
      </c>
      <c r="E854" s="112">
        <v>1</v>
      </c>
      <c r="F854" s="112">
        <v>538000</v>
      </c>
      <c r="G854" s="112">
        <v>6</v>
      </c>
      <c r="H854" s="112">
        <v>167</v>
      </c>
      <c r="I854" s="112">
        <v>23629</v>
      </c>
      <c r="J854" s="174">
        <f t="shared" si="13"/>
        <v>39845</v>
      </c>
    </row>
    <row r="855" spans="1:10">
      <c r="A855" s="112">
        <v>854</v>
      </c>
      <c r="B855" s="112">
        <v>47</v>
      </c>
      <c r="C855" s="112" t="s">
        <v>1</v>
      </c>
      <c r="D855" s="112">
        <v>22</v>
      </c>
      <c r="E855" s="112">
        <v>1</v>
      </c>
      <c r="F855" s="112">
        <v>191000</v>
      </c>
      <c r="G855" s="112">
        <v>12</v>
      </c>
      <c r="H855" s="112">
        <v>243</v>
      </c>
      <c r="I855" s="112">
        <v>21303</v>
      </c>
      <c r="J855" s="174">
        <f t="shared" si="13"/>
        <v>37530</v>
      </c>
    </row>
    <row r="856" spans="1:10">
      <c r="A856" s="112">
        <v>855</v>
      </c>
      <c r="B856" s="112">
        <v>54</v>
      </c>
      <c r="C856" s="112" t="s">
        <v>1</v>
      </c>
      <c r="D856" s="112">
        <v>16</v>
      </c>
      <c r="E856" s="112">
        <v>1</v>
      </c>
      <c r="F856" s="112">
        <v>918000</v>
      </c>
      <c r="G856" s="112">
        <v>6</v>
      </c>
      <c r="H856" s="112">
        <v>191</v>
      </c>
      <c r="I856" s="112">
        <v>21865</v>
      </c>
      <c r="J856" s="174">
        <f t="shared" si="13"/>
        <v>39114</v>
      </c>
    </row>
    <row r="857" spans="1:10">
      <c r="A857" s="112">
        <v>856</v>
      </c>
      <c r="B857" s="112">
        <v>59</v>
      </c>
      <c r="C857" s="112" t="s">
        <v>1</v>
      </c>
      <c r="D857" s="112">
        <v>22</v>
      </c>
      <c r="E857" s="112">
        <v>1</v>
      </c>
      <c r="F857" s="112">
        <v>563000</v>
      </c>
      <c r="G857" s="112">
        <v>12</v>
      </c>
      <c r="H857" s="112">
        <v>73</v>
      </c>
      <c r="I857" s="112">
        <v>1818</v>
      </c>
      <c r="J857" s="174">
        <f t="shared" si="13"/>
        <v>42705</v>
      </c>
    </row>
    <row r="858" spans="1:10">
      <c r="A858" s="112">
        <v>857</v>
      </c>
      <c r="B858" s="112">
        <v>34</v>
      </c>
      <c r="C858" s="112" t="s">
        <v>0</v>
      </c>
      <c r="D858" s="112">
        <v>16</v>
      </c>
      <c r="E858" s="112">
        <v>1</v>
      </c>
      <c r="F858" s="112">
        <v>996000</v>
      </c>
      <c r="G858" s="112">
        <v>6</v>
      </c>
      <c r="H858" s="112">
        <v>24</v>
      </c>
      <c r="I858" s="112">
        <v>15176</v>
      </c>
      <c r="J858" s="174">
        <f t="shared" si="13"/>
        <v>44197</v>
      </c>
    </row>
    <row r="859" spans="1:10">
      <c r="A859" s="112">
        <v>858</v>
      </c>
      <c r="B859" s="112">
        <v>55</v>
      </c>
      <c r="C859" s="112" t="s">
        <v>0</v>
      </c>
      <c r="D859" s="112">
        <v>16</v>
      </c>
      <c r="E859" s="112">
        <v>1</v>
      </c>
      <c r="F859" s="112">
        <v>198000</v>
      </c>
      <c r="G859" s="112">
        <v>6</v>
      </c>
      <c r="H859" s="112">
        <v>187</v>
      </c>
      <c r="I859" s="112">
        <v>14024</v>
      </c>
      <c r="J859" s="174">
        <f t="shared" si="13"/>
        <v>39234</v>
      </c>
    </row>
    <row r="860" spans="1:10">
      <c r="A860" s="112">
        <v>859</v>
      </c>
      <c r="B860" s="112">
        <v>29</v>
      </c>
      <c r="C860" s="112" t="s">
        <v>1</v>
      </c>
      <c r="D860" s="112">
        <v>22</v>
      </c>
      <c r="E860" s="112">
        <v>1</v>
      </c>
      <c r="F860" s="112">
        <v>337000</v>
      </c>
      <c r="G860" s="112">
        <v>12</v>
      </c>
      <c r="H860" s="112">
        <v>171</v>
      </c>
      <c r="I860" s="112">
        <v>12749</v>
      </c>
      <c r="J860" s="174">
        <f t="shared" si="13"/>
        <v>39722</v>
      </c>
    </row>
    <row r="861" spans="1:10">
      <c r="A861" s="112">
        <v>860</v>
      </c>
      <c r="B861" s="112">
        <v>36</v>
      </c>
      <c r="C861" s="112" t="s">
        <v>0</v>
      </c>
      <c r="D861" s="112">
        <v>22</v>
      </c>
      <c r="E861" s="112">
        <v>1</v>
      </c>
      <c r="F861" s="112">
        <v>654000</v>
      </c>
      <c r="G861" s="112">
        <v>12</v>
      </c>
      <c r="H861" s="112">
        <v>134</v>
      </c>
      <c r="I861" s="112">
        <v>18766</v>
      </c>
      <c r="J861" s="174">
        <f t="shared" si="13"/>
        <v>40848</v>
      </c>
    </row>
    <row r="862" spans="1:10">
      <c r="A862" s="112">
        <v>861</v>
      </c>
      <c r="B862" s="112">
        <v>50</v>
      </c>
      <c r="C862" s="112" t="s">
        <v>1</v>
      </c>
      <c r="D862" s="112">
        <v>22</v>
      </c>
      <c r="E862" s="112">
        <v>1</v>
      </c>
      <c r="F862" s="112">
        <v>465000</v>
      </c>
      <c r="G862" s="112">
        <v>12</v>
      </c>
      <c r="H862" s="112">
        <v>187</v>
      </c>
      <c r="I862" s="112">
        <v>10972</v>
      </c>
      <c r="J862" s="174">
        <f t="shared" si="13"/>
        <v>39234</v>
      </c>
    </row>
    <row r="863" spans="1:10">
      <c r="A863" s="112">
        <v>862</v>
      </c>
      <c r="B863" s="112">
        <v>55</v>
      </c>
      <c r="C863" s="112" t="s">
        <v>1</v>
      </c>
      <c r="D863" s="112">
        <v>16</v>
      </c>
      <c r="E863" s="112">
        <v>1</v>
      </c>
      <c r="F863" s="112">
        <v>824000</v>
      </c>
      <c r="G863" s="112">
        <v>6</v>
      </c>
      <c r="H863" s="112">
        <v>179</v>
      </c>
      <c r="I863" s="112">
        <v>22604</v>
      </c>
      <c r="J863" s="174">
        <f t="shared" si="13"/>
        <v>39479</v>
      </c>
    </row>
    <row r="864" spans="1:10">
      <c r="A864" s="112">
        <v>863</v>
      </c>
      <c r="B864" s="112">
        <v>49</v>
      </c>
      <c r="C864" s="112" t="s">
        <v>1</v>
      </c>
      <c r="D864" s="112">
        <v>22</v>
      </c>
      <c r="E864" s="112">
        <v>1</v>
      </c>
      <c r="F864" s="112">
        <v>634000</v>
      </c>
      <c r="G864" s="112">
        <v>12</v>
      </c>
      <c r="H864" s="112">
        <v>226</v>
      </c>
      <c r="I864" s="112">
        <v>10228</v>
      </c>
      <c r="J864" s="174">
        <f t="shared" si="13"/>
        <v>38047</v>
      </c>
    </row>
    <row r="865" spans="1:10">
      <c r="A865" s="112">
        <v>864</v>
      </c>
      <c r="B865" s="112">
        <v>34</v>
      </c>
      <c r="C865" s="112" t="s">
        <v>1</v>
      </c>
      <c r="D865" s="112">
        <v>22</v>
      </c>
      <c r="E865" s="112">
        <v>1</v>
      </c>
      <c r="F865" s="112">
        <v>880000</v>
      </c>
      <c r="G865" s="112">
        <v>12</v>
      </c>
      <c r="H865" s="112">
        <v>107</v>
      </c>
      <c r="I865" s="112">
        <v>7360</v>
      </c>
      <c r="J865" s="174">
        <f t="shared" si="13"/>
        <v>41671</v>
      </c>
    </row>
    <row r="866" spans="1:10">
      <c r="A866" s="112">
        <v>865</v>
      </c>
      <c r="B866" s="112">
        <v>40</v>
      </c>
      <c r="C866" s="112" t="s">
        <v>0</v>
      </c>
      <c r="D866" s="112">
        <v>22</v>
      </c>
      <c r="E866" s="112">
        <v>1</v>
      </c>
      <c r="F866" s="112">
        <v>817000</v>
      </c>
      <c r="G866" s="112">
        <v>12</v>
      </c>
      <c r="H866" s="112">
        <v>85</v>
      </c>
      <c r="I866" s="112">
        <v>4219</v>
      </c>
      <c r="J866" s="174">
        <f t="shared" si="13"/>
        <v>42339</v>
      </c>
    </row>
    <row r="867" spans="1:10">
      <c r="A867" s="112">
        <v>866</v>
      </c>
      <c r="B867" s="112">
        <v>55</v>
      </c>
      <c r="C867" s="112" t="s">
        <v>0</v>
      </c>
      <c r="D867" s="112">
        <v>16</v>
      </c>
      <c r="E867" s="112">
        <v>1</v>
      </c>
      <c r="F867" s="112">
        <v>121000</v>
      </c>
      <c r="G867" s="112">
        <v>6</v>
      </c>
      <c r="H867" s="112">
        <v>0</v>
      </c>
      <c r="I867" s="112">
        <v>13783</v>
      </c>
      <c r="J867" s="174">
        <f t="shared" si="13"/>
        <v>44927</v>
      </c>
    </row>
    <row r="868" spans="1:10">
      <c r="A868" s="112">
        <v>867</v>
      </c>
      <c r="B868" s="112">
        <v>37</v>
      </c>
      <c r="C868" s="112" t="s">
        <v>1</v>
      </c>
      <c r="D868" s="112">
        <v>16</v>
      </c>
      <c r="E868" s="112">
        <v>1</v>
      </c>
      <c r="F868" s="112">
        <v>946000</v>
      </c>
      <c r="G868" s="112">
        <v>6</v>
      </c>
      <c r="H868" s="112">
        <v>64</v>
      </c>
      <c r="I868" s="112">
        <v>4852</v>
      </c>
      <c r="J868" s="174">
        <f t="shared" si="13"/>
        <v>42979</v>
      </c>
    </row>
    <row r="869" spans="1:10">
      <c r="A869" s="112">
        <v>868</v>
      </c>
      <c r="B869" s="112">
        <v>30</v>
      </c>
      <c r="C869" s="112" t="s">
        <v>1</v>
      </c>
      <c r="D869" s="112">
        <v>22</v>
      </c>
      <c r="E869" s="112">
        <v>1</v>
      </c>
      <c r="F869" s="112">
        <v>232000</v>
      </c>
      <c r="G869" s="112">
        <v>12</v>
      </c>
      <c r="H869" s="112">
        <v>262</v>
      </c>
      <c r="I869" s="112">
        <v>23396</v>
      </c>
      <c r="J869" s="174">
        <f t="shared" si="13"/>
        <v>36951</v>
      </c>
    </row>
    <row r="870" spans="1:10">
      <c r="A870" s="112">
        <v>869</v>
      </c>
      <c r="B870" s="112">
        <v>50</v>
      </c>
      <c r="C870" s="112" t="s">
        <v>0</v>
      </c>
      <c r="D870" s="112">
        <v>22</v>
      </c>
      <c r="E870" s="112">
        <v>1</v>
      </c>
      <c r="F870" s="112">
        <v>413000</v>
      </c>
      <c r="G870" s="112">
        <v>12</v>
      </c>
      <c r="H870" s="112">
        <v>91</v>
      </c>
      <c r="I870" s="112">
        <v>14645</v>
      </c>
      <c r="J870" s="174">
        <f t="shared" si="13"/>
        <v>42156</v>
      </c>
    </row>
    <row r="871" spans="1:10">
      <c r="A871" s="112">
        <v>870</v>
      </c>
      <c r="B871" s="112">
        <v>58</v>
      </c>
      <c r="C871" s="112" t="s">
        <v>1</v>
      </c>
      <c r="D871" s="112">
        <v>22</v>
      </c>
      <c r="E871" s="112">
        <v>1</v>
      </c>
      <c r="F871" s="112">
        <v>585000</v>
      </c>
      <c r="G871" s="112">
        <v>12</v>
      </c>
      <c r="H871" s="112">
        <v>132</v>
      </c>
      <c r="I871" s="112">
        <v>14374</v>
      </c>
      <c r="J871" s="174">
        <f t="shared" si="13"/>
        <v>40909</v>
      </c>
    </row>
    <row r="872" spans="1:10">
      <c r="A872" s="112">
        <v>871</v>
      </c>
      <c r="B872" s="112">
        <v>59</v>
      </c>
      <c r="C872" s="112" t="s">
        <v>1</v>
      </c>
      <c r="D872" s="112">
        <v>22</v>
      </c>
      <c r="E872" s="112">
        <v>1</v>
      </c>
      <c r="F872" s="112">
        <v>896000</v>
      </c>
      <c r="G872" s="112">
        <v>12</v>
      </c>
      <c r="H872" s="112">
        <v>180</v>
      </c>
      <c r="I872" s="112">
        <v>19502</v>
      </c>
      <c r="J872" s="174">
        <f t="shared" si="13"/>
        <v>39448</v>
      </c>
    </row>
    <row r="873" spans="1:10">
      <c r="A873" s="112">
        <v>872</v>
      </c>
      <c r="B873" s="112">
        <v>45</v>
      </c>
      <c r="C873" s="112" t="s">
        <v>0</v>
      </c>
      <c r="D873" s="112">
        <v>16</v>
      </c>
      <c r="E873" s="112">
        <v>1</v>
      </c>
      <c r="F873" s="112">
        <v>371000</v>
      </c>
      <c r="G873" s="112">
        <v>6</v>
      </c>
      <c r="H873" s="112">
        <v>0</v>
      </c>
      <c r="I873" s="112">
        <v>15961</v>
      </c>
      <c r="J873" s="174">
        <f t="shared" si="13"/>
        <v>44927</v>
      </c>
    </row>
    <row r="874" spans="1:10">
      <c r="A874" s="112">
        <v>873</v>
      </c>
      <c r="B874" s="112">
        <v>39</v>
      </c>
      <c r="C874" s="112" t="s">
        <v>1</v>
      </c>
      <c r="D874" s="112">
        <v>16</v>
      </c>
      <c r="E874" s="112">
        <v>1</v>
      </c>
      <c r="F874" s="112">
        <v>127000</v>
      </c>
      <c r="G874" s="112">
        <v>6</v>
      </c>
      <c r="H874" s="112">
        <v>1</v>
      </c>
      <c r="I874" s="112">
        <v>2622</v>
      </c>
      <c r="J874" s="174">
        <f t="shared" si="13"/>
        <v>44896</v>
      </c>
    </row>
    <row r="875" spans="1:10">
      <c r="A875" s="112">
        <v>874</v>
      </c>
      <c r="B875" s="112">
        <v>41</v>
      </c>
      <c r="C875" s="112" t="s">
        <v>0</v>
      </c>
      <c r="D875" s="112">
        <v>16</v>
      </c>
      <c r="E875" s="112">
        <v>1</v>
      </c>
      <c r="F875" s="112">
        <v>200000</v>
      </c>
      <c r="G875" s="112">
        <v>6</v>
      </c>
      <c r="H875" s="112">
        <v>64</v>
      </c>
      <c r="I875" s="112">
        <v>14415</v>
      </c>
      <c r="J875" s="174">
        <f t="shared" si="13"/>
        <v>42979</v>
      </c>
    </row>
    <row r="876" spans="1:10">
      <c r="A876" s="112">
        <v>875</v>
      </c>
      <c r="B876" s="112">
        <v>27</v>
      </c>
      <c r="C876" s="112" t="s">
        <v>1</v>
      </c>
      <c r="D876" s="112">
        <v>16</v>
      </c>
      <c r="E876" s="112">
        <v>1</v>
      </c>
      <c r="F876" s="112">
        <v>817000</v>
      </c>
      <c r="G876" s="112">
        <v>6</v>
      </c>
      <c r="H876" s="112">
        <v>190</v>
      </c>
      <c r="I876" s="112">
        <v>18701</v>
      </c>
      <c r="J876" s="174">
        <f t="shared" si="13"/>
        <v>39142</v>
      </c>
    </row>
    <row r="877" spans="1:10">
      <c r="A877" s="112">
        <v>876</v>
      </c>
      <c r="B877" s="112">
        <v>39</v>
      </c>
      <c r="C877" s="112" t="s">
        <v>0</v>
      </c>
      <c r="D877" s="112">
        <v>22</v>
      </c>
      <c r="E877" s="112">
        <v>1</v>
      </c>
      <c r="F877" s="112">
        <v>281000</v>
      </c>
      <c r="G877" s="112">
        <v>12</v>
      </c>
      <c r="H877" s="112">
        <v>142</v>
      </c>
      <c r="I877" s="112">
        <v>3559</v>
      </c>
      <c r="J877" s="174">
        <f t="shared" si="13"/>
        <v>40603</v>
      </c>
    </row>
    <row r="878" spans="1:10">
      <c r="A878" s="112">
        <v>877</v>
      </c>
      <c r="B878" s="112">
        <v>36</v>
      </c>
      <c r="C878" s="112" t="s">
        <v>0</v>
      </c>
      <c r="D878" s="112">
        <v>22</v>
      </c>
      <c r="E878" s="112">
        <v>1</v>
      </c>
      <c r="F878" s="112">
        <v>703000</v>
      </c>
      <c r="G878" s="112">
        <v>12</v>
      </c>
      <c r="H878" s="112">
        <v>21</v>
      </c>
      <c r="I878" s="112">
        <v>19503</v>
      </c>
      <c r="J878" s="174">
        <f t="shared" si="13"/>
        <v>44287</v>
      </c>
    </row>
    <row r="879" spans="1:10">
      <c r="A879" s="112">
        <v>878</v>
      </c>
      <c r="B879" s="112">
        <v>38</v>
      </c>
      <c r="C879" s="112" t="s">
        <v>1</v>
      </c>
      <c r="D879" s="112">
        <v>16</v>
      </c>
      <c r="E879" s="112">
        <v>1</v>
      </c>
      <c r="F879" s="112">
        <v>715000</v>
      </c>
      <c r="G879" s="112">
        <v>6</v>
      </c>
      <c r="H879" s="112">
        <v>0</v>
      </c>
      <c r="I879" s="112">
        <v>7635</v>
      </c>
      <c r="J879" s="174">
        <f t="shared" si="13"/>
        <v>44927</v>
      </c>
    </row>
    <row r="880" spans="1:10">
      <c r="A880" s="112">
        <v>879</v>
      </c>
      <c r="B880" s="112">
        <v>55</v>
      </c>
      <c r="C880" s="112" t="s">
        <v>0</v>
      </c>
      <c r="D880" s="112">
        <v>22</v>
      </c>
      <c r="E880" s="112">
        <v>1</v>
      </c>
      <c r="F880" s="112">
        <v>961000</v>
      </c>
      <c r="G880" s="112">
        <v>12</v>
      </c>
      <c r="H880" s="112">
        <v>129</v>
      </c>
      <c r="I880" s="112">
        <v>23985</v>
      </c>
      <c r="J880" s="174">
        <f t="shared" si="13"/>
        <v>41000</v>
      </c>
    </row>
    <row r="881" spans="1:10">
      <c r="A881" s="112">
        <v>880</v>
      </c>
      <c r="B881" s="112">
        <v>30</v>
      </c>
      <c r="C881" s="112" t="s">
        <v>1</v>
      </c>
      <c r="D881" s="112">
        <v>22</v>
      </c>
      <c r="E881" s="112">
        <v>1</v>
      </c>
      <c r="F881" s="112">
        <v>1000000</v>
      </c>
      <c r="G881" s="112">
        <v>12</v>
      </c>
      <c r="H881" s="112">
        <v>71</v>
      </c>
      <c r="I881" s="112">
        <v>4230</v>
      </c>
      <c r="J881" s="174">
        <f t="shared" si="13"/>
        <v>42767</v>
      </c>
    </row>
    <row r="882" spans="1:10">
      <c r="A882" s="112">
        <v>881</v>
      </c>
      <c r="B882" s="112">
        <v>53</v>
      </c>
      <c r="C882" s="112" t="s">
        <v>1</v>
      </c>
      <c r="D882" s="112">
        <v>16</v>
      </c>
      <c r="E882" s="112">
        <v>1</v>
      </c>
      <c r="F882" s="112">
        <v>313000</v>
      </c>
      <c r="G882" s="112">
        <v>6</v>
      </c>
      <c r="H882" s="112">
        <v>85</v>
      </c>
      <c r="I882" s="112">
        <v>1878</v>
      </c>
      <c r="J882" s="174">
        <f t="shared" si="13"/>
        <v>42339</v>
      </c>
    </row>
    <row r="883" spans="1:10">
      <c r="A883" s="112">
        <v>882</v>
      </c>
      <c r="B883" s="112">
        <v>47</v>
      </c>
      <c r="C883" s="112" t="s">
        <v>0</v>
      </c>
      <c r="D883" s="112">
        <v>22</v>
      </c>
      <c r="E883" s="112">
        <v>1</v>
      </c>
      <c r="F883" s="112">
        <v>860000</v>
      </c>
      <c r="G883" s="112">
        <v>12</v>
      </c>
      <c r="H883" s="112">
        <v>27</v>
      </c>
      <c r="I883" s="112">
        <v>6976</v>
      </c>
      <c r="J883" s="174">
        <f t="shared" si="13"/>
        <v>44105</v>
      </c>
    </row>
    <row r="884" spans="1:10">
      <c r="A884" s="112">
        <v>883</v>
      </c>
      <c r="B884" s="112">
        <v>57</v>
      </c>
      <c r="C884" s="112" t="s">
        <v>1</v>
      </c>
      <c r="D884" s="112">
        <v>22</v>
      </c>
      <c r="E884" s="112">
        <v>1</v>
      </c>
      <c r="F884" s="112">
        <v>455000</v>
      </c>
      <c r="G884" s="112">
        <v>12</v>
      </c>
      <c r="H884" s="112">
        <v>155</v>
      </c>
      <c r="I884" s="112">
        <v>15093</v>
      </c>
      <c r="J884" s="174">
        <f t="shared" si="13"/>
        <v>40210</v>
      </c>
    </row>
    <row r="885" spans="1:10">
      <c r="A885" s="112">
        <v>884</v>
      </c>
      <c r="B885" s="112">
        <v>37</v>
      </c>
      <c r="C885" s="112" t="s">
        <v>1</v>
      </c>
      <c r="D885" s="112">
        <v>16</v>
      </c>
      <c r="E885" s="112">
        <v>1</v>
      </c>
      <c r="F885" s="112">
        <v>298000</v>
      </c>
      <c r="G885" s="112">
        <v>6</v>
      </c>
      <c r="H885" s="112">
        <v>78</v>
      </c>
      <c r="I885" s="112">
        <v>4134</v>
      </c>
      <c r="J885" s="174">
        <f t="shared" si="13"/>
        <v>42552</v>
      </c>
    </row>
    <row r="886" spans="1:10">
      <c r="A886" s="112">
        <v>885</v>
      </c>
      <c r="B886" s="112">
        <v>36</v>
      </c>
      <c r="C886" s="112" t="s">
        <v>0</v>
      </c>
      <c r="D886" s="112">
        <v>22</v>
      </c>
      <c r="E886" s="112">
        <v>1</v>
      </c>
      <c r="F886" s="112">
        <v>406000</v>
      </c>
      <c r="G886" s="112">
        <v>12</v>
      </c>
      <c r="H886" s="112">
        <v>20</v>
      </c>
      <c r="I886" s="112">
        <v>7867</v>
      </c>
      <c r="J886" s="174">
        <f t="shared" si="13"/>
        <v>44317</v>
      </c>
    </row>
    <row r="887" spans="1:10">
      <c r="A887" s="112">
        <v>886</v>
      </c>
      <c r="B887" s="112">
        <v>56</v>
      </c>
      <c r="C887" s="112" t="s">
        <v>0</v>
      </c>
      <c r="D887" s="112">
        <v>22</v>
      </c>
      <c r="E887" s="112">
        <v>1</v>
      </c>
      <c r="F887" s="112">
        <v>284000</v>
      </c>
      <c r="G887" s="112">
        <v>12</v>
      </c>
      <c r="H887" s="112">
        <v>89</v>
      </c>
      <c r="I887" s="112">
        <v>12415</v>
      </c>
      <c r="J887" s="174">
        <f t="shared" si="13"/>
        <v>42217</v>
      </c>
    </row>
    <row r="888" spans="1:10">
      <c r="A888" s="112">
        <v>887</v>
      </c>
      <c r="B888" s="112">
        <v>29</v>
      </c>
      <c r="C888" s="112" t="s">
        <v>0</v>
      </c>
      <c r="D888" s="112">
        <v>22</v>
      </c>
      <c r="E888" s="112">
        <v>1</v>
      </c>
      <c r="F888" s="112">
        <v>999000</v>
      </c>
      <c r="G888" s="112">
        <v>12</v>
      </c>
      <c r="H888" s="112">
        <v>28</v>
      </c>
      <c r="I888" s="112">
        <v>20617</v>
      </c>
      <c r="J888" s="174">
        <f t="shared" si="13"/>
        <v>44075</v>
      </c>
    </row>
    <row r="889" spans="1:10">
      <c r="A889" s="112">
        <v>888</v>
      </c>
      <c r="B889" s="112">
        <v>29</v>
      </c>
      <c r="C889" s="112" t="s">
        <v>1</v>
      </c>
      <c r="D889" s="112">
        <v>22</v>
      </c>
      <c r="E889" s="112">
        <v>1</v>
      </c>
      <c r="F889" s="112">
        <v>112000</v>
      </c>
      <c r="G889" s="112">
        <v>12</v>
      </c>
      <c r="H889" s="112">
        <v>202</v>
      </c>
      <c r="I889" s="112">
        <v>20796</v>
      </c>
      <c r="J889" s="174">
        <f t="shared" si="13"/>
        <v>38777</v>
      </c>
    </row>
    <row r="890" spans="1:10">
      <c r="A890" s="112">
        <v>889</v>
      </c>
      <c r="B890" s="112">
        <v>52</v>
      </c>
      <c r="C890" s="112" t="s">
        <v>1</v>
      </c>
      <c r="D890" s="112">
        <v>22</v>
      </c>
      <c r="E890" s="112">
        <v>1</v>
      </c>
      <c r="F890" s="112">
        <v>868000</v>
      </c>
      <c r="G890" s="112">
        <v>12</v>
      </c>
      <c r="H890" s="112">
        <v>92</v>
      </c>
      <c r="I890" s="112">
        <v>24162</v>
      </c>
      <c r="J890" s="174">
        <f t="shared" si="13"/>
        <v>42125</v>
      </c>
    </row>
    <row r="891" spans="1:10">
      <c r="A891" s="112">
        <v>890</v>
      </c>
      <c r="B891" s="112">
        <v>41</v>
      </c>
      <c r="C891" s="112" t="s">
        <v>1</v>
      </c>
      <c r="D891" s="112">
        <v>22</v>
      </c>
      <c r="E891" s="112">
        <v>1</v>
      </c>
      <c r="F891" s="112">
        <v>735000</v>
      </c>
      <c r="G891" s="112">
        <v>12</v>
      </c>
      <c r="H891" s="112">
        <v>48</v>
      </c>
      <c r="I891" s="112">
        <v>17728</v>
      </c>
      <c r="J891" s="174">
        <f t="shared" si="13"/>
        <v>43466</v>
      </c>
    </row>
    <row r="892" spans="1:10">
      <c r="A892" s="112">
        <v>891</v>
      </c>
      <c r="B892" s="112">
        <v>40</v>
      </c>
      <c r="C892" s="112" t="s">
        <v>0</v>
      </c>
      <c r="D892" s="112">
        <v>16</v>
      </c>
      <c r="E892" s="112">
        <v>1</v>
      </c>
      <c r="F892" s="112">
        <v>607000</v>
      </c>
      <c r="G892" s="112">
        <v>6</v>
      </c>
      <c r="H892" s="112">
        <v>7</v>
      </c>
      <c r="I892" s="112">
        <v>13417</v>
      </c>
      <c r="J892" s="174">
        <f t="shared" si="13"/>
        <v>44713</v>
      </c>
    </row>
    <row r="893" spans="1:10">
      <c r="A893" s="112">
        <v>892</v>
      </c>
      <c r="B893" s="112">
        <v>46</v>
      </c>
      <c r="C893" s="112" t="s">
        <v>1</v>
      </c>
      <c r="D893" s="112">
        <v>16</v>
      </c>
      <c r="E893" s="112">
        <v>1</v>
      </c>
      <c r="F893" s="112">
        <v>301000</v>
      </c>
      <c r="G893" s="112">
        <v>6</v>
      </c>
      <c r="H893" s="112">
        <v>70</v>
      </c>
      <c r="I893" s="112">
        <v>10403</v>
      </c>
      <c r="J893" s="174">
        <f t="shared" si="13"/>
        <v>42795</v>
      </c>
    </row>
    <row r="894" spans="1:10">
      <c r="A894" s="112">
        <v>893</v>
      </c>
      <c r="B894" s="112">
        <v>50</v>
      </c>
      <c r="C894" s="112" t="s">
        <v>0</v>
      </c>
      <c r="D894" s="112">
        <v>22</v>
      </c>
      <c r="E894" s="112">
        <v>1</v>
      </c>
      <c r="F894" s="112">
        <v>388000</v>
      </c>
      <c r="G894" s="112">
        <v>12</v>
      </c>
      <c r="H894" s="112">
        <v>59</v>
      </c>
      <c r="I894" s="112">
        <v>9970</v>
      </c>
      <c r="J894" s="174">
        <f t="shared" si="13"/>
        <v>43132</v>
      </c>
    </row>
    <row r="895" spans="1:10">
      <c r="A895" s="112">
        <v>894</v>
      </c>
      <c r="B895" s="112">
        <v>51</v>
      </c>
      <c r="C895" s="112" t="s">
        <v>0</v>
      </c>
      <c r="D895" s="112">
        <v>16</v>
      </c>
      <c r="E895" s="112">
        <v>1</v>
      </c>
      <c r="F895" s="112">
        <v>954000</v>
      </c>
      <c r="G895" s="112">
        <v>6</v>
      </c>
      <c r="H895" s="112">
        <v>0</v>
      </c>
      <c r="I895" s="112">
        <v>3543</v>
      </c>
      <c r="J895" s="174">
        <f t="shared" si="13"/>
        <v>44927</v>
      </c>
    </row>
    <row r="896" spans="1:10">
      <c r="A896" s="112">
        <v>895</v>
      </c>
      <c r="B896" s="112">
        <v>36</v>
      </c>
      <c r="C896" s="112" t="s">
        <v>1</v>
      </c>
      <c r="D896" s="112">
        <v>22</v>
      </c>
      <c r="E896" s="112">
        <v>1</v>
      </c>
      <c r="F896" s="112">
        <v>838000</v>
      </c>
      <c r="G896" s="112">
        <v>12</v>
      </c>
      <c r="H896" s="112">
        <v>186</v>
      </c>
      <c r="I896" s="112">
        <v>21318</v>
      </c>
      <c r="J896" s="174">
        <f t="shared" si="13"/>
        <v>39264</v>
      </c>
    </row>
    <row r="897" spans="1:10">
      <c r="A897" s="112">
        <v>896</v>
      </c>
      <c r="B897" s="112">
        <v>48</v>
      </c>
      <c r="C897" s="112" t="s">
        <v>1</v>
      </c>
      <c r="D897" s="112">
        <v>16</v>
      </c>
      <c r="E897" s="112">
        <v>1</v>
      </c>
      <c r="F897" s="112">
        <v>210000</v>
      </c>
      <c r="G897" s="112">
        <v>6</v>
      </c>
      <c r="H897" s="112">
        <v>106</v>
      </c>
      <c r="I897" s="112">
        <v>6240</v>
      </c>
      <c r="J897" s="174">
        <f t="shared" si="13"/>
        <v>41699</v>
      </c>
    </row>
    <row r="898" spans="1:10">
      <c r="A898" s="112">
        <v>897</v>
      </c>
      <c r="B898" s="112">
        <v>33</v>
      </c>
      <c r="C898" s="112" t="s">
        <v>0</v>
      </c>
      <c r="D898" s="112">
        <v>22</v>
      </c>
      <c r="E898" s="112">
        <v>1</v>
      </c>
      <c r="F898" s="112">
        <v>496000</v>
      </c>
      <c r="G898" s="112">
        <v>12</v>
      </c>
      <c r="H898" s="112">
        <v>260</v>
      </c>
      <c r="I898" s="112">
        <v>15548</v>
      </c>
      <c r="J898" s="174">
        <f t="shared" ref="J898:J961" si="14">EDATE(DATE(YEAR(Valn_date),MONTH(Valn_date),DAY(Valn_date)+1),-H898)</f>
        <v>37012</v>
      </c>
    </row>
    <row r="899" spans="1:10">
      <c r="A899" s="112">
        <v>898</v>
      </c>
      <c r="B899" s="112">
        <v>40</v>
      </c>
      <c r="C899" s="112" t="s">
        <v>1</v>
      </c>
      <c r="D899" s="112">
        <v>16</v>
      </c>
      <c r="E899" s="112">
        <v>1</v>
      </c>
      <c r="F899" s="112">
        <v>953000</v>
      </c>
      <c r="G899" s="112">
        <v>6</v>
      </c>
      <c r="H899" s="112">
        <v>0</v>
      </c>
      <c r="I899" s="112">
        <v>9468</v>
      </c>
      <c r="J899" s="174">
        <f t="shared" si="14"/>
        <v>44927</v>
      </c>
    </row>
    <row r="900" spans="1:10">
      <c r="A900" s="112">
        <v>899</v>
      </c>
      <c r="B900" s="112">
        <v>34</v>
      </c>
      <c r="C900" s="112" t="s">
        <v>0</v>
      </c>
      <c r="D900" s="112">
        <v>22</v>
      </c>
      <c r="E900" s="112">
        <v>1</v>
      </c>
      <c r="F900" s="112">
        <v>129000</v>
      </c>
      <c r="G900" s="112">
        <v>12</v>
      </c>
      <c r="H900" s="112">
        <v>126</v>
      </c>
      <c r="I900" s="112">
        <v>19129</v>
      </c>
      <c r="J900" s="174">
        <f t="shared" si="14"/>
        <v>41091</v>
      </c>
    </row>
    <row r="901" spans="1:10">
      <c r="A901" s="112">
        <v>900</v>
      </c>
      <c r="B901" s="112">
        <v>51</v>
      </c>
      <c r="C901" s="112" t="s">
        <v>0</v>
      </c>
      <c r="D901" s="112">
        <v>22</v>
      </c>
      <c r="E901" s="112">
        <v>1</v>
      </c>
      <c r="F901" s="112">
        <v>578000</v>
      </c>
      <c r="G901" s="112">
        <v>12</v>
      </c>
      <c r="H901" s="112">
        <v>8</v>
      </c>
      <c r="I901" s="112">
        <v>12756</v>
      </c>
      <c r="J901" s="174">
        <f t="shared" si="14"/>
        <v>44682</v>
      </c>
    </row>
    <row r="902" spans="1:10">
      <c r="A902" s="112">
        <v>901</v>
      </c>
      <c r="B902" s="112">
        <v>25</v>
      </c>
      <c r="C902" s="112" t="s">
        <v>0</v>
      </c>
      <c r="D902" s="112">
        <v>16</v>
      </c>
      <c r="E902" s="112">
        <v>1</v>
      </c>
      <c r="F902" s="112">
        <v>756000</v>
      </c>
      <c r="G902" s="112">
        <v>6</v>
      </c>
      <c r="H902" s="112">
        <v>146</v>
      </c>
      <c r="I902" s="112">
        <v>21699</v>
      </c>
      <c r="J902" s="174">
        <f t="shared" si="14"/>
        <v>40483</v>
      </c>
    </row>
    <row r="903" spans="1:10">
      <c r="A903" s="112">
        <v>902</v>
      </c>
      <c r="B903" s="112">
        <v>50</v>
      </c>
      <c r="C903" s="112" t="s">
        <v>1</v>
      </c>
      <c r="D903" s="112">
        <v>22</v>
      </c>
      <c r="E903" s="112">
        <v>1</v>
      </c>
      <c r="F903" s="112">
        <v>338000</v>
      </c>
      <c r="G903" s="112">
        <v>12</v>
      </c>
      <c r="H903" s="112">
        <v>34</v>
      </c>
      <c r="I903" s="112">
        <v>19675</v>
      </c>
      <c r="J903" s="174">
        <f t="shared" si="14"/>
        <v>43891</v>
      </c>
    </row>
    <row r="904" spans="1:10">
      <c r="A904" s="112">
        <v>903</v>
      </c>
      <c r="B904" s="112">
        <v>52</v>
      </c>
      <c r="C904" s="112" t="s">
        <v>0</v>
      </c>
      <c r="D904" s="112">
        <v>22</v>
      </c>
      <c r="E904" s="112">
        <v>1</v>
      </c>
      <c r="F904" s="112">
        <v>469000</v>
      </c>
      <c r="G904" s="112">
        <v>12</v>
      </c>
      <c r="H904" s="112">
        <v>29</v>
      </c>
      <c r="I904" s="112">
        <v>14679</v>
      </c>
      <c r="J904" s="174">
        <f t="shared" si="14"/>
        <v>44044</v>
      </c>
    </row>
    <row r="905" spans="1:10">
      <c r="A905" s="112">
        <v>904</v>
      </c>
      <c r="B905" s="112">
        <v>38</v>
      </c>
      <c r="C905" s="112" t="s">
        <v>0</v>
      </c>
      <c r="D905" s="112">
        <v>22</v>
      </c>
      <c r="E905" s="112">
        <v>1</v>
      </c>
      <c r="F905" s="112">
        <v>937000</v>
      </c>
      <c r="G905" s="112">
        <v>12</v>
      </c>
      <c r="H905" s="112">
        <v>56</v>
      </c>
      <c r="I905" s="112">
        <v>19165</v>
      </c>
      <c r="J905" s="174">
        <f t="shared" si="14"/>
        <v>43221</v>
      </c>
    </row>
    <row r="906" spans="1:10">
      <c r="A906" s="112">
        <v>905</v>
      </c>
      <c r="B906" s="112">
        <v>26</v>
      </c>
      <c r="C906" s="112" t="s">
        <v>1</v>
      </c>
      <c r="D906" s="112">
        <v>22</v>
      </c>
      <c r="E906" s="112">
        <v>1</v>
      </c>
      <c r="F906" s="112">
        <v>653000</v>
      </c>
      <c r="G906" s="112">
        <v>12</v>
      </c>
      <c r="H906" s="112">
        <v>122</v>
      </c>
      <c r="I906" s="112">
        <v>9724</v>
      </c>
      <c r="J906" s="174">
        <f t="shared" si="14"/>
        <v>41214</v>
      </c>
    </row>
    <row r="907" spans="1:10">
      <c r="A907" s="112">
        <v>906</v>
      </c>
      <c r="B907" s="112">
        <v>40</v>
      </c>
      <c r="C907" s="112" t="s">
        <v>0</v>
      </c>
      <c r="D907" s="112">
        <v>16</v>
      </c>
      <c r="E907" s="112">
        <v>1</v>
      </c>
      <c r="F907" s="112">
        <v>865000</v>
      </c>
      <c r="G907" s="112">
        <v>6</v>
      </c>
      <c r="H907" s="112">
        <v>0</v>
      </c>
      <c r="I907" s="112">
        <v>8661</v>
      </c>
      <c r="J907" s="174">
        <f t="shared" si="14"/>
        <v>44927</v>
      </c>
    </row>
    <row r="908" spans="1:10">
      <c r="A908" s="112">
        <v>907</v>
      </c>
      <c r="B908" s="112">
        <v>54</v>
      </c>
      <c r="C908" s="112" t="s">
        <v>0</v>
      </c>
      <c r="D908" s="112">
        <v>16</v>
      </c>
      <c r="E908" s="112">
        <v>1</v>
      </c>
      <c r="F908" s="112">
        <v>728000</v>
      </c>
      <c r="G908" s="112">
        <v>6</v>
      </c>
      <c r="H908" s="112">
        <v>186</v>
      </c>
      <c r="I908" s="112">
        <v>6337</v>
      </c>
      <c r="J908" s="174">
        <f t="shared" si="14"/>
        <v>39264</v>
      </c>
    </row>
    <row r="909" spans="1:10">
      <c r="A909" s="112">
        <v>908</v>
      </c>
      <c r="B909" s="112">
        <v>37</v>
      </c>
      <c r="C909" s="112" t="s">
        <v>0</v>
      </c>
      <c r="D909" s="112">
        <v>22</v>
      </c>
      <c r="E909" s="112">
        <v>1</v>
      </c>
      <c r="F909" s="112">
        <v>305000</v>
      </c>
      <c r="G909" s="112">
        <v>12</v>
      </c>
      <c r="H909" s="112">
        <v>146</v>
      </c>
      <c r="I909" s="112">
        <v>8675</v>
      </c>
      <c r="J909" s="174">
        <f t="shared" si="14"/>
        <v>40483</v>
      </c>
    </row>
    <row r="910" spans="1:10">
      <c r="A910" s="112">
        <v>909</v>
      </c>
      <c r="B910" s="112">
        <v>44</v>
      </c>
      <c r="C910" s="112" t="s">
        <v>1</v>
      </c>
      <c r="D910" s="112">
        <v>22</v>
      </c>
      <c r="E910" s="112">
        <v>1</v>
      </c>
      <c r="F910" s="112">
        <v>238000</v>
      </c>
      <c r="G910" s="112">
        <v>12</v>
      </c>
      <c r="H910" s="112">
        <v>125</v>
      </c>
      <c r="I910" s="112">
        <v>23699</v>
      </c>
      <c r="J910" s="174">
        <f t="shared" si="14"/>
        <v>41122</v>
      </c>
    </row>
    <row r="911" spans="1:10">
      <c r="A911" s="112">
        <v>910</v>
      </c>
      <c r="B911" s="112">
        <v>52</v>
      </c>
      <c r="C911" s="112" t="s">
        <v>1</v>
      </c>
      <c r="D911" s="112">
        <v>16</v>
      </c>
      <c r="E911" s="112">
        <v>1</v>
      </c>
      <c r="F911" s="112">
        <v>651000</v>
      </c>
      <c r="G911" s="112">
        <v>6</v>
      </c>
      <c r="H911" s="112">
        <v>0</v>
      </c>
      <c r="I911" s="112">
        <v>11764</v>
      </c>
      <c r="J911" s="174">
        <f t="shared" si="14"/>
        <v>44927</v>
      </c>
    </row>
    <row r="912" spans="1:10">
      <c r="A912" s="112">
        <v>911</v>
      </c>
      <c r="B912" s="112">
        <v>60</v>
      </c>
      <c r="C912" s="112" t="s">
        <v>1</v>
      </c>
      <c r="D912" s="112">
        <v>16</v>
      </c>
      <c r="E912" s="112">
        <v>1</v>
      </c>
      <c r="F912" s="112">
        <v>389000</v>
      </c>
      <c r="G912" s="112">
        <v>6</v>
      </c>
      <c r="H912" s="112">
        <v>0</v>
      </c>
      <c r="I912" s="112">
        <v>2355</v>
      </c>
      <c r="J912" s="174">
        <f t="shared" si="14"/>
        <v>44927</v>
      </c>
    </row>
    <row r="913" spans="1:10">
      <c r="A913" s="112">
        <v>912</v>
      </c>
      <c r="B913" s="112">
        <v>30</v>
      </c>
      <c r="C913" s="112" t="s">
        <v>1</v>
      </c>
      <c r="D913" s="112">
        <v>16</v>
      </c>
      <c r="E913" s="112">
        <v>1</v>
      </c>
      <c r="F913" s="112">
        <v>163000</v>
      </c>
      <c r="G913" s="112">
        <v>6</v>
      </c>
      <c r="H913" s="112">
        <v>87</v>
      </c>
      <c r="I913" s="112">
        <v>9223</v>
      </c>
      <c r="J913" s="174">
        <f t="shared" si="14"/>
        <v>42278</v>
      </c>
    </row>
    <row r="914" spans="1:10">
      <c r="A914" s="112">
        <v>913</v>
      </c>
      <c r="B914" s="112">
        <v>27</v>
      </c>
      <c r="C914" s="112" t="s">
        <v>0</v>
      </c>
      <c r="D914" s="112">
        <v>16</v>
      </c>
      <c r="E914" s="112">
        <v>1</v>
      </c>
      <c r="F914" s="112">
        <v>151000</v>
      </c>
      <c r="G914" s="112">
        <v>6</v>
      </c>
      <c r="H914" s="112">
        <v>0</v>
      </c>
      <c r="I914" s="112">
        <v>24677</v>
      </c>
      <c r="J914" s="174">
        <f t="shared" si="14"/>
        <v>44927</v>
      </c>
    </row>
    <row r="915" spans="1:10">
      <c r="A915" s="112">
        <v>914</v>
      </c>
      <c r="B915" s="112">
        <v>54</v>
      </c>
      <c r="C915" s="112" t="s">
        <v>1</v>
      </c>
      <c r="D915" s="112">
        <v>22</v>
      </c>
      <c r="E915" s="112">
        <v>1</v>
      </c>
      <c r="F915" s="112">
        <v>828000</v>
      </c>
      <c r="G915" s="112">
        <v>12</v>
      </c>
      <c r="H915" s="112">
        <v>217</v>
      </c>
      <c r="I915" s="112">
        <v>12198</v>
      </c>
      <c r="J915" s="174">
        <f t="shared" si="14"/>
        <v>38322</v>
      </c>
    </row>
    <row r="916" spans="1:10">
      <c r="A916" s="112">
        <v>915</v>
      </c>
      <c r="B916" s="112">
        <v>54</v>
      </c>
      <c r="C916" s="112" t="s">
        <v>1</v>
      </c>
      <c r="D916" s="112">
        <v>22</v>
      </c>
      <c r="E916" s="112">
        <v>1</v>
      </c>
      <c r="F916" s="112">
        <v>751000</v>
      </c>
      <c r="G916" s="112">
        <v>12</v>
      </c>
      <c r="H916" s="112">
        <v>96</v>
      </c>
      <c r="I916" s="112">
        <v>15400</v>
      </c>
      <c r="J916" s="174">
        <f t="shared" si="14"/>
        <v>42005</v>
      </c>
    </row>
    <row r="917" spans="1:10">
      <c r="A917" s="112">
        <v>916</v>
      </c>
      <c r="B917" s="112">
        <v>46</v>
      </c>
      <c r="C917" s="112" t="s">
        <v>0</v>
      </c>
      <c r="D917" s="112">
        <v>22</v>
      </c>
      <c r="E917" s="112">
        <v>1</v>
      </c>
      <c r="F917" s="112">
        <v>865000</v>
      </c>
      <c r="G917" s="112">
        <v>12</v>
      </c>
      <c r="H917" s="112">
        <v>11</v>
      </c>
      <c r="I917" s="112">
        <v>6288</v>
      </c>
      <c r="J917" s="174">
        <f t="shared" si="14"/>
        <v>44593</v>
      </c>
    </row>
    <row r="918" spans="1:10">
      <c r="A918" s="112">
        <v>917</v>
      </c>
      <c r="B918" s="112">
        <v>33</v>
      </c>
      <c r="C918" s="112" t="s">
        <v>0</v>
      </c>
      <c r="D918" s="112">
        <v>16</v>
      </c>
      <c r="E918" s="112">
        <v>1</v>
      </c>
      <c r="F918" s="112">
        <v>112000</v>
      </c>
      <c r="G918" s="112">
        <v>6</v>
      </c>
      <c r="H918" s="112">
        <v>0</v>
      </c>
      <c r="I918" s="112">
        <v>6405</v>
      </c>
      <c r="J918" s="174">
        <f t="shared" si="14"/>
        <v>44927</v>
      </c>
    </row>
    <row r="919" spans="1:10">
      <c r="A919" s="112">
        <v>918</v>
      </c>
      <c r="B919" s="112">
        <v>38</v>
      </c>
      <c r="C919" s="112" t="s">
        <v>0</v>
      </c>
      <c r="D919" s="112">
        <v>22</v>
      </c>
      <c r="E919" s="112">
        <v>1</v>
      </c>
      <c r="F919" s="112">
        <v>640000</v>
      </c>
      <c r="G919" s="112">
        <v>12</v>
      </c>
      <c r="H919" s="112">
        <v>138</v>
      </c>
      <c r="I919" s="112">
        <v>19985</v>
      </c>
      <c r="J919" s="174">
        <f t="shared" si="14"/>
        <v>40725</v>
      </c>
    </row>
    <row r="920" spans="1:10">
      <c r="A920" s="112">
        <v>919</v>
      </c>
      <c r="B920" s="112">
        <v>45</v>
      </c>
      <c r="C920" s="112" t="s">
        <v>1</v>
      </c>
      <c r="D920" s="112">
        <v>16</v>
      </c>
      <c r="E920" s="112">
        <v>1</v>
      </c>
      <c r="F920" s="112">
        <v>235000</v>
      </c>
      <c r="G920" s="112">
        <v>6</v>
      </c>
      <c r="H920" s="112">
        <v>146</v>
      </c>
      <c r="I920" s="112">
        <v>1535</v>
      </c>
      <c r="J920" s="174">
        <f t="shared" si="14"/>
        <v>40483</v>
      </c>
    </row>
    <row r="921" spans="1:10">
      <c r="A921" s="112">
        <v>920</v>
      </c>
      <c r="B921" s="112">
        <v>58</v>
      </c>
      <c r="C921" s="112" t="s">
        <v>0</v>
      </c>
      <c r="D921" s="112">
        <v>16</v>
      </c>
      <c r="E921" s="112">
        <v>1</v>
      </c>
      <c r="F921" s="112">
        <v>897000</v>
      </c>
      <c r="G921" s="112">
        <v>6</v>
      </c>
      <c r="H921" s="112">
        <v>0</v>
      </c>
      <c r="I921" s="112">
        <v>16308</v>
      </c>
      <c r="J921" s="174">
        <f t="shared" si="14"/>
        <v>44927</v>
      </c>
    </row>
    <row r="922" spans="1:10">
      <c r="A922" s="112">
        <v>921</v>
      </c>
      <c r="B922" s="112">
        <v>26</v>
      </c>
      <c r="C922" s="112" t="s">
        <v>1</v>
      </c>
      <c r="D922" s="112">
        <v>16</v>
      </c>
      <c r="E922" s="112">
        <v>1</v>
      </c>
      <c r="F922" s="112">
        <v>660000</v>
      </c>
      <c r="G922" s="112">
        <v>6</v>
      </c>
      <c r="H922" s="112">
        <v>0</v>
      </c>
      <c r="I922" s="112">
        <v>24257</v>
      </c>
      <c r="J922" s="174">
        <f t="shared" si="14"/>
        <v>44927</v>
      </c>
    </row>
    <row r="923" spans="1:10">
      <c r="A923" s="112">
        <v>922</v>
      </c>
      <c r="B923" s="112">
        <v>59</v>
      </c>
      <c r="C923" s="112" t="s">
        <v>0</v>
      </c>
      <c r="D923" s="112">
        <v>16</v>
      </c>
      <c r="E923" s="112">
        <v>1</v>
      </c>
      <c r="F923" s="112">
        <v>135000</v>
      </c>
      <c r="G923" s="112">
        <v>6</v>
      </c>
      <c r="H923" s="112">
        <v>70</v>
      </c>
      <c r="I923" s="112">
        <v>14009</v>
      </c>
      <c r="J923" s="174">
        <f t="shared" si="14"/>
        <v>42795</v>
      </c>
    </row>
    <row r="924" spans="1:10">
      <c r="A924" s="112">
        <v>923</v>
      </c>
      <c r="B924" s="112">
        <v>53</v>
      </c>
      <c r="C924" s="112" t="s">
        <v>1</v>
      </c>
      <c r="D924" s="112">
        <v>22</v>
      </c>
      <c r="E924" s="112">
        <v>1</v>
      </c>
      <c r="F924" s="112">
        <v>882000</v>
      </c>
      <c r="G924" s="112">
        <v>12</v>
      </c>
      <c r="H924" s="112">
        <v>146</v>
      </c>
      <c r="I924" s="112">
        <v>7170</v>
      </c>
      <c r="J924" s="174">
        <f t="shared" si="14"/>
        <v>40483</v>
      </c>
    </row>
    <row r="925" spans="1:10">
      <c r="A925" s="112">
        <v>924</v>
      </c>
      <c r="B925" s="112">
        <v>59</v>
      </c>
      <c r="C925" s="112" t="s">
        <v>0</v>
      </c>
      <c r="D925" s="112">
        <v>16</v>
      </c>
      <c r="E925" s="112">
        <v>1</v>
      </c>
      <c r="F925" s="112">
        <v>324000</v>
      </c>
      <c r="G925" s="112">
        <v>6</v>
      </c>
      <c r="H925" s="112">
        <v>37</v>
      </c>
      <c r="I925" s="112">
        <v>16955</v>
      </c>
      <c r="J925" s="174">
        <f t="shared" si="14"/>
        <v>43800</v>
      </c>
    </row>
    <row r="926" spans="1:10">
      <c r="A926" s="112">
        <v>925</v>
      </c>
      <c r="B926" s="112">
        <v>38</v>
      </c>
      <c r="C926" s="112" t="s">
        <v>0</v>
      </c>
      <c r="D926" s="112">
        <v>16</v>
      </c>
      <c r="E926" s="112">
        <v>1</v>
      </c>
      <c r="F926" s="112">
        <v>955000</v>
      </c>
      <c r="G926" s="112">
        <v>6</v>
      </c>
      <c r="H926" s="112">
        <v>22</v>
      </c>
      <c r="I926" s="112">
        <v>2508</v>
      </c>
      <c r="J926" s="174">
        <f t="shared" si="14"/>
        <v>44256</v>
      </c>
    </row>
    <row r="927" spans="1:10">
      <c r="A927" s="112">
        <v>926</v>
      </c>
      <c r="B927" s="112">
        <v>28</v>
      </c>
      <c r="C927" s="112" t="s">
        <v>1</v>
      </c>
      <c r="D927" s="112">
        <v>16</v>
      </c>
      <c r="E927" s="112">
        <v>1</v>
      </c>
      <c r="F927" s="112">
        <v>399000</v>
      </c>
      <c r="G927" s="112">
        <v>6</v>
      </c>
      <c r="H927" s="112">
        <v>84</v>
      </c>
      <c r="I927" s="112">
        <v>2671</v>
      </c>
      <c r="J927" s="174">
        <f t="shared" si="14"/>
        <v>42370</v>
      </c>
    </row>
    <row r="928" spans="1:10">
      <c r="A928" s="112">
        <v>927</v>
      </c>
      <c r="B928" s="112">
        <v>54</v>
      </c>
      <c r="C928" s="112" t="s">
        <v>0</v>
      </c>
      <c r="D928" s="112">
        <v>16</v>
      </c>
      <c r="E928" s="112">
        <v>1</v>
      </c>
      <c r="F928" s="112">
        <v>802000</v>
      </c>
      <c r="G928" s="112">
        <v>6</v>
      </c>
      <c r="H928" s="112">
        <v>150</v>
      </c>
      <c r="I928" s="112">
        <v>13439</v>
      </c>
      <c r="J928" s="174">
        <f t="shared" si="14"/>
        <v>40360</v>
      </c>
    </row>
    <row r="929" spans="1:10">
      <c r="A929" s="112">
        <v>928</v>
      </c>
      <c r="B929" s="112">
        <v>42</v>
      </c>
      <c r="C929" s="112" t="s">
        <v>1</v>
      </c>
      <c r="D929" s="112">
        <v>22</v>
      </c>
      <c r="E929" s="112">
        <v>1</v>
      </c>
      <c r="F929" s="112">
        <v>556000</v>
      </c>
      <c r="G929" s="112">
        <v>12</v>
      </c>
      <c r="H929" s="112">
        <v>257</v>
      </c>
      <c r="I929" s="112">
        <v>6446</v>
      </c>
      <c r="J929" s="174">
        <f t="shared" si="14"/>
        <v>37104</v>
      </c>
    </row>
    <row r="930" spans="1:10">
      <c r="A930" s="112">
        <v>929</v>
      </c>
      <c r="B930" s="112">
        <v>40</v>
      </c>
      <c r="C930" s="112" t="s">
        <v>0</v>
      </c>
      <c r="D930" s="112">
        <v>22</v>
      </c>
      <c r="E930" s="112">
        <v>1</v>
      </c>
      <c r="F930" s="112">
        <v>527000</v>
      </c>
      <c r="G930" s="112">
        <v>12</v>
      </c>
      <c r="H930" s="112">
        <v>197</v>
      </c>
      <c r="I930" s="112">
        <v>15329</v>
      </c>
      <c r="J930" s="174">
        <f t="shared" si="14"/>
        <v>38930</v>
      </c>
    </row>
    <row r="931" spans="1:10">
      <c r="A931" s="112">
        <v>930</v>
      </c>
      <c r="B931" s="112">
        <v>58</v>
      </c>
      <c r="C931" s="112" t="s">
        <v>1</v>
      </c>
      <c r="D931" s="112">
        <v>16</v>
      </c>
      <c r="E931" s="112">
        <v>1</v>
      </c>
      <c r="F931" s="112">
        <v>372000</v>
      </c>
      <c r="G931" s="112">
        <v>6</v>
      </c>
      <c r="H931" s="112">
        <v>0</v>
      </c>
      <c r="I931" s="112">
        <v>1500</v>
      </c>
      <c r="J931" s="174">
        <f t="shared" si="14"/>
        <v>44927</v>
      </c>
    </row>
    <row r="932" spans="1:10">
      <c r="A932" s="112">
        <v>931</v>
      </c>
      <c r="B932" s="112">
        <v>46</v>
      </c>
      <c r="C932" s="112" t="s">
        <v>0</v>
      </c>
      <c r="D932" s="112">
        <v>16</v>
      </c>
      <c r="E932" s="112">
        <v>1</v>
      </c>
      <c r="F932" s="112">
        <v>995000</v>
      </c>
      <c r="G932" s="112">
        <v>6</v>
      </c>
      <c r="H932" s="112">
        <v>123</v>
      </c>
      <c r="I932" s="112">
        <v>5310</v>
      </c>
      <c r="J932" s="174">
        <f t="shared" si="14"/>
        <v>41183</v>
      </c>
    </row>
    <row r="933" spans="1:10">
      <c r="A933" s="112">
        <v>932</v>
      </c>
      <c r="B933" s="112">
        <v>25</v>
      </c>
      <c r="C933" s="112" t="s">
        <v>0</v>
      </c>
      <c r="D933" s="112">
        <v>22</v>
      </c>
      <c r="E933" s="112">
        <v>1</v>
      </c>
      <c r="F933" s="112">
        <v>891000</v>
      </c>
      <c r="G933" s="112">
        <v>12</v>
      </c>
      <c r="H933" s="112">
        <v>175</v>
      </c>
      <c r="I933" s="112">
        <v>2527</v>
      </c>
      <c r="J933" s="174">
        <f t="shared" si="14"/>
        <v>39600</v>
      </c>
    </row>
    <row r="934" spans="1:10">
      <c r="A934" s="112">
        <v>933</v>
      </c>
      <c r="B934" s="112">
        <v>53</v>
      </c>
      <c r="C934" s="112" t="s">
        <v>0</v>
      </c>
      <c r="D934" s="112">
        <v>22</v>
      </c>
      <c r="E934" s="112">
        <v>1</v>
      </c>
      <c r="F934" s="112">
        <v>997000</v>
      </c>
      <c r="G934" s="112">
        <v>12</v>
      </c>
      <c r="H934" s="112">
        <v>36</v>
      </c>
      <c r="I934" s="112">
        <v>18942</v>
      </c>
      <c r="J934" s="174">
        <f t="shared" si="14"/>
        <v>43831</v>
      </c>
    </row>
    <row r="935" spans="1:10">
      <c r="A935" s="112">
        <v>934</v>
      </c>
      <c r="B935" s="112">
        <v>35</v>
      </c>
      <c r="C935" s="112" t="s">
        <v>0</v>
      </c>
      <c r="D935" s="112">
        <v>22</v>
      </c>
      <c r="E935" s="112">
        <v>1</v>
      </c>
      <c r="F935" s="112">
        <v>181000</v>
      </c>
      <c r="G935" s="112">
        <v>12</v>
      </c>
      <c r="H935" s="112">
        <v>257</v>
      </c>
      <c r="I935" s="112">
        <v>20070</v>
      </c>
      <c r="J935" s="174">
        <f t="shared" si="14"/>
        <v>37104</v>
      </c>
    </row>
    <row r="936" spans="1:10">
      <c r="A936" s="112">
        <v>935</v>
      </c>
      <c r="B936" s="112">
        <v>43</v>
      </c>
      <c r="C936" s="112" t="s">
        <v>0</v>
      </c>
      <c r="D936" s="112">
        <v>22</v>
      </c>
      <c r="E936" s="112">
        <v>1</v>
      </c>
      <c r="F936" s="112">
        <v>647000</v>
      </c>
      <c r="G936" s="112">
        <v>12</v>
      </c>
      <c r="H936" s="112">
        <v>67</v>
      </c>
      <c r="I936" s="112">
        <v>17622</v>
      </c>
      <c r="J936" s="174">
        <f t="shared" si="14"/>
        <v>42887</v>
      </c>
    </row>
    <row r="937" spans="1:10">
      <c r="A937" s="112">
        <v>936</v>
      </c>
      <c r="B937" s="112">
        <v>41</v>
      </c>
      <c r="C937" s="112" t="s">
        <v>0</v>
      </c>
      <c r="D937" s="112">
        <v>22</v>
      </c>
      <c r="E937" s="112">
        <v>1</v>
      </c>
      <c r="F937" s="112">
        <v>548000</v>
      </c>
      <c r="G937" s="112">
        <v>12</v>
      </c>
      <c r="H937" s="112">
        <v>75</v>
      </c>
      <c r="I937" s="112">
        <v>19102</v>
      </c>
      <c r="J937" s="174">
        <f t="shared" si="14"/>
        <v>42644</v>
      </c>
    </row>
    <row r="938" spans="1:10">
      <c r="A938" s="112">
        <v>937</v>
      </c>
      <c r="B938" s="112">
        <v>32</v>
      </c>
      <c r="C938" s="112" t="s">
        <v>1</v>
      </c>
      <c r="D938" s="112">
        <v>22</v>
      </c>
      <c r="E938" s="112">
        <v>1</v>
      </c>
      <c r="F938" s="112">
        <v>364000</v>
      </c>
      <c r="G938" s="112">
        <v>12</v>
      </c>
      <c r="H938" s="112">
        <v>184</v>
      </c>
      <c r="I938" s="112">
        <v>21564</v>
      </c>
      <c r="J938" s="174">
        <f t="shared" si="14"/>
        <v>39326</v>
      </c>
    </row>
    <row r="939" spans="1:10">
      <c r="A939" s="112">
        <v>938</v>
      </c>
      <c r="B939" s="112">
        <v>35</v>
      </c>
      <c r="C939" s="112" t="s">
        <v>0</v>
      </c>
      <c r="D939" s="112">
        <v>22</v>
      </c>
      <c r="E939" s="112">
        <v>1</v>
      </c>
      <c r="F939" s="112">
        <v>656000</v>
      </c>
      <c r="G939" s="112">
        <v>12</v>
      </c>
      <c r="H939" s="112">
        <v>186</v>
      </c>
      <c r="I939" s="112">
        <v>2839</v>
      </c>
      <c r="J939" s="174">
        <f t="shared" si="14"/>
        <v>39264</v>
      </c>
    </row>
    <row r="940" spans="1:10">
      <c r="A940" s="112">
        <v>939</v>
      </c>
      <c r="B940" s="112">
        <v>42</v>
      </c>
      <c r="C940" s="112" t="s">
        <v>1</v>
      </c>
      <c r="D940" s="112">
        <v>22</v>
      </c>
      <c r="E940" s="112">
        <v>1</v>
      </c>
      <c r="F940" s="112">
        <v>963000</v>
      </c>
      <c r="G940" s="112">
        <v>12</v>
      </c>
      <c r="H940" s="112">
        <v>173</v>
      </c>
      <c r="I940" s="112">
        <v>23688</v>
      </c>
      <c r="J940" s="174">
        <f t="shared" si="14"/>
        <v>39661</v>
      </c>
    </row>
    <row r="941" spans="1:10">
      <c r="A941" s="112">
        <v>940</v>
      </c>
      <c r="B941" s="112">
        <v>45</v>
      </c>
      <c r="C941" s="112" t="s">
        <v>0</v>
      </c>
      <c r="D941" s="112">
        <v>22</v>
      </c>
      <c r="E941" s="112">
        <v>1</v>
      </c>
      <c r="F941" s="112">
        <v>770000</v>
      </c>
      <c r="G941" s="112">
        <v>12</v>
      </c>
      <c r="H941" s="112">
        <v>145</v>
      </c>
      <c r="I941" s="112">
        <v>2611</v>
      </c>
      <c r="J941" s="174">
        <f t="shared" si="14"/>
        <v>40513</v>
      </c>
    </row>
    <row r="942" spans="1:10">
      <c r="A942" s="112">
        <v>941</v>
      </c>
      <c r="B942" s="112">
        <v>52</v>
      </c>
      <c r="C942" s="112" t="s">
        <v>0</v>
      </c>
      <c r="D942" s="112">
        <v>16</v>
      </c>
      <c r="E942" s="112">
        <v>1</v>
      </c>
      <c r="F942" s="112">
        <v>682000</v>
      </c>
      <c r="G942" s="112">
        <v>6</v>
      </c>
      <c r="H942" s="112">
        <v>25</v>
      </c>
      <c r="I942" s="112">
        <v>14605</v>
      </c>
      <c r="J942" s="174">
        <f t="shared" si="14"/>
        <v>44166</v>
      </c>
    </row>
    <row r="943" spans="1:10">
      <c r="A943" s="112">
        <v>942</v>
      </c>
      <c r="B943" s="112">
        <v>44</v>
      </c>
      <c r="C943" s="112" t="s">
        <v>1</v>
      </c>
      <c r="D943" s="112">
        <v>22</v>
      </c>
      <c r="E943" s="112">
        <v>1</v>
      </c>
      <c r="F943" s="112">
        <v>425000</v>
      </c>
      <c r="G943" s="112">
        <v>12</v>
      </c>
      <c r="H943" s="112">
        <v>58</v>
      </c>
      <c r="I943" s="112">
        <v>18369</v>
      </c>
      <c r="J943" s="174">
        <f t="shared" si="14"/>
        <v>43160</v>
      </c>
    </row>
    <row r="944" spans="1:10">
      <c r="A944" s="112">
        <v>943</v>
      </c>
      <c r="B944" s="112">
        <v>51</v>
      </c>
      <c r="C944" s="112" t="s">
        <v>0</v>
      </c>
      <c r="D944" s="112">
        <v>16</v>
      </c>
      <c r="E944" s="112">
        <v>1</v>
      </c>
      <c r="F944" s="112">
        <v>622000</v>
      </c>
      <c r="G944" s="112">
        <v>6</v>
      </c>
      <c r="H944" s="112">
        <v>0</v>
      </c>
      <c r="I944" s="112">
        <v>14531</v>
      </c>
      <c r="J944" s="174">
        <f t="shared" si="14"/>
        <v>44927</v>
      </c>
    </row>
    <row r="945" spans="1:10">
      <c r="A945" s="112">
        <v>944</v>
      </c>
      <c r="B945" s="112">
        <v>55</v>
      </c>
      <c r="C945" s="112" t="s">
        <v>0</v>
      </c>
      <c r="D945" s="112">
        <v>16</v>
      </c>
      <c r="E945" s="112">
        <v>1</v>
      </c>
      <c r="F945" s="112">
        <v>104000</v>
      </c>
      <c r="G945" s="112">
        <v>6</v>
      </c>
      <c r="H945" s="112">
        <v>38</v>
      </c>
      <c r="I945" s="112">
        <v>13019</v>
      </c>
      <c r="J945" s="174">
        <f t="shared" si="14"/>
        <v>43770</v>
      </c>
    </row>
    <row r="946" spans="1:10">
      <c r="A946" s="112">
        <v>945</v>
      </c>
      <c r="B946" s="112">
        <v>33</v>
      </c>
      <c r="C946" s="112" t="s">
        <v>0</v>
      </c>
      <c r="D946" s="112">
        <v>16</v>
      </c>
      <c r="E946" s="112">
        <v>1</v>
      </c>
      <c r="F946" s="112">
        <v>331000</v>
      </c>
      <c r="G946" s="112">
        <v>6</v>
      </c>
      <c r="H946" s="112">
        <v>44</v>
      </c>
      <c r="I946" s="112">
        <v>2441</v>
      </c>
      <c r="J946" s="174">
        <f t="shared" si="14"/>
        <v>43586</v>
      </c>
    </row>
    <row r="947" spans="1:10">
      <c r="A947" s="112">
        <v>946</v>
      </c>
      <c r="B947" s="112">
        <v>33</v>
      </c>
      <c r="C947" s="112" t="s">
        <v>0</v>
      </c>
      <c r="D947" s="112">
        <v>22</v>
      </c>
      <c r="E947" s="112">
        <v>1</v>
      </c>
      <c r="F947" s="112">
        <v>677000</v>
      </c>
      <c r="G947" s="112">
        <v>12</v>
      </c>
      <c r="H947" s="112">
        <v>168</v>
      </c>
      <c r="I947" s="112">
        <v>3619</v>
      </c>
      <c r="J947" s="174">
        <f t="shared" si="14"/>
        <v>39814</v>
      </c>
    </row>
    <row r="948" spans="1:10">
      <c r="A948" s="112">
        <v>947</v>
      </c>
      <c r="B948" s="112">
        <v>27</v>
      </c>
      <c r="C948" s="112" t="s">
        <v>1</v>
      </c>
      <c r="D948" s="112">
        <v>16</v>
      </c>
      <c r="E948" s="112">
        <v>1</v>
      </c>
      <c r="F948" s="112">
        <v>684000</v>
      </c>
      <c r="G948" s="112">
        <v>6</v>
      </c>
      <c r="H948" s="112">
        <v>178</v>
      </c>
      <c r="I948" s="112">
        <v>14529</v>
      </c>
      <c r="J948" s="174">
        <f t="shared" si="14"/>
        <v>39508</v>
      </c>
    </row>
    <row r="949" spans="1:10">
      <c r="A949" s="112">
        <v>948</v>
      </c>
      <c r="B949" s="112">
        <v>52</v>
      </c>
      <c r="C949" s="112" t="s">
        <v>0</v>
      </c>
      <c r="D949" s="112">
        <v>22</v>
      </c>
      <c r="E949" s="112">
        <v>1</v>
      </c>
      <c r="F949" s="112">
        <v>214000</v>
      </c>
      <c r="G949" s="112">
        <v>12</v>
      </c>
      <c r="H949" s="112">
        <v>121</v>
      </c>
      <c r="I949" s="112">
        <v>19694</v>
      </c>
      <c r="J949" s="174">
        <f t="shared" si="14"/>
        <v>41244</v>
      </c>
    </row>
    <row r="950" spans="1:10">
      <c r="A950" s="112">
        <v>949</v>
      </c>
      <c r="B950" s="112">
        <v>28</v>
      </c>
      <c r="C950" s="112" t="s">
        <v>0</v>
      </c>
      <c r="D950" s="112">
        <v>22</v>
      </c>
      <c r="E950" s="112">
        <v>1</v>
      </c>
      <c r="F950" s="112">
        <v>414000</v>
      </c>
      <c r="G950" s="112">
        <v>12</v>
      </c>
      <c r="H950" s="112">
        <v>199</v>
      </c>
      <c r="I950" s="112">
        <v>22339</v>
      </c>
      <c r="J950" s="174">
        <f t="shared" si="14"/>
        <v>38869</v>
      </c>
    </row>
    <row r="951" spans="1:10">
      <c r="A951" s="112">
        <v>950</v>
      </c>
      <c r="B951" s="112">
        <v>42</v>
      </c>
      <c r="C951" s="112" t="s">
        <v>1</v>
      </c>
      <c r="D951" s="112">
        <v>22</v>
      </c>
      <c r="E951" s="112">
        <v>1</v>
      </c>
      <c r="F951" s="112">
        <v>972000</v>
      </c>
      <c r="G951" s="112">
        <v>12</v>
      </c>
      <c r="H951" s="112">
        <v>115</v>
      </c>
      <c r="I951" s="112">
        <v>21042</v>
      </c>
      <c r="J951" s="174">
        <f t="shared" si="14"/>
        <v>41426</v>
      </c>
    </row>
    <row r="952" spans="1:10">
      <c r="A952" s="112">
        <v>951</v>
      </c>
      <c r="B952" s="112">
        <v>60</v>
      </c>
      <c r="C952" s="112" t="s">
        <v>0</v>
      </c>
      <c r="D952" s="112">
        <v>16</v>
      </c>
      <c r="E952" s="112">
        <v>1</v>
      </c>
      <c r="F952" s="112">
        <v>296000</v>
      </c>
      <c r="G952" s="112">
        <v>6</v>
      </c>
      <c r="H952" s="112">
        <v>92</v>
      </c>
      <c r="I952" s="112">
        <v>21575</v>
      </c>
      <c r="J952" s="174">
        <f t="shared" si="14"/>
        <v>42125</v>
      </c>
    </row>
    <row r="953" spans="1:10">
      <c r="A953" s="112">
        <v>952</v>
      </c>
      <c r="B953" s="112">
        <v>59</v>
      </c>
      <c r="C953" s="112" t="s">
        <v>0</v>
      </c>
      <c r="D953" s="112">
        <v>16</v>
      </c>
      <c r="E953" s="112">
        <v>1</v>
      </c>
      <c r="F953" s="112">
        <v>244000</v>
      </c>
      <c r="G953" s="112">
        <v>6</v>
      </c>
      <c r="H953" s="112">
        <v>94</v>
      </c>
      <c r="I953" s="112">
        <v>7242</v>
      </c>
      <c r="J953" s="174">
        <f t="shared" si="14"/>
        <v>42064</v>
      </c>
    </row>
    <row r="954" spans="1:10">
      <c r="A954" s="112">
        <v>953</v>
      </c>
      <c r="B954" s="112">
        <v>51</v>
      </c>
      <c r="C954" s="112" t="s">
        <v>0</v>
      </c>
      <c r="D954" s="112">
        <v>16</v>
      </c>
      <c r="E954" s="112">
        <v>1</v>
      </c>
      <c r="F954" s="112">
        <v>554000</v>
      </c>
      <c r="G954" s="112">
        <v>6</v>
      </c>
      <c r="H954" s="112">
        <v>179</v>
      </c>
      <c r="I954" s="112">
        <v>2983</v>
      </c>
      <c r="J954" s="174">
        <f t="shared" si="14"/>
        <v>39479</v>
      </c>
    </row>
    <row r="955" spans="1:10">
      <c r="A955" s="112">
        <v>954</v>
      </c>
      <c r="B955" s="112">
        <v>55</v>
      </c>
      <c r="C955" s="112" t="s">
        <v>0</v>
      </c>
      <c r="D955" s="112">
        <v>22</v>
      </c>
      <c r="E955" s="112">
        <v>1</v>
      </c>
      <c r="F955" s="112">
        <v>429000</v>
      </c>
      <c r="G955" s="112">
        <v>12</v>
      </c>
      <c r="H955" s="112">
        <v>55</v>
      </c>
      <c r="I955" s="112">
        <v>9764</v>
      </c>
      <c r="J955" s="174">
        <f t="shared" si="14"/>
        <v>43252</v>
      </c>
    </row>
    <row r="956" spans="1:10">
      <c r="A956" s="112">
        <v>955</v>
      </c>
      <c r="B956" s="112">
        <v>44</v>
      </c>
      <c r="C956" s="112" t="s">
        <v>1</v>
      </c>
      <c r="D956" s="112">
        <v>16</v>
      </c>
      <c r="E956" s="112">
        <v>1</v>
      </c>
      <c r="F956" s="112">
        <v>569000</v>
      </c>
      <c r="G956" s="112">
        <v>6</v>
      </c>
      <c r="H956" s="112">
        <v>0</v>
      </c>
      <c r="I956" s="112">
        <v>12767</v>
      </c>
      <c r="J956" s="174">
        <f t="shared" si="14"/>
        <v>44927</v>
      </c>
    </row>
    <row r="957" spans="1:10">
      <c r="A957" s="112">
        <v>956</v>
      </c>
      <c r="B957" s="112">
        <v>25</v>
      </c>
      <c r="C957" s="112" t="s">
        <v>1</v>
      </c>
      <c r="D957" s="112">
        <v>16</v>
      </c>
      <c r="E957" s="112">
        <v>1</v>
      </c>
      <c r="F957" s="112">
        <v>160000</v>
      </c>
      <c r="G957" s="112">
        <v>6</v>
      </c>
      <c r="H957" s="112">
        <v>0</v>
      </c>
      <c r="I957" s="112">
        <v>6164</v>
      </c>
      <c r="J957" s="174">
        <f t="shared" si="14"/>
        <v>44927</v>
      </c>
    </row>
    <row r="958" spans="1:10">
      <c r="A958" s="112">
        <v>957</v>
      </c>
      <c r="B958" s="112">
        <v>30</v>
      </c>
      <c r="C958" s="112" t="s">
        <v>0</v>
      </c>
      <c r="D958" s="112">
        <v>22</v>
      </c>
      <c r="E958" s="112">
        <v>1</v>
      </c>
      <c r="F958" s="112">
        <v>711000</v>
      </c>
      <c r="G958" s="112">
        <v>12</v>
      </c>
      <c r="H958" s="112">
        <v>231</v>
      </c>
      <c r="I958" s="112">
        <v>6776</v>
      </c>
      <c r="J958" s="174">
        <f t="shared" si="14"/>
        <v>37895</v>
      </c>
    </row>
    <row r="959" spans="1:10">
      <c r="A959" s="112">
        <v>958</v>
      </c>
      <c r="B959" s="112">
        <v>39</v>
      </c>
      <c r="C959" s="112" t="s">
        <v>0</v>
      </c>
      <c r="D959" s="112">
        <v>16</v>
      </c>
      <c r="E959" s="112">
        <v>1</v>
      </c>
      <c r="F959" s="112">
        <v>464000</v>
      </c>
      <c r="G959" s="112">
        <v>6</v>
      </c>
      <c r="H959" s="112">
        <v>157</v>
      </c>
      <c r="I959" s="112">
        <v>9814</v>
      </c>
      <c r="J959" s="174">
        <f t="shared" si="14"/>
        <v>40148</v>
      </c>
    </row>
    <row r="960" spans="1:10">
      <c r="A960" s="112">
        <v>959</v>
      </c>
      <c r="B960" s="112">
        <v>42</v>
      </c>
      <c r="C960" s="112" t="s">
        <v>0</v>
      </c>
      <c r="D960" s="112">
        <v>22</v>
      </c>
      <c r="E960" s="112">
        <v>1</v>
      </c>
      <c r="F960" s="112">
        <v>183000</v>
      </c>
      <c r="G960" s="112">
        <v>12</v>
      </c>
      <c r="H960" s="112">
        <v>96</v>
      </c>
      <c r="I960" s="112">
        <v>22793</v>
      </c>
      <c r="J960" s="174">
        <f t="shared" si="14"/>
        <v>42005</v>
      </c>
    </row>
    <row r="961" spans="1:10">
      <c r="A961" s="112">
        <v>960</v>
      </c>
      <c r="B961" s="112">
        <v>34</v>
      </c>
      <c r="C961" s="112" t="s">
        <v>1</v>
      </c>
      <c r="D961" s="112">
        <v>16</v>
      </c>
      <c r="E961" s="112">
        <v>1</v>
      </c>
      <c r="F961" s="112">
        <v>571000</v>
      </c>
      <c r="G961" s="112">
        <v>6</v>
      </c>
      <c r="H961" s="112">
        <v>33</v>
      </c>
      <c r="I961" s="112">
        <v>14850</v>
      </c>
      <c r="J961" s="174">
        <f t="shared" si="14"/>
        <v>43922</v>
      </c>
    </row>
    <row r="962" spans="1:10">
      <c r="A962" s="112">
        <v>961</v>
      </c>
      <c r="B962" s="112">
        <v>52</v>
      </c>
      <c r="C962" s="112" t="s">
        <v>0</v>
      </c>
      <c r="D962" s="112">
        <v>16</v>
      </c>
      <c r="E962" s="112">
        <v>1</v>
      </c>
      <c r="F962" s="112">
        <v>631000</v>
      </c>
      <c r="G962" s="112">
        <v>6</v>
      </c>
      <c r="H962" s="112">
        <v>0</v>
      </c>
      <c r="I962" s="112">
        <v>6647</v>
      </c>
      <c r="J962" s="174">
        <f t="shared" ref="J962:J1001" si="15">EDATE(DATE(YEAR(Valn_date),MONTH(Valn_date),DAY(Valn_date)+1),-H962)</f>
        <v>44927</v>
      </c>
    </row>
    <row r="963" spans="1:10">
      <c r="A963" s="112">
        <v>962</v>
      </c>
      <c r="B963" s="112">
        <v>42</v>
      </c>
      <c r="C963" s="112" t="s">
        <v>0</v>
      </c>
      <c r="D963" s="112">
        <v>22</v>
      </c>
      <c r="E963" s="112">
        <v>1</v>
      </c>
      <c r="F963" s="112">
        <v>383000</v>
      </c>
      <c r="G963" s="112">
        <v>12</v>
      </c>
      <c r="H963" s="112">
        <v>127</v>
      </c>
      <c r="I963" s="112">
        <v>22414</v>
      </c>
      <c r="J963" s="174">
        <f t="shared" si="15"/>
        <v>41061</v>
      </c>
    </row>
    <row r="964" spans="1:10">
      <c r="A964" s="112">
        <v>963</v>
      </c>
      <c r="B964" s="112">
        <v>48</v>
      </c>
      <c r="C964" s="112" t="s">
        <v>0</v>
      </c>
      <c r="D964" s="112">
        <v>22</v>
      </c>
      <c r="E964" s="112">
        <v>1</v>
      </c>
      <c r="F964" s="112">
        <v>312000</v>
      </c>
      <c r="G964" s="112">
        <v>12</v>
      </c>
      <c r="H964" s="112">
        <v>133</v>
      </c>
      <c r="I964" s="112">
        <v>9156</v>
      </c>
      <c r="J964" s="174">
        <f t="shared" si="15"/>
        <v>40878</v>
      </c>
    </row>
    <row r="965" spans="1:10">
      <c r="A965" s="112">
        <v>964</v>
      </c>
      <c r="B965" s="112">
        <v>60</v>
      </c>
      <c r="C965" s="112" t="s">
        <v>1</v>
      </c>
      <c r="D965" s="112">
        <v>22</v>
      </c>
      <c r="E965" s="112">
        <v>1</v>
      </c>
      <c r="F965" s="112">
        <v>897000</v>
      </c>
      <c r="G965" s="112">
        <v>12</v>
      </c>
      <c r="H965" s="112">
        <v>81</v>
      </c>
      <c r="I965" s="112">
        <v>11167</v>
      </c>
      <c r="J965" s="174">
        <f t="shared" si="15"/>
        <v>42461</v>
      </c>
    </row>
    <row r="966" spans="1:10">
      <c r="A966" s="112">
        <v>965</v>
      </c>
      <c r="B966" s="112">
        <v>46</v>
      </c>
      <c r="C966" s="112" t="s">
        <v>1</v>
      </c>
      <c r="D966" s="112">
        <v>22</v>
      </c>
      <c r="E966" s="112">
        <v>1</v>
      </c>
      <c r="F966" s="112">
        <v>673000</v>
      </c>
      <c r="G966" s="112">
        <v>12</v>
      </c>
      <c r="H966" s="112">
        <v>142</v>
      </c>
      <c r="I966" s="112">
        <v>18806</v>
      </c>
      <c r="J966" s="174">
        <f t="shared" si="15"/>
        <v>40603</v>
      </c>
    </row>
    <row r="967" spans="1:10">
      <c r="A967" s="112">
        <v>966</v>
      </c>
      <c r="B967" s="112">
        <v>45</v>
      </c>
      <c r="C967" s="112" t="s">
        <v>0</v>
      </c>
      <c r="D967" s="112">
        <v>16</v>
      </c>
      <c r="E967" s="112">
        <v>1</v>
      </c>
      <c r="F967" s="112">
        <v>378000</v>
      </c>
      <c r="G967" s="112">
        <v>6</v>
      </c>
      <c r="H967" s="112">
        <v>102</v>
      </c>
      <c r="I967" s="112">
        <v>21757</v>
      </c>
      <c r="J967" s="174">
        <f t="shared" si="15"/>
        <v>41821</v>
      </c>
    </row>
    <row r="968" spans="1:10">
      <c r="A968" s="112">
        <v>967</v>
      </c>
      <c r="B968" s="112">
        <v>41</v>
      </c>
      <c r="C968" s="112" t="s">
        <v>0</v>
      </c>
      <c r="D968" s="112">
        <v>22</v>
      </c>
      <c r="E968" s="112">
        <v>1</v>
      </c>
      <c r="F968" s="112">
        <v>804000</v>
      </c>
      <c r="G968" s="112">
        <v>12</v>
      </c>
      <c r="H968" s="112">
        <v>48</v>
      </c>
      <c r="I968" s="112">
        <v>5690</v>
      </c>
      <c r="J968" s="174">
        <f t="shared" si="15"/>
        <v>43466</v>
      </c>
    </row>
    <row r="969" spans="1:10">
      <c r="A969" s="112">
        <v>968</v>
      </c>
      <c r="B969" s="112">
        <v>27</v>
      </c>
      <c r="C969" s="112" t="s">
        <v>1</v>
      </c>
      <c r="D969" s="112">
        <v>16</v>
      </c>
      <c r="E969" s="112">
        <v>1</v>
      </c>
      <c r="F969" s="112">
        <v>465000</v>
      </c>
      <c r="G969" s="112">
        <v>6</v>
      </c>
      <c r="H969" s="112">
        <v>0</v>
      </c>
      <c r="I969" s="112">
        <v>4023</v>
      </c>
      <c r="J969" s="174">
        <f t="shared" si="15"/>
        <v>44927</v>
      </c>
    </row>
    <row r="970" spans="1:10">
      <c r="A970" s="112">
        <v>969</v>
      </c>
      <c r="B970" s="112">
        <v>26</v>
      </c>
      <c r="C970" s="112" t="s">
        <v>1</v>
      </c>
      <c r="D970" s="112">
        <v>22</v>
      </c>
      <c r="E970" s="112">
        <v>1</v>
      </c>
      <c r="F970" s="112">
        <v>529000</v>
      </c>
      <c r="G970" s="112">
        <v>12</v>
      </c>
      <c r="H970" s="112">
        <v>202</v>
      </c>
      <c r="I970" s="112">
        <v>18613</v>
      </c>
      <c r="J970" s="174">
        <f t="shared" si="15"/>
        <v>38777</v>
      </c>
    </row>
    <row r="971" spans="1:10">
      <c r="A971" s="112">
        <v>970</v>
      </c>
      <c r="B971" s="112">
        <v>51</v>
      </c>
      <c r="C971" s="112" t="s">
        <v>0</v>
      </c>
      <c r="D971" s="112">
        <v>16</v>
      </c>
      <c r="E971" s="112">
        <v>1</v>
      </c>
      <c r="F971" s="112">
        <v>231000</v>
      </c>
      <c r="G971" s="112">
        <v>6</v>
      </c>
      <c r="H971" s="112">
        <v>0</v>
      </c>
      <c r="I971" s="112">
        <v>3018</v>
      </c>
      <c r="J971" s="174">
        <f t="shared" si="15"/>
        <v>44927</v>
      </c>
    </row>
    <row r="972" spans="1:10">
      <c r="A972" s="112">
        <v>971</v>
      </c>
      <c r="B972" s="112">
        <v>42</v>
      </c>
      <c r="C972" s="112" t="s">
        <v>0</v>
      </c>
      <c r="D972" s="112">
        <v>16</v>
      </c>
      <c r="E972" s="112">
        <v>1</v>
      </c>
      <c r="F972" s="112">
        <v>373000</v>
      </c>
      <c r="G972" s="112">
        <v>6</v>
      </c>
      <c r="H972" s="112">
        <v>47</v>
      </c>
      <c r="I972" s="112">
        <v>11365</v>
      </c>
      <c r="J972" s="174">
        <f t="shared" si="15"/>
        <v>43497</v>
      </c>
    </row>
    <row r="973" spans="1:10">
      <c r="A973" s="112">
        <v>972</v>
      </c>
      <c r="B973" s="112">
        <v>32</v>
      </c>
      <c r="C973" s="112" t="s">
        <v>1</v>
      </c>
      <c r="D973" s="112">
        <v>22</v>
      </c>
      <c r="E973" s="112">
        <v>1</v>
      </c>
      <c r="F973" s="112">
        <v>428000</v>
      </c>
      <c r="G973" s="112">
        <v>12</v>
      </c>
      <c r="H973" s="112">
        <v>136</v>
      </c>
      <c r="I973" s="112">
        <v>11598</v>
      </c>
      <c r="J973" s="174">
        <f t="shared" si="15"/>
        <v>40787</v>
      </c>
    </row>
    <row r="974" spans="1:10">
      <c r="A974" s="112">
        <v>973</v>
      </c>
      <c r="B974" s="112">
        <v>37</v>
      </c>
      <c r="C974" s="112" t="s">
        <v>0</v>
      </c>
      <c r="D974" s="112">
        <v>16</v>
      </c>
      <c r="E974" s="112">
        <v>1</v>
      </c>
      <c r="F974" s="112">
        <v>840000</v>
      </c>
      <c r="G974" s="112">
        <v>6</v>
      </c>
      <c r="H974" s="112">
        <v>58</v>
      </c>
      <c r="I974" s="112">
        <v>12525</v>
      </c>
      <c r="J974" s="174">
        <f t="shared" si="15"/>
        <v>43160</v>
      </c>
    </row>
    <row r="975" spans="1:10">
      <c r="A975" s="112">
        <v>974</v>
      </c>
      <c r="B975" s="112">
        <v>41</v>
      </c>
      <c r="C975" s="112" t="s">
        <v>0</v>
      </c>
      <c r="D975" s="112">
        <v>22</v>
      </c>
      <c r="E975" s="112">
        <v>1</v>
      </c>
      <c r="F975" s="112">
        <v>301000</v>
      </c>
      <c r="G975" s="112">
        <v>12</v>
      </c>
      <c r="H975" s="112">
        <v>45</v>
      </c>
      <c r="I975" s="112">
        <v>20949</v>
      </c>
      <c r="J975" s="174">
        <f t="shared" si="15"/>
        <v>43556</v>
      </c>
    </row>
    <row r="976" spans="1:10">
      <c r="A976" s="112">
        <v>975</v>
      </c>
      <c r="B976" s="112">
        <v>35</v>
      </c>
      <c r="C976" s="112" t="s">
        <v>0</v>
      </c>
      <c r="D976" s="112">
        <v>16</v>
      </c>
      <c r="E976" s="112">
        <v>1</v>
      </c>
      <c r="F976" s="112">
        <v>568000</v>
      </c>
      <c r="G976" s="112">
        <v>6</v>
      </c>
      <c r="H976" s="112">
        <v>0</v>
      </c>
      <c r="I976" s="112">
        <v>16687</v>
      </c>
      <c r="J976" s="174">
        <f t="shared" si="15"/>
        <v>44927</v>
      </c>
    </row>
    <row r="977" spans="1:10">
      <c r="A977" s="112">
        <v>976</v>
      </c>
      <c r="B977" s="112">
        <v>47</v>
      </c>
      <c r="C977" s="112" t="s">
        <v>0</v>
      </c>
      <c r="D977" s="112">
        <v>16</v>
      </c>
      <c r="E977" s="112">
        <v>1</v>
      </c>
      <c r="F977" s="112">
        <v>320000</v>
      </c>
      <c r="G977" s="112">
        <v>6</v>
      </c>
      <c r="H977" s="112">
        <v>0</v>
      </c>
      <c r="I977" s="112">
        <v>4773</v>
      </c>
      <c r="J977" s="174">
        <f t="shared" si="15"/>
        <v>44927</v>
      </c>
    </row>
    <row r="978" spans="1:10">
      <c r="A978" s="112">
        <v>977</v>
      </c>
      <c r="B978" s="112">
        <v>59</v>
      </c>
      <c r="C978" s="112" t="s">
        <v>0</v>
      </c>
      <c r="D978" s="112">
        <v>16</v>
      </c>
      <c r="E978" s="112">
        <v>1</v>
      </c>
      <c r="F978" s="112">
        <v>769000</v>
      </c>
      <c r="G978" s="112">
        <v>6</v>
      </c>
      <c r="H978" s="112">
        <v>5</v>
      </c>
      <c r="I978" s="112">
        <v>22721</v>
      </c>
      <c r="J978" s="174">
        <f t="shared" si="15"/>
        <v>44774</v>
      </c>
    </row>
    <row r="979" spans="1:10">
      <c r="A979" s="112">
        <v>978</v>
      </c>
      <c r="B979" s="112">
        <v>57</v>
      </c>
      <c r="C979" s="112" t="s">
        <v>1</v>
      </c>
      <c r="D979" s="112">
        <v>22</v>
      </c>
      <c r="E979" s="112">
        <v>1</v>
      </c>
      <c r="F979" s="112">
        <v>234000</v>
      </c>
      <c r="G979" s="112">
        <v>12</v>
      </c>
      <c r="H979" s="112">
        <v>5</v>
      </c>
      <c r="I979" s="112">
        <v>17331</v>
      </c>
      <c r="J979" s="174">
        <f t="shared" si="15"/>
        <v>44774</v>
      </c>
    </row>
    <row r="980" spans="1:10">
      <c r="A980" s="112">
        <v>979</v>
      </c>
      <c r="B980" s="112">
        <v>36</v>
      </c>
      <c r="C980" s="112" t="s">
        <v>0</v>
      </c>
      <c r="D980" s="112">
        <v>22</v>
      </c>
      <c r="E980" s="112">
        <v>1</v>
      </c>
      <c r="F980" s="112">
        <v>541000</v>
      </c>
      <c r="G980" s="112">
        <v>12</v>
      </c>
      <c r="H980" s="112">
        <v>166</v>
      </c>
      <c r="I980" s="112">
        <v>15865</v>
      </c>
      <c r="J980" s="174">
        <f t="shared" si="15"/>
        <v>39873</v>
      </c>
    </row>
    <row r="981" spans="1:10">
      <c r="A981" s="112">
        <v>980</v>
      </c>
      <c r="B981" s="112">
        <v>37</v>
      </c>
      <c r="C981" s="112" t="s">
        <v>0</v>
      </c>
      <c r="D981" s="112">
        <v>16</v>
      </c>
      <c r="E981" s="112">
        <v>1</v>
      </c>
      <c r="F981" s="112">
        <v>333000</v>
      </c>
      <c r="G981" s="112">
        <v>6</v>
      </c>
      <c r="H981" s="112">
        <v>167</v>
      </c>
      <c r="I981" s="112">
        <v>23630</v>
      </c>
      <c r="J981" s="174">
        <f t="shared" si="15"/>
        <v>39845</v>
      </c>
    </row>
    <row r="982" spans="1:10">
      <c r="A982" s="112">
        <v>981</v>
      </c>
      <c r="B982" s="112">
        <v>60</v>
      </c>
      <c r="C982" s="112" t="s">
        <v>0</v>
      </c>
      <c r="D982" s="112">
        <v>22</v>
      </c>
      <c r="E982" s="112">
        <v>1</v>
      </c>
      <c r="F982" s="112">
        <v>740000</v>
      </c>
      <c r="G982" s="112">
        <v>12</v>
      </c>
      <c r="H982" s="112">
        <v>184</v>
      </c>
      <c r="I982" s="112">
        <v>11193</v>
      </c>
      <c r="J982" s="174">
        <f t="shared" si="15"/>
        <v>39326</v>
      </c>
    </row>
    <row r="983" spans="1:10">
      <c r="A983" s="112">
        <v>982</v>
      </c>
      <c r="B983" s="112">
        <v>48</v>
      </c>
      <c r="C983" s="112" t="s">
        <v>0</v>
      </c>
      <c r="D983" s="112">
        <v>22</v>
      </c>
      <c r="E983" s="112">
        <v>1</v>
      </c>
      <c r="F983" s="112">
        <v>893000</v>
      </c>
      <c r="G983" s="112">
        <v>12</v>
      </c>
      <c r="H983" s="112">
        <v>116</v>
      </c>
      <c r="I983" s="112">
        <v>6626</v>
      </c>
      <c r="J983" s="174">
        <f t="shared" si="15"/>
        <v>41395</v>
      </c>
    </row>
    <row r="984" spans="1:10">
      <c r="A984" s="112">
        <v>983</v>
      </c>
      <c r="B984" s="112">
        <v>28</v>
      </c>
      <c r="C984" s="112" t="s">
        <v>0</v>
      </c>
      <c r="D984" s="112">
        <v>22</v>
      </c>
      <c r="E984" s="112">
        <v>1</v>
      </c>
      <c r="F984" s="112">
        <v>983000</v>
      </c>
      <c r="G984" s="112">
        <v>12</v>
      </c>
      <c r="H984" s="112">
        <v>1</v>
      </c>
      <c r="I984" s="112">
        <v>17370</v>
      </c>
      <c r="J984" s="174">
        <f t="shared" si="15"/>
        <v>44896</v>
      </c>
    </row>
    <row r="985" spans="1:10">
      <c r="A985" s="112">
        <v>984</v>
      </c>
      <c r="B985" s="112">
        <v>26</v>
      </c>
      <c r="C985" s="112" t="s">
        <v>1</v>
      </c>
      <c r="D985" s="112">
        <v>22</v>
      </c>
      <c r="E985" s="112">
        <v>1</v>
      </c>
      <c r="F985" s="112">
        <v>720000</v>
      </c>
      <c r="G985" s="112">
        <v>12</v>
      </c>
      <c r="H985" s="112">
        <v>87</v>
      </c>
      <c r="I985" s="112">
        <v>7838</v>
      </c>
      <c r="J985" s="174">
        <f t="shared" si="15"/>
        <v>42278</v>
      </c>
    </row>
    <row r="986" spans="1:10">
      <c r="A986" s="112">
        <v>985</v>
      </c>
      <c r="B986" s="112">
        <v>42</v>
      </c>
      <c r="C986" s="112" t="s">
        <v>1</v>
      </c>
      <c r="D986" s="112">
        <v>16</v>
      </c>
      <c r="E986" s="112">
        <v>1</v>
      </c>
      <c r="F986" s="112">
        <v>105000</v>
      </c>
      <c r="G986" s="112">
        <v>6</v>
      </c>
      <c r="H986" s="112">
        <v>57</v>
      </c>
      <c r="I986" s="112">
        <v>11206</v>
      </c>
      <c r="J986" s="174">
        <f t="shared" si="15"/>
        <v>43191</v>
      </c>
    </row>
    <row r="987" spans="1:10">
      <c r="A987" s="112">
        <v>986</v>
      </c>
      <c r="B987" s="112">
        <v>27</v>
      </c>
      <c r="C987" s="112" t="s">
        <v>0</v>
      </c>
      <c r="D987" s="112">
        <v>22</v>
      </c>
      <c r="E987" s="112">
        <v>1</v>
      </c>
      <c r="F987" s="112">
        <v>765000</v>
      </c>
      <c r="G987" s="112">
        <v>12</v>
      </c>
      <c r="H987" s="112">
        <v>12</v>
      </c>
      <c r="I987" s="112">
        <v>24010</v>
      </c>
      <c r="J987" s="174">
        <f t="shared" si="15"/>
        <v>44562</v>
      </c>
    </row>
    <row r="988" spans="1:10">
      <c r="A988" s="112">
        <v>987</v>
      </c>
      <c r="B988" s="112">
        <v>51</v>
      </c>
      <c r="C988" s="112" t="s">
        <v>0</v>
      </c>
      <c r="D988" s="112">
        <v>22</v>
      </c>
      <c r="E988" s="112">
        <v>1</v>
      </c>
      <c r="F988" s="112">
        <v>758000</v>
      </c>
      <c r="G988" s="112">
        <v>12</v>
      </c>
      <c r="H988" s="112">
        <v>64</v>
      </c>
      <c r="I988" s="112">
        <v>4233</v>
      </c>
      <c r="J988" s="174">
        <f t="shared" si="15"/>
        <v>42979</v>
      </c>
    </row>
    <row r="989" spans="1:10">
      <c r="A989" s="112">
        <v>988</v>
      </c>
      <c r="B989" s="112">
        <v>40</v>
      </c>
      <c r="C989" s="112" t="s">
        <v>0</v>
      </c>
      <c r="D989" s="112">
        <v>16</v>
      </c>
      <c r="E989" s="112">
        <v>1</v>
      </c>
      <c r="F989" s="112">
        <v>835000</v>
      </c>
      <c r="G989" s="112">
        <v>6</v>
      </c>
      <c r="H989" s="112">
        <v>73</v>
      </c>
      <c r="I989" s="112">
        <v>23675</v>
      </c>
      <c r="J989" s="174">
        <f t="shared" si="15"/>
        <v>42705</v>
      </c>
    </row>
    <row r="990" spans="1:10">
      <c r="A990" s="112">
        <v>989</v>
      </c>
      <c r="B990" s="112">
        <v>27</v>
      </c>
      <c r="C990" s="112" t="s">
        <v>1</v>
      </c>
      <c r="D990" s="112">
        <v>22</v>
      </c>
      <c r="E990" s="112">
        <v>1</v>
      </c>
      <c r="F990" s="112">
        <v>764000</v>
      </c>
      <c r="G990" s="112">
        <v>12</v>
      </c>
      <c r="H990" s="112">
        <v>196</v>
      </c>
      <c r="I990" s="112">
        <v>6957</v>
      </c>
      <c r="J990" s="174">
        <f t="shared" si="15"/>
        <v>38961</v>
      </c>
    </row>
    <row r="991" spans="1:10">
      <c r="A991" s="112">
        <v>990</v>
      </c>
      <c r="B991" s="112">
        <v>46</v>
      </c>
      <c r="C991" s="112" t="s">
        <v>1</v>
      </c>
      <c r="D991" s="112">
        <v>16</v>
      </c>
      <c r="E991" s="112">
        <v>1</v>
      </c>
      <c r="F991" s="112">
        <v>236000</v>
      </c>
      <c r="G991" s="112">
        <v>6</v>
      </c>
      <c r="H991" s="112">
        <v>20</v>
      </c>
      <c r="I991" s="112">
        <v>12709</v>
      </c>
      <c r="J991" s="174">
        <f t="shared" si="15"/>
        <v>44317</v>
      </c>
    </row>
    <row r="992" spans="1:10">
      <c r="A992" s="112">
        <v>991</v>
      </c>
      <c r="B992" s="112">
        <v>35</v>
      </c>
      <c r="C992" s="112" t="s">
        <v>1</v>
      </c>
      <c r="D992" s="112">
        <v>22</v>
      </c>
      <c r="E992" s="112">
        <v>1</v>
      </c>
      <c r="F992" s="112">
        <v>939000</v>
      </c>
      <c r="G992" s="112">
        <v>12</v>
      </c>
      <c r="H992" s="112">
        <v>252</v>
      </c>
      <c r="I992" s="112">
        <v>3137</v>
      </c>
      <c r="J992" s="174">
        <f t="shared" si="15"/>
        <v>37257</v>
      </c>
    </row>
    <row r="993" spans="1:10">
      <c r="A993" s="112">
        <v>992</v>
      </c>
      <c r="B993" s="112">
        <v>35</v>
      </c>
      <c r="C993" s="112" t="s">
        <v>0</v>
      </c>
      <c r="D993" s="112">
        <v>22</v>
      </c>
      <c r="E993" s="112">
        <v>1</v>
      </c>
      <c r="F993" s="112">
        <v>334000</v>
      </c>
      <c r="G993" s="112">
        <v>12</v>
      </c>
      <c r="H993" s="112">
        <v>205</v>
      </c>
      <c r="I993" s="112">
        <v>17663</v>
      </c>
      <c r="J993" s="174">
        <f t="shared" si="15"/>
        <v>38687</v>
      </c>
    </row>
    <row r="994" spans="1:10">
      <c r="A994" s="112">
        <v>993</v>
      </c>
      <c r="B994" s="112">
        <v>54</v>
      </c>
      <c r="C994" s="112" t="s">
        <v>0</v>
      </c>
      <c r="D994" s="112">
        <v>22</v>
      </c>
      <c r="E994" s="112">
        <v>1</v>
      </c>
      <c r="F994" s="112">
        <v>828000</v>
      </c>
      <c r="G994" s="112">
        <v>12</v>
      </c>
      <c r="H994" s="112">
        <v>201</v>
      </c>
      <c r="I994" s="112">
        <v>11579</v>
      </c>
      <c r="J994" s="174">
        <f t="shared" si="15"/>
        <v>38808</v>
      </c>
    </row>
    <row r="995" spans="1:10">
      <c r="A995" s="112">
        <v>994</v>
      </c>
      <c r="B995" s="112">
        <v>51</v>
      </c>
      <c r="C995" s="112" t="s">
        <v>1</v>
      </c>
      <c r="D995" s="112">
        <v>16</v>
      </c>
      <c r="E995" s="112">
        <v>1</v>
      </c>
      <c r="F995" s="112">
        <v>216000</v>
      </c>
      <c r="G995" s="112">
        <v>6</v>
      </c>
      <c r="H995" s="112">
        <v>83</v>
      </c>
      <c r="I995" s="112">
        <v>14055</v>
      </c>
      <c r="J995" s="174">
        <f t="shared" si="15"/>
        <v>42401</v>
      </c>
    </row>
    <row r="996" spans="1:10">
      <c r="A996" s="112">
        <v>995</v>
      </c>
      <c r="B996" s="112">
        <v>43</v>
      </c>
      <c r="C996" s="112" t="s">
        <v>0</v>
      </c>
      <c r="D996" s="112">
        <v>22</v>
      </c>
      <c r="E996" s="112">
        <v>1</v>
      </c>
      <c r="F996" s="112">
        <v>174000</v>
      </c>
      <c r="G996" s="112">
        <v>12</v>
      </c>
      <c r="H996" s="112">
        <v>125</v>
      </c>
      <c r="I996" s="112">
        <v>9654</v>
      </c>
      <c r="J996" s="174">
        <f t="shared" si="15"/>
        <v>41122</v>
      </c>
    </row>
    <row r="997" spans="1:10">
      <c r="A997" s="112">
        <v>996</v>
      </c>
      <c r="B997" s="112">
        <v>36</v>
      </c>
      <c r="C997" s="112" t="s">
        <v>1</v>
      </c>
      <c r="D997" s="112">
        <v>22</v>
      </c>
      <c r="E997" s="112">
        <v>1</v>
      </c>
      <c r="F997" s="112">
        <v>355000</v>
      </c>
      <c r="G997" s="112">
        <v>12</v>
      </c>
      <c r="H997" s="112">
        <v>235</v>
      </c>
      <c r="I997" s="112">
        <v>5562</v>
      </c>
      <c r="J997" s="174">
        <f t="shared" si="15"/>
        <v>37773</v>
      </c>
    </row>
    <row r="998" spans="1:10">
      <c r="A998" s="112">
        <v>997</v>
      </c>
      <c r="B998" s="112">
        <v>53</v>
      </c>
      <c r="C998" s="112" t="s">
        <v>1</v>
      </c>
      <c r="D998" s="112">
        <v>22</v>
      </c>
      <c r="E998" s="112">
        <v>1</v>
      </c>
      <c r="F998" s="112">
        <v>190000</v>
      </c>
      <c r="G998" s="112">
        <v>12</v>
      </c>
      <c r="H998" s="112">
        <v>106</v>
      </c>
      <c r="I998" s="112">
        <v>11648</v>
      </c>
      <c r="J998" s="174">
        <f t="shared" si="15"/>
        <v>41699</v>
      </c>
    </row>
    <row r="999" spans="1:10">
      <c r="A999" s="112">
        <v>998</v>
      </c>
      <c r="B999" s="112">
        <v>34</v>
      </c>
      <c r="C999" s="112" t="s">
        <v>1</v>
      </c>
      <c r="D999" s="112">
        <v>22</v>
      </c>
      <c r="E999" s="112">
        <v>1</v>
      </c>
      <c r="F999" s="112">
        <v>386000</v>
      </c>
      <c r="G999" s="112">
        <v>12</v>
      </c>
      <c r="H999" s="112">
        <v>196</v>
      </c>
      <c r="I999" s="112">
        <v>20530</v>
      </c>
      <c r="J999" s="174">
        <f t="shared" si="15"/>
        <v>38961</v>
      </c>
    </row>
    <row r="1000" spans="1:10">
      <c r="A1000" s="112">
        <v>999</v>
      </c>
      <c r="B1000" s="112">
        <v>56</v>
      </c>
      <c r="C1000" s="112" t="s">
        <v>0</v>
      </c>
      <c r="D1000" s="112">
        <v>22</v>
      </c>
      <c r="E1000" s="112">
        <v>1</v>
      </c>
      <c r="F1000" s="112">
        <v>242000</v>
      </c>
      <c r="G1000" s="112">
        <v>12</v>
      </c>
      <c r="H1000" s="112">
        <v>251</v>
      </c>
      <c r="I1000" s="112">
        <v>18918</v>
      </c>
      <c r="J1000" s="174">
        <f t="shared" si="15"/>
        <v>37288</v>
      </c>
    </row>
    <row r="1001" spans="1:10">
      <c r="A1001" s="112">
        <v>1000</v>
      </c>
      <c r="B1001" s="112">
        <v>50</v>
      </c>
      <c r="C1001" s="112" t="s">
        <v>1</v>
      </c>
      <c r="D1001" s="112">
        <v>22</v>
      </c>
      <c r="E1001" s="112">
        <v>1</v>
      </c>
      <c r="F1001" s="112">
        <v>884000</v>
      </c>
      <c r="G1001" s="112">
        <v>12</v>
      </c>
      <c r="H1001" s="112">
        <v>204</v>
      </c>
      <c r="I1001" s="112">
        <v>20157</v>
      </c>
      <c r="J1001" s="174">
        <f t="shared" si="15"/>
        <v>38718</v>
      </c>
    </row>
  </sheetData>
  <autoFilter ref="A1:M1" xr:uid="{00000000-0001-0000-01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2" tint="-9.9978637043366805E-2"/>
  </sheetPr>
  <dimension ref="A1:I12"/>
  <sheetViews>
    <sheetView zoomScale="104" zoomScaleNormal="70" workbookViewId="0">
      <selection activeCell="C14" sqref="C14"/>
    </sheetView>
  </sheetViews>
  <sheetFormatPr defaultColWidth="9.140625" defaultRowHeight="14.25"/>
  <cols>
    <col min="1" max="1" width="25.85546875" style="4" customWidth="1"/>
    <col min="2" max="2" width="14.42578125" style="4" bestFit="1" customWidth="1"/>
    <col min="3" max="3" width="14" style="4" bestFit="1" customWidth="1"/>
    <col min="4" max="4" width="16.140625" style="4" bestFit="1" customWidth="1"/>
    <col min="5" max="5" width="18.5703125" style="4" customWidth="1"/>
    <col min="6" max="6" width="13.85546875" style="4" bestFit="1" customWidth="1"/>
    <col min="7" max="8" width="12.140625" style="4" customWidth="1"/>
    <col min="9" max="9" width="11" style="4" bestFit="1" customWidth="1"/>
    <col min="10" max="10" width="5.140625" style="4" bestFit="1" customWidth="1"/>
    <col min="11" max="11" width="14" style="4" customWidth="1"/>
    <col min="12" max="16384" width="9.140625" style="4"/>
  </cols>
  <sheetData>
    <row r="1" spans="1:9" ht="18.75">
      <c r="A1" s="3" t="s">
        <v>2</v>
      </c>
      <c r="E1" s="3" t="s">
        <v>3</v>
      </c>
    </row>
    <row r="2" spans="1:9">
      <c r="A2" s="4" t="s">
        <v>171</v>
      </c>
      <c r="B2" s="178">
        <v>1</v>
      </c>
      <c r="E2" s="4" t="s">
        <v>4</v>
      </c>
      <c r="G2" s="24">
        <v>44926</v>
      </c>
      <c r="H2" s="4" t="s">
        <v>5</v>
      </c>
    </row>
    <row r="3" spans="1:9">
      <c r="A3" s="4" t="s">
        <v>172</v>
      </c>
      <c r="B3" s="1">
        <f ca="1">VLOOKUP(Policy_Number,INDIRECT("'Policy Data'!$A$1:$I$"&amp;MAX('Policy Data'!A:A)+1),MATCH($A3,'Policy Data'!$1:$1,0),0)</f>
        <v>50</v>
      </c>
    </row>
    <row r="4" spans="1:9">
      <c r="A4" s="4" t="s">
        <v>173</v>
      </c>
      <c r="B4" s="1" t="str">
        <f ca="1">VLOOKUP(Policy_Number,INDIRECT("'Policy Data'!$A$1:$I$"&amp;MAX('Policy Data'!A:A)+1),MATCH($A4,'Policy Data'!$1:$1,0),0)</f>
        <v>F</v>
      </c>
      <c r="C4" s="5">
        <f ca="1">IF(B4="M",0,1)</f>
        <v>1</v>
      </c>
    </row>
    <row r="5" spans="1:9">
      <c r="A5" s="4" t="s">
        <v>178</v>
      </c>
      <c r="B5" s="173">
        <f ca="1">EDATE(DATE(YEAR(Valn_date),MONTH(Valn_date),DAY(Valn_date)+1),-$B$12)</f>
        <v>40664</v>
      </c>
      <c r="H5" s="172"/>
    </row>
    <row r="6" spans="1:9">
      <c r="A6" s="4" t="s">
        <v>6</v>
      </c>
      <c r="B6" s="173">
        <f ca="1">EDATE(B5,B7*12)-1</f>
        <v>48699</v>
      </c>
    </row>
    <row r="7" spans="1:9">
      <c r="A7" s="4" t="s">
        <v>7</v>
      </c>
      <c r="B7" s="1">
        <f ca="1">VLOOKUP(Policy_Number,INDIRECT("'Policy Data'!$A$1:$I$"&amp;MAX('Policy Data'!A:A)+1),MATCH($A7,'Policy Data'!$1:$1,0),0)</f>
        <v>22</v>
      </c>
    </row>
    <row r="8" spans="1:9">
      <c r="A8" s="4" t="s">
        <v>175</v>
      </c>
      <c r="B8" s="1">
        <f ca="1">VLOOKUP(Policy_Number,INDIRECT("'Policy Data'!$A$1:$I$"&amp;MAX('Policy Data'!A:A)+1),MATCH($A8,'Policy Data'!$1:$1,0),0)</f>
        <v>12</v>
      </c>
    </row>
    <row r="9" spans="1:9">
      <c r="A9" s="4" t="s">
        <v>8</v>
      </c>
      <c r="B9" s="179" t="str">
        <f>IF(Frequency=1,"Annual",IF(Frequency=2,"Semi-Annually",IF(Frequency=4,"Quarterly","Monthly")))</f>
        <v>Monthly</v>
      </c>
      <c r="C9" s="5">
        <v>12</v>
      </c>
      <c r="I9" s="172"/>
    </row>
    <row r="10" spans="1:9">
      <c r="A10" s="4" t="s">
        <v>99</v>
      </c>
      <c r="B10" s="1">
        <f ca="1">VLOOKUP(Policy_Number,INDIRECT("'Policy Data'!$A$1:$I$"&amp;MAX('Policy Data'!A:A)+1),MATCH($A10,'Policy Data'!$1:$1,0),0)</f>
        <v>877000</v>
      </c>
      <c r="D10" s="7"/>
    </row>
    <row r="11" spans="1:9">
      <c r="A11" s="4" t="s">
        <v>177</v>
      </c>
      <c r="B11" s="1">
        <f ca="1">VLOOKUP(Policy_Number,INDIRECT("'Policy Data'!$A$1:$I$"&amp;MAX('Policy Data'!A:A)+1),MATCH($A11,'Policy Data'!$1:$1,0),0)</f>
        <v>24845</v>
      </c>
      <c r="D11" s="7"/>
      <c r="E11" s="50"/>
    </row>
    <row r="12" spans="1:9">
      <c r="A12" s="4" t="s">
        <v>176</v>
      </c>
      <c r="B12" s="1">
        <f ca="1">VLOOKUP(Policy_Number,INDIRECT("'Policy Data'!$A$1:$I$"&amp;MAX('Policy Data'!A:A)+1),MATCH($A12,'Policy Data'!$1:$1,0),0)</f>
        <v>140</v>
      </c>
      <c r="C12" s="31" t="s">
        <v>170</v>
      </c>
      <c r="D12" s="7"/>
    </row>
  </sheetData>
  <dataConsolidate/>
  <dataValidations disablePrompts="1" count="1">
    <dataValidation type="date" operator="equal" allowBlank="1" showInputMessage="1" showErrorMessage="1" errorTitle="End of month dates only" error="End of month dates only_x000a_" sqref="G2" xr:uid="{00000000-0002-0000-0200-000000000000}">
      <formula1>EOMONTH(G2,0)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2" tint="-9.9978637043366805E-2"/>
  </sheetPr>
  <dimension ref="A1:W41"/>
  <sheetViews>
    <sheetView showGridLines="0" zoomScale="75" zoomScaleNormal="75" workbookViewId="0">
      <pane ySplit="1" topLeftCell="A2" activePane="bottomLeft" state="frozen"/>
      <selection activeCell="B2" sqref="B2"/>
      <selection pane="bottomLeft" activeCell="H11" sqref="H11"/>
    </sheetView>
  </sheetViews>
  <sheetFormatPr defaultColWidth="9.140625" defaultRowHeight="14.25"/>
  <cols>
    <col min="1" max="1" width="14.140625" style="2" customWidth="1"/>
    <col min="2" max="3" width="14.140625" style="130" customWidth="1"/>
    <col min="4" max="4" width="16.42578125" style="130" bestFit="1" customWidth="1"/>
    <col min="5" max="8" width="14.140625" style="130" customWidth="1"/>
    <col min="9" max="9" width="16.140625" style="130" bestFit="1" customWidth="1"/>
    <col min="10" max="12" width="14.140625" style="130" customWidth="1"/>
    <col min="13" max="13" width="14.140625" style="2" customWidth="1"/>
    <col min="14" max="21" width="14.140625" style="130" customWidth="1"/>
    <col min="22" max="23" width="14.140625" style="2" customWidth="1"/>
    <col min="24" max="16384" width="9.140625" style="2"/>
  </cols>
  <sheetData>
    <row r="1" spans="1:23" ht="18.75">
      <c r="A1" s="8" t="s">
        <v>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9" t="s">
        <v>10</v>
      </c>
      <c r="N1" s="59"/>
      <c r="O1" s="59"/>
      <c r="P1" s="59"/>
      <c r="Q1" s="59"/>
      <c r="R1" s="59"/>
      <c r="S1" s="59"/>
      <c r="T1" s="59"/>
      <c r="U1" s="59"/>
      <c r="V1" s="10"/>
      <c r="W1" s="10"/>
    </row>
    <row r="2" spans="1:23" ht="15">
      <c r="A2" s="57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10"/>
      <c r="N2" s="59"/>
      <c r="O2" s="59"/>
      <c r="P2" s="59"/>
      <c r="Q2" s="59"/>
      <c r="R2" s="59"/>
      <c r="S2" s="59"/>
      <c r="T2" s="59"/>
      <c r="U2" s="59"/>
      <c r="V2" s="10"/>
      <c r="W2" s="10"/>
    </row>
    <row r="3" spans="1:23" ht="15">
      <c r="A3" s="11" t="s">
        <v>11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13" t="s">
        <v>11</v>
      </c>
      <c r="N3" s="59"/>
      <c r="O3" s="59"/>
      <c r="P3" s="59"/>
      <c r="Q3" s="59"/>
      <c r="R3" s="59"/>
      <c r="S3" s="196" t="s">
        <v>12</v>
      </c>
      <c r="T3" s="197"/>
      <c r="U3" s="59"/>
      <c r="V3" s="10"/>
      <c r="W3" s="10"/>
    </row>
    <row r="4" spans="1:23">
      <c r="A4" s="12" t="s">
        <v>13</v>
      </c>
      <c r="B4" s="63">
        <v>0.8</v>
      </c>
      <c r="C4" s="60" t="s">
        <v>14</v>
      </c>
      <c r="D4" s="63">
        <f>B4</f>
        <v>0.8</v>
      </c>
      <c r="E4" s="56"/>
      <c r="F4" s="56"/>
      <c r="G4" s="56"/>
      <c r="H4" s="56"/>
      <c r="I4" s="56"/>
      <c r="J4" s="56"/>
      <c r="K4" s="56"/>
      <c r="L4" s="56"/>
      <c r="M4" s="10" t="s">
        <v>13</v>
      </c>
      <c r="N4" s="67">
        <f>B4*(1+MAD_MORT)</f>
        <v>0.96</v>
      </c>
      <c r="O4" s="10" t="s">
        <v>14</v>
      </c>
      <c r="P4" s="67">
        <f>D4*(1+MAD_MORT)</f>
        <v>0.96</v>
      </c>
      <c r="Q4" s="10"/>
      <c r="R4" s="10"/>
      <c r="S4" s="137" t="s">
        <v>15</v>
      </c>
      <c r="T4" s="138">
        <v>0.2</v>
      </c>
      <c r="U4" s="59"/>
      <c r="V4" s="10"/>
      <c r="W4" s="10"/>
    </row>
    <row r="5" spans="1:23">
      <c r="A5" s="12" t="s">
        <v>16</v>
      </c>
      <c r="B5" s="64">
        <f ca="1">IF(Sex=0,B4,D4)</f>
        <v>0.8</v>
      </c>
      <c r="C5" s="60"/>
      <c r="D5" s="56"/>
      <c r="E5" s="56"/>
      <c r="F5" s="56"/>
      <c r="G5" s="56"/>
      <c r="H5" s="56"/>
      <c r="I5" s="56"/>
      <c r="J5" s="56"/>
      <c r="K5" s="56"/>
      <c r="L5" s="56"/>
      <c r="M5" s="10" t="s">
        <v>16</v>
      </c>
      <c r="N5" s="136">
        <f ca="1">IF(Sex=0,N4,P4)</f>
        <v>0.96</v>
      </c>
      <c r="O5" s="10"/>
      <c r="P5" s="10"/>
      <c r="Q5" s="10"/>
      <c r="R5" s="10"/>
      <c r="S5" s="137" t="s">
        <v>17</v>
      </c>
      <c r="T5" s="138">
        <v>-0.2</v>
      </c>
      <c r="U5" s="59"/>
      <c r="V5" s="10"/>
      <c r="W5" s="10"/>
    </row>
    <row r="6" spans="1:23">
      <c r="A6" s="12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10"/>
      <c r="N6" s="10"/>
      <c r="O6" s="10"/>
      <c r="P6" s="10"/>
      <c r="Q6" s="10"/>
      <c r="R6" s="10"/>
      <c r="S6" s="139" t="s">
        <v>18</v>
      </c>
      <c r="T6" s="140">
        <v>0.2</v>
      </c>
      <c r="U6" s="59"/>
      <c r="V6" s="10"/>
      <c r="W6" s="10"/>
    </row>
    <row r="7" spans="1:23" ht="15">
      <c r="A7" s="12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13" t="s">
        <v>19</v>
      </c>
      <c r="N7" s="10"/>
      <c r="O7" s="10"/>
      <c r="P7" s="10"/>
      <c r="Q7" s="10"/>
      <c r="R7" s="10"/>
      <c r="S7" s="10"/>
      <c r="T7" s="10"/>
      <c r="U7" s="59"/>
      <c r="V7" s="10"/>
      <c r="W7" s="10"/>
    </row>
    <row r="8" spans="1:23">
      <c r="A8" s="12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10" t="s">
        <v>20</v>
      </c>
      <c r="N8" s="61">
        <v>0.05</v>
      </c>
      <c r="O8" s="10"/>
      <c r="P8" s="10"/>
      <c r="Q8" s="10"/>
      <c r="R8" s="10"/>
      <c r="S8" s="10"/>
      <c r="T8" s="10"/>
      <c r="U8" s="59"/>
      <c r="V8" s="10"/>
      <c r="W8" s="10"/>
    </row>
    <row r="9" spans="1:23">
      <c r="A9" s="12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10"/>
      <c r="N9" s="82"/>
      <c r="O9" s="10"/>
      <c r="P9" s="10"/>
      <c r="Q9" s="10"/>
      <c r="R9" s="10"/>
      <c r="S9" s="10"/>
      <c r="T9" s="10"/>
      <c r="U9" s="59"/>
      <c r="V9" s="10"/>
      <c r="W9" s="10"/>
    </row>
    <row r="10" spans="1:23" ht="15">
      <c r="A10" s="11" t="s">
        <v>21</v>
      </c>
      <c r="B10" s="56"/>
      <c r="C10" s="56"/>
      <c r="D10" s="11" t="s">
        <v>53</v>
      </c>
      <c r="E10" s="56"/>
      <c r="F10" s="56"/>
      <c r="G10" s="56"/>
      <c r="H10" s="56"/>
      <c r="I10" s="56"/>
      <c r="J10" s="56"/>
      <c r="K10" s="56"/>
      <c r="L10" s="56"/>
      <c r="M10" s="13" t="s">
        <v>21</v>
      </c>
      <c r="N10" s="59"/>
      <c r="O10" s="59"/>
      <c r="P10" s="59"/>
      <c r="Q10" s="59"/>
      <c r="R10" s="59"/>
      <c r="S10" s="59"/>
      <c r="T10" s="59"/>
      <c r="U10" s="59"/>
      <c r="V10" s="10"/>
      <c r="W10" s="10"/>
    </row>
    <row r="11" spans="1:23">
      <c r="A11" s="14" t="s">
        <v>22</v>
      </c>
      <c r="B11" s="56"/>
      <c r="C11" s="56"/>
      <c r="D11" s="185" t="s">
        <v>7</v>
      </c>
      <c r="E11" s="170" t="s">
        <v>54</v>
      </c>
      <c r="F11" s="56"/>
      <c r="G11" s="56"/>
      <c r="H11" s="56"/>
      <c r="I11" s="56"/>
      <c r="J11" s="56"/>
      <c r="K11" s="56"/>
      <c r="L11" s="56"/>
      <c r="M11" s="15" t="s">
        <v>22</v>
      </c>
      <c r="N11" s="59"/>
      <c r="O11" s="59"/>
      <c r="P11" s="59"/>
      <c r="Q11" s="59"/>
      <c r="R11" s="59"/>
      <c r="S11" s="59"/>
      <c r="T11" s="59"/>
      <c r="U11" s="59"/>
      <c r="V11" s="10"/>
      <c r="W11" s="10"/>
    </row>
    <row r="12" spans="1:23">
      <c r="A12" s="12" t="s">
        <v>23</v>
      </c>
      <c r="B12" s="6">
        <v>1000</v>
      </c>
      <c r="C12" s="56"/>
      <c r="D12" s="186">
        <v>16</v>
      </c>
      <c r="E12" s="189">
        <v>1.5</v>
      </c>
      <c r="F12" s="74"/>
      <c r="G12" s="56"/>
      <c r="H12" s="56"/>
      <c r="I12" s="56"/>
      <c r="J12" s="56"/>
      <c r="K12" s="56"/>
      <c r="L12" s="56"/>
      <c r="M12" s="10" t="s">
        <v>23</v>
      </c>
      <c r="N12" s="147">
        <f>Exp_Init_Fixed*(1+MAD_Exp)</f>
        <v>1200</v>
      </c>
      <c r="O12" s="10"/>
      <c r="P12" s="10"/>
      <c r="Q12" s="10"/>
      <c r="R12" s="10"/>
      <c r="S12" s="10"/>
      <c r="T12" s="10"/>
      <c r="U12" s="10"/>
      <c r="V12" s="10"/>
      <c r="W12" s="10"/>
    </row>
    <row r="13" spans="1:23">
      <c r="A13" s="12" t="s">
        <v>24</v>
      </c>
      <c r="B13" s="134">
        <v>0.2</v>
      </c>
      <c r="C13" s="56"/>
      <c r="D13" s="187">
        <v>22</v>
      </c>
      <c r="E13" s="188">
        <v>2</v>
      </c>
      <c r="F13" s="74"/>
      <c r="G13" s="56"/>
      <c r="H13" s="56"/>
      <c r="I13" s="56"/>
      <c r="J13" s="56"/>
      <c r="K13" s="56"/>
      <c r="L13" s="56"/>
      <c r="M13" s="10" t="s">
        <v>24</v>
      </c>
      <c r="N13" s="146">
        <f>Exp_Init_PC_Prem*(1+MAD_Exp)</f>
        <v>0.24</v>
      </c>
      <c r="O13" s="10"/>
      <c r="P13" s="10"/>
      <c r="Q13" s="10"/>
      <c r="R13" s="10"/>
      <c r="S13" s="10"/>
      <c r="T13" s="10"/>
      <c r="U13" s="10"/>
      <c r="V13" s="10"/>
      <c r="W13" s="10"/>
    </row>
    <row r="14" spans="1:23">
      <c r="A14" s="12" t="s">
        <v>25</v>
      </c>
      <c r="B14" s="69">
        <v>2.0000000000000001E-4</v>
      </c>
      <c r="C14" s="56"/>
      <c r="D14" s="56"/>
      <c r="E14" s="74"/>
      <c r="F14" s="74"/>
      <c r="G14" s="56"/>
      <c r="H14" s="56"/>
      <c r="I14" s="56"/>
      <c r="J14" s="56"/>
      <c r="K14" s="56"/>
      <c r="L14" s="56"/>
      <c r="M14" s="10" t="s">
        <v>25</v>
      </c>
      <c r="N14" s="157">
        <f>Exp_Init_PC_SA*(1+T6)</f>
        <v>2.4000000000000001E-4</v>
      </c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4" t="s">
        <v>26</v>
      </c>
      <c r="B15" s="56"/>
      <c r="C15" s="56"/>
      <c r="D15" s="56"/>
      <c r="E15" s="74"/>
      <c r="F15" s="74"/>
      <c r="G15" s="56"/>
      <c r="H15" s="56"/>
      <c r="I15" s="56"/>
      <c r="J15" s="56"/>
      <c r="K15" s="56"/>
      <c r="L15" s="56"/>
      <c r="M15" s="15" t="s">
        <v>26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2" t="s">
        <v>23</v>
      </c>
      <c r="B16" s="6">
        <v>400</v>
      </c>
      <c r="C16" s="56"/>
      <c r="D16" s="56"/>
      <c r="E16" s="74"/>
      <c r="F16" s="74"/>
      <c r="G16" s="56"/>
      <c r="H16" s="56"/>
      <c r="I16" s="56"/>
      <c r="J16" s="56"/>
      <c r="K16" s="56"/>
      <c r="L16" s="56"/>
      <c r="M16" s="10" t="s">
        <v>23</v>
      </c>
      <c r="N16" s="6">
        <f>B16*(1+MAD_Exp)</f>
        <v>480</v>
      </c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2" t="s">
        <v>24</v>
      </c>
      <c r="B17" s="68">
        <v>0</v>
      </c>
      <c r="C17" s="56"/>
      <c r="D17" s="56"/>
      <c r="E17" s="74"/>
      <c r="F17" s="74"/>
      <c r="G17" s="56"/>
      <c r="H17" s="56"/>
      <c r="I17" s="56"/>
      <c r="J17" s="56"/>
      <c r="K17" s="56"/>
      <c r="L17" s="56"/>
      <c r="M17" s="10" t="s">
        <v>24</v>
      </c>
      <c r="N17" s="66">
        <f>B17*(1+MAD_Exp)</f>
        <v>0</v>
      </c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2" t="s">
        <v>27</v>
      </c>
      <c r="B18" s="61">
        <v>2E-3</v>
      </c>
      <c r="C18" s="56"/>
      <c r="D18" s="56"/>
      <c r="E18" s="74"/>
      <c r="F18" s="74"/>
      <c r="G18" s="56"/>
      <c r="H18" s="56"/>
      <c r="I18" s="56"/>
      <c r="J18" s="56"/>
      <c r="K18" s="56"/>
      <c r="L18" s="56"/>
      <c r="M18" s="142" t="s">
        <v>27</v>
      </c>
      <c r="N18" s="61">
        <f>B18*(1+MAD_Exp)</f>
        <v>2.3999999999999998E-3</v>
      </c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2" t="s">
        <v>28</v>
      </c>
      <c r="B19" s="6">
        <v>2000</v>
      </c>
      <c r="C19" s="56"/>
      <c r="D19" s="56"/>
      <c r="E19" s="74"/>
      <c r="F19" s="74"/>
      <c r="G19" s="56"/>
      <c r="H19" s="56"/>
      <c r="I19" s="56"/>
      <c r="J19" s="56"/>
      <c r="K19" s="56"/>
      <c r="L19" s="56"/>
      <c r="M19" s="142" t="s">
        <v>28</v>
      </c>
      <c r="N19" s="79">
        <f>B19*(1+MAD_Exp)</f>
        <v>2400</v>
      </c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2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59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2" t="s">
        <v>29</v>
      </c>
      <c r="B21" s="62">
        <v>0.05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10" t="s">
        <v>29</v>
      </c>
      <c r="N21" s="70">
        <f>Exp_Inflation</f>
        <v>0.05</v>
      </c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56"/>
      <c r="L22" s="56"/>
      <c r="M22" s="10"/>
      <c r="N22" s="10"/>
      <c r="O22" s="10"/>
      <c r="P22" s="10"/>
      <c r="Q22" s="10"/>
      <c r="R22" s="59"/>
      <c r="S22" s="59"/>
      <c r="T22" s="59"/>
      <c r="U22" s="59"/>
      <c r="V22" s="10"/>
      <c r="W22" s="10"/>
    </row>
    <row r="23" spans="1:23" ht="15">
      <c r="A23" s="11" t="s">
        <v>30</v>
      </c>
      <c r="B23" s="58"/>
      <c r="C23" s="58"/>
      <c r="D23" s="73"/>
      <c r="E23" s="58"/>
      <c r="F23" s="58"/>
      <c r="G23" s="144"/>
      <c r="H23" s="144"/>
      <c r="I23" s="12"/>
      <c r="J23" s="12"/>
      <c r="K23" s="56"/>
      <c r="L23" s="56"/>
      <c r="M23" s="10"/>
      <c r="N23" s="145"/>
      <c r="O23" s="145"/>
      <c r="P23" s="145"/>
      <c r="Q23" s="145"/>
      <c r="R23" s="145"/>
      <c r="S23" s="145"/>
      <c r="T23" s="145"/>
      <c r="U23" s="10"/>
      <c r="V23" s="10"/>
      <c r="W23" s="10"/>
    </row>
    <row r="24" spans="1:23">
      <c r="A24" s="12" t="s">
        <v>31</v>
      </c>
      <c r="B24" s="65">
        <v>0.14419999999999999</v>
      </c>
      <c r="C24" s="60"/>
      <c r="D24" s="60"/>
      <c r="E24" s="58"/>
      <c r="F24" s="60"/>
      <c r="G24" s="144"/>
      <c r="H24" s="144"/>
      <c r="I24" s="12"/>
      <c r="J24" s="12"/>
      <c r="K24" s="56"/>
      <c r="L24" s="56"/>
      <c r="M24" s="10"/>
      <c r="N24" s="145"/>
      <c r="O24" s="145"/>
      <c r="P24" s="145"/>
      <c r="Q24" s="145"/>
      <c r="R24" s="145"/>
      <c r="S24" s="145"/>
      <c r="T24" s="145"/>
      <c r="U24" s="10"/>
      <c r="V24" s="10"/>
      <c r="W24" s="10"/>
    </row>
    <row r="25" spans="1:23">
      <c r="A25" s="12" t="s">
        <v>32</v>
      </c>
      <c r="B25" s="65">
        <v>0.14419999999999999</v>
      </c>
      <c r="C25" s="58"/>
      <c r="D25" s="58"/>
      <c r="E25" s="58"/>
      <c r="F25" s="58"/>
      <c r="G25" s="144"/>
      <c r="H25" s="144"/>
      <c r="I25" s="12"/>
      <c r="J25" s="12"/>
      <c r="K25" s="56"/>
      <c r="L25" s="56"/>
      <c r="M25" s="10"/>
      <c r="N25" s="145"/>
      <c r="O25" s="145"/>
      <c r="P25" s="145"/>
      <c r="Q25" s="145"/>
      <c r="R25" s="145"/>
      <c r="S25" s="145"/>
      <c r="T25" s="145"/>
      <c r="U25" s="10"/>
      <c r="V25" s="10"/>
      <c r="W25" s="10"/>
    </row>
    <row r="26" spans="1:23">
      <c r="A26" s="12"/>
      <c r="B26" s="81"/>
      <c r="C26" s="58"/>
      <c r="D26" s="58"/>
      <c r="E26" s="58"/>
      <c r="F26" s="58"/>
      <c r="G26" s="144"/>
      <c r="H26" s="144"/>
      <c r="I26" s="12"/>
      <c r="J26" s="12"/>
      <c r="K26" s="56"/>
      <c r="L26" s="56"/>
      <c r="M26" s="10"/>
      <c r="N26" s="145"/>
      <c r="O26" s="145"/>
      <c r="P26" s="145"/>
      <c r="Q26" s="145"/>
      <c r="R26" s="145"/>
      <c r="S26" s="145"/>
      <c r="T26" s="145"/>
      <c r="U26" s="10"/>
      <c r="V26" s="10"/>
      <c r="W26" s="10"/>
    </row>
    <row r="27" spans="1:23" ht="15">
      <c r="A27" s="11" t="s">
        <v>33</v>
      </c>
      <c r="B27" s="58"/>
      <c r="C27" s="58"/>
      <c r="D27" s="58"/>
      <c r="E27" s="58"/>
      <c r="F27" s="58"/>
      <c r="G27" s="144"/>
      <c r="H27" s="144"/>
      <c r="I27" s="12"/>
      <c r="J27" s="12"/>
      <c r="K27" s="56"/>
      <c r="L27" s="56"/>
      <c r="M27" s="10"/>
      <c r="N27" s="145"/>
      <c r="O27" s="145"/>
      <c r="P27" s="145"/>
      <c r="Q27" s="145"/>
      <c r="R27" s="145"/>
      <c r="S27" s="145"/>
      <c r="T27" s="145"/>
      <c r="U27" s="10"/>
      <c r="V27" s="10"/>
      <c r="W27" s="10"/>
    </row>
    <row r="28" spans="1:23">
      <c r="A28" s="12" t="s">
        <v>34</v>
      </c>
      <c r="B28" s="12"/>
      <c r="C28" s="66">
        <v>0.03</v>
      </c>
      <c r="D28" s="58"/>
      <c r="E28" s="58"/>
      <c r="F28" s="58"/>
      <c r="G28" s="144"/>
      <c r="H28" s="144"/>
      <c r="I28" s="12"/>
      <c r="J28" s="12"/>
      <c r="K28" s="56"/>
      <c r="L28" s="56"/>
      <c r="M28" s="10"/>
      <c r="N28" s="145"/>
      <c r="O28" s="145"/>
      <c r="P28" s="145"/>
      <c r="Q28" s="145"/>
      <c r="R28" s="145"/>
      <c r="S28" s="145"/>
      <c r="T28" s="145"/>
      <c r="U28" s="10"/>
      <c r="V28" s="10"/>
      <c r="W28" s="10"/>
    </row>
    <row r="29" spans="1:23">
      <c r="A29" s="12" t="s">
        <v>35</v>
      </c>
      <c r="B29" s="12"/>
      <c r="C29" s="66">
        <v>3.0000000000000001E-3</v>
      </c>
      <c r="D29" s="58"/>
      <c r="E29" s="58"/>
      <c r="F29" s="58"/>
      <c r="G29" s="144"/>
      <c r="H29" s="144"/>
      <c r="I29" s="12"/>
      <c r="J29" s="12"/>
      <c r="K29" s="56"/>
      <c r="L29" s="56"/>
      <c r="M29" s="10"/>
      <c r="N29" s="145"/>
      <c r="O29" s="145"/>
      <c r="P29" s="145"/>
      <c r="Q29" s="145"/>
      <c r="R29" s="145"/>
      <c r="S29" s="145"/>
      <c r="T29" s="145"/>
      <c r="U29" s="10"/>
      <c r="V29" s="10"/>
      <c r="W29" s="10"/>
    </row>
    <row r="30" spans="1:23">
      <c r="A30" s="12" t="s">
        <v>36</v>
      </c>
      <c r="B30" s="12"/>
      <c r="C30" s="67">
        <v>2</v>
      </c>
      <c r="D30" s="58"/>
      <c r="E30" s="58"/>
      <c r="F30" s="58"/>
      <c r="G30" s="144"/>
      <c r="H30" s="144"/>
      <c r="I30" s="12"/>
      <c r="J30" s="12"/>
      <c r="K30" s="56"/>
      <c r="L30" s="56"/>
      <c r="M30" s="10"/>
      <c r="N30" s="145"/>
      <c r="O30" s="145"/>
      <c r="P30" s="145"/>
      <c r="Q30" s="145"/>
      <c r="R30" s="145"/>
      <c r="S30" s="145"/>
      <c r="T30" s="145"/>
      <c r="U30" s="10"/>
      <c r="V30" s="10"/>
      <c r="W30" s="10"/>
    </row>
    <row r="31" spans="1:23">
      <c r="A31" s="12"/>
      <c r="B31" s="58"/>
      <c r="C31" s="58"/>
      <c r="D31" s="58"/>
      <c r="E31" s="58"/>
      <c r="F31" s="58"/>
      <c r="G31" s="144"/>
      <c r="H31" s="144"/>
      <c r="I31" s="12"/>
      <c r="J31" s="12"/>
      <c r="K31" s="56"/>
      <c r="L31" s="56"/>
      <c r="M31" s="10"/>
      <c r="N31" s="145"/>
      <c r="O31" s="145"/>
      <c r="P31" s="145"/>
      <c r="Q31" s="145"/>
      <c r="R31" s="145"/>
      <c r="S31" s="145"/>
      <c r="T31" s="145"/>
      <c r="U31" s="10"/>
      <c r="V31" s="10"/>
      <c r="W31" s="10"/>
    </row>
    <row r="32" spans="1:23" ht="15">
      <c r="A32" s="11" t="s">
        <v>37</v>
      </c>
      <c r="B32" s="12"/>
      <c r="C32" s="12"/>
      <c r="D32" s="12"/>
      <c r="E32" s="12"/>
      <c r="F32" s="12"/>
      <c r="G32" s="12"/>
      <c r="H32" s="12"/>
      <c r="I32" s="12"/>
      <c r="J32" s="12"/>
      <c r="K32" s="56"/>
      <c r="L32" s="56"/>
      <c r="M32" s="13" t="s">
        <v>37</v>
      </c>
      <c r="N32" s="10"/>
      <c r="O32" s="10"/>
      <c r="P32" s="10"/>
      <c r="Q32" s="10"/>
      <c r="R32" s="10"/>
      <c r="S32" s="59"/>
      <c r="T32" s="59"/>
      <c r="U32" s="10"/>
      <c r="V32" s="10"/>
      <c r="W32" s="10"/>
    </row>
    <row r="33" spans="1:23">
      <c r="A33" s="78" t="s">
        <v>38</v>
      </c>
      <c r="B33" s="86">
        <v>1</v>
      </c>
      <c r="C33" s="86">
        <v>2</v>
      </c>
      <c r="D33" s="86">
        <v>3</v>
      </c>
      <c r="E33" s="86">
        <v>4</v>
      </c>
      <c r="F33" s="86">
        <v>5</v>
      </c>
      <c r="G33" s="86">
        <v>6</v>
      </c>
      <c r="H33" s="97">
        <f>G33+1</f>
        <v>7</v>
      </c>
      <c r="I33" s="97">
        <f>H33+1</f>
        <v>8</v>
      </c>
      <c r="J33" s="97">
        <f>I33+1</f>
        <v>9</v>
      </c>
      <c r="K33" s="141">
        <f>J33+1</f>
        <v>10</v>
      </c>
      <c r="L33" s="56"/>
      <c r="M33" s="80" t="s">
        <v>38</v>
      </c>
      <c r="N33" s="92">
        <f>B33</f>
        <v>1</v>
      </c>
      <c r="O33" s="92">
        <f t="shared" ref="O33:V33" si="0">C33</f>
        <v>2</v>
      </c>
      <c r="P33" s="92">
        <f t="shared" si="0"/>
        <v>3</v>
      </c>
      <c r="Q33" s="92">
        <f t="shared" si="0"/>
        <v>4</v>
      </c>
      <c r="R33" s="92">
        <f t="shared" si="0"/>
        <v>5</v>
      </c>
      <c r="S33" s="92">
        <f t="shared" si="0"/>
        <v>6</v>
      </c>
      <c r="T33" s="92">
        <f t="shared" si="0"/>
        <v>7</v>
      </c>
      <c r="U33" s="92">
        <f t="shared" si="0"/>
        <v>8</v>
      </c>
      <c r="V33" s="92">
        <f t="shared" si="0"/>
        <v>9</v>
      </c>
      <c r="W33" s="93">
        <f>K33</f>
        <v>10</v>
      </c>
    </row>
    <row r="34" spans="1:23">
      <c r="A34" s="89" t="s">
        <v>39</v>
      </c>
      <c r="B34" s="96">
        <v>0.21999999999999997</v>
      </c>
      <c r="C34" s="96">
        <v>5.0000000000000044E-2</v>
      </c>
      <c r="D34" s="96">
        <v>6.9999999999999951E-2</v>
      </c>
      <c r="E34" s="96">
        <v>6.0000000000000053E-2</v>
      </c>
      <c r="F34" s="96">
        <v>3.9999999999999925E-2</v>
      </c>
      <c r="G34" s="96">
        <v>6.0000000000000053E-2</v>
      </c>
      <c r="H34" s="96">
        <v>7.0000000000000062E-2</v>
      </c>
      <c r="I34" s="96">
        <v>6.9999999999999951E-2</v>
      </c>
      <c r="J34" s="96">
        <v>5.9999999999999942E-2</v>
      </c>
      <c r="K34" s="155">
        <v>5.9999999999999942E-2</v>
      </c>
      <c r="L34" s="56"/>
      <c r="M34" s="95" t="s">
        <v>39</v>
      </c>
      <c r="N34" s="96">
        <f>B34*(1+MAD_Lapse)</f>
        <v>0.17599999999999999</v>
      </c>
      <c r="O34" s="96">
        <f t="shared" ref="O34:V34" si="1">C34*(1+MAD_Lapse)</f>
        <v>4.0000000000000036E-2</v>
      </c>
      <c r="P34" s="96">
        <f t="shared" si="1"/>
        <v>5.5999999999999966E-2</v>
      </c>
      <c r="Q34" s="96">
        <f t="shared" si="1"/>
        <v>4.8000000000000043E-2</v>
      </c>
      <c r="R34" s="96">
        <f t="shared" si="1"/>
        <v>3.1999999999999938E-2</v>
      </c>
      <c r="S34" s="96">
        <f t="shared" si="1"/>
        <v>4.8000000000000043E-2</v>
      </c>
      <c r="T34" s="96">
        <f t="shared" si="1"/>
        <v>5.600000000000005E-2</v>
      </c>
      <c r="U34" s="96">
        <f t="shared" si="1"/>
        <v>5.5999999999999966E-2</v>
      </c>
      <c r="V34" s="96">
        <f t="shared" si="1"/>
        <v>4.7999999999999959E-2</v>
      </c>
      <c r="W34" s="156">
        <f>K34*(1+MAD_Lapse)</f>
        <v>4.7999999999999959E-2</v>
      </c>
    </row>
    <row r="35" spans="1:2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56"/>
      <c r="L35" s="56"/>
      <c r="M35" s="10"/>
      <c r="N35" s="10"/>
      <c r="O35" s="10"/>
      <c r="P35" s="10"/>
      <c r="Q35" s="10"/>
      <c r="R35" s="59"/>
      <c r="S35" s="59"/>
      <c r="T35" s="59"/>
      <c r="U35" s="59"/>
      <c r="V35" s="10"/>
      <c r="W35" s="10"/>
    </row>
    <row r="36" spans="1:23" ht="15">
      <c r="A36" s="11" t="s">
        <v>40</v>
      </c>
      <c r="B36" s="11"/>
      <c r="C36" s="12"/>
      <c r="D36" s="12"/>
      <c r="E36" s="12"/>
      <c r="F36" s="12"/>
      <c r="G36" s="12"/>
      <c r="H36" s="12"/>
      <c r="I36" s="12"/>
      <c r="J36" s="12"/>
      <c r="K36" s="56"/>
      <c r="L36" s="56"/>
      <c r="M36" s="13" t="s">
        <v>40</v>
      </c>
      <c r="N36" s="10"/>
      <c r="O36" s="10"/>
      <c r="P36" s="10"/>
      <c r="Q36" s="10"/>
      <c r="R36" s="59"/>
      <c r="S36" s="59"/>
      <c r="T36" s="59"/>
      <c r="U36" s="59"/>
      <c r="V36" s="10"/>
      <c r="W36" s="10"/>
    </row>
    <row r="37" spans="1:23">
      <c r="A37" s="78" t="s">
        <v>38</v>
      </c>
      <c r="B37" s="86">
        <v>1</v>
      </c>
      <c r="C37" s="86">
        <v>2</v>
      </c>
      <c r="D37" s="86">
        <v>3</v>
      </c>
      <c r="E37" s="86">
        <v>4</v>
      </c>
      <c r="F37" s="86">
        <v>5</v>
      </c>
      <c r="G37" s="86">
        <v>6</v>
      </c>
      <c r="H37" s="87">
        <v>7</v>
      </c>
      <c r="I37" s="12"/>
      <c r="J37" s="12"/>
      <c r="K37" s="56"/>
      <c r="L37" s="56"/>
      <c r="M37" s="80" t="s">
        <v>38</v>
      </c>
      <c r="N37" s="92">
        <f t="shared" ref="N37:O39" si="2">B37</f>
        <v>1</v>
      </c>
      <c r="O37" s="92">
        <f t="shared" si="2"/>
        <v>2</v>
      </c>
      <c r="P37" s="92">
        <v>3</v>
      </c>
      <c r="Q37" s="92">
        <v>4</v>
      </c>
      <c r="R37" s="92">
        <v>5</v>
      </c>
      <c r="S37" s="92">
        <v>6</v>
      </c>
      <c r="T37" s="93">
        <f>H37</f>
        <v>7</v>
      </c>
      <c r="U37" s="10"/>
      <c r="V37" s="10"/>
      <c r="W37" s="10"/>
    </row>
    <row r="38" spans="1:23">
      <c r="A38" s="88" t="s">
        <v>39</v>
      </c>
      <c r="B38" s="69">
        <v>0.35</v>
      </c>
      <c r="C38" s="69">
        <v>7.4999999999999997E-2</v>
      </c>
      <c r="D38" s="69">
        <v>7.4999999999999997E-2</v>
      </c>
      <c r="E38" s="69">
        <v>0.05</v>
      </c>
      <c r="F38" s="69">
        <v>0.05</v>
      </c>
      <c r="G38" s="69">
        <v>0.05</v>
      </c>
      <c r="H38" s="83">
        <v>0.05</v>
      </c>
      <c r="I38" s="12"/>
      <c r="J38" s="12"/>
      <c r="K38" s="56"/>
      <c r="L38" s="56"/>
      <c r="M38" s="94" t="s">
        <v>39</v>
      </c>
      <c r="N38" s="69">
        <f>B38</f>
        <v>0.35</v>
      </c>
      <c r="O38" s="69">
        <f t="shared" si="2"/>
        <v>7.4999999999999997E-2</v>
      </c>
      <c r="P38" s="69">
        <f t="shared" ref="P38:S39" si="3">D38</f>
        <v>7.4999999999999997E-2</v>
      </c>
      <c r="Q38" s="69">
        <f t="shared" si="3"/>
        <v>0.05</v>
      </c>
      <c r="R38" s="69">
        <f t="shared" si="3"/>
        <v>0.05</v>
      </c>
      <c r="S38" s="69">
        <f t="shared" si="3"/>
        <v>0.05</v>
      </c>
      <c r="T38" s="83">
        <f>H38</f>
        <v>0.05</v>
      </c>
      <c r="U38" s="10"/>
      <c r="V38" s="10"/>
      <c r="W38" s="10"/>
    </row>
    <row r="39" spans="1:23">
      <c r="A39" s="88" t="s">
        <v>41</v>
      </c>
      <c r="B39" s="69">
        <v>0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83">
        <v>0</v>
      </c>
      <c r="I39" s="12"/>
      <c r="J39" s="12"/>
      <c r="K39" s="56"/>
      <c r="L39" s="56"/>
      <c r="M39" s="94" t="s">
        <v>41</v>
      </c>
      <c r="N39" s="69">
        <f>B39</f>
        <v>0</v>
      </c>
      <c r="O39" s="69">
        <f t="shared" si="2"/>
        <v>0</v>
      </c>
      <c r="P39" s="69">
        <f t="shared" si="3"/>
        <v>0</v>
      </c>
      <c r="Q39" s="69">
        <f t="shared" si="3"/>
        <v>0</v>
      </c>
      <c r="R39" s="69">
        <f t="shared" si="3"/>
        <v>0</v>
      </c>
      <c r="S39" s="69">
        <f t="shared" si="3"/>
        <v>0</v>
      </c>
      <c r="T39" s="83">
        <f>H39</f>
        <v>0</v>
      </c>
      <c r="U39" s="10"/>
      <c r="V39" s="10"/>
      <c r="W39" s="10"/>
    </row>
    <row r="40" spans="1:23">
      <c r="A40" s="89" t="s">
        <v>42</v>
      </c>
      <c r="B40" s="84">
        <f t="shared" ref="B40:H40" si="4">B38*(1+B39)</f>
        <v>0.35</v>
      </c>
      <c r="C40" s="84">
        <f t="shared" si="4"/>
        <v>7.4999999999999997E-2</v>
      </c>
      <c r="D40" s="84">
        <f t="shared" si="4"/>
        <v>7.4999999999999997E-2</v>
      </c>
      <c r="E40" s="84">
        <f t="shared" si="4"/>
        <v>0.05</v>
      </c>
      <c r="F40" s="84">
        <f t="shared" si="4"/>
        <v>0.05</v>
      </c>
      <c r="G40" s="84">
        <f t="shared" si="4"/>
        <v>0.05</v>
      </c>
      <c r="H40" s="85">
        <f t="shared" si="4"/>
        <v>0.05</v>
      </c>
      <c r="I40" s="12"/>
      <c r="J40" s="12"/>
      <c r="K40" s="56"/>
      <c r="L40" s="56"/>
      <c r="M40" s="95" t="s">
        <v>42</v>
      </c>
      <c r="N40" s="90">
        <f>N38*(1+N39)</f>
        <v>0.35</v>
      </c>
      <c r="O40" s="90">
        <f t="shared" ref="O40:T40" si="5">O38*(1+O39)</f>
        <v>7.4999999999999997E-2</v>
      </c>
      <c r="P40" s="90">
        <f t="shared" si="5"/>
        <v>7.4999999999999997E-2</v>
      </c>
      <c r="Q40" s="90">
        <f t="shared" si="5"/>
        <v>0.05</v>
      </c>
      <c r="R40" s="90">
        <f t="shared" si="5"/>
        <v>0.05</v>
      </c>
      <c r="S40" s="90">
        <f t="shared" si="5"/>
        <v>0.05</v>
      </c>
      <c r="T40" s="91">
        <f t="shared" si="5"/>
        <v>0.05</v>
      </c>
      <c r="U40" s="10"/>
      <c r="V40" s="10"/>
      <c r="W40" s="10"/>
    </row>
    <row r="41" spans="1:23">
      <c r="A41" s="12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10"/>
      <c r="N41" s="59"/>
      <c r="O41" s="59"/>
      <c r="P41" s="59"/>
      <c r="Q41" s="59"/>
      <c r="R41" s="59"/>
      <c r="S41" s="59"/>
      <c r="T41" s="59"/>
      <c r="U41" s="59"/>
      <c r="V41" s="10"/>
      <c r="W41" s="10"/>
    </row>
  </sheetData>
  <dataConsolidate/>
  <mergeCells count="1">
    <mergeCell ref="S3:T3"/>
  </mergeCells>
  <dataValidations count="1">
    <dataValidation type="list" allowBlank="1" showInputMessage="1" showErrorMessage="1" sqref="B6:B9" xr:uid="{00000000-0002-0000-0300-000000000000}">
      <formula1>"Select, Ultimate"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08F9-839E-4F0A-B1C8-D01861392204}">
  <sheetPr>
    <tabColor theme="2" tint="-9.9978637043366805E-2"/>
  </sheetPr>
  <dimension ref="A1:J9"/>
  <sheetViews>
    <sheetView workbookViewId="0">
      <selection activeCell="H19" sqref="H19"/>
    </sheetView>
  </sheetViews>
  <sheetFormatPr defaultRowHeight="15"/>
  <cols>
    <col min="1" max="1" width="13.140625" bestFit="1" customWidth="1"/>
    <col min="3" max="3" width="15.140625" customWidth="1"/>
    <col min="7" max="7" width="9.7109375" bestFit="1" customWidth="1"/>
    <col min="9" max="9" width="10.140625" bestFit="1" customWidth="1"/>
    <col min="10" max="10" width="9" bestFit="1" customWidth="1"/>
  </cols>
  <sheetData>
    <row r="1" spans="1:10">
      <c r="A1" s="198" t="s">
        <v>9</v>
      </c>
      <c r="B1" s="198"/>
      <c r="C1" s="198"/>
      <c r="D1" s="198"/>
      <c r="G1" s="198" t="s">
        <v>10</v>
      </c>
      <c r="H1" s="198"/>
      <c r="I1" s="198"/>
      <c r="J1" s="198"/>
    </row>
    <row r="2" spans="1:10">
      <c r="A2" s="78" t="s">
        <v>38</v>
      </c>
      <c r="B2" s="78" t="s">
        <v>39</v>
      </c>
      <c r="C2" s="78" t="s">
        <v>41</v>
      </c>
      <c r="D2" s="78" t="s">
        <v>42</v>
      </c>
      <c r="G2" s="78" t="s">
        <v>38</v>
      </c>
      <c r="H2" s="78" t="s">
        <v>39</v>
      </c>
      <c r="I2" s="78" t="s">
        <v>41</v>
      </c>
      <c r="J2" s="78" t="s">
        <v>42</v>
      </c>
    </row>
    <row r="3" spans="1:10">
      <c r="A3" s="78">
        <v>1</v>
      </c>
      <c r="B3" s="190">
        <v>0.35</v>
      </c>
      <c r="C3" s="190">
        <v>0</v>
      </c>
      <c r="D3" s="191">
        <f t="shared" ref="D3:D9" si="0">B3*(1+C3)</f>
        <v>0.35</v>
      </c>
      <c r="G3" s="78">
        <v>1</v>
      </c>
      <c r="H3" s="190">
        <v>0.35</v>
      </c>
      <c r="I3" s="190">
        <v>0</v>
      </c>
      <c r="J3" s="191">
        <f t="shared" ref="J3:J9" si="1">H3*(1+I3)</f>
        <v>0.35</v>
      </c>
    </row>
    <row r="4" spans="1:10">
      <c r="A4" s="78">
        <v>2</v>
      </c>
      <c r="B4" s="190">
        <v>7.4999999999999997E-2</v>
      </c>
      <c r="C4" s="190">
        <v>0</v>
      </c>
      <c r="D4" s="191">
        <f t="shared" si="0"/>
        <v>7.4999999999999997E-2</v>
      </c>
      <c r="G4" s="78">
        <v>2</v>
      </c>
      <c r="H4" s="190">
        <v>7.4999999999999997E-2</v>
      </c>
      <c r="I4" s="190">
        <v>0</v>
      </c>
      <c r="J4" s="191">
        <f t="shared" si="1"/>
        <v>7.4999999999999997E-2</v>
      </c>
    </row>
    <row r="5" spans="1:10">
      <c r="A5" s="78">
        <v>3</v>
      </c>
      <c r="B5" s="190">
        <v>7.4999999999999997E-2</v>
      </c>
      <c r="C5" s="190">
        <v>0</v>
      </c>
      <c r="D5" s="191">
        <f t="shared" si="0"/>
        <v>7.4999999999999997E-2</v>
      </c>
      <c r="G5" s="78">
        <v>3</v>
      </c>
      <c r="H5" s="190">
        <v>7.4999999999999997E-2</v>
      </c>
      <c r="I5" s="190">
        <v>0</v>
      </c>
      <c r="J5" s="191">
        <f t="shared" si="1"/>
        <v>7.4999999999999997E-2</v>
      </c>
    </row>
    <row r="6" spans="1:10">
      <c r="A6" s="78">
        <v>4</v>
      </c>
      <c r="B6" s="190">
        <v>0.05</v>
      </c>
      <c r="C6" s="190">
        <v>0</v>
      </c>
      <c r="D6" s="191">
        <f t="shared" si="0"/>
        <v>0.05</v>
      </c>
      <c r="G6" s="78">
        <v>4</v>
      </c>
      <c r="H6" s="190">
        <v>0.05</v>
      </c>
      <c r="I6" s="190">
        <v>0</v>
      </c>
      <c r="J6" s="191">
        <f t="shared" si="1"/>
        <v>0.05</v>
      </c>
    </row>
    <row r="7" spans="1:10">
      <c r="A7" s="78">
        <v>5</v>
      </c>
      <c r="B7" s="190">
        <v>0.05</v>
      </c>
      <c r="C7" s="190">
        <v>0</v>
      </c>
      <c r="D7" s="191">
        <f t="shared" si="0"/>
        <v>0.05</v>
      </c>
      <c r="G7" s="78">
        <v>5</v>
      </c>
      <c r="H7" s="190">
        <v>0.05</v>
      </c>
      <c r="I7" s="190">
        <v>0</v>
      </c>
      <c r="J7" s="191">
        <f t="shared" si="1"/>
        <v>0.05</v>
      </c>
    </row>
    <row r="8" spans="1:10">
      <c r="A8" s="78">
        <v>6</v>
      </c>
      <c r="B8" s="190">
        <v>0.05</v>
      </c>
      <c r="C8" s="190">
        <v>0</v>
      </c>
      <c r="D8" s="191">
        <f t="shared" si="0"/>
        <v>0.05</v>
      </c>
      <c r="G8" s="78">
        <v>6</v>
      </c>
      <c r="H8" s="190">
        <v>0.05</v>
      </c>
      <c r="I8" s="190">
        <v>0</v>
      </c>
      <c r="J8" s="191">
        <f t="shared" si="1"/>
        <v>0.05</v>
      </c>
    </row>
    <row r="9" spans="1:10">
      <c r="A9" s="78">
        <v>7</v>
      </c>
      <c r="B9" s="190">
        <v>0.05</v>
      </c>
      <c r="C9" s="190">
        <v>0</v>
      </c>
      <c r="D9" s="191">
        <f t="shared" si="0"/>
        <v>0.05</v>
      </c>
      <c r="G9" s="78">
        <v>7</v>
      </c>
      <c r="H9" s="190">
        <v>0.05</v>
      </c>
      <c r="I9" s="190">
        <v>0</v>
      </c>
      <c r="J9" s="191">
        <f t="shared" si="1"/>
        <v>0.05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2DA9-10A6-43B0-83B6-8B0A8A5AB29F}">
  <sheetPr>
    <tabColor theme="2" tint="-9.9978637043366805E-2"/>
  </sheetPr>
  <dimension ref="A1:E13"/>
  <sheetViews>
    <sheetView workbookViewId="0">
      <selection activeCell="I17" sqref="I17"/>
    </sheetView>
  </sheetViews>
  <sheetFormatPr defaultRowHeight="15"/>
  <sheetData>
    <row r="1" spans="1:5">
      <c r="A1" s="199" t="s">
        <v>9</v>
      </c>
      <c r="B1" s="199"/>
      <c r="D1" s="199" t="s">
        <v>10</v>
      </c>
      <c r="E1" s="199"/>
    </row>
    <row r="2" spans="1:5">
      <c r="D2" s="192" t="s">
        <v>12</v>
      </c>
      <c r="E2" s="193">
        <v>-0.2</v>
      </c>
    </row>
    <row r="3" spans="1:5">
      <c r="A3" s="78" t="s">
        <v>38</v>
      </c>
      <c r="B3" s="78" t="s">
        <v>39</v>
      </c>
      <c r="D3" s="78" t="s">
        <v>38</v>
      </c>
      <c r="E3" s="78" t="s">
        <v>39</v>
      </c>
    </row>
    <row r="4" spans="1:5">
      <c r="A4" s="78">
        <v>1</v>
      </c>
      <c r="B4" s="194">
        <v>0.21999999999999997</v>
      </c>
      <c r="D4" s="78">
        <v>1</v>
      </c>
      <c r="E4" s="194">
        <f>B4*(1+$E$2)</f>
        <v>0.17599999999999999</v>
      </c>
    </row>
    <row r="5" spans="1:5">
      <c r="A5" s="78">
        <v>2</v>
      </c>
      <c r="B5" s="194">
        <v>5.0000000000000044E-2</v>
      </c>
      <c r="D5" s="78">
        <v>2</v>
      </c>
      <c r="E5" s="194">
        <f t="shared" ref="E5:E13" si="0">B5*(1+$E$2)</f>
        <v>4.0000000000000036E-2</v>
      </c>
    </row>
    <row r="6" spans="1:5">
      <c r="A6" s="78">
        <v>3</v>
      </c>
      <c r="B6" s="194">
        <v>6.9999999999999951E-2</v>
      </c>
      <c r="D6" s="78">
        <v>3</v>
      </c>
      <c r="E6" s="194">
        <f t="shared" si="0"/>
        <v>5.5999999999999966E-2</v>
      </c>
    </row>
    <row r="7" spans="1:5">
      <c r="A7" s="78">
        <v>4</v>
      </c>
      <c r="B7" s="194">
        <v>6.0000000000000053E-2</v>
      </c>
      <c r="D7" s="78">
        <v>4</v>
      </c>
      <c r="E7" s="194">
        <f t="shared" si="0"/>
        <v>4.8000000000000043E-2</v>
      </c>
    </row>
    <row r="8" spans="1:5">
      <c r="A8" s="78">
        <v>5</v>
      </c>
      <c r="B8" s="194">
        <v>3.9999999999999925E-2</v>
      </c>
      <c r="D8" s="78">
        <v>5</v>
      </c>
      <c r="E8" s="194">
        <f t="shared" si="0"/>
        <v>3.1999999999999938E-2</v>
      </c>
    </row>
    <row r="9" spans="1:5">
      <c r="A9" s="78">
        <v>6</v>
      </c>
      <c r="B9" s="194">
        <v>6.0000000000000053E-2</v>
      </c>
      <c r="D9" s="78">
        <v>6</v>
      </c>
      <c r="E9" s="194">
        <f t="shared" si="0"/>
        <v>4.8000000000000043E-2</v>
      </c>
    </row>
    <row r="10" spans="1:5">
      <c r="A10" s="195">
        <f>A9+1</f>
        <v>7</v>
      </c>
      <c r="B10" s="194">
        <v>7.0000000000000062E-2</v>
      </c>
      <c r="D10" s="195">
        <f>D9+1</f>
        <v>7</v>
      </c>
      <c r="E10" s="194">
        <f t="shared" si="0"/>
        <v>5.600000000000005E-2</v>
      </c>
    </row>
    <row r="11" spans="1:5">
      <c r="A11" s="195">
        <f>A10+1</f>
        <v>8</v>
      </c>
      <c r="B11" s="194">
        <v>6.9999999999999951E-2</v>
      </c>
      <c r="D11" s="195">
        <f>D10+1</f>
        <v>8</v>
      </c>
      <c r="E11" s="194">
        <f t="shared" si="0"/>
        <v>5.5999999999999966E-2</v>
      </c>
    </row>
    <row r="12" spans="1:5">
      <c r="A12" s="195">
        <f>A11+1</f>
        <v>9</v>
      </c>
      <c r="B12" s="194">
        <v>5.9999999999999942E-2</v>
      </c>
      <c r="D12" s="195">
        <f>D11+1</f>
        <v>9</v>
      </c>
      <c r="E12" s="194">
        <f t="shared" si="0"/>
        <v>4.7999999999999959E-2</v>
      </c>
    </row>
    <row r="13" spans="1:5">
      <c r="A13" s="195">
        <f>A12+1</f>
        <v>10</v>
      </c>
      <c r="B13" s="194">
        <v>5.9999999999999942E-2</v>
      </c>
      <c r="D13" s="195">
        <f>D12+1</f>
        <v>10</v>
      </c>
      <c r="E13" s="194">
        <f t="shared" si="0"/>
        <v>4.7999999999999959E-2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2" tint="-9.9978637043366805E-2"/>
  </sheetPr>
  <dimension ref="A2:H106"/>
  <sheetViews>
    <sheetView showGridLines="0" zoomScale="75" zoomScaleNormal="75" workbookViewId="0">
      <selection activeCell="E18" sqref="E18"/>
    </sheetView>
  </sheetViews>
  <sheetFormatPr defaultColWidth="9.140625" defaultRowHeight="14.25"/>
  <cols>
    <col min="1" max="1" width="6.5703125" style="16" customWidth="1"/>
    <col min="2" max="2" width="9.85546875" style="16" bestFit="1" customWidth="1"/>
    <col min="3" max="3" width="12.85546875" style="16" bestFit="1" customWidth="1"/>
    <col min="4" max="4" width="5.42578125" style="16" bestFit="1" customWidth="1"/>
    <col min="5" max="5" width="11" style="16" bestFit="1" customWidth="1"/>
    <col min="6" max="6" width="5.42578125" style="16" bestFit="1" customWidth="1"/>
    <col min="7" max="7" width="11" style="16" bestFit="1" customWidth="1"/>
    <col min="8" max="16384" width="9.140625" style="16"/>
  </cols>
  <sheetData>
    <row r="2" spans="1:8" ht="15">
      <c r="B2" s="17" t="s">
        <v>47</v>
      </c>
      <c r="C2" s="17"/>
      <c r="D2" s="18"/>
      <c r="E2" s="19">
        <f ca="1">Mort_Rate</f>
        <v>0.8</v>
      </c>
      <c r="F2" s="19"/>
      <c r="G2" s="19">
        <f ca="1">Res_Mort_Rate</f>
        <v>0.96</v>
      </c>
    </row>
    <row r="3" spans="1:8" ht="15">
      <c r="E3" s="17" t="s">
        <v>48</v>
      </c>
      <c r="G3" s="17"/>
    </row>
    <row r="4" spans="1:8" ht="15">
      <c r="A4" s="20" t="s">
        <v>49</v>
      </c>
      <c r="D4" s="200" t="s">
        <v>50</v>
      </c>
      <c r="E4" s="201"/>
      <c r="F4" s="200" t="s">
        <v>10</v>
      </c>
      <c r="G4" s="202"/>
    </row>
    <row r="5" spans="1:8" ht="15">
      <c r="A5" s="42" t="s">
        <v>51</v>
      </c>
      <c r="B5" s="76" t="s">
        <v>13</v>
      </c>
      <c r="C5" s="76" t="s">
        <v>14</v>
      </c>
      <c r="D5" s="42" t="s">
        <v>51</v>
      </c>
      <c r="E5" s="21" t="s">
        <v>52</v>
      </c>
      <c r="F5" s="42" t="s">
        <v>51</v>
      </c>
      <c r="G5" s="21" t="s">
        <v>52</v>
      </c>
      <c r="H5" s="75"/>
    </row>
    <row r="6" spans="1:8">
      <c r="A6" s="22">
        <v>0</v>
      </c>
      <c r="B6" s="71">
        <v>4.4450000000000002E-3</v>
      </c>
      <c r="C6" s="71">
        <v>4.4450000000000002E-3</v>
      </c>
      <c r="D6" s="22">
        <f t="shared" ref="D6:D37" si="0">A6</f>
        <v>0</v>
      </c>
      <c r="E6" s="43">
        <f t="shared" ref="E6:E8" ca="1" si="1">IFERROR(IF(Sex=0,B6,C3)*$E$2,0)</f>
        <v>0</v>
      </c>
      <c r="F6" s="22">
        <f t="shared" ref="F6:F37" si="2">A6</f>
        <v>0</v>
      </c>
      <c r="G6" s="43">
        <f t="shared" ref="G6:G37" ca="1" si="3">IFERROR(IF(Sex=0,B6,C3)*$G$2,0)</f>
        <v>0</v>
      </c>
      <c r="H6" s="75"/>
    </row>
    <row r="7" spans="1:8">
      <c r="A7" s="22">
        <f>A6+1</f>
        <v>1</v>
      </c>
      <c r="B7" s="71">
        <v>3.8960000000000002E-3</v>
      </c>
      <c r="C7" s="71">
        <v>3.8960000000000002E-3</v>
      </c>
      <c r="D7" s="22">
        <f t="shared" si="0"/>
        <v>1</v>
      </c>
      <c r="E7" s="43">
        <f t="shared" ca="1" si="1"/>
        <v>0</v>
      </c>
      <c r="F7" s="22">
        <f t="shared" si="2"/>
        <v>1</v>
      </c>
      <c r="G7" s="43">
        <f t="shared" ca="1" si="3"/>
        <v>0</v>
      </c>
    </row>
    <row r="8" spans="1:8">
      <c r="A8" s="22">
        <f t="shared" ref="A8:A71" si="4">A7+1</f>
        <v>2</v>
      </c>
      <c r="B8" s="71">
        <v>2.934E-3</v>
      </c>
      <c r="C8" s="71">
        <v>2.934E-3</v>
      </c>
      <c r="D8" s="22">
        <f t="shared" si="0"/>
        <v>2</v>
      </c>
      <c r="E8" s="43">
        <f t="shared" ca="1" si="1"/>
        <v>0</v>
      </c>
      <c r="F8" s="22">
        <f t="shared" si="2"/>
        <v>2</v>
      </c>
      <c r="G8" s="43">
        <f t="shared" ca="1" si="3"/>
        <v>0</v>
      </c>
    </row>
    <row r="9" spans="1:8">
      <c r="A9" s="22">
        <f t="shared" si="4"/>
        <v>3</v>
      </c>
      <c r="B9" s="71">
        <v>2.212E-3</v>
      </c>
      <c r="C9" s="71">
        <v>2.212E-3</v>
      </c>
      <c r="D9" s="22">
        <f t="shared" si="0"/>
        <v>3</v>
      </c>
      <c r="E9" s="43">
        <f t="shared" ref="E9:E39" ca="1" si="5">IFERROR(IF(Sex=0,B9,C6)*$E$2,0)</f>
        <v>3.5560000000000001E-3</v>
      </c>
      <c r="F9" s="22">
        <f t="shared" si="2"/>
        <v>3</v>
      </c>
      <c r="G9" s="43">
        <f t="shared" ca="1" si="3"/>
        <v>4.2671999999999996E-3</v>
      </c>
    </row>
    <row r="10" spans="1:8">
      <c r="A10" s="22">
        <f t="shared" si="4"/>
        <v>4</v>
      </c>
      <c r="B10" s="71">
        <v>1.67E-3</v>
      </c>
      <c r="C10" s="71">
        <v>1.67E-3</v>
      </c>
      <c r="D10" s="22">
        <f t="shared" si="0"/>
        <v>4</v>
      </c>
      <c r="E10" s="43">
        <f t="shared" ca="1" si="5"/>
        <v>3.1168000000000003E-3</v>
      </c>
      <c r="F10" s="22">
        <f t="shared" si="2"/>
        <v>4</v>
      </c>
      <c r="G10" s="43">
        <f t="shared" ca="1" si="3"/>
        <v>3.7401600000000002E-3</v>
      </c>
    </row>
    <row r="11" spans="1:8">
      <c r="A11" s="22">
        <f t="shared" si="4"/>
        <v>5</v>
      </c>
      <c r="B11" s="71">
        <v>1.2650000000000001E-3</v>
      </c>
      <c r="C11" s="71">
        <v>1.2650000000000001E-3</v>
      </c>
      <c r="D11" s="22">
        <f t="shared" si="0"/>
        <v>5</v>
      </c>
      <c r="E11" s="43">
        <f t="shared" ca="1" si="5"/>
        <v>2.3472000000000002E-3</v>
      </c>
      <c r="F11" s="22">
        <f t="shared" si="2"/>
        <v>5</v>
      </c>
      <c r="G11" s="43">
        <f t="shared" ca="1" si="3"/>
        <v>2.81664E-3</v>
      </c>
    </row>
    <row r="12" spans="1:8">
      <c r="A12" s="22">
        <f t="shared" si="4"/>
        <v>6</v>
      </c>
      <c r="B12" s="71">
        <v>9.6400000000000001E-4</v>
      </c>
      <c r="C12" s="71">
        <v>9.6400000000000001E-4</v>
      </c>
      <c r="D12" s="22">
        <f t="shared" si="0"/>
        <v>6</v>
      </c>
      <c r="E12" s="43">
        <f t="shared" ca="1" si="5"/>
        <v>1.7696000000000001E-3</v>
      </c>
      <c r="F12" s="22">
        <f t="shared" si="2"/>
        <v>6</v>
      </c>
      <c r="G12" s="43">
        <f t="shared" ca="1" si="3"/>
        <v>2.1235199999999998E-3</v>
      </c>
    </row>
    <row r="13" spans="1:8">
      <c r="A13" s="22">
        <f t="shared" si="4"/>
        <v>7</v>
      </c>
      <c r="B13" s="71">
        <v>7.4399999999999998E-4</v>
      </c>
      <c r="C13" s="71">
        <v>7.4399999999999998E-4</v>
      </c>
      <c r="D13" s="22">
        <f t="shared" si="0"/>
        <v>7</v>
      </c>
      <c r="E13" s="43">
        <f t="shared" ca="1" si="5"/>
        <v>1.3360000000000002E-3</v>
      </c>
      <c r="F13" s="22">
        <f t="shared" si="2"/>
        <v>7</v>
      </c>
      <c r="G13" s="43">
        <f t="shared" ca="1" si="3"/>
        <v>1.6031999999999999E-3</v>
      </c>
    </row>
    <row r="14" spans="1:8">
      <c r="A14" s="22">
        <f t="shared" si="4"/>
        <v>8</v>
      </c>
      <c r="B14" s="71">
        <v>5.9000000000000003E-4</v>
      </c>
      <c r="C14" s="71">
        <v>5.9000000000000003E-4</v>
      </c>
      <c r="D14" s="22">
        <f t="shared" si="0"/>
        <v>8</v>
      </c>
      <c r="E14" s="43">
        <f t="shared" ca="1" si="5"/>
        <v>1.0120000000000001E-3</v>
      </c>
      <c r="F14" s="22">
        <f t="shared" si="2"/>
        <v>8</v>
      </c>
      <c r="G14" s="43">
        <f t="shared" ca="1" si="3"/>
        <v>1.2144E-3</v>
      </c>
    </row>
    <row r="15" spans="1:8">
      <c r="A15" s="22">
        <f t="shared" si="4"/>
        <v>9</v>
      </c>
      <c r="B15" s="71">
        <v>4.9100000000000001E-4</v>
      </c>
      <c r="C15" s="71">
        <v>4.9100000000000001E-4</v>
      </c>
      <c r="D15" s="22">
        <f t="shared" si="0"/>
        <v>9</v>
      </c>
      <c r="E15" s="43">
        <f t="shared" ca="1" si="5"/>
        <v>7.712000000000001E-4</v>
      </c>
      <c r="F15" s="22">
        <f t="shared" si="2"/>
        <v>9</v>
      </c>
      <c r="G15" s="43">
        <f t="shared" ca="1" si="3"/>
        <v>9.2544000000000003E-4</v>
      </c>
    </row>
    <row r="16" spans="1:8">
      <c r="A16" s="22">
        <f t="shared" si="4"/>
        <v>10</v>
      </c>
      <c r="B16" s="71">
        <v>4.4000000000000002E-4</v>
      </c>
      <c r="C16" s="71">
        <v>4.4000000000000002E-4</v>
      </c>
      <c r="D16" s="22">
        <f t="shared" si="0"/>
        <v>10</v>
      </c>
      <c r="E16" s="43">
        <f t="shared" ca="1" si="5"/>
        <v>5.9520000000000005E-4</v>
      </c>
      <c r="F16" s="22">
        <f t="shared" si="2"/>
        <v>10</v>
      </c>
      <c r="G16" s="43">
        <f t="shared" ca="1" si="3"/>
        <v>7.1423999999999999E-4</v>
      </c>
    </row>
    <row r="17" spans="1:7">
      <c r="A17" s="22">
        <f t="shared" si="4"/>
        <v>11</v>
      </c>
      <c r="B17" s="71">
        <v>4.28E-4</v>
      </c>
      <c r="C17" s="71">
        <v>4.28E-4</v>
      </c>
      <c r="D17" s="22">
        <f t="shared" si="0"/>
        <v>11</v>
      </c>
      <c r="E17" s="43">
        <f t="shared" ca="1" si="5"/>
        <v>4.7200000000000003E-4</v>
      </c>
      <c r="F17" s="22">
        <f t="shared" si="2"/>
        <v>11</v>
      </c>
      <c r="G17" s="43">
        <f t="shared" ca="1" si="3"/>
        <v>5.664E-4</v>
      </c>
    </row>
    <row r="18" spans="1:7">
      <c r="A18" s="22">
        <f t="shared" si="4"/>
        <v>12</v>
      </c>
      <c r="B18" s="71">
        <v>4.4799999999999999E-4</v>
      </c>
      <c r="C18" s="71">
        <v>4.4799999999999999E-4</v>
      </c>
      <c r="D18" s="22">
        <f t="shared" si="0"/>
        <v>12</v>
      </c>
      <c r="E18" s="43">
        <f t="shared" ca="1" si="5"/>
        <v>3.9280000000000001E-4</v>
      </c>
      <c r="F18" s="22">
        <f t="shared" si="2"/>
        <v>12</v>
      </c>
      <c r="G18" s="43">
        <f t="shared" ca="1" si="3"/>
        <v>4.7135999999999999E-4</v>
      </c>
    </row>
    <row r="19" spans="1:7">
      <c r="A19" s="22">
        <f t="shared" si="4"/>
        <v>13</v>
      </c>
      <c r="B19" s="71">
        <v>4.9100000000000001E-4</v>
      </c>
      <c r="C19" s="71">
        <v>4.9100000000000001E-4</v>
      </c>
      <c r="D19" s="22">
        <f t="shared" si="0"/>
        <v>13</v>
      </c>
      <c r="E19" s="43">
        <f t="shared" ca="1" si="5"/>
        <v>3.5200000000000005E-4</v>
      </c>
      <c r="F19" s="22">
        <f t="shared" si="2"/>
        <v>13</v>
      </c>
      <c r="G19" s="43">
        <f t="shared" ca="1" si="3"/>
        <v>4.2240000000000002E-4</v>
      </c>
    </row>
    <row r="20" spans="1:7">
      <c r="A20" s="22">
        <f t="shared" si="4"/>
        <v>14</v>
      </c>
      <c r="B20" s="71">
        <v>5.4799999999999998E-4</v>
      </c>
      <c r="C20" s="71">
        <v>5.4799999999999998E-4</v>
      </c>
      <c r="D20" s="22">
        <f t="shared" si="0"/>
        <v>14</v>
      </c>
      <c r="E20" s="43">
        <f t="shared" ca="1" si="5"/>
        <v>3.4240000000000003E-4</v>
      </c>
      <c r="F20" s="22">
        <f t="shared" si="2"/>
        <v>14</v>
      </c>
      <c r="G20" s="43">
        <f t="shared" ca="1" si="3"/>
        <v>4.1087999999999997E-4</v>
      </c>
    </row>
    <row r="21" spans="1:7">
      <c r="A21" s="22">
        <f t="shared" si="4"/>
        <v>15</v>
      </c>
      <c r="B21" s="71">
        <v>6.1399999999999996E-4</v>
      </c>
      <c r="C21" s="71">
        <v>6.1399999999999996E-4</v>
      </c>
      <c r="D21" s="22">
        <f t="shared" si="0"/>
        <v>15</v>
      </c>
      <c r="E21" s="43">
        <f t="shared" ca="1" si="5"/>
        <v>3.5840000000000004E-4</v>
      </c>
      <c r="F21" s="22">
        <f t="shared" si="2"/>
        <v>15</v>
      </c>
      <c r="G21" s="43">
        <f t="shared" ca="1" si="3"/>
        <v>4.3008E-4</v>
      </c>
    </row>
    <row r="22" spans="1:7">
      <c r="A22" s="22">
        <f t="shared" si="4"/>
        <v>16</v>
      </c>
      <c r="B22" s="71">
        <v>6.8000000000000005E-4</v>
      </c>
      <c r="C22" s="71">
        <v>6.8000000000000005E-4</v>
      </c>
      <c r="D22" s="22">
        <f t="shared" si="0"/>
        <v>16</v>
      </c>
      <c r="E22" s="43">
        <f t="shared" ca="1" si="5"/>
        <v>3.9280000000000001E-4</v>
      </c>
      <c r="F22" s="22">
        <f t="shared" si="2"/>
        <v>16</v>
      </c>
      <c r="G22" s="43">
        <f t="shared" ca="1" si="3"/>
        <v>4.7135999999999999E-4</v>
      </c>
    </row>
    <row r="23" spans="1:7">
      <c r="A23" s="22">
        <f t="shared" si="4"/>
        <v>17</v>
      </c>
      <c r="B23" s="71">
        <v>7.4299999999999995E-4</v>
      </c>
      <c r="C23" s="71">
        <v>7.4299999999999995E-4</v>
      </c>
      <c r="D23" s="22">
        <f t="shared" si="0"/>
        <v>17</v>
      </c>
      <c r="E23" s="43">
        <f t="shared" ca="1" si="5"/>
        <v>4.3840000000000003E-4</v>
      </c>
      <c r="F23" s="22">
        <f t="shared" si="2"/>
        <v>17</v>
      </c>
      <c r="G23" s="43">
        <f t="shared" ca="1" si="3"/>
        <v>5.2607999999999995E-4</v>
      </c>
    </row>
    <row r="24" spans="1:7">
      <c r="A24" s="22">
        <f t="shared" si="4"/>
        <v>18</v>
      </c>
      <c r="B24" s="71">
        <v>8.0000000000000004E-4</v>
      </c>
      <c r="C24" s="71">
        <v>8.0000000000000004E-4</v>
      </c>
      <c r="D24" s="22">
        <f t="shared" si="0"/>
        <v>18</v>
      </c>
      <c r="E24" s="43">
        <f t="shared" ca="1" si="5"/>
        <v>4.9120000000000001E-4</v>
      </c>
      <c r="F24" s="22">
        <f t="shared" si="2"/>
        <v>18</v>
      </c>
      <c r="G24" s="43">
        <f t="shared" ca="1" si="3"/>
        <v>5.8943999999999999E-4</v>
      </c>
    </row>
    <row r="25" spans="1:7">
      <c r="A25" s="22">
        <f t="shared" si="4"/>
        <v>19</v>
      </c>
      <c r="B25" s="71">
        <v>8.4800000000000001E-4</v>
      </c>
      <c r="C25" s="71">
        <v>8.4800000000000001E-4</v>
      </c>
      <c r="D25" s="22">
        <f t="shared" si="0"/>
        <v>19</v>
      </c>
      <c r="E25" s="43">
        <f t="shared" ca="1" si="5"/>
        <v>5.440000000000001E-4</v>
      </c>
      <c r="F25" s="22">
        <f t="shared" si="2"/>
        <v>19</v>
      </c>
      <c r="G25" s="43">
        <f t="shared" ca="1" si="3"/>
        <v>6.5280000000000004E-4</v>
      </c>
    </row>
    <row r="26" spans="1:7">
      <c r="A26" s="22">
        <f t="shared" si="4"/>
        <v>20</v>
      </c>
      <c r="B26" s="71">
        <v>8.8800000000000001E-4</v>
      </c>
      <c r="C26" s="71">
        <v>8.8800000000000001E-4</v>
      </c>
      <c r="D26" s="22">
        <f t="shared" si="0"/>
        <v>20</v>
      </c>
      <c r="E26" s="43">
        <f t="shared" ca="1" si="5"/>
        <v>5.9440000000000003E-4</v>
      </c>
      <c r="F26" s="22">
        <f t="shared" si="2"/>
        <v>20</v>
      </c>
      <c r="G26" s="43">
        <f t="shared" ca="1" si="3"/>
        <v>7.1327999999999995E-4</v>
      </c>
    </row>
    <row r="27" spans="1:7">
      <c r="A27" s="22">
        <f t="shared" si="4"/>
        <v>21</v>
      </c>
      <c r="B27" s="71">
        <v>9.2000000000000003E-4</v>
      </c>
      <c r="C27" s="71">
        <v>9.2000000000000003E-4</v>
      </c>
      <c r="D27" s="22">
        <f t="shared" si="0"/>
        <v>21</v>
      </c>
      <c r="E27" s="43">
        <f t="shared" ca="1" si="5"/>
        <v>6.4000000000000005E-4</v>
      </c>
      <c r="F27" s="22">
        <f t="shared" si="2"/>
        <v>21</v>
      </c>
      <c r="G27" s="43">
        <f t="shared" ca="1" si="3"/>
        <v>7.6800000000000002E-4</v>
      </c>
    </row>
    <row r="28" spans="1:7">
      <c r="A28" s="22">
        <f t="shared" si="4"/>
        <v>22</v>
      </c>
      <c r="B28" s="71">
        <v>9.4200000000000002E-4</v>
      </c>
      <c r="C28" s="71">
        <v>9.4200000000000002E-4</v>
      </c>
      <c r="D28" s="22">
        <f t="shared" si="0"/>
        <v>22</v>
      </c>
      <c r="E28" s="43">
        <f t="shared" ca="1" si="5"/>
        <v>6.7840000000000001E-4</v>
      </c>
      <c r="F28" s="22">
        <f t="shared" si="2"/>
        <v>22</v>
      </c>
      <c r="G28" s="43">
        <f t="shared" ca="1" si="3"/>
        <v>8.1408000000000001E-4</v>
      </c>
    </row>
    <row r="29" spans="1:7">
      <c r="A29" s="22">
        <f t="shared" si="4"/>
        <v>23</v>
      </c>
      <c r="B29" s="71">
        <v>9.6000000000000002E-4</v>
      </c>
      <c r="C29" s="71">
        <v>9.6000000000000002E-4</v>
      </c>
      <c r="D29" s="22">
        <f t="shared" si="0"/>
        <v>23</v>
      </c>
      <c r="E29" s="43">
        <f t="shared" ca="1" si="5"/>
        <v>7.1040000000000003E-4</v>
      </c>
      <c r="F29" s="22">
        <f t="shared" si="2"/>
        <v>23</v>
      </c>
      <c r="G29" s="43">
        <f t="shared" ca="1" si="3"/>
        <v>8.5247999999999997E-4</v>
      </c>
    </row>
    <row r="30" spans="1:7">
      <c r="A30" s="22">
        <f t="shared" si="4"/>
        <v>24</v>
      </c>
      <c r="B30" s="71">
        <v>9.7400000000000004E-4</v>
      </c>
      <c r="C30" s="71">
        <v>9.7400000000000004E-4</v>
      </c>
      <c r="D30" s="22">
        <f t="shared" si="0"/>
        <v>24</v>
      </c>
      <c r="E30" s="43">
        <f t="shared" ca="1" si="5"/>
        <v>7.3600000000000011E-4</v>
      </c>
      <c r="F30" s="22">
        <f t="shared" si="2"/>
        <v>24</v>
      </c>
      <c r="G30" s="43">
        <f t="shared" ca="1" si="3"/>
        <v>8.832E-4</v>
      </c>
    </row>
    <row r="31" spans="1:7">
      <c r="A31" s="22">
        <f t="shared" si="4"/>
        <v>25</v>
      </c>
      <c r="B31" s="71">
        <v>9.8400000000000007E-4</v>
      </c>
      <c r="C31" s="71">
        <v>9.8400000000000007E-4</v>
      </c>
      <c r="D31" s="22">
        <f t="shared" si="0"/>
        <v>25</v>
      </c>
      <c r="E31" s="43">
        <f t="shared" ca="1" si="5"/>
        <v>7.536000000000001E-4</v>
      </c>
      <c r="F31" s="22">
        <f t="shared" si="2"/>
        <v>25</v>
      </c>
      <c r="G31" s="43">
        <f t="shared" ca="1" si="3"/>
        <v>9.0432000000000002E-4</v>
      </c>
    </row>
    <row r="32" spans="1:7">
      <c r="A32" s="22">
        <f t="shared" si="4"/>
        <v>26</v>
      </c>
      <c r="B32" s="71">
        <v>9.9400000000000009E-4</v>
      </c>
      <c r="C32" s="71">
        <v>9.9400000000000009E-4</v>
      </c>
      <c r="D32" s="22">
        <f t="shared" si="0"/>
        <v>26</v>
      </c>
      <c r="E32" s="43">
        <f t="shared" ca="1" si="5"/>
        <v>7.6800000000000002E-4</v>
      </c>
      <c r="F32" s="22">
        <f t="shared" si="2"/>
        <v>26</v>
      </c>
      <c r="G32" s="43">
        <f t="shared" ca="1" si="3"/>
        <v>9.2159999999999996E-4</v>
      </c>
    </row>
    <row r="33" spans="1:7">
      <c r="A33" s="22">
        <f t="shared" si="4"/>
        <v>27</v>
      </c>
      <c r="B33" s="71">
        <v>1.0039999999999999E-3</v>
      </c>
      <c r="C33" s="71">
        <v>1.0039999999999999E-3</v>
      </c>
      <c r="D33" s="22">
        <f t="shared" si="0"/>
        <v>27</v>
      </c>
      <c r="E33" s="43">
        <f t="shared" ca="1" si="5"/>
        <v>7.7920000000000007E-4</v>
      </c>
      <c r="F33" s="22">
        <f t="shared" si="2"/>
        <v>27</v>
      </c>
      <c r="G33" s="43">
        <f t="shared" ca="1" si="3"/>
        <v>9.3504000000000005E-4</v>
      </c>
    </row>
    <row r="34" spans="1:7">
      <c r="A34" s="22">
        <f t="shared" si="4"/>
        <v>28</v>
      </c>
      <c r="B34" s="71">
        <v>1.016E-3</v>
      </c>
      <c r="C34" s="71">
        <v>1.016E-3</v>
      </c>
      <c r="D34" s="22">
        <f t="shared" si="0"/>
        <v>28</v>
      </c>
      <c r="E34" s="43">
        <f t="shared" ca="1" si="5"/>
        <v>7.8720000000000005E-4</v>
      </c>
      <c r="F34" s="22">
        <f t="shared" si="2"/>
        <v>28</v>
      </c>
      <c r="G34" s="43">
        <f t="shared" ca="1" si="3"/>
        <v>9.4464000000000006E-4</v>
      </c>
    </row>
    <row r="35" spans="1:7">
      <c r="A35" s="22">
        <f t="shared" si="4"/>
        <v>29</v>
      </c>
      <c r="B35" s="71">
        <v>1.034E-3</v>
      </c>
      <c r="C35" s="71">
        <v>1.034E-3</v>
      </c>
      <c r="D35" s="22">
        <f t="shared" si="0"/>
        <v>29</v>
      </c>
      <c r="E35" s="43">
        <f t="shared" ca="1" si="5"/>
        <v>7.9520000000000014E-4</v>
      </c>
      <c r="F35" s="22">
        <f t="shared" si="2"/>
        <v>29</v>
      </c>
      <c r="G35" s="43">
        <f t="shared" ca="1" si="3"/>
        <v>9.5424000000000008E-4</v>
      </c>
    </row>
    <row r="36" spans="1:7">
      <c r="A36" s="22">
        <f t="shared" si="4"/>
        <v>30</v>
      </c>
      <c r="B36" s="71">
        <v>1.0560000000000001E-3</v>
      </c>
      <c r="C36" s="71">
        <v>1.0560000000000001E-3</v>
      </c>
      <c r="D36" s="22">
        <f t="shared" si="0"/>
        <v>30</v>
      </c>
      <c r="E36" s="43">
        <f t="shared" ca="1" si="5"/>
        <v>8.0320000000000001E-4</v>
      </c>
      <c r="F36" s="22">
        <f t="shared" si="2"/>
        <v>30</v>
      </c>
      <c r="G36" s="43">
        <f t="shared" ca="1" si="3"/>
        <v>9.6383999999999988E-4</v>
      </c>
    </row>
    <row r="37" spans="1:7">
      <c r="A37" s="22">
        <f t="shared" si="4"/>
        <v>31</v>
      </c>
      <c r="B37" s="71">
        <v>1.083E-3</v>
      </c>
      <c r="C37" s="71">
        <v>1.083E-3</v>
      </c>
      <c r="D37" s="22">
        <f t="shared" si="0"/>
        <v>31</v>
      </c>
      <c r="E37" s="43">
        <f t="shared" ca="1" si="5"/>
        <v>8.1280000000000002E-4</v>
      </c>
      <c r="F37" s="22">
        <f t="shared" si="2"/>
        <v>31</v>
      </c>
      <c r="G37" s="43">
        <f t="shared" ca="1" si="3"/>
        <v>9.7535999999999999E-4</v>
      </c>
    </row>
    <row r="38" spans="1:7">
      <c r="A38" s="22">
        <f t="shared" si="4"/>
        <v>32</v>
      </c>
      <c r="B38" s="71">
        <v>1.1199999999999999E-3</v>
      </c>
      <c r="C38" s="71">
        <v>1.1199999999999999E-3</v>
      </c>
      <c r="D38" s="22">
        <f t="shared" ref="D38:D69" si="6">A38</f>
        <v>32</v>
      </c>
      <c r="E38" s="43">
        <f t="shared" ca="1" si="5"/>
        <v>8.2720000000000005E-4</v>
      </c>
      <c r="F38" s="22">
        <f t="shared" ref="F38:F69" si="7">A38</f>
        <v>32</v>
      </c>
      <c r="G38" s="43">
        <f t="shared" ref="G38:G69" ca="1" si="8">IFERROR(IF(Sex=0,B38,C35)*$G$2,0)</f>
        <v>9.9263999999999993E-4</v>
      </c>
    </row>
    <row r="39" spans="1:7">
      <c r="A39" s="22">
        <f t="shared" si="4"/>
        <v>33</v>
      </c>
      <c r="B39" s="71">
        <v>1.1640000000000001E-3</v>
      </c>
      <c r="C39" s="71">
        <v>1.1640000000000001E-3</v>
      </c>
      <c r="D39" s="22">
        <f t="shared" si="6"/>
        <v>33</v>
      </c>
      <c r="E39" s="43">
        <f t="shared" ca="1" si="5"/>
        <v>8.4480000000000015E-4</v>
      </c>
      <c r="F39" s="22">
        <f t="shared" si="7"/>
        <v>33</v>
      </c>
      <c r="G39" s="43">
        <f t="shared" ca="1" si="8"/>
        <v>1.0137600000000001E-3</v>
      </c>
    </row>
    <row r="40" spans="1:7">
      <c r="A40" s="22">
        <f t="shared" si="4"/>
        <v>34</v>
      </c>
      <c r="B40" s="71">
        <v>1.2179999999999999E-3</v>
      </c>
      <c r="C40" s="71">
        <v>1.2179999999999999E-3</v>
      </c>
      <c r="D40" s="22">
        <f t="shared" si="6"/>
        <v>34</v>
      </c>
      <c r="E40" s="43">
        <f t="shared" ref="E40:E71" ca="1" si="9">IFERROR(IF(Sex=0,B40,C37)*$E$2,0)</f>
        <v>8.6640000000000003E-4</v>
      </c>
      <c r="F40" s="22">
        <f t="shared" si="7"/>
        <v>34</v>
      </c>
      <c r="G40" s="43">
        <f t="shared" ca="1" si="8"/>
        <v>1.0396799999999999E-3</v>
      </c>
    </row>
    <row r="41" spans="1:7">
      <c r="A41" s="22">
        <f t="shared" si="4"/>
        <v>35</v>
      </c>
      <c r="B41" s="71">
        <v>1.2819999999999999E-3</v>
      </c>
      <c r="C41" s="71">
        <v>1.2819999999999999E-3</v>
      </c>
      <c r="D41" s="22">
        <f t="shared" si="6"/>
        <v>35</v>
      </c>
      <c r="E41" s="43">
        <f t="shared" ca="1" si="9"/>
        <v>8.9599999999999999E-4</v>
      </c>
      <c r="F41" s="22">
        <f t="shared" si="7"/>
        <v>35</v>
      </c>
      <c r="G41" s="43">
        <f t="shared" ca="1" si="8"/>
        <v>1.0751999999999999E-3</v>
      </c>
    </row>
    <row r="42" spans="1:7">
      <c r="A42" s="22">
        <f t="shared" si="4"/>
        <v>36</v>
      </c>
      <c r="B42" s="71">
        <v>1.358E-3</v>
      </c>
      <c r="C42" s="71">
        <v>1.358E-3</v>
      </c>
      <c r="D42" s="22">
        <f t="shared" si="6"/>
        <v>36</v>
      </c>
      <c r="E42" s="43">
        <f t="shared" ca="1" si="9"/>
        <v>9.3120000000000008E-4</v>
      </c>
      <c r="F42" s="22">
        <f t="shared" si="7"/>
        <v>36</v>
      </c>
      <c r="G42" s="43">
        <f t="shared" ca="1" si="8"/>
        <v>1.1174400000000001E-3</v>
      </c>
    </row>
    <row r="43" spans="1:7">
      <c r="A43" s="22">
        <f t="shared" si="4"/>
        <v>37</v>
      </c>
      <c r="B43" s="71">
        <v>1.446E-3</v>
      </c>
      <c r="C43" s="71">
        <v>1.446E-3</v>
      </c>
      <c r="D43" s="22">
        <f t="shared" si="6"/>
        <v>37</v>
      </c>
      <c r="E43" s="43">
        <f t="shared" ca="1" si="9"/>
        <v>9.7439999999999994E-4</v>
      </c>
      <c r="F43" s="22">
        <f t="shared" si="7"/>
        <v>37</v>
      </c>
      <c r="G43" s="43">
        <f t="shared" ca="1" si="8"/>
        <v>1.1692799999999998E-3</v>
      </c>
    </row>
    <row r="44" spans="1:7">
      <c r="A44" s="22">
        <f t="shared" si="4"/>
        <v>38</v>
      </c>
      <c r="B44" s="71">
        <v>1.5499999999999999E-3</v>
      </c>
      <c r="C44" s="71">
        <v>1.5499999999999999E-3</v>
      </c>
      <c r="D44" s="22">
        <f t="shared" si="6"/>
        <v>38</v>
      </c>
      <c r="E44" s="43">
        <f t="shared" ca="1" si="9"/>
        <v>1.0256E-3</v>
      </c>
      <c r="F44" s="22">
        <f t="shared" si="7"/>
        <v>38</v>
      </c>
      <c r="G44" s="43">
        <f t="shared" ca="1" si="8"/>
        <v>1.2307199999999998E-3</v>
      </c>
    </row>
    <row r="45" spans="1:7">
      <c r="A45" s="22">
        <f t="shared" si="4"/>
        <v>39</v>
      </c>
      <c r="B45" s="71">
        <v>1.6670000000000001E-3</v>
      </c>
      <c r="C45" s="71">
        <v>1.6670000000000001E-3</v>
      </c>
      <c r="D45" s="22">
        <f t="shared" si="6"/>
        <v>39</v>
      </c>
      <c r="E45" s="43">
        <f t="shared" ca="1" si="9"/>
        <v>1.0864000000000002E-3</v>
      </c>
      <c r="F45" s="22">
        <f t="shared" si="7"/>
        <v>39</v>
      </c>
      <c r="G45" s="43">
        <f t="shared" ca="1" si="8"/>
        <v>1.30368E-3</v>
      </c>
    </row>
    <row r="46" spans="1:7">
      <c r="A46" s="22">
        <f t="shared" si="4"/>
        <v>40</v>
      </c>
      <c r="B46" s="71">
        <v>1.802E-3</v>
      </c>
      <c r="C46" s="71">
        <v>1.802E-3</v>
      </c>
      <c r="D46" s="22">
        <f t="shared" si="6"/>
        <v>40</v>
      </c>
      <c r="E46" s="43">
        <f t="shared" ca="1" si="9"/>
        <v>1.1568000000000001E-3</v>
      </c>
      <c r="F46" s="22">
        <f t="shared" si="7"/>
        <v>40</v>
      </c>
      <c r="G46" s="43">
        <f t="shared" ca="1" si="8"/>
        <v>1.38816E-3</v>
      </c>
    </row>
    <row r="47" spans="1:7">
      <c r="A47" s="22">
        <f t="shared" si="4"/>
        <v>41</v>
      </c>
      <c r="B47" s="71">
        <v>1.9599999999999999E-3</v>
      </c>
      <c r="C47" s="71">
        <v>1.9599999999999999E-3</v>
      </c>
      <c r="D47" s="22">
        <f t="shared" si="6"/>
        <v>41</v>
      </c>
      <c r="E47" s="43">
        <f t="shared" ca="1" si="9"/>
        <v>1.24E-3</v>
      </c>
      <c r="F47" s="22">
        <f t="shared" si="7"/>
        <v>41</v>
      </c>
      <c r="G47" s="43">
        <f t="shared" ca="1" si="8"/>
        <v>1.488E-3</v>
      </c>
    </row>
    <row r="48" spans="1:7">
      <c r="A48" s="22">
        <f t="shared" si="4"/>
        <v>42</v>
      </c>
      <c r="B48" s="71">
        <v>2.14E-3</v>
      </c>
      <c r="C48" s="71">
        <v>2.14E-3</v>
      </c>
      <c r="D48" s="22">
        <f t="shared" si="6"/>
        <v>42</v>
      </c>
      <c r="E48" s="43">
        <f t="shared" ca="1" si="9"/>
        <v>1.3336000000000001E-3</v>
      </c>
      <c r="F48" s="22">
        <f t="shared" si="7"/>
        <v>42</v>
      </c>
      <c r="G48" s="43">
        <f t="shared" ca="1" si="8"/>
        <v>1.6003199999999999E-3</v>
      </c>
    </row>
    <row r="49" spans="1:7">
      <c r="A49" s="22">
        <f t="shared" si="4"/>
        <v>43</v>
      </c>
      <c r="B49" s="71">
        <v>2.3500000000000001E-3</v>
      </c>
      <c r="C49" s="71">
        <v>2.3500000000000001E-3</v>
      </c>
      <c r="D49" s="22">
        <f t="shared" si="6"/>
        <v>43</v>
      </c>
      <c r="E49" s="43">
        <f t="shared" ca="1" si="9"/>
        <v>1.4416000000000001E-3</v>
      </c>
      <c r="F49" s="22">
        <f t="shared" si="7"/>
        <v>43</v>
      </c>
      <c r="G49" s="43">
        <f t="shared" ca="1" si="8"/>
        <v>1.72992E-3</v>
      </c>
    </row>
    <row r="50" spans="1:7">
      <c r="A50" s="22">
        <f t="shared" si="4"/>
        <v>44</v>
      </c>
      <c r="B50" s="71">
        <v>2.5920000000000001E-3</v>
      </c>
      <c r="C50" s="71">
        <v>2.5920000000000001E-3</v>
      </c>
      <c r="D50" s="22">
        <f t="shared" si="6"/>
        <v>44</v>
      </c>
      <c r="E50" s="43">
        <f t="shared" ca="1" si="9"/>
        <v>1.5679999999999999E-3</v>
      </c>
      <c r="F50" s="22">
        <f t="shared" si="7"/>
        <v>44</v>
      </c>
      <c r="G50" s="43">
        <f t="shared" ca="1" si="8"/>
        <v>1.8815999999999998E-3</v>
      </c>
    </row>
    <row r="51" spans="1:7">
      <c r="A51" s="22">
        <f t="shared" si="4"/>
        <v>45</v>
      </c>
      <c r="B51" s="71">
        <v>2.8739999999999998E-3</v>
      </c>
      <c r="C51" s="71">
        <v>2.8739999999999998E-3</v>
      </c>
      <c r="D51" s="22">
        <f t="shared" si="6"/>
        <v>45</v>
      </c>
      <c r="E51" s="43">
        <f t="shared" ca="1" si="9"/>
        <v>1.712E-3</v>
      </c>
      <c r="F51" s="22">
        <f t="shared" si="7"/>
        <v>45</v>
      </c>
      <c r="G51" s="43">
        <f t="shared" ca="1" si="8"/>
        <v>2.0544000000000001E-3</v>
      </c>
    </row>
    <row r="52" spans="1:7">
      <c r="A52" s="22">
        <f t="shared" si="4"/>
        <v>46</v>
      </c>
      <c r="B52" s="71">
        <v>3.1970000000000002E-3</v>
      </c>
      <c r="C52" s="71">
        <v>3.1970000000000002E-3</v>
      </c>
      <c r="D52" s="22">
        <f t="shared" si="6"/>
        <v>46</v>
      </c>
      <c r="E52" s="43">
        <f t="shared" ca="1" si="9"/>
        <v>1.8800000000000002E-3</v>
      </c>
      <c r="F52" s="22">
        <f t="shared" si="7"/>
        <v>46</v>
      </c>
      <c r="G52" s="43">
        <f t="shared" ca="1" si="8"/>
        <v>2.2560000000000002E-3</v>
      </c>
    </row>
    <row r="53" spans="1:7">
      <c r="A53" s="22">
        <f t="shared" si="4"/>
        <v>47</v>
      </c>
      <c r="B53" s="71">
        <v>3.5660000000000002E-3</v>
      </c>
      <c r="C53" s="71">
        <v>3.5660000000000002E-3</v>
      </c>
      <c r="D53" s="22">
        <f t="shared" si="6"/>
        <v>47</v>
      </c>
      <c r="E53" s="43">
        <f t="shared" ca="1" si="9"/>
        <v>2.0736000000000001E-3</v>
      </c>
      <c r="F53" s="22">
        <f t="shared" si="7"/>
        <v>47</v>
      </c>
      <c r="G53" s="43">
        <f t="shared" ca="1" si="8"/>
        <v>2.48832E-3</v>
      </c>
    </row>
    <row r="54" spans="1:7">
      <c r="A54" s="22">
        <f t="shared" si="4"/>
        <v>48</v>
      </c>
      <c r="B54" s="71">
        <v>3.9820000000000003E-3</v>
      </c>
      <c r="C54" s="71">
        <v>3.9820000000000003E-3</v>
      </c>
      <c r="D54" s="22">
        <f t="shared" si="6"/>
        <v>48</v>
      </c>
      <c r="E54" s="43">
        <f t="shared" ca="1" si="9"/>
        <v>2.2991999999999999E-3</v>
      </c>
      <c r="F54" s="22">
        <f t="shared" si="7"/>
        <v>48</v>
      </c>
      <c r="G54" s="43">
        <f t="shared" ca="1" si="8"/>
        <v>2.7590399999999999E-3</v>
      </c>
    </row>
    <row r="55" spans="1:7">
      <c r="A55" s="22">
        <f t="shared" si="4"/>
        <v>49</v>
      </c>
      <c r="B55" s="71">
        <v>4.4429999999999999E-3</v>
      </c>
      <c r="C55" s="71">
        <v>4.4429999999999999E-3</v>
      </c>
      <c r="D55" s="22">
        <f t="shared" si="6"/>
        <v>49</v>
      </c>
      <c r="E55" s="43">
        <f t="shared" ca="1" si="9"/>
        <v>2.5576000000000002E-3</v>
      </c>
      <c r="F55" s="22">
        <f t="shared" si="7"/>
        <v>49</v>
      </c>
      <c r="G55" s="43">
        <f t="shared" ca="1" si="8"/>
        <v>3.0691200000000003E-3</v>
      </c>
    </row>
    <row r="56" spans="1:7">
      <c r="A56" s="22">
        <f t="shared" si="4"/>
        <v>50</v>
      </c>
      <c r="B56" s="71">
        <v>4.9459999999999999E-3</v>
      </c>
      <c r="C56" s="71">
        <v>4.9459999999999999E-3</v>
      </c>
      <c r="D56" s="22">
        <f t="shared" si="6"/>
        <v>50</v>
      </c>
      <c r="E56" s="43">
        <f t="shared" ca="1" si="9"/>
        <v>2.8528000000000004E-3</v>
      </c>
      <c r="F56" s="22">
        <f t="shared" si="7"/>
        <v>50</v>
      </c>
      <c r="G56" s="43">
        <f t="shared" ca="1" si="8"/>
        <v>3.4233599999999999E-3</v>
      </c>
    </row>
    <row r="57" spans="1:7">
      <c r="A57" s="22">
        <f t="shared" si="4"/>
        <v>51</v>
      </c>
      <c r="B57" s="71">
        <v>5.483E-3</v>
      </c>
      <c r="C57" s="71">
        <v>5.483E-3</v>
      </c>
      <c r="D57" s="22">
        <f t="shared" si="6"/>
        <v>51</v>
      </c>
      <c r="E57" s="43">
        <f t="shared" ca="1" si="9"/>
        <v>3.1856000000000002E-3</v>
      </c>
      <c r="F57" s="22">
        <f t="shared" si="7"/>
        <v>51</v>
      </c>
      <c r="G57" s="43">
        <f t="shared" ca="1" si="8"/>
        <v>3.8227199999999999E-3</v>
      </c>
    </row>
    <row r="58" spans="1:7">
      <c r="A58" s="22">
        <f t="shared" si="4"/>
        <v>52</v>
      </c>
      <c r="B58" s="71">
        <v>6.0499999999999998E-3</v>
      </c>
      <c r="C58" s="71">
        <v>6.0499999999999998E-3</v>
      </c>
      <c r="D58" s="22">
        <f t="shared" si="6"/>
        <v>52</v>
      </c>
      <c r="E58" s="43">
        <f t="shared" ca="1" si="9"/>
        <v>3.5544000000000001E-3</v>
      </c>
      <c r="F58" s="22">
        <f t="shared" si="7"/>
        <v>52</v>
      </c>
      <c r="G58" s="43">
        <f t="shared" ca="1" si="8"/>
        <v>4.2652799999999998E-3</v>
      </c>
    </row>
    <row r="59" spans="1:7">
      <c r="A59" s="22">
        <f t="shared" si="4"/>
        <v>53</v>
      </c>
      <c r="B59" s="71">
        <v>6.6420000000000003E-3</v>
      </c>
      <c r="C59" s="71">
        <v>6.6420000000000003E-3</v>
      </c>
      <c r="D59" s="22">
        <f t="shared" si="6"/>
        <v>53</v>
      </c>
      <c r="E59" s="43">
        <f t="shared" ca="1" si="9"/>
        <v>3.9567999999999999E-3</v>
      </c>
      <c r="F59" s="22">
        <f t="shared" si="7"/>
        <v>53</v>
      </c>
      <c r="G59" s="43">
        <f t="shared" ca="1" si="8"/>
        <v>4.7481599999999995E-3</v>
      </c>
    </row>
    <row r="60" spans="1:7">
      <c r="A60" s="22">
        <f t="shared" si="4"/>
        <v>54</v>
      </c>
      <c r="B60" s="71">
        <v>7.2560000000000003E-3</v>
      </c>
      <c r="C60" s="71">
        <v>7.2560000000000003E-3</v>
      </c>
      <c r="D60" s="22">
        <f t="shared" si="6"/>
        <v>54</v>
      </c>
      <c r="E60" s="43">
        <f t="shared" ca="1" si="9"/>
        <v>4.3864000000000004E-3</v>
      </c>
      <c r="F60" s="22">
        <f t="shared" si="7"/>
        <v>54</v>
      </c>
      <c r="G60" s="43">
        <f t="shared" ca="1" si="8"/>
        <v>5.2636799999999997E-3</v>
      </c>
    </row>
    <row r="61" spans="1:7">
      <c r="A61" s="22">
        <f t="shared" si="4"/>
        <v>55</v>
      </c>
      <c r="B61" s="71">
        <v>7.8879999999999992E-3</v>
      </c>
      <c r="C61" s="71">
        <v>7.8879999999999992E-3</v>
      </c>
      <c r="D61" s="22">
        <f t="shared" si="6"/>
        <v>55</v>
      </c>
      <c r="E61" s="43">
        <f t="shared" ca="1" si="9"/>
        <v>4.8400000000000006E-3</v>
      </c>
      <c r="F61" s="22">
        <f t="shared" si="7"/>
        <v>55</v>
      </c>
      <c r="G61" s="43">
        <f t="shared" ca="1" si="8"/>
        <v>5.8079999999999998E-3</v>
      </c>
    </row>
    <row r="62" spans="1:7">
      <c r="A62" s="22">
        <f t="shared" si="4"/>
        <v>56</v>
      </c>
      <c r="B62" s="71">
        <v>8.5419999999999992E-3</v>
      </c>
      <c r="C62" s="71">
        <v>8.5419999999999992E-3</v>
      </c>
      <c r="D62" s="22">
        <f t="shared" si="6"/>
        <v>56</v>
      </c>
      <c r="E62" s="43">
        <f t="shared" ca="1" si="9"/>
        <v>5.3136000000000008E-3</v>
      </c>
      <c r="F62" s="22">
        <f t="shared" si="7"/>
        <v>56</v>
      </c>
      <c r="G62" s="43">
        <f t="shared" ca="1" si="8"/>
        <v>6.3763200000000004E-3</v>
      </c>
    </row>
    <row r="63" spans="1:7">
      <c r="A63" s="22">
        <f t="shared" si="4"/>
        <v>57</v>
      </c>
      <c r="B63" s="71">
        <v>9.2250000000000006E-3</v>
      </c>
      <c r="C63" s="71">
        <v>9.2250000000000006E-3</v>
      </c>
      <c r="D63" s="22">
        <f t="shared" si="6"/>
        <v>57</v>
      </c>
      <c r="E63" s="43">
        <f t="shared" ca="1" si="9"/>
        <v>5.8048000000000006E-3</v>
      </c>
      <c r="F63" s="22">
        <f t="shared" si="7"/>
        <v>57</v>
      </c>
      <c r="G63" s="43">
        <f t="shared" ca="1" si="8"/>
        <v>6.9657599999999997E-3</v>
      </c>
    </row>
    <row r="64" spans="1:7">
      <c r="A64" s="22">
        <f t="shared" si="4"/>
        <v>58</v>
      </c>
      <c r="B64" s="71">
        <v>9.9439999999999997E-3</v>
      </c>
      <c r="C64" s="71">
        <v>9.9439999999999997E-3</v>
      </c>
      <c r="D64" s="22">
        <f t="shared" si="6"/>
        <v>58</v>
      </c>
      <c r="E64" s="43">
        <f t="shared" ca="1" si="9"/>
        <v>6.3103999999999999E-3</v>
      </c>
      <c r="F64" s="22">
        <f t="shared" si="7"/>
        <v>58</v>
      </c>
      <c r="G64" s="43">
        <f t="shared" ca="1" si="8"/>
        <v>7.5724799999999986E-3</v>
      </c>
    </row>
    <row r="65" spans="1:7">
      <c r="A65" s="22">
        <f t="shared" si="4"/>
        <v>59</v>
      </c>
      <c r="B65" s="71">
        <v>1.0710000000000001E-2</v>
      </c>
      <c r="C65" s="71">
        <v>1.0710000000000001E-2</v>
      </c>
      <c r="D65" s="22">
        <f t="shared" si="6"/>
        <v>59</v>
      </c>
      <c r="E65" s="43">
        <f t="shared" ca="1" si="9"/>
        <v>6.8335999999999996E-3</v>
      </c>
      <c r="F65" s="22">
        <f t="shared" si="7"/>
        <v>59</v>
      </c>
      <c r="G65" s="43">
        <f t="shared" ca="1" si="8"/>
        <v>8.2003199999999988E-3</v>
      </c>
    </row>
    <row r="66" spans="1:7">
      <c r="A66" s="22">
        <f t="shared" si="4"/>
        <v>60</v>
      </c>
      <c r="B66" s="71">
        <v>1.1534000000000001E-2</v>
      </c>
      <c r="C66" s="71">
        <v>1.1534000000000001E-2</v>
      </c>
      <c r="D66" s="22">
        <f t="shared" si="6"/>
        <v>60</v>
      </c>
      <c r="E66" s="43">
        <f t="shared" ca="1" si="9"/>
        <v>7.3800000000000011E-3</v>
      </c>
      <c r="F66" s="22">
        <f t="shared" si="7"/>
        <v>60</v>
      </c>
      <c r="G66" s="43">
        <f t="shared" ca="1" si="8"/>
        <v>8.856000000000001E-3</v>
      </c>
    </row>
    <row r="67" spans="1:7">
      <c r="A67" s="22">
        <f t="shared" si="4"/>
        <v>61</v>
      </c>
      <c r="B67" s="71">
        <v>1.243E-2</v>
      </c>
      <c r="C67" s="71">
        <v>1.243E-2</v>
      </c>
      <c r="D67" s="22">
        <f t="shared" si="6"/>
        <v>61</v>
      </c>
      <c r="E67" s="43">
        <f t="shared" ca="1" si="9"/>
        <v>7.9552000000000008E-3</v>
      </c>
      <c r="F67" s="22">
        <f t="shared" si="7"/>
        <v>61</v>
      </c>
      <c r="G67" s="43">
        <f t="shared" ca="1" si="8"/>
        <v>9.5462399999999992E-3</v>
      </c>
    </row>
    <row r="68" spans="1:7">
      <c r="A68" s="22">
        <f t="shared" si="4"/>
        <v>62</v>
      </c>
      <c r="B68" s="71">
        <v>1.3414000000000001E-2</v>
      </c>
      <c r="C68" s="71">
        <v>1.3414000000000001E-2</v>
      </c>
      <c r="D68" s="22">
        <f t="shared" si="6"/>
        <v>62</v>
      </c>
      <c r="E68" s="43">
        <f t="shared" ca="1" si="9"/>
        <v>8.568000000000001E-3</v>
      </c>
      <c r="F68" s="22">
        <f t="shared" si="7"/>
        <v>62</v>
      </c>
      <c r="G68" s="43">
        <f t="shared" ca="1" si="8"/>
        <v>1.02816E-2</v>
      </c>
    </row>
    <row r="69" spans="1:7">
      <c r="A69" s="22">
        <f t="shared" si="4"/>
        <v>63</v>
      </c>
      <c r="B69" s="71">
        <v>1.4496E-2</v>
      </c>
      <c r="C69" s="71">
        <v>1.4496E-2</v>
      </c>
      <c r="D69" s="22">
        <f t="shared" si="6"/>
        <v>63</v>
      </c>
      <c r="E69" s="43">
        <f t="shared" ca="1" si="9"/>
        <v>9.2272000000000014E-3</v>
      </c>
      <c r="F69" s="22">
        <f t="shared" si="7"/>
        <v>63</v>
      </c>
      <c r="G69" s="43">
        <f t="shared" ca="1" si="8"/>
        <v>1.107264E-2</v>
      </c>
    </row>
    <row r="70" spans="1:7">
      <c r="A70" s="22">
        <f t="shared" si="4"/>
        <v>64</v>
      </c>
      <c r="B70" s="71">
        <v>1.5689999999999999E-2</v>
      </c>
      <c r="C70" s="71">
        <v>1.5689999999999999E-2</v>
      </c>
      <c r="D70" s="22">
        <f t="shared" ref="D70:D106" si="10">A70</f>
        <v>64</v>
      </c>
      <c r="E70" s="43">
        <f t="shared" ca="1" si="9"/>
        <v>9.9440000000000014E-3</v>
      </c>
      <c r="F70" s="22">
        <f t="shared" ref="F70:F106" si="11">A70</f>
        <v>64</v>
      </c>
      <c r="G70" s="43">
        <f t="shared" ref="G70:G101" ca="1" si="12">IFERROR(IF(Sex=0,B70,C67)*$G$2,0)</f>
        <v>1.19328E-2</v>
      </c>
    </row>
    <row r="71" spans="1:7">
      <c r="A71" s="22">
        <f t="shared" si="4"/>
        <v>65</v>
      </c>
      <c r="B71" s="71">
        <v>1.7010000000000001E-2</v>
      </c>
      <c r="C71" s="71">
        <v>1.7010000000000001E-2</v>
      </c>
      <c r="D71" s="22">
        <f t="shared" si="10"/>
        <v>65</v>
      </c>
      <c r="E71" s="43">
        <f t="shared" ca="1" si="9"/>
        <v>1.0731200000000002E-2</v>
      </c>
      <c r="F71" s="22">
        <f t="shared" si="11"/>
        <v>65</v>
      </c>
      <c r="G71" s="43">
        <f t="shared" ca="1" si="12"/>
        <v>1.287744E-2</v>
      </c>
    </row>
    <row r="72" spans="1:7">
      <c r="A72" s="22">
        <f t="shared" ref="A72:A106" si="13">A71+1</f>
        <v>66</v>
      </c>
      <c r="B72" s="71">
        <v>1.8461999999999999E-2</v>
      </c>
      <c r="C72" s="71">
        <v>1.8461999999999999E-2</v>
      </c>
      <c r="D72" s="22">
        <f t="shared" si="10"/>
        <v>66</v>
      </c>
      <c r="E72" s="43">
        <f t="shared" ref="E72:E103" ca="1" si="14">IFERROR(IF(Sex=0,B72,C69)*$E$2,0)</f>
        <v>1.1596800000000001E-2</v>
      </c>
      <c r="F72" s="22">
        <f t="shared" si="11"/>
        <v>66</v>
      </c>
      <c r="G72" s="43">
        <f t="shared" ca="1" si="12"/>
        <v>1.391616E-2</v>
      </c>
    </row>
    <row r="73" spans="1:7">
      <c r="A73" s="22">
        <f t="shared" si="13"/>
        <v>67</v>
      </c>
      <c r="B73" s="71">
        <v>2.0060999999999999E-2</v>
      </c>
      <c r="C73" s="71">
        <v>2.0060999999999999E-2</v>
      </c>
      <c r="D73" s="22">
        <f t="shared" si="10"/>
        <v>67</v>
      </c>
      <c r="E73" s="43">
        <f t="shared" ca="1" si="14"/>
        <v>1.2552000000000001E-2</v>
      </c>
      <c r="F73" s="22">
        <f t="shared" si="11"/>
        <v>67</v>
      </c>
      <c r="G73" s="43">
        <f t="shared" ca="1" si="12"/>
        <v>1.5062399999999998E-2</v>
      </c>
    </row>
    <row r="74" spans="1:7">
      <c r="A74" s="22">
        <f t="shared" si="13"/>
        <v>68</v>
      </c>
      <c r="B74" s="71">
        <v>2.1819999999999999E-2</v>
      </c>
      <c r="C74" s="71">
        <v>2.1819999999999999E-2</v>
      </c>
      <c r="D74" s="22">
        <f t="shared" si="10"/>
        <v>68</v>
      </c>
      <c r="E74" s="43">
        <f t="shared" ca="1" si="14"/>
        <v>1.3608000000000002E-2</v>
      </c>
      <c r="F74" s="22">
        <f t="shared" si="11"/>
        <v>68</v>
      </c>
      <c r="G74" s="43">
        <f t="shared" ca="1" si="12"/>
        <v>1.63296E-2</v>
      </c>
    </row>
    <row r="75" spans="1:7">
      <c r="A75" s="22">
        <f t="shared" si="13"/>
        <v>69</v>
      </c>
      <c r="B75" s="71">
        <v>2.3746E-2</v>
      </c>
      <c r="C75" s="71">
        <v>2.3746E-2</v>
      </c>
      <c r="D75" s="22">
        <f t="shared" si="10"/>
        <v>69</v>
      </c>
      <c r="E75" s="43">
        <f t="shared" ca="1" si="14"/>
        <v>1.4769600000000001E-2</v>
      </c>
      <c r="F75" s="22">
        <f t="shared" si="11"/>
        <v>69</v>
      </c>
      <c r="G75" s="43">
        <f t="shared" ca="1" si="12"/>
        <v>1.772352E-2</v>
      </c>
    </row>
    <row r="76" spans="1:7">
      <c r="A76" s="22">
        <f t="shared" si="13"/>
        <v>70</v>
      </c>
      <c r="B76" s="71">
        <v>2.5855E-2</v>
      </c>
      <c r="C76" s="71">
        <v>2.5855E-2</v>
      </c>
      <c r="D76" s="22">
        <f t="shared" si="10"/>
        <v>70</v>
      </c>
      <c r="E76" s="43">
        <f t="shared" ca="1" si="14"/>
        <v>1.6048799999999998E-2</v>
      </c>
      <c r="F76" s="22">
        <f t="shared" si="11"/>
        <v>70</v>
      </c>
      <c r="G76" s="43">
        <f t="shared" ca="1" si="12"/>
        <v>1.9258559999999997E-2</v>
      </c>
    </row>
    <row r="77" spans="1:7">
      <c r="A77" s="22">
        <f t="shared" si="13"/>
        <v>71</v>
      </c>
      <c r="B77" s="71">
        <v>2.8160000000000001E-2</v>
      </c>
      <c r="C77" s="71">
        <v>2.8160000000000001E-2</v>
      </c>
      <c r="D77" s="22">
        <f t="shared" si="10"/>
        <v>71</v>
      </c>
      <c r="E77" s="43">
        <f t="shared" ca="1" si="14"/>
        <v>1.7455999999999999E-2</v>
      </c>
      <c r="F77" s="22">
        <f t="shared" si="11"/>
        <v>71</v>
      </c>
      <c r="G77" s="43">
        <f t="shared" ca="1" si="12"/>
        <v>2.0947199999999999E-2</v>
      </c>
    </row>
    <row r="78" spans="1:7">
      <c r="A78" s="22">
        <f t="shared" si="13"/>
        <v>72</v>
      </c>
      <c r="B78" s="71">
        <v>3.0672999999999999E-2</v>
      </c>
      <c r="C78" s="71">
        <v>3.0672999999999999E-2</v>
      </c>
      <c r="D78" s="22">
        <f t="shared" si="10"/>
        <v>72</v>
      </c>
      <c r="E78" s="43">
        <f t="shared" ca="1" si="14"/>
        <v>1.8996800000000001E-2</v>
      </c>
      <c r="F78" s="22">
        <f t="shared" si="11"/>
        <v>72</v>
      </c>
      <c r="G78" s="43">
        <f t="shared" ca="1" si="12"/>
        <v>2.2796159999999999E-2</v>
      </c>
    </row>
    <row r="79" spans="1:7">
      <c r="A79" s="22">
        <f t="shared" si="13"/>
        <v>73</v>
      </c>
      <c r="B79" s="71">
        <v>3.3411999999999997E-2</v>
      </c>
      <c r="C79" s="71">
        <v>3.3411999999999997E-2</v>
      </c>
      <c r="D79" s="22">
        <f t="shared" si="10"/>
        <v>73</v>
      </c>
      <c r="E79" s="43">
        <f t="shared" ca="1" si="14"/>
        <v>2.0684000000000001E-2</v>
      </c>
      <c r="F79" s="22">
        <f t="shared" si="11"/>
        <v>73</v>
      </c>
      <c r="G79" s="43">
        <f t="shared" ca="1" si="12"/>
        <v>2.4820799999999997E-2</v>
      </c>
    </row>
    <row r="80" spans="1:7">
      <c r="A80" s="22">
        <f t="shared" si="13"/>
        <v>74</v>
      </c>
      <c r="B80" s="71">
        <v>3.6394000000000003E-2</v>
      </c>
      <c r="C80" s="71">
        <v>3.6394000000000003E-2</v>
      </c>
      <c r="D80" s="22">
        <f t="shared" si="10"/>
        <v>74</v>
      </c>
      <c r="E80" s="43">
        <f t="shared" ca="1" si="14"/>
        <v>2.2528000000000003E-2</v>
      </c>
      <c r="F80" s="22">
        <f t="shared" si="11"/>
        <v>74</v>
      </c>
      <c r="G80" s="43">
        <f t="shared" ca="1" si="12"/>
        <v>2.7033600000000001E-2</v>
      </c>
    </row>
    <row r="81" spans="1:7">
      <c r="A81" s="22">
        <f t="shared" si="13"/>
        <v>75</v>
      </c>
      <c r="B81" s="71">
        <v>3.9636999999999999E-2</v>
      </c>
      <c r="C81" s="71">
        <v>3.9636999999999999E-2</v>
      </c>
      <c r="D81" s="22">
        <f t="shared" si="10"/>
        <v>75</v>
      </c>
      <c r="E81" s="43">
        <f t="shared" ca="1" si="14"/>
        <v>2.4538400000000002E-2</v>
      </c>
      <c r="F81" s="22">
        <f t="shared" si="11"/>
        <v>75</v>
      </c>
      <c r="G81" s="43">
        <f t="shared" ca="1" si="12"/>
        <v>2.9446079999999999E-2</v>
      </c>
    </row>
    <row r="82" spans="1:7">
      <c r="A82" s="22">
        <f t="shared" si="13"/>
        <v>76</v>
      </c>
      <c r="B82" s="71">
        <v>4.3161999999999999E-2</v>
      </c>
      <c r="C82" s="71">
        <v>4.3161999999999999E-2</v>
      </c>
      <c r="D82" s="22">
        <f t="shared" si="10"/>
        <v>76</v>
      </c>
      <c r="E82" s="43">
        <f t="shared" ca="1" si="14"/>
        <v>2.6729599999999999E-2</v>
      </c>
      <c r="F82" s="22">
        <f t="shared" si="11"/>
        <v>76</v>
      </c>
      <c r="G82" s="43">
        <f t="shared" ca="1" si="12"/>
        <v>3.2075519999999996E-2</v>
      </c>
    </row>
    <row r="83" spans="1:7">
      <c r="A83" s="22">
        <f t="shared" si="13"/>
        <v>77</v>
      </c>
      <c r="B83" s="71">
        <v>4.6990999999999998E-2</v>
      </c>
      <c r="C83" s="71">
        <v>4.6990999999999998E-2</v>
      </c>
      <c r="D83" s="22">
        <f t="shared" si="10"/>
        <v>77</v>
      </c>
      <c r="E83" s="43">
        <f t="shared" ca="1" si="14"/>
        <v>2.9115200000000004E-2</v>
      </c>
      <c r="F83" s="22">
        <f t="shared" si="11"/>
        <v>77</v>
      </c>
      <c r="G83" s="43">
        <f t="shared" ca="1" si="12"/>
        <v>3.4938240000000002E-2</v>
      </c>
    </row>
    <row r="84" spans="1:7">
      <c r="A84" s="22">
        <f t="shared" si="13"/>
        <v>78</v>
      </c>
      <c r="B84" s="71">
        <v>5.1150000000000001E-2</v>
      </c>
      <c r="C84" s="71">
        <v>5.1150000000000001E-2</v>
      </c>
      <c r="D84" s="22">
        <f t="shared" si="10"/>
        <v>78</v>
      </c>
      <c r="E84" s="43">
        <f t="shared" ca="1" si="14"/>
        <v>3.1709599999999998E-2</v>
      </c>
      <c r="F84" s="22">
        <f t="shared" si="11"/>
        <v>78</v>
      </c>
      <c r="G84" s="43">
        <f t="shared" ca="1" si="12"/>
        <v>3.8051519999999998E-2</v>
      </c>
    </row>
    <row r="85" spans="1:7">
      <c r="A85" s="22">
        <f t="shared" si="13"/>
        <v>79</v>
      </c>
      <c r="B85" s="71">
        <v>5.5662000000000003E-2</v>
      </c>
      <c r="C85" s="71">
        <v>5.5662000000000003E-2</v>
      </c>
      <c r="D85" s="22">
        <f t="shared" si="10"/>
        <v>79</v>
      </c>
      <c r="E85" s="43">
        <f t="shared" ca="1" si="14"/>
        <v>3.4529600000000001E-2</v>
      </c>
      <c r="F85" s="22">
        <f t="shared" si="11"/>
        <v>79</v>
      </c>
      <c r="G85" s="43">
        <f t="shared" ca="1" si="12"/>
        <v>4.1435519999999997E-2</v>
      </c>
    </row>
    <row r="86" spans="1:7">
      <c r="A86" s="22">
        <f t="shared" si="13"/>
        <v>80</v>
      </c>
      <c r="B86" s="71">
        <v>6.0558000000000001E-2</v>
      </c>
      <c r="C86" s="71">
        <v>6.0558000000000001E-2</v>
      </c>
      <c r="D86" s="22">
        <f t="shared" si="10"/>
        <v>80</v>
      </c>
      <c r="E86" s="43">
        <f t="shared" ca="1" si="14"/>
        <v>3.7592800000000003E-2</v>
      </c>
      <c r="F86" s="22">
        <f t="shared" si="11"/>
        <v>80</v>
      </c>
      <c r="G86" s="43">
        <f t="shared" ca="1" si="12"/>
        <v>4.5111359999999996E-2</v>
      </c>
    </row>
    <row r="87" spans="1:7">
      <c r="A87" s="22">
        <f t="shared" si="13"/>
        <v>81</v>
      </c>
      <c r="B87" s="71">
        <v>6.5869999999999998E-2</v>
      </c>
      <c r="C87" s="71">
        <v>6.5869999999999998E-2</v>
      </c>
      <c r="D87" s="22">
        <f t="shared" si="10"/>
        <v>81</v>
      </c>
      <c r="E87" s="43">
        <f t="shared" ca="1" si="14"/>
        <v>4.0920000000000005E-2</v>
      </c>
      <c r="F87" s="22">
        <f t="shared" si="11"/>
        <v>81</v>
      </c>
      <c r="G87" s="43">
        <f t="shared" ca="1" si="12"/>
        <v>4.9104000000000002E-2</v>
      </c>
    </row>
    <row r="88" spans="1:7">
      <c r="A88" s="22">
        <f t="shared" si="13"/>
        <v>82</v>
      </c>
      <c r="B88" s="71">
        <v>7.1629999999999999E-2</v>
      </c>
      <c r="C88" s="71">
        <v>7.1629999999999999E-2</v>
      </c>
      <c r="D88" s="22">
        <f t="shared" si="10"/>
        <v>82</v>
      </c>
      <c r="E88" s="43">
        <f t="shared" ca="1" si="14"/>
        <v>4.4529600000000003E-2</v>
      </c>
      <c r="F88" s="22">
        <f t="shared" si="11"/>
        <v>82</v>
      </c>
      <c r="G88" s="43">
        <f t="shared" ca="1" si="12"/>
        <v>5.343552E-2</v>
      </c>
    </row>
    <row r="89" spans="1:7">
      <c r="A89" s="22">
        <f t="shared" si="13"/>
        <v>83</v>
      </c>
      <c r="B89" s="71">
        <v>7.7876000000000001E-2</v>
      </c>
      <c r="C89" s="71">
        <v>7.7876000000000001E-2</v>
      </c>
      <c r="D89" s="22">
        <f t="shared" si="10"/>
        <v>83</v>
      </c>
      <c r="E89" s="43">
        <f t="shared" ca="1" si="14"/>
        <v>4.8446400000000001E-2</v>
      </c>
      <c r="F89" s="22">
        <f t="shared" si="11"/>
        <v>83</v>
      </c>
      <c r="G89" s="43">
        <f t="shared" ca="1" si="12"/>
        <v>5.8135679999999995E-2</v>
      </c>
    </row>
    <row r="90" spans="1:7">
      <c r="A90" s="22">
        <f t="shared" si="13"/>
        <v>84</v>
      </c>
      <c r="B90" s="71">
        <v>8.4644999999999998E-2</v>
      </c>
      <c r="C90" s="71">
        <v>8.4644999999999998E-2</v>
      </c>
      <c r="D90" s="22">
        <f t="shared" si="10"/>
        <v>84</v>
      </c>
      <c r="E90" s="43">
        <f t="shared" ca="1" si="14"/>
        <v>5.2696E-2</v>
      </c>
      <c r="F90" s="22">
        <f t="shared" si="11"/>
        <v>84</v>
      </c>
      <c r="G90" s="43">
        <f t="shared" ca="1" si="12"/>
        <v>6.3235199999999991E-2</v>
      </c>
    </row>
    <row r="91" spans="1:7">
      <c r="A91" s="22">
        <f t="shared" si="13"/>
        <v>85</v>
      </c>
      <c r="B91" s="71">
        <v>9.1981999999999994E-2</v>
      </c>
      <c r="C91" s="71">
        <v>9.1981999999999994E-2</v>
      </c>
      <c r="D91" s="22">
        <f t="shared" si="10"/>
        <v>85</v>
      </c>
      <c r="E91" s="43">
        <f t="shared" ca="1" si="14"/>
        <v>5.7304000000000001E-2</v>
      </c>
      <c r="F91" s="22">
        <f t="shared" si="11"/>
        <v>85</v>
      </c>
      <c r="G91" s="43">
        <f t="shared" ca="1" si="12"/>
        <v>6.8764800000000001E-2</v>
      </c>
    </row>
    <row r="92" spans="1:7">
      <c r="A92" s="22">
        <f t="shared" si="13"/>
        <v>86</v>
      </c>
      <c r="B92" s="71">
        <v>9.9930000000000005E-2</v>
      </c>
      <c r="C92" s="71">
        <v>9.9930000000000005E-2</v>
      </c>
      <c r="D92" s="22">
        <f t="shared" si="10"/>
        <v>86</v>
      </c>
      <c r="E92" s="43">
        <f t="shared" ca="1" si="14"/>
        <v>6.2300800000000003E-2</v>
      </c>
      <c r="F92" s="22">
        <f t="shared" si="11"/>
        <v>86</v>
      </c>
      <c r="G92" s="43">
        <f t="shared" ca="1" si="12"/>
        <v>7.4760960000000001E-2</v>
      </c>
    </row>
    <row r="93" spans="1:7">
      <c r="A93" s="22">
        <f t="shared" si="13"/>
        <v>87</v>
      </c>
      <c r="B93" s="71">
        <v>0.10854</v>
      </c>
      <c r="C93" s="71">
        <v>0.10854</v>
      </c>
      <c r="D93" s="22">
        <f t="shared" si="10"/>
        <v>87</v>
      </c>
      <c r="E93" s="43">
        <f t="shared" ca="1" si="14"/>
        <v>6.7715999999999998E-2</v>
      </c>
      <c r="F93" s="22">
        <f t="shared" si="11"/>
        <v>87</v>
      </c>
      <c r="G93" s="43">
        <f t="shared" ca="1" si="12"/>
        <v>8.125919999999999E-2</v>
      </c>
    </row>
    <row r="94" spans="1:7">
      <c r="A94" s="22">
        <f t="shared" si="13"/>
        <v>88</v>
      </c>
      <c r="B94" s="71">
        <v>0.117866</v>
      </c>
      <c r="C94" s="71">
        <v>0.117866</v>
      </c>
      <c r="D94" s="22">
        <f t="shared" si="10"/>
        <v>88</v>
      </c>
      <c r="E94" s="43">
        <f t="shared" ca="1" si="14"/>
        <v>7.3585600000000001E-2</v>
      </c>
      <c r="F94" s="22">
        <f t="shared" si="11"/>
        <v>88</v>
      </c>
      <c r="G94" s="43">
        <f t="shared" ca="1" si="12"/>
        <v>8.8302719999999987E-2</v>
      </c>
    </row>
    <row r="95" spans="1:7">
      <c r="A95" s="22">
        <f t="shared" si="13"/>
        <v>89</v>
      </c>
      <c r="B95" s="71">
        <v>0.12796299999999999</v>
      </c>
      <c r="C95" s="71">
        <v>0.12796299999999999</v>
      </c>
      <c r="D95" s="22">
        <f t="shared" si="10"/>
        <v>89</v>
      </c>
      <c r="E95" s="43">
        <f t="shared" ca="1" si="14"/>
        <v>7.9944000000000015E-2</v>
      </c>
      <c r="F95" s="22">
        <f t="shared" si="11"/>
        <v>89</v>
      </c>
      <c r="G95" s="43">
        <f t="shared" ca="1" si="12"/>
        <v>9.5932799999999999E-2</v>
      </c>
    </row>
    <row r="96" spans="1:7">
      <c r="A96" s="22">
        <f t="shared" si="13"/>
        <v>90</v>
      </c>
      <c r="B96" s="71">
        <v>0.13889399999999999</v>
      </c>
      <c r="C96" s="71">
        <v>0.13889399999999999</v>
      </c>
      <c r="D96" s="22">
        <f t="shared" si="10"/>
        <v>90</v>
      </c>
      <c r="E96" s="43">
        <f t="shared" ca="1" si="14"/>
        <v>8.6832000000000006E-2</v>
      </c>
      <c r="F96" s="22">
        <f t="shared" si="11"/>
        <v>90</v>
      </c>
      <c r="G96" s="43">
        <f t="shared" ca="1" si="12"/>
        <v>0.1041984</v>
      </c>
    </row>
    <row r="97" spans="1:7">
      <c r="A97" s="22">
        <f t="shared" si="13"/>
        <v>91</v>
      </c>
      <c r="B97" s="71">
        <v>0.150727</v>
      </c>
      <c r="C97" s="71">
        <v>0.150727</v>
      </c>
      <c r="D97" s="22">
        <f t="shared" si="10"/>
        <v>91</v>
      </c>
      <c r="E97" s="43">
        <f t="shared" ca="1" si="14"/>
        <v>9.429280000000001E-2</v>
      </c>
      <c r="F97" s="22">
        <f t="shared" si="11"/>
        <v>91</v>
      </c>
      <c r="G97" s="43">
        <f t="shared" ca="1" si="12"/>
        <v>0.11315135999999999</v>
      </c>
    </row>
    <row r="98" spans="1:7">
      <c r="A98" s="22">
        <f t="shared" si="13"/>
        <v>92</v>
      </c>
      <c r="B98" s="71">
        <v>0.16353200000000001</v>
      </c>
      <c r="C98" s="71">
        <v>0.16353200000000001</v>
      </c>
      <c r="D98" s="22">
        <f t="shared" si="10"/>
        <v>92</v>
      </c>
      <c r="E98" s="43">
        <f t="shared" ca="1" si="14"/>
        <v>0.1023704</v>
      </c>
      <c r="F98" s="22">
        <f t="shared" si="11"/>
        <v>92</v>
      </c>
      <c r="G98" s="43">
        <f t="shared" ca="1" si="12"/>
        <v>0.12284447999999999</v>
      </c>
    </row>
    <row r="99" spans="1:7">
      <c r="A99" s="22">
        <f t="shared" si="13"/>
        <v>93</v>
      </c>
      <c r="B99" s="71">
        <v>0.17738599999999999</v>
      </c>
      <c r="C99" s="71">
        <v>0.17738599999999999</v>
      </c>
      <c r="D99" s="22">
        <f t="shared" si="10"/>
        <v>93</v>
      </c>
      <c r="E99" s="43">
        <f t="shared" ca="1" si="14"/>
        <v>0.1111152</v>
      </c>
      <c r="F99" s="22">
        <f t="shared" si="11"/>
        <v>93</v>
      </c>
      <c r="G99" s="43">
        <f t="shared" ca="1" si="12"/>
        <v>0.13333824</v>
      </c>
    </row>
    <row r="100" spans="1:7">
      <c r="A100" s="22">
        <f t="shared" si="13"/>
        <v>94</v>
      </c>
      <c r="B100" s="71">
        <v>0.19237399999999999</v>
      </c>
      <c r="C100" s="71">
        <v>0.19237399999999999</v>
      </c>
      <c r="D100" s="22">
        <f t="shared" si="10"/>
        <v>94</v>
      </c>
      <c r="E100" s="43">
        <f t="shared" ca="1" si="14"/>
        <v>0.12058160000000001</v>
      </c>
      <c r="F100" s="22">
        <f t="shared" si="11"/>
        <v>94</v>
      </c>
      <c r="G100" s="43">
        <f t="shared" ca="1" si="12"/>
        <v>0.14469792000000001</v>
      </c>
    </row>
    <row r="101" spans="1:7">
      <c r="A101" s="22">
        <f t="shared" si="13"/>
        <v>95</v>
      </c>
      <c r="B101" s="71">
        <v>0.20858399999999999</v>
      </c>
      <c r="C101" s="71">
        <v>0.20858399999999999</v>
      </c>
      <c r="D101" s="22">
        <f t="shared" si="10"/>
        <v>95</v>
      </c>
      <c r="E101" s="43">
        <f t="shared" ca="1" si="14"/>
        <v>0.13082560000000001</v>
      </c>
      <c r="F101" s="22">
        <f t="shared" si="11"/>
        <v>95</v>
      </c>
      <c r="G101" s="43">
        <f t="shared" ca="1" si="12"/>
        <v>0.15699072</v>
      </c>
    </row>
    <row r="102" spans="1:7">
      <c r="A102" s="22">
        <f t="shared" si="13"/>
        <v>96</v>
      </c>
      <c r="B102" s="71">
        <v>0.22611400000000001</v>
      </c>
      <c r="C102" s="71">
        <v>0.22611400000000001</v>
      </c>
      <c r="D102" s="22">
        <f t="shared" si="10"/>
        <v>96</v>
      </c>
      <c r="E102" s="43">
        <f t="shared" ca="1" si="14"/>
        <v>0.1419088</v>
      </c>
      <c r="F102" s="22">
        <f t="shared" si="11"/>
        <v>96</v>
      </c>
      <c r="G102" s="43">
        <f t="shared" ref="G102:G106" ca="1" si="15">IFERROR(IF(Sex=0,B102,C99)*$G$2,0)</f>
        <v>0.17029055999999998</v>
      </c>
    </row>
    <row r="103" spans="1:7">
      <c r="A103" s="22">
        <f t="shared" si="13"/>
        <v>97</v>
      </c>
      <c r="B103" s="71">
        <v>0.24506700000000001</v>
      </c>
      <c r="C103" s="71">
        <v>0.24506700000000001</v>
      </c>
      <c r="D103" s="22">
        <f t="shared" si="10"/>
        <v>97</v>
      </c>
      <c r="E103" s="43">
        <f t="shared" ca="1" si="14"/>
        <v>0.15389920000000001</v>
      </c>
      <c r="F103" s="22">
        <f t="shared" si="11"/>
        <v>97</v>
      </c>
      <c r="G103" s="43">
        <f t="shared" ca="1" si="15"/>
        <v>0.18467903999999999</v>
      </c>
    </row>
    <row r="104" spans="1:7">
      <c r="A104" s="22">
        <f t="shared" si="13"/>
        <v>98</v>
      </c>
      <c r="B104" s="71">
        <v>0.26555400000000001</v>
      </c>
      <c r="C104" s="71">
        <v>0.26555400000000001</v>
      </c>
      <c r="D104" s="22">
        <f t="shared" si="10"/>
        <v>98</v>
      </c>
      <c r="E104" s="43">
        <f t="shared" ref="E104:E106" ca="1" si="16">IFERROR(IF(Sex=0,B104,C101)*$E$2,0)</f>
        <v>0.16686719999999999</v>
      </c>
      <c r="F104" s="22">
        <f t="shared" si="11"/>
        <v>98</v>
      </c>
      <c r="G104" s="43">
        <f t="shared" ca="1" si="15"/>
        <v>0.20024064</v>
      </c>
    </row>
    <row r="105" spans="1:7">
      <c r="A105" s="22">
        <f t="shared" si="13"/>
        <v>99</v>
      </c>
      <c r="B105" s="71">
        <v>0.28770000000000001</v>
      </c>
      <c r="C105" s="71">
        <v>0.28770000000000001</v>
      </c>
      <c r="D105" s="22">
        <f t="shared" si="10"/>
        <v>99</v>
      </c>
      <c r="E105" s="43">
        <f t="shared" ca="1" si="16"/>
        <v>0.18089120000000003</v>
      </c>
      <c r="F105" s="22">
        <f t="shared" si="11"/>
        <v>99</v>
      </c>
      <c r="G105" s="43">
        <f t="shared" ca="1" si="15"/>
        <v>0.21706944</v>
      </c>
    </row>
    <row r="106" spans="1:7">
      <c r="A106" s="23">
        <f t="shared" si="13"/>
        <v>100</v>
      </c>
      <c r="B106" s="72">
        <v>0.31162800000000002</v>
      </c>
      <c r="C106" s="77">
        <v>0.31162800000000002</v>
      </c>
      <c r="D106" s="23">
        <f t="shared" si="10"/>
        <v>100</v>
      </c>
      <c r="E106" s="43">
        <f t="shared" ca="1" si="16"/>
        <v>0.19605360000000002</v>
      </c>
      <c r="F106" s="23">
        <f t="shared" si="11"/>
        <v>100</v>
      </c>
      <c r="G106" s="43">
        <f t="shared" ca="1" si="15"/>
        <v>0.23526432</v>
      </c>
    </row>
  </sheetData>
  <mergeCells count="2">
    <mergeCell ref="D4:E4"/>
    <mergeCell ref="F4:G4"/>
  </mergeCells>
  <pageMargins left="0.7" right="0.7" top="0.75" bottom="0.75" header="0.3" footer="0.3"/>
  <pageSetup paperSize="9" orientation="portrait" horizontalDpi="300" verticalDpi="300" r:id="rId1"/>
  <ignoredErrors>
    <ignoredError sqref="F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2" tint="-9.9978637043366805E-2"/>
  </sheetPr>
  <dimension ref="A1:E84"/>
  <sheetViews>
    <sheetView zoomScale="75" zoomScaleNormal="75" workbookViewId="0">
      <selection activeCell="D5" sqref="D5"/>
    </sheetView>
  </sheetViews>
  <sheetFormatPr defaultColWidth="9.140625" defaultRowHeight="15"/>
  <cols>
    <col min="1" max="1" width="9.140625" style="16"/>
    <col min="2" max="3" width="23" style="16" customWidth="1"/>
    <col min="4" max="16384" width="9.140625" style="153"/>
  </cols>
  <sheetData>
    <row r="1" spans="1:5" ht="18.75">
      <c r="A1" s="150" t="s">
        <v>43</v>
      </c>
      <c r="B1" s="148"/>
      <c r="C1" s="148"/>
    </row>
    <row r="2" spans="1:5" ht="18">
      <c r="A2" s="16" t="s">
        <v>44</v>
      </c>
      <c r="B2" s="148"/>
      <c r="C2" s="149">
        <f>Valn_date</f>
        <v>44926</v>
      </c>
    </row>
    <row r="3" spans="1:5" ht="18.75">
      <c r="A3" s="150"/>
      <c r="B3" s="148"/>
      <c r="C3" s="148"/>
    </row>
    <row r="4" spans="1:5" ht="30">
      <c r="A4" s="17" t="s">
        <v>38</v>
      </c>
      <c r="B4" s="151" t="s">
        <v>45</v>
      </c>
      <c r="C4" s="151" t="s">
        <v>46</v>
      </c>
    </row>
    <row r="5" spans="1:5">
      <c r="A5" s="16">
        <v>1</v>
      </c>
      <c r="B5" s="152">
        <v>6.5199999999999994E-2</v>
      </c>
      <c r="C5" s="152">
        <v>6.6099999999999992E-2</v>
      </c>
      <c r="E5" s="171"/>
    </row>
    <row r="6" spans="1:5">
      <c r="A6" s="16">
        <f>+A5+1</f>
        <v>2</v>
      </c>
      <c r="B6" s="152">
        <v>8.0799999999999997E-2</v>
      </c>
      <c r="C6" s="152">
        <v>7.2899999999999993E-2</v>
      </c>
      <c r="E6" s="171"/>
    </row>
    <row r="7" spans="1:5">
      <c r="A7" s="16">
        <f t="shared" ref="A7:A70" si="0">+A6+1</f>
        <v>3</v>
      </c>
      <c r="B7" s="152">
        <v>7.8299999999999995E-2</v>
      </c>
      <c r="C7" s="152">
        <v>8.1500000000000003E-2</v>
      </c>
      <c r="E7" s="171"/>
    </row>
    <row r="8" spans="1:5">
      <c r="A8" s="16">
        <f t="shared" si="0"/>
        <v>4</v>
      </c>
      <c r="B8" s="152">
        <v>6.6699999999999995E-2</v>
      </c>
      <c r="C8" s="152">
        <v>7.7499999999999999E-2</v>
      </c>
      <c r="E8" s="171"/>
    </row>
    <row r="9" spans="1:5">
      <c r="A9" s="16">
        <f t="shared" si="0"/>
        <v>5</v>
      </c>
      <c r="B9" s="152">
        <v>7.5399999999999995E-2</v>
      </c>
      <c r="C9" s="152">
        <v>7.51E-2</v>
      </c>
      <c r="E9" s="171"/>
    </row>
    <row r="10" spans="1:5">
      <c r="A10" s="16">
        <f t="shared" si="0"/>
        <v>6</v>
      </c>
      <c r="B10" s="152">
        <v>6.8199999999999997E-2</v>
      </c>
      <c r="C10" s="152">
        <v>8.43E-2</v>
      </c>
      <c r="E10" s="171"/>
    </row>
    <row r="11" spans="1:5">
      <c r="A11" s="16">
        <f t="shared" si="0"/>
        <v>7</v>
      </c>
      <c r="B11" s="152">
        <v>6.9499999999999992E-2</v>
      </c>
      <c r="C11" s="152">
        <v>7.2800000000000004E-2</v>
      </c>
      <c r="E11" s="171"/>
    </row>
    <row r="12" spans="1:5">
      <c r="A12" s="16">
        <f t="shared" si="0"/>
        <v>8</v>
      </c>
      <c r="B12" s="152">
        <v>8.4599999999999995E-2</v>
      </c>
      <c r="C12" s="152">
        <v>8.2400000000000001E-2</v>
      </c>
      <c r="E12" s="171"/>
    </row>
    <row r="13" spans="1:5">
      <c r="A13" s="16">
        <f t="shared" si="0"/>
        <v>9</v>
      </c>
      <c r="B13" s="152">
        <v>8.4400000000000003E-2</v>
      </c>
      <c r="C13" s="152">
        <v>8.0799999999999997E-2</v>
      </c>
      <c r="E13" s="171"/>
    </row>
    <row r="14" spans="1:5">
      <c r="A14" s="16">
        <f t="shared" si="0"/>
        <v>10</v>
      </c>
      <c r="B14" s="152">
        <v>8.0199999999999994E-2</v>
      </c>
      <c r="C14" s="152">
        <v>6.7299999999999999E-2</v>
      </c>
      <c r="E14" s="171"/>
    </row>
    <row r="15" spans="1:5">
      <c r="A15" s="16">
        <f t="shared" si="0"/>
        <v>11</v>
      </c>
      <c r="B15" s="152">
        <v>8.0100000000000005E-2</v>
      </c>
      <c r="C15" s="152">
        <v>6.9499999999999992E-2</v>
      </c>
      <c r="E15" s="171"/>
    </row>
    <row r="16" spans="1:5">
      <c r="A16" s="16">
        <f t="shared" si="0"/>
        <v>12</v>
      </c>
      <c r="B16" s="152">
        <v>7.8699999999999992E-2</v>
      </c>
      <c r="C16" s="152">
        <v>7.7399999999999997E-2</v>
      </c>
      <c r="E16" s="171"/>
    </row>
    <row r="17" spans="1:5">
      <c r="A17" s="16">
        <f t="shared" si="0"/>
        <v>13</v>
      </c>
      <c r="B17" s="152">
        <v>8.3599999999999994E-2</v>
      </c>
      <c r="C17" s="152">
        <v>6.9999999999999993E-2</v>
      </c>
      <c r="E17" s="171"/>
    </row>
    <row r="18" spans="1:5">
      <c r="A18" s="16">
        <f t="shared" si="0"/>
        <v>14</v>
      </c>
      <c r="B18" s="152">
        <v>7.2099999999999997E-2</v>
      </c>
      <c r="C18" s="152">
        <v>7.3799999999999991E-2</v>
      </c>
      <c r="E18" s="171"/>
    </row>
    <row r="19" spans="1:5">
      <c r="A19" s="16">
        <f t="shared" si="0"/>
        <v>15</v>
      </c>
      <c r="B19" s="152">
        <v>7.5899999999999995E-2</v>
      </c>
      <c r="C19" s="152">
        <v>7.85E-2</v>
      </c>
      <c r="E19" s="171"/>
    </row>
    <row r="20" spans="1:5">
      <c r="A20" s="16">
        <f t="shared" si="0"/>
        <v>16</v>
      </c>
      <c r="B20" s="152">
        <v>6.5699999999999995E-2</v>
      </c>
      <c r="C20" s="152">
        <v>7.9000000000000001E-2</v>
      </c>
      <c r="E20" s="171"/>
    </row>
    <row r="21" spans="1:5">
      <c r="A21" s="16">
        <f t="shared" si="0"/>
        <v>17</v>
      </c>
      <c r="B21" s="152">
        <v>7.0800000000000002E-2</v>
      </c>
      <c r="C21" s="152">
        <v>8.4599999999999995E-2</v>
      </c>
      <c r="E21" s="171"/>
    </row>
    <row r="22" spans="1:5">
      <c r="A22" s="16">
        <f t="shared" si="0"/>
        <v>18</v>
      </c>
      <c r="B22" s="152">
        <v>7.9199999999999993E-2</v>
      </c>
      <c r="C22" s="152">
        <v>7.8199999999999992E-2</v>
      </c>
      <c r="E22" s="171"/>
    </row>
    <row r="23" spans="1:5">
      <c r="A23" s="16">
        <f t="shared" si="0"/>
        <v>19</v>
      </c>
      <c r="B23" s="152">
        <v>6.8199999999999997E-2</v>
      </c>
      <c r="C23" s="152">
        <v>7.3099999999999998E-2</v>
      </c>
      <c r="E23" s="171"/>
    </row>
    <row r="24" spans="1:5">
      <c r="A24" s="16">
        <f t="shared" si="0"/>
        <v>20</v>
      </c>
      <c r="B24" s="152">
        <v>7.3399999999999993E-2</v>
      </c>
      <c r="C24" s="152">
        <v>7.2800000000000004E-2</v>
      </c>
      <c r="E24" s="171"/>
    </row>
    <row r="25" spans="1:5">
      <c r="A25" s="16">
        <f t="shared" si="0"/>
        <v>21</v>
      </c>
      <c r="B25" s="152">
        <v>7.5999999999999998E-2</v>
      </c>
      <c r="C25" s="152">
        <v>8.0399999999999999E-2</v>
      </c>
      <c r="E25" s="171"/>
    </row>
    <row r="26" spans="1:5">
      <c r="A26" s="16">
        <f t="shared" si="0"/>
        <v>22</v>
      </c>
      <c r="B26" s="152">
        <v>7.1899999999999992E-2</v>
      </c>
      <c r="C26" s="152">
        <v>8.0699999999999994E-2</v>
      </c>
      <c r="E26" s="171"/>
    </row>
    <row r="27" spans="1:5">
      <c r="A27" s="16">
        <f t="shared" si="0"/>
        <v>23</v>
      </c>
      <c r="B27" s="152">
        <v>7.3099999999999998E-2</v>
      </c>
      <c r="C27" s="152">
        <v>7.8899999999999998E-2</v>
      </c>
      <c r="E27" s="171"/>
    </row>
    <row r="28" spans="1:5">
      <c r="A28" s="16">
        <f t="shared" si="0"/>
        <v>24</v>
      </c>
      <c r="B28" s="152">
        <v>7.5499999999999998E-2</v>
      </c>
      <c r="C28" s="152">
        <v>7.9699999999999993E-2</v>
      </c>
      <c r="E28" s="171"/>
    </row>
    <row r="29" spans="1:5">
      <c r="A29" s="16">
        <f t="shared" si="0"/>
        <v>25</v>
      </c>
      <c r="B29" s="152">
        <v>7.4700000000000003E-2</v>
      </c>
      <c r="C29" s="152">
        <v>8.3199999999999996E-2</v>
      </c>
      <c r="E29" s="171"/>
    </row>
    <row r="30" spans="1:5">
      <c r="A30" s="16">
        <f t="shared" si="0"/>
        <v>26</v>
      </c>
      <c r="B30" s="152">
        <v>7.4499999999999997E-2</v>
      </c>
      <c r="C30" s="152">
        <v>6.5099999999999991E-2</v>
      </c>
      <c r="E30" s="171"/>
    </row>
    <row r="31" spans="1:5">
      <c r="A31" s="16">
        <f t="shared" si="0"/>
        <v>27</v>
      </c>
      <c r="B31" s="152">
        <v>6.7199999999999996E-2</v>
      </c>
      <c r="C31" s="152">
        <v>7.7799999999999994E-2</v>
      </c>
      <c r="E31" s="171"/>
    </row>
    <row r="32" spans="1:5">
      <c r="A32" s="16">
        <f t="shared" si="0"/>
        <v>28</v>
      </c>
      <c r="B32" s="152">
        <v>7.6100000000000001E-2</v>
      </c>
      <c r="C32" s="152">
        <v>8.2000000000000003E-2</v>
      </c>
      <c r="E32" s="171"/>
    </row>
    <row r="33" spans="1:5">
      <c r="A33" s="16">
        <f t="shared" si="0"/>
        <v>29</v>
      </c>
      <c r="B33" s="152">
        <v>7.039999999999999E-2</v>
      </c>
      <c r="C33" s="152">
        <v>7.6799999999999993E-2</v>
      </c>
      <c r="E33" s="171"/>
    </row>
    <row r="34" spans="1:5">
      <c r="A34" s="16">
        <f t="shared" si="0"/>
        <v>30</v>
      </c>
      <c r="B34" s="152">
        <v>7.1499999999999994E-2</v>
      </c>
      <c r="C34" s="152">
        <v>6.7400000000000002E-2</v>
      </c>
      <c r="E34" s="171"/>
    </row>
    <row r="35" spans="1:5">
      <c r="A35" s="16">
        <f t="shared" si="0"/>
        <v>31</v>
      </c>
      <c r="B35" s="152">
        <v>6.9999999999999993E-2</v>
      </c>
      <c r="C35" s="152">
        <v>7.5600000000000001E-2</v>
      </c>
      <c r="E35" s="171"/>
    </row>
    <row r="36" spans="1:5">
      <c r="A36" s="16">
        <f t="shared" si="0"/>
        <v>32</v>
      </c>
      <c r="B36" s="152">
        <v>7.2899999999999993E-2</v>
      </c>
      <c r="C36" s="152">
        <v>7.0300000000000001E-2</v>
      </c>
      <c r="E36" s="171"/>
    </row>
    <row r="37" spans="1:5">
      <c r="A37" s="16">
        <f t="shared" si="0"/>
        <v>33</v>
      </c>
      <c r="B37" s="152">
        <v>7.669999999999999E-2</v>
      </c>
      <c r="C37" s="152">
        <v>8.1000000000000003E-2</v>
      </c>
      <c r="E37" s="171"/>
    </row>
    <row r="38" spans="1:5">
      <c r="A38" s="16">
        <f t="shared" si="0"/>
        <v>34</v>
      </c>
      <c r="B38" s="152">
        <v>7.1599999999999997E-2</v>
      </c>
      <c r="C38" s="152">
        <v>7.3599999999999999E-2</v>
      </c>
      <c r="E38" s="171"/>
    </row>
    <row r="39" spans="1:5">
      <c r="A39" s="16">
        <f t="shared" si="0"/>
        <v>35</v>
      </c>
      <c r="B39" s="152">
        <v>7.8E-2</v>
      </c>
      <c r="C39" s="152">
        <v>7.2599999999999998E-2</v>
      </c>
      <c r="E39" s="171"/>
    </row>
    <row r="40" spans="1:5">
      <c r="A40" s="16">
        <f t="shared" si="0"/>
        <v>36</v>
      </c>
      <c r="B40" s="152">
        <v>8.14E-2</v>
      </c>
      <c r="C40" s="152">
        <v>7.1999999999999995E-2</v>
      </c>
      <c r="E40" s="171"/>
    </row>
    <row r="41" spans="1:5">
      <c r="A41" s="16">
        <f t="shared" si="0"/>
        <v>37</v>
      </c>
      <c r="B41" s="152">
        <v>8.4999999999999992E-2</v>
      </c>
      <c r="C41" s="152">
        <v>7.9399999999999998E-2</v>
      </c>
      <c r="E41" s="171"/>
    </row>
    <row r="42" spans="1:5">
      <c r="A42" s="16">
        <f t="shared" si="0"/>
        <v>38</v>
      </c>
      <c r="B42" s="152">
        <v>7.2899999999999993E-2</v>
      </c>
      <c r="C42" s="152">
        <v>7.669999999999999E-2</v>
      </c>
      <c r="E42" s="171"/>
    </row>
    <row r="43" spans="1:5">
      <c r="A43" s="16">
        <f t="shared" si="0"/>
        <v>39</v>
      </c>
      <c r="B43" s="152">
        <v>6.7599999999999993E-2</v>
      </c>
      <c r="C43" s="152">
        <v>6.93E-2</v>
      </c>
      <c r="E43" s="171"/>
    </row>
    <row r="44" spans="1:5">
      <c r="A44" s="16">
        <f t="shared" si="0"/>
        <v>40</v>
      </c>
      <c r="B44" s="152">
        <v>6.7099999999999993E-2</v>
      </c>
      <c r="C44" s="152">
        <v>7.5299999999999992E-2</v>
      </c>
      <c r="E44" s="171"/>
    </row>
    <row r="45" spans="1:5">
      <c r="A45" s="16">
        <f t="shared" si="0"/>
        <v>41</v>
      </c>
      <c r="B45" s="152">
        <v>7.7100000000000002E-2</v>
      </c>
      <c r="C45" s="152">
        <v>6.7999999999999991E-2</v>
      </c>
      <c r="E45" s="171"/>
    </row>
    <row r="46" spans="1:5">
      <c r="A46" s="16">
        <f t="shared" si="0"/>
        <v>42</v>
      </c>
      <c r="B46" s="152">
        <v>7.4499999999999997E-2</v>
      </c>
      <c r="C46" s="152">
        <v>7.9899999999999999E-2</v>
      </c>
      <c r="E46" s="171"/>
    </row>
    <row r="47" spans="1:5">
      <c r="A47" s="16">
        <f t="shared" si="0"/>
        <v>43</v>
      </c>
      <c r="B47" s="152">
        <v>7.5799999999999992E-2</v>
      </c>
      <c r="C47" s="152">
        <v>8.3299999999999999E-2</v>
      </c>
      <c r="E47" s="171"/>
    </row>
    <row r="48" spans="1:5">
      <c r="A48" s="16">
        <f t="shared" si="0"/>
        <v>44</v>
      </c>
      <c r="B48" s="152">
        <v>7.3700000000000002E-2</v>
      </c>
      <c r="C48" s="152">
        <v>6.9199999999999998E-2</v>
      </c>
      <c r="E48" s="171"/>
    </row>
    <row r="49" spans="1:5">
      <c r="A49" s="16">
        <f t="shared" si="0"/>
        <v>45</v>
      </c>
      <c r="B49" s="152">
        <v>7.5399999999999995E-2</v>
      </c>
      <c r="C49" s="152">
        <v>6.5500000000000003E-2</v>
      </c>
      <c r="E49" s="171"/>
    </row>
    <row r="50" spans="1:5">
      <c r="A50" s="16">
        <f t="shared" si="0"/>
        <v>46</v>
      </c>
      <c r="B50" s="152">
        <v>7.85E-2</v>
      </c>
      <c r="C50" s="152">
        <v>6.5299999999999997E-2</v>
      </c>
      <c r="E50" s="171"/>
    </row>
    <row r="51" spans="1:5">
      <c r="A51" s="16">
        <f t="shared" si="0"/>
        <v>47</v>
      </c>
      <c r="B51" s="152">
        <v>7.3899999999999993E-2</v>
      </c>
      <c r="C51" s="152">
        <v>6.6400000000000001E-2</v>
      </c>
      <c r="E51" s="171"/>
    </row>
    <row r="52" spans="1:5">
      <c r="A52" s="16">
        <f t="shared" si="0"/>
        <v>48</v>
      </c>
      <c r="B52" s="152">
        <v>7.0099999999999996E-2</v>
      </c>
      <c r="C52" s="152">
        <v>7.4999999999999997E-2</v>
      </c>
      <c r="E52" s="171"/>
    </row>
    <row r="53" spans="1:5">
      <c r="A53" s="16">
        <f t="shared" si="0"/>
        <v>49</v>
      </c>
      <c r="B53" s="152">
        <v>7.4399999999999994E-2</v>
      </c>
      <c r="C53" s="152">
        <v>6.9999999999999993E-2</v>
      </c>
      <c r="E53" s="171"/>
    </row>
    <row r="54" spans="1:5">
      <c r="A54" s="16">
        <f t="shared" si="0"/>
        <v>50</v>
      </c>
      <c r="B54" s="152">
        <v>6.6199999999999995E-2</v>
      </c>
      <c r="C54" s="152">
        <v>7.3599999999999999E-2</v>
      </c>
      <c r="E54" s="171"/>
    </row>
    <row r="55" spans="1:5">
      <c r="A55" s="16">
        <f t="shared" si="0"/>
        <v>51</v>
      </c>
      <c r="B55" s="152">
        <v>7.8899999999999998E-2</v>
      </c>
      <c r="C55" s="152">
        <v>8.2699999999999996E-2</v>
      </c>
      <c r="E55" s="171"/>
    </row>
    <row r="56" spans="1:5">
      <c r="A56" s="16">
        <f t="shared" si="0"/>
        <v>52</v>
      </c>
      <c r="B56" s="152">
        <v>8.3400000000000002E-2</v>
      </c>
      <c r="C56" s="152">
        <v>7.6499999999999999E-2</v>
      </c>
      <c r="E56" s="171"/>
    </row>
    <row r="57" spans="1:5">
      <c r="A57" s="16">
        <f t="shared" si="0"/>
        <v>53</v>
      </c>
      <c r="B57" s="152">
        <v>7.2300000000000003E-2</v>
      </c>
      <c r="C57" s="152">
        <v>7.669999999999999E-2</v>
      </c>
      <c r="E57" s="171"/>
    </row>
    <row r="58" spans="1:5">
      <c r="A58" s="16">
        <f t="shared" si="0"/>
        <v>54</v>
      </c>
      <c r="B58" s="152">
        <v>6.6900000000000001E-2</v>
      </c>
      <c r="C58" s="152">
        <v>8.3299999999999999E-2</v>
      </c>
      <c r="E58" s="171"/>
    </row>
    <row r="59" spans="1:5">
      <c r="A59" s="16">
        <f t="shared" si="0"/>
        <v>55</v>
      </c>
      <c r="B59" s="152">
        <v>7.4399999999999994E-2</v>
      </c>
      <c r="C59" s="152">
        <v>7.85E-2</v>
      </c>
      <c r="E59" s="171"/>
    </row>
    <row r="60" spans="1:5">
      <c r="A60" s="16">
        <f t="shared" si="0"/>
        <v>56</v>
      </c>
      <c r="B60" s="152">
        <v>8.0100000000000005E-2</v>
      </c>
      <c r="C60" s="152">
        <v>7.3300000000000004E-2</v>
      </c>
      <c r="E60" s="171"/>
    </row>
    <row r="61" spans="1:5">
      <c r="A61" s="16">
        <f t="shared" si="0"/>
        <v>57</v>
      </c>
      <c r="B61" s="152">
        <v>7.2499999999999995E-2</v>
      </c>
      <c r="C61" s="152">
        <v>7.0800000000000002E-2</v>
      </c>
      <c r="E61" s="171"/>
    </row>
    <row r="62" spans="1:5">
      <c r="A62" s="16">
        <f t="shared" si="0"/>
        <v>58</v>
      </c>
      <c r="B62" s="152">
        <v>8.3400000000000002E-2</v>
      </c>
      <c r="C62" s="152">
        <v>7.3599999999999999E-2</v>
      </c>
      <c r="E62" s="171"/>
    </row>
    <row r="63" spans="1:5">
      <c r="A63" s="16">
        <f t="shared" si="0"/>
        <v>59</v>
      </c>
      <c r="B63" s="152">
        <v>7.2700000000000001E-2</v>
      </c>
      <c r="C63" s="152">
        <v>6.5299999999999997E-2</v>
      </c>
      <c r="E63" s="171"/>
    </row>
    <row r="64" spans="1:5">
      <c r="A64" s="16">
        <f t="shared" si="0"/>
        <v>60</v>
      </c>
      <c r="B64" s="152">
        <v>6.5299999999999997E-2</v>
      </c>
      <c r="C64" s="152">
        <v>7.039999999999999E-2</v>
      </c>
      <c r="E64" s="171"/>
    </row>
    <row r="65" spans="1:5">
      <c r="A65" s="16">
        <f t="shared" si="0"/>
        <v>61</v>
      </c>
      <c r="B65" s="152">
        <v>8.1500000000000003E-2</v>
      </c>
      <c r="C65" s="152">
        <v>7.2499999999999995E-2</v>
      </c>
      <c r="E65" s="171"/>
    </row>
    <row r="66" spans="1:5">
      <c r="A66" s="16">
        <f t="shared" si="0"/>
        <v>62</v>
      </c>
      <c r="B66" s="152">
        <v>7.8399999999999997E-2</v>
      </c>
      <c r="C66" s="152">
        <v>7.5600000000000001E-2</v>
      </c>
      <c r="E66" s="171"/>
    </row>
    <row r="67" spans="1:5">
      <c r="A67" s="16">
        <f t="shared" si="0"/>
        <v>63</v>
      </c>
      <c r="B67" s="152">
        <v>7.2300000000000003E-2</v>
      </c>
      <c r="C67" s="152">
        <v>7.9000000000000001E-2</v>
      </c>
      <c r="E67" s="171"/>
    </row>
    <row r="68" spans="1:5">
      <c r="A68" s="16">
        <f t="shared" si="0"/>
        <v>64</v>
      </c>
      <c r="B68" s="152">
        <v>6.54E-2</v>
      </c>
      <c r="C68" s="152">
        <v>7.8699999999999992E-2</v>
      </c>
      <c r="E68" s="171"/>
    </row>
    <row r="69" spans="1:5">
      <c r="A69" s="16">
        <f t="shared" si="0"/>
        <v>65</v>
      </c>
      <c r="B69" s="152">
        <v>7.0099999999999996E-2</v>
      </c>
      <c r="C69" s="152">
        <v>7.9899999999999999E-2</v>
      </c>
      <c r="E69" s="171"/>
    </row>
    <row r="70" spans="1:5">
      <c r="A70" s="16">
        <f t="shared" si="0"/>
        <v>66</v>
      </c>
      <c r="B70" s="152">
        <v>6.6699999999999995E-2</v>
      </c>
      <c r="C70" s="152">
        <v>7.3200000000000001E-2</v>
      </c>
      <c r="E70" s="171"/>
    </row>
    <row r="71" spans="1:5">
      <c r="A71" s="16">
        <f t="shared" ref="A71:A84" si="1">+A70+1</f>
        <v>67</v>
      </c>
      <c r="B71" s="152">
        <v>6.5799999999999997E-2</v>
      </c>
      <c r="C71" s="152">
        <v>6.6599999999999993E-2</v>
      </c>
      <c r="E71" s="171"/>
    </row>
    <row r="72" spans="1:5">
      <c r="A72" s="16">
        <f t="shared" si="1"/>
        <v>68</v>
      </c>
      <c r="B72" s="152">
        <v>7.8799999999999995E-2</v>
      </c>
      <c r="C72" s="152">
        <v>7.51E-2</v>
      </c>
      <c r="E72" s="171"/>
    </row>
    <row r="73" spans="1:5">
      <c r="A73" s="16">
        <f t="shared" si="1"/>
        <v>69</v>
      </c>
      <c r="B73" s="152">
        <v>8.0699999999999994E-2</v>
      </c>
      <c r="C73" s="152">
        <v>6.5799999999999997E-2</v>
      </c>
      <c r="E73" s="171"/>
    </row>
    <row r="74" spans="1:5">
      <c r="A74" s="16">
        <f t="shared" si="1"/>
        <v>70</v>
      </c>
      <c r="B74" s="152">
        <v>7.2899999999999993E-2</v>
      </c>
      <c r="C74" s="152">
        <v>8.4599999999999995E-2</v>
      </c>
      <c r="E74" s="171"/>
    </row>
    <row r="75" spans="1:5">
      <c r="A75" s="16">
        <f t="shared" si="1"/>
        <v>71</v>
      </c>
      <c r="B75" s="152">
        <v>8.3199999999999996E-2</v>
      </c>
      <c r="C75" s="152">
        <v>7.1499999999999994E-2</v>
      </c>
      <c r="E75" s="171"/>
    </row>
    <row r="76" spans="1:5">
      <c r="A76" s="16">
        <f t="shared" si="1"/>
        <v>72</v>
      </c>
      <c r="B76" s="152">
        <v>7.4799999999999991E-2</v>
      </c>
      <c r="C76" s="152">
        <v>8.2400000000000001E-2</v>
      </c>
      <c r="E76" s="171"/>
    </row>
    <row r="77" spans="1:5">
      <c r="A77" s="16">
        <f t="shared" si="1"/>
        <v>73</v>
      </c>
      <c r="B77" s="152">
        <v>7.1499999999999994E-2</v>
      </c>
      <c r="C77" s="152">
        <v>7.5499999999999998E-2</v>
      </c>
      <c r="E77" s="171"/>
    </row>
    <row r="78" spans="1:5">
      <c r="A78" s="16">
        <f t="shared" si="1"/>
        <v>74</v>
      </c>
      <c r="B78" s="152">
        <v>8.3799999999999999E-2</v>
      </c>
      <c r="C78" s="152">
        <v>7.0800000000000002E-2</v>
      </c>
      <c r="E78" s="171"/>
    </row>
    <row r="79" spans="1:5">
      <c r="A79" s="16">
        <f t="shared" si="1"/>
        <v>75</v>
      </c>
      <c r="B79" s="152">
        <v>7.2399999999999992E-2</v>
      </c>
      <c r="C79" s="152">
        <v>7.5999999999999998E-2</v>
      </c>
      <c r="E79" s="171"/>
    </row>
    <row r="80" spans="1:5">
      <c r="A80" s="16">
        <f t="shared" si="1"/>
        <v>76</v>
      </c>
      <c r="B80" s="152">
        <v>7.5799999999999992E-2</v>
      </c>
      <c r="C80" s="152">
        <v>7.9899999999999999E-2</v>
      </c>
      <c r="E80" s="171"/>
    </row>
    <row r="81" spans="1:5">
      <c r="A81" s="16">
        <f t="shared" si="1"/>
        <v>77</v>
      </c>
      <c r="B81" s="152">
        <v>7.039999999999999E-2</v>
      </c>
      <c r="C81" s="152">
        <v>8.2000000000000003E-2</v>
      </c>
      <c r="E81" s="171"/>
    </row>
    <row r="82" spans="1:5">
      <c r="A82" s="16">
        <f t="shared" si="1"/>
        <v>78</v>
      </c>
      <c r="B82" s="152">
        <v>6.5500000000000003E-2</v>
      </c>
      <c r="C82" s="152">
        <v>7.1999999999999995E-2</v>
      </c>
      <c r="E82" s="171"/>
    </row>
    <row r="83" spans="1:5">
      <c r="A83" s="16">
        <f t="shared" si="1"/>
        <v>79</v>
      </c>
      <c r="B83" s="152">
        <v>7.9899999999999999E-2</v>
      </c>
      <c r="C83" s="152">
        <v>7.6399999999999996E-2</v>
      </c>
      <c r="E83" s="171"/>
    </row>
    <row r="84" spans="1:5">
      <c r="A84" s="16">
        <f t="shared" si="1"/>
        <v>80</v>
      </c>
      <c r="B84" s="152">
        <v>7.9699999999999993E-2</v>
      </c>
      <c r="C84" s="152">
        <v>6.6699999999999995E-2</v>
      </c>
      <c r="E84" s="1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theme="5" tint="0.79998168889431442"/>
  </sheetPr>
  <dimension ref="A1:AS408"/>
  <sheetViews>
    <sheetView showGridLines="0" tabSelected="1" zoomScale="7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Z1" sqref="Z1:Z1048576"/>
    </sheetView>
  </sheetViews>
  <sheetFormatPr defaultColWidth="9.140625" defaultRowHeight="14.25" outlineLevelCol="1"/>
  <cols>
    <col min="1" max="1" width="15.85546875" style="114" customWidth="1"/>
    <col min="2" max="2" width="12" style="2" customWidth="1"/>
    <col min="3" max="3" width="12.5703125" style="124" customWidth="1"/>
    <col min="4" max="4" width="8.85546875" style="2" customWidth="1" outlineLevel="1"/>
    <col min="5" max="5" width="16.85546875" style="124" customWidth="1" outlineLevel="1"/>
    <col min="6" max="6" width="12.140625" style="2" customWidth="1" outlineLevel="1"/>
    <col min="7" max="7" width="14" style="2" customWidth="1" outlineLevel="1"/>
    <col min="8" max="9" width="12.5703125" style="118" customWidth="1" outlineLevel="1"/>
    <col min="10" max="12" width="13.85546875" style="118" customWidth="1" outlineLevel="1"/>
    <col min="13" max="13" width="14.5703125" style="118" customWidth="1" outlineLevel="1"/>
    <col min="14" max="15" width="16.5703125" style="119" customWidth="1" outlineLevel="1"/>
    <col min="16" max="16" width="12.85546875" style="119" customWidth="1" outlineLevel="1"/>
    <col min="17" max="17" width="15.140625" style="119" customWidth="1" outlineLevel="1"/>
    <col min="18" max="18" width="14.85546875" style="120" customWidth="1" outlineLevel="1"/>
    <col min="19" max="20" width="12.85546875" style="120" customWidth="1" outlineLevel="1"/>
    <col min="21" max="21" width="13.140625" style="119" customWidth="1" outlineLevel="1"/>
    <col min="22" max="22" width="15.140625" style="119" customWidth="1" outlineLevel="1"/>
    <col min="23" max="24" width="11.5703125" style="119" customWidth="1" outlineLevel="1"/>
    <col min="25" max="26" width="14.85546875" style="119" customWidth="1" outlineLevel="1"/>
    <col min="27" max="27" width="15.5703125" style="122" customWidth="1" outlineLevel="1"/>
    <col min="28" max="28" width="21.140625" style="122" customWidth="1" outlineLevel="1"/>
    <col min="29" max="29" width="11.140625" style="123" customWidth="1" outlineLevel="1"/>
    <col min="30" max="30" width="13.5703125" style="122" customWidth="1" outlineLevel="1"/>
    <col min="31" max="31" width="18.42578125" style="123" customWidth="1" outlineLevel="1"/>
    <col min="32" max="32" width="15.85546875" style="119" customWidth="1"/>
    <col min="33" max="33" width="12.140625" style="119" customWidth="1"/>
    <col min="34" max="34" width="15.5703125" style="121" customWidth="1"/>
    <col min="35" max="35" width="13.5703125" style="120" customWidth="1"/>
    <col min="36" max="36" width="13.140625" style="119" customWidth="1"/>
    <col min="37" max="37" width="16.85546875" style="119" bestFit="1" customWidth="1"/>
    <col min="38" max="38" width="14.140625" style="119" customWidth="1"/>
    <col min="39" max="40" width="11.5703125" style="119" customWidth="1"/>
    <col min="41" max="41" width="14.85546875" style="119" customWidth="1"/>
    <col min="42" max="43" width="15.5703125" style="119" customWidth="1"/>
    <col min="44" max="44" width="13.42578125" style="119" customWidth="1"/>
    <col min="45" max="45" width="15.85546875" style="119" customWidth="1"/>
    <col min="46" max="16384" width="9.140625" style="2"/>
  </cols>
  <sheetData>
    <row r="1" spans="1:45" ht="15.75" customHeight="1">
      <c r="A1" s="154" t="s">
        <v>55</v>
      </c>
      <c r="B1" s="12"/>
      <c r="C1" s="33"/>
      <c r="D1" s="12"/>
      <c r="E1" s="33"/>
      <c r="F1" s="12"/>
      <c r="G1" s="25"/>
      <c r="H1" s="41"/>
      <c r="I1" s="41"/>
      <c r="J1" s="41"/>
      <c r="K1" s="41"/>
      <c r="L1" s="41"/>
      <c r="M1" s="180"/>
      <c r="N1" s="181"/>
      <c r="O1" s="182"/>
      <c r="P1" s="7"/>
      <c r="Q1" s="7"/>
      <c r="R1" s="30"/>
      <c r="S1" s="30"/>
      <c r="T1" s="30"/>
      <c r="U1" s="7"/>
      <c r="V1" s="7"/>
      <c r="W1" s="7"/>
      <c r="X1" s="7"/>
      <c r="Y1" s="7"/>
      <c r="Z1" s="7"/>
      <c r="AA1" s="28"/>
      <c r="AB1" s="28"/>
      <c r="AC1" s="27"/>
      <c r="AD1" s="28"/>
      <c r="AE1" s="108"/>
      <c r="AF1" s="45"/>
      <c r="AG1" s="7"/>
      <c r="AH1" s="48"/>
      <c r="AI1" s="30"/>
      <c r="AJ1" s="7"/>
      <c r="AK1" s="7"/>
      <c r="AL1" s="7"/>
      <c r="AM1" s="7"/>
      <c r="AN1" s="7"/>
      <c r="AO1" s="7"/>
      <c r="AP1" s="7"/>
      <c r="AQ1" s="7"/>
      <c r="AR1" s="106"/>
      <c r="AS1" s="163"/>
    </row>
    <row r="2" spans="1:45" ht="15" customHeight="1">
      <c r="A2" s="36"/>
      <c r="B2" s="12"/>
      <c r="C2" s="33"/>
      <c r="D2" s="12"/>
      <c r="E2" s="33"/>
      <c r="F2" s="12"/>
      <c r="G2" s="25"/>
      <c r="H2" s="44"/>
      <c r="I2" s="44"/>
      <c r="J2" s="41"/>
      <c r="K2" s="41"/>
      <c r="L2" s="41"/>
      <c r="M2" s="180"/>
      <c r="N2" s="183"/>
      <c r="O2" s="109"/>
      <c r="P2" s="7"/>
      <c r="Q2" s="7"/>
      <c r="R2" s="30"/>
      <c r="S2" s="47"/>
      <c r="T2" s="47"/>
      <c r="U2" s="47"/>
      <c r="V2" s="7"/>
      <c r="W2" s="7"/>
      <c r="X2" s="7"/>
      <c r="Y2" s="7"/>
      <c r="Z2" s="7"/>
      <c r="AA2" s="28"/>
      <c r="AB2" s="28"/>
      <c r="AC2" s="27"/>
      <c r="AD2" s="28"/>
      <c r="AE2" s="108"/>
      <c r="AF2" s="45"/>
      <c r="AG2" s="46"/>
      <c r="AH2" s="48"/>
      <c r="AI2" s="30"/>
      <c r="AJ2" s="7"/>
      <c r="AK2" s="7"/>
      <c r="AL2" s="7"/>
      <c r="AM2" s="7"/>
      <c r="AN2" s="7"/>
      <c r="AO2" s="7"/>
      <c r="AP2" s="7"/>
      <c r="AQ2" s="7"/>
      <c r="AR2" s="106"/>
      <c r="AS2" s="163"/>
    </row>
    <row r="3" spans="1:45">
      <c r="A3" s="35"/>
      <c r="B3" s="12"/>
      <c r="C3" s="33"/>
      <c r="D3" s="12"/>
      <c r="E3" s="33"/>
      <c r="F3" s="12"/>
      <c r="G3" s="12"/>
      <c r="H3" s="12"/>
      <c r="I3" s="12"/>
      <c r="J3" s="12"/>
      <c r="K3" s="12"/>
      <c r="L3" s="12"/>
      <c r="M3" s="12"/>
      <c r="N3" s="184"/>
      <c r="O3" s="128"/>
      <c r="P3" s="7"/>
      <c r="Q3" s="7"/>
      <c r="R3" s="48"/>
      <c r="S3" s="51"/>
      <c r="T3" s="51"/>
      <c r="U3" s="51"/>
      <c r="V3" s="7"/>
      <c r="W3" s="7"/>
      <c r="X3" s="7"/>
      <c r="Y3" s="7"/>
      <c r="Z3" s="7"/>
      <c r="AA3" s="28"/>
      <c r="AB3" s="28"/>
      <c r="AC3" s="27"/>
      <c r="AD3" s="28"/>
      <c r="AE3" s="108"/>
      <c r="AF3" s="161"/>
      <c r="AG3" s="45"/>
      <c r="AH3" s="48"/>
      <c r="AI3" s="30"/>
      <c r="AJ3" s="7"/>
      <c r="AK3" s="7"/>
      <c r="AL3" s="7"/>
      <c r="AM3" s="7"/>
      <c r="AN3" s="45"/>
      <c r="AO3" s="7"/>
      <c r="AP3" s="7"/>
      <c r="AQ3" s="45"/>
      <c r="AR3" s="106"/>
      <c r="AS3" s="163"/>
    </row>
    <row r="4" spans="1:45" s="37" customFormat="1" ht="15" customHeight="1">
      <c r="A4" s="205" t="s">
        <v>56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7"/>
      <c r="N4" s="217" t="s">
        <v>57</v>
      </c>
      <c r="O4" s="218"/>
      <c r="P4" s="211" t="s">
        <v>58</v>
      </c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21" t="s">
        <v>59</v>
      </c>
      <c r="AB4" s="222"/>
      <c r="AC4" s="222"/>
      <c r="AD4" s="222"/>
      <c r="AE4" s="223"/>
      <c r="AF4" s="211" t="s">
        <v>60</v>
      </c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3"/>
      <c r="AS4" s="203" t="s">
        <v>61</v>
      </c>
    </row>
    <row r="5" spans="1:45" s="37" customFormat="1" ht="15" customHeight="1">
      <c r="A5" s="208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10"/>
      <c r="N5" s="219"/>
      <c r="O5" s="220"/>
      <c r="P5" s="214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131"/>
      <c r="AB5" s="224" t="s">
        <v>62</v>
      </c>
      <c r="AC5" s="226"/>
      <c r="AD5" s="224" t="s">
        <v>63</v>
      </c>
      <c r="AE5" s="225"/>
      <c r="AF5" s="214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6"/>
      <c r="AS5" s="204"/>
    </row>
    <row r="6" spans="1:45" s="38" customFormat="1" ht="45" customHeight="1">
      <c r="A6" s="98" t="s">
        <v>64</v>
      </c>
      <c r="B6" s="99" t="s">
        <v>65</v>
      </c>
      <c r="C6" s="99" t="s">
        <v>66</v>
      </c>
      <c r="D6" s="99" t="s">
        <v>51</v>
      </c>
      <c r="E6" s="99" t="s">
        <v>67</v>
      </c>
      <c r="F6" s="99" t="s">
        <v>68</v>
      </c>
      <c r="G6" s="99" t="s">
        <v>69</v>
      </c>
      <c r="H6" s="100" t="s">
        <v>70</v>
      </c>
      <c r="I6" s="100" t="s">
        <v>71</v>
      </c>
      <c r="J6" s="100" t="s">
        <v>72</v>
      </c>
      <c r="K6" s="100" t="s">
        <v>73</v>
      </c>
      <c r="L6" s="100" t="s">
        <v>29</v>
      </c>
      <c r="M6" s="102" t="s">
        <v>74</v>
      </c>
      <c r="N6" s="103" t="s">
        <v>75</v>
      </c>
      <c r="O6" s="110" t="s">
        <v>76</v>
      </c>
      <c r="P6" s="104" t="s">
        <v>77</v>
      </c>
      <c r="Q6" s="105" t="s">
        <v>78</v>
      </c>
      <c r="R6" s="105" t="s">
        <v>79</v>
      </c>
      <c r="S6" s="104" t="s">
        <v>80</v>
      </c>
      <c r="T6" s="104" t="s">
        <v>81</v>
      </c>
      <c r="U6" s="104" t="s">
        <v>82</v>
      </c>
      <c r="V6" s="105" t="s">
        <v>83</v>
      </c>
      <c r="W6" s="105" t="s">
        <v>84</v>
      </c>
      <c r="X6" s="105" t="s">
        <v>85</v>
      </c>
      <c r="Y6" s="104" t="s">
        <v>86</v>
      </c>
      <c r="Z6" s="104" t="s">
        <v>87</v>
      </c>
      <c r="AA6" s="132" t="s">
        <v>88</v>
      </c>
      <c r="AB6" s="39" t="s">
        <v>89</v>
      </c>
      <c r="AC6" s="49" t="s">
        <v>90</v>
      </c>
      <c r="AD6" s="39" t="s">
        <v>91</v>
      </c>
      <c r="AE6" s="40" t="s">
        <v>17</v>
      </c>
      <c r="AF6" s="104" t="s">
        <v>77</v>
      </c>
      <c r="AG6" s="105" t="s">
        <v>92</v>
      </c>
      <c r="AH6" s="168" t="s">
        <v>93</v>
      </c>
      <c r="AI6" s="105" t="s">
        <v>94</v>
      </c>
      <c r="AJ6" s="105" t="s">
        <v>95</v>
      </c>
      <c r="AK6" s="104" t="s">
        <v>82</v>
      </c>
      <c r="AL6" s="105" t="s">
        <v>83</v>
      </c>
      <c r="AM6" s="105" t="s">
        <v>85</v>
      </c>
      <c r="AN6" s="105" t="s">
        <v>96</v>
      </c>
      <c r="AO6" s="104" t="s">
        <v>86</v>
      </c>
      <c r="AP6" s="104" t="s">
        <v>87</v>
      </c>
      <c r="AQ6" s="104" t="s">
        <v>97</v>
      </c>
      <c r="AR6" s="107" t="s">
        <v>98</v>
      </c>
      <c r="AS6" s="164" t="s">
        <v>61</v>
      </c>
    </row>
    <row r="7" spans="1:45">
      <c r="A7" s="35">
        <v>0</v>
      </c>
      <c r="B7" s="25">
        <f>Valn_date</f>
        <v>44926</v>
      </c>
      <c r="C7" s="34">
        <f ca="1">ROUNDUP(IF(B7&lt;Inception_Date,0,E7/12),6)</f>
        <v>11.666666999999999</v>
      </c>
      <c r="D7" s="26">
        <f ca="1">Age+C7</f>
        <v>61.666666999999997</v>
      </c>
      <c r="E7" s="35">
        <f t="shared" ref="E7:E70" ca="1" si="0">IF(A7=0,Start_Month,MIN(E6+1,Policy_Term*12))</f>
        <v>140</v>
      </c>
      <c r="F7" s="25"/>
      <c r="G7" s="25"/>
      <c r="H7" s="41"/>
      <c r="I7" s="41"/>
      <c r="J7" s="41"/>
      <c r="K7" s="41"/>
      <c r="L7" s="169">
        <f>IF(A7=0,1,(1+Exp_Inflation)^(1/12)*L6)</f>
        <v>1</v>
      </c>
      <c r="M7" s="101">
        <f t="shared" ref="M7:M70" si="1">IF(MONTH(B7)&lt;=3,YEAR(B7),YEAR(B7)+1)</f>
        <v>2023</v>
      </c>
      <c r="N7" s="29">
        <f t="shared" ref="N7:N70" ca="1" si="2">SA*(AND(C7&lt;=Policy_Term,B7&lt;=Maturity_Date))</f>
        <v>877000</v>
      </c>
      <c r="O7" s="109">
        <f t="shared" ref="O7:O70" ca="1" si="3">VLOOKUP(Policy_Term,MAT_FACTOR,2,0)*Premium*(AND(C7=Policy_Term,B7&lt;=Maturity_Date))</f>
        <v>0</v>
      </c>
      <c r="P7" s="7"/>
      <c r="Q7" s="7">
        <f t="shared" ref="Q7:Q71" ca="1" si="4">N7</f>
        <v>877000</v>
      </c>
      <c r="R7" s="30"/>
      <c r="S7" s="30"/>
      <c r="T7" s="30"/>
      <c r="U7" s="32"/>
      <c r="V7" s="32"/>
      <c r="W7" s="32"/>
      <c r="X7" s="32"/>
      <c r="Y7" s="7"/>
      <c r="Z7" s="7"/>
      <c r="AA7" s="133">
        <v>1</v>
      </c>
      <c r="AB7" s="52"/>
      <c r="AC7" s="53"/>
      <c r="AD7" s="52"/>
      <c r="AE7" s="54"/>
      <c r="AF7" s="7"/>
      <c r="AG7" s="32"/>
      <c r="AH7" s="48"/>
      <c r="AI7" s="30"/>
      <c r="AJ7" s="7"/>
      <c r="AK7" s="7"/>
      <c r="AL7" s="32"/>
      <c r="AM7" s="158"/>
      <c r="AN7" s="166"/>
      <c r="AO7" s="7"/>
      <c r="AP7" s="7"/>
      <c r="AQ7" s="7"/>
      <c r="AR7" s="106"/>
      <c r="AS7" s="165"/>
    </row>
    <row r="8" spans="1:45">
      <c r="A8" s="35">
        <f>A7+1</f>
        <v>1</v>
      </c>
      <c r="B8" s="25">
        <f>EOMONTH(B7,1)</f>
        <v>44957</v>
      </c>
      <c r="C8" s="34">
        <f t="shared" ref="C7:C70" ca="1" si="5">ROUNDUP(IF(B8&lt;Inception_Date,0,E8/12),6)</f>
        <v>11.75</v>
      </c>
      <c r="D8" s="26">
        <f t="shared" ref="D8:D70" ca="1" si="6">Age+C8</f>
        <v>61.75</v>
      </c>
      <c r="E8" s="35">
        <f t="shared" ca="1" si="0"/>
        <v>141</v>
      </c>
      <c r="F8" s="25">
        <f t="shared" ref="F8:F71" ca="1" si="7">IF(Frequency=0,Inception_Date,EDATE(Inception_Date,FLOOR(C7*Frequency,1)*12/Frequency))</f>
        <v>44927</v>
      </c>
      <c r="G8" s="25">
        <f t="shared" ref="G8:G71" ca="1" si="8">IF(Frequency=0,Inception_Date,EDATE(Inception_Date,FLOOR(C7,1)*12))</f>
        <v>44682</v>
      </c>
      <c r="H8" s="41">
        <f t="shared" ref="H8:H71" ca="1" si="9">OR(C7=0,AND(B7&gt;=Inception_Date,B8&lt;Maturity_Date))*(C8&lt;=Policy_Term)</f>
        <v>1</v>
      </c>
      <c r="I8" s="41">
        <f t="shared" ref="I8:I71" ca="1" si="10">IF(E8=1,1,IF(MOD(E8-1,12/Frequency)=0,1,0))*(C8&lt;=Premium_Term)</f>
        <v>1</v>
      </c>
      <c r="J8" s="41">
        <f t="shared" ref="J8:J71" ca="1" si="11">MIN(Premium_Term*12,IF(C7&gt;Premium_Term,0,CEILING(E7+1/(12/Frequency),1)))</f>
        <v>141</v>
      </c>
      <c r="K8" s="41">
        <f t="shared" ref="K8:K71" ca="1" si="12">IF(AND(G8&gt;B7,G8&lt;=B8),1,0)</f>
        <v>0</v>
      </c>
      <c r="L8" s="169">
        <f t="shared" ref="L7:L70" si="13">IF(A8=0,1,(1+Exp_Inflation)^(1/12)*L7)</f>
        <v>1.0040741237836484</v>
      </c>
      <c r="M8" s="101">
        <f t="shared" si="1"/>
        <v>2023</v>
      </c>
      <c r="N8" s="29">
        <f t="shared" ca="1" si="2"/>
        <v>877000</v>
      </c>
      <c r="O8" s="109">
        <f t="shared" ca="1" si="3"/>
        <v>0</v>
      </c>
      <c r="P8" s="7">
        <f ca="1">IF(I8,IF(Frequency=0,Premium,Premium/Frequency),0)*(C8&lt;=Premium_Term)</f>
        <v>2070.4166666666665</v>
      </c>
      <c r="Q8" s="7">
        <f t="shared" ca="1" si="4"/>
        <v>877000</v>
      </c>
      <c r="R8" s="30"/>
      <c r="S8" s="30"/>
      <c r="T8" s="30">
        <f t="shared" ref="T8:T71" ca="1" si="14">IF(AND(E8/12=Policy_Term,B8=Maturity_Date),O8,0)</f>
        <v>0</v>
      </c>
      <c r="U8" s="32">
        <f t="shared" ref="U8:U71" ca="1" si="15">IF(C7=0,(Exp_Init_Fixed+Exp_Init_PC_Prem*Premium+Exp_Init_PC_SA*N8),0)</f>
        <v>0</v>
      </c>
      <c r="V8" s="32">
        <f t="shared" ref="V8:V71" ca="1" si="16">IF(C7=0,0,(Exp_RenIF_Fixed*L7*(1/12)+Exp_RenIF_PC_Prem*P8)*(C8&lt;=Policy_Term)*(B8&lt;=Maturity_Date))</f>
        <v>33.333333333333329</v>
      </c>
      <c r="W8" s="32">
        <f t="shared" ref="W8:W71" ca="1" si="17">(Exp_Claim*L8)*(C8&lt;=Policy_Term)*(B8&lt;=Maturity_Date)</f>
        <v>2008.1482475672967</v>
      </c>
      <c r="X8" s="32">
        <f t="shared" ref="X8:X71" ca="1" si="18">Exp_Claim*L8*(C8&lt;=Policy_Term)*(B8&lt;=Maturity_Date)</f>
        <v>2008.1482475672967</v>
      </c>
      <c r="Y8" s="7">
        <f t="shared" ref="Y8:Y71" ca="1" si="19">IF(E7=0,HLOOKUP(E8,Commissions,4,1)*P8,0)</f>
        <v>0</v>
      </c>
      <c r="Z8" s="7">
        <f t="shared" ref="Z8:Z71" ca="1" si="20">IF(C7=0,0,HLOOKUP(_xlfn.CEILING.MATH(C8,1),Commissions,4,1)*P8)</f>
        <v>103.52083333333333</v>
      </c>
      <c r="AA8" s="133">
        <f t="shared" ref="AA8:AA71" ca="1" si="21">(AA7-AD8-AE8)*(C7&lt;&gt;C8)</f>
        <v>0.99419504630429678</v>
      </c>
      <c r="AB8" s="52">
        <f t="shared" ref="AB8:AB71" ca="1" si="22">IF(C8=0,0,(1-(1-VLOOKUP(FLOOR(D8,1),Mort_Table,2,0))^(1/12)))*(C7&lt;&gt;C8)</f>
        <v>6.6536283347062852E-4</v>
      </c>
      <c r="AC8" s="53">
        <f t="shared" ref="AC8:AC71" ca="1" si="23">IF(C8=0,0,1-(1-HLOOKUP(CEILING(C8,1),Lapse_Rates,2,1))^(1/12))*(C7&lt;&gt;C8)</f>
        <v>5.1430128318229462E-3</v>
      </c>
      <c r="AD8" s="52">
        <f ca="1">AA7*AB8</f>
        <v>6.6536283347062852E-4</v>
      </c>
      <c r="AE8" s="54">
        <f ca="1">AA7*AC8*(1-AB8)</f>
        <v>5.1395908622325886E-3</v>
      </c>
      <c r="AF8" s="7">
        <f t="shared" ref="AF8:AF71" ca="1" si="24">P8*AA7</f>
        <v>2070.4166666666665</v>
      </c>
      <c r="AG8" s="32">
        <f t="shared" ref="AG8:AG71" ca="1" si="25">AD8*Q8</f>
        <v>583.52320495374124</v>
      </c>
      <c r="AH8" s="48"/>
      <c r="AI8" s="30"/>
      <c r="AJ8" s="7">
        <f ca="1">T8*AA8</f>
        <v>0</v>
      </c>
      <c r="AK8" s="7">
        <f t="shared" ref="AK8:AK70" ca="1" si="26">U8*AA7</f>
        <v>0</v>
      </c>
      <c r="AL8" s="32">
        <f t="shared" ref="AL8:AL70" ca="1" si="27">V8*AA7</f>
        <v>33.333333333333329</v>
      </c>
      <c r="AM8" s="158">
        <f t="shared" ref="AM8:AM71" ca="1" si="28">W8*AD8+X8*(AE8*(AH8&lt;&gt;0)+AA8*(B8=Maturity_Date))</f>
        <v>1.3361472080304537</v>
      </c>
      <c r="AN8" s="166">
        <f ca="1">SUM(AK8:AM8)</f>
        <v>34.669480541363782</v>
      </c>
      <c r="AO8" s="7">
        <f t="shared" ref="AO8:AO70" ca="1" si="29">Y8*AA7</f>
        <v>0</v>
      </c>
      <c r="AP8" s="7">
        <f t="shared" ref="AP8:AP70" ca="1" si="30">Z8*AA7</f>
        <v>103.52083333333333</v>
      </c>
      <c r="AQ8" s="7">
        <f ca="1">SUM(AO8:AP8)</f>
        <v>103.52083333333333</v>
      </c>
      <c r="AR8" s="143">
        <f t="shared" ref="AR8:AR71" ca="1" si="31">SUM(AF8,-AI8,-AK8,-AL8,-AQ8)*((1+VLOOKUP(_xlfn.CEILING.MATH(A8/12),Yield_Curve,3,1))^(1/12)-1)</f>
        <v>10.341036840418823</v>
      </c>
      <c r="AS8" s="167">
        <f ca="1">AF8+AR8-SUM(AG8:AJ8,AN8,AQ8)</f>
        <v>1359.0441846786471</v>
      </c>
    </row>
    <row r="9" spans="1:45">
      <c r="A9" s="35">
        <f t="shared" ref="A9:A72" si="32">A8+1</f>
        <v>2</v>
      </c>
      <c r="B9" s="25">
        <f t="shared" ref="B9:B72" si="33">EOMONTH(B8,1)</f>
        <v>44985</v>
      </c>
      <c r="C9" s="34">
        <f t="shared" ca="1" si="5"/>
        <v>11.833333999999999</v>
      </c>
      <c r="D9" s="26">
        <f t="shared" ca="1" si="6"/>
        <v>61.833334000000001</v>
      </c>
      <c r="E9" s="35">
        <f t="shared" ca="1" si="0"/>
        <v>142</v>
      </c>
      <c r="F9" s="25">
        <f t="shared" ca="1" si="7"/>
        <v>44958</v>
      </c>
      <c r="G9" s="25">
        <f t="shared" ca="1" si="8"/>
        <v>44682</v>
      </c>
      <c r="H9" s="41">
        <f t="shared" ca="1" si="9"/>
        <v>1</v>
      </c>
      <c r="I9" s="41">
        <f t="shared" ca="1" si="10"/>
        <v>1</v>
      </c>
      <c r="J9" s="41">
        <f t="shared" ca="1" si="11"/>
        <v>142</v>
      </c>
      <c r="K9" s="41">
        <f t="shared" ca="1" si="12"/>
        <v>0</v>
      </c>
      <c r="L9" s="169">
        <f t="shared" si="13"/>
        <v>1.0081648460519013</v>
      </c>
      <c r="M9" s="101">
        <f t="shared" si="1"/>
        <v>2023</v>
      </c>
      <c r="N9" s="29">
        <f t="shared" ca="1" si="2"/>
        <v>877000</v>
      </c>
      <c r="O9" s="109">
        <f t="shared" ca="1" si="3"/>
        <v>0</v>
      </c>
      <c r="P9" s="7">
        <f t="shared" ref="P8:P71" ca="1" si="34">IF(I9,IF(Frequency=0,Premium,Premium/Frequency),0)*(C9&lt;=Premium_Term)</f>
        <v>2070.4166666666665</v>
      </c>
      <c r="Q9" s="7">
        <f t="shared" ca="1" si="4"/>
        <v>877000</v>
      </c>
      <c r="R9" s="30"/>
      <c r="S9" s="30"/>
      <c r="T9" s="30">
        <f t="shared" ca="1" si="14"/>
        <v>0</v>
      </c>
      <c r="U9" s="32">
        <f t="shared" ca="1" si="15"/>
        <v>0</v>
      </c>
      <c r="V9" s="32">
        <f t="shared" ca="1" si="16"/>
        <v>33.469137459454942</v>
      </c>
      <c r="W9" s="32">
        <f t="shared" ca="1" si="17"/>
        <v>2016.3296921038025</v>
      </c>
      <c r="X9" s="32">
        <f t="shared" ca="1" si="18"/>
        <v>2016.3296921038025</v>
      </c>
      <c r="Y9" s="7">
        <f t="shared" ca="1" si="19"/>
        <v>0</v>
      </c>
      <c r="Z9" s="7">
        <f t="shared" ca="1" si="20"/>
        <v>103.52083333333333</v>
      </c>
      <c r="AA9" s="133">
        <f t="shared" ca="1" si="21"/>
        <v>0.98842379009600279</v>
      </c>
      <c r="AB9" s="52">
        <f t="shared" ca="1" si="22"/>
        <v>6.6536283347062852E-4</v>
      </c>
      <c r="AC9" s="53">
        <f t="shared" ca="1" si="23"/>
        <v>5.1430128318229462E-3</v>
      </c>
      <c r="AD9" s="52">
        <f t="shared" ref="AD9:AD72" ca="1" si="35">AA8*AB9</f>
        <v>6.6150043303148966E-4</v>
      </c>
      <c r="AE9" s="54">
        <f t="shared" ref="AE9:AE72" ca="1" si="36">AA8*AC9*(1-AB9)</f>
        <v>5.1097557752624685E-3</v>
      </c>
      <c r="AF9" s="7">
        <f t="shared" ca="1" si="24"/>
        <v>2058.3979937858544</v>
      </c>
      <c r="AG9" s="7">
        <f t="shared" ca="1" si="25"/>
        <v>580.13587976861641</v>
      </c>
      <c r="AH9" s="48"/>
      <c r="AI9" s="30"/>
      <c r="AJ9" s="7">
        <f t="shared" ref="AJ9:AJ72" ca="1" si="37">T9*AA9</f>
        <v>0</v>
      </c>
      <c r="AK9" s="7">
        <f t="shared" ca="1" si="26"/>
        <v>0</v>
      </c>
      <c r="AL9" s="32">
        <f t="shared" ca="1" si="27"/>
        <v>33.274850666267682</v>
      </c>
      <c r="AM9" s="158">
        <f t="shared" ca="1" si="28"/>
        <v>1.3338029644609155</v>
      </c>
      <c r="AN9" s="7">
        <f t="shared" ref="AN9:AN72" ca="1" si="38">SUM(AK9:AM9)</f>
        <v>34.608653630728597</v>
      </c>
      <c r="AO9" s="7">
        <f t="shared" ca="1" si="29"/>
        <v>0</v>
      </c>
      <c r="AP9" s="7">
        <f t="shared" ca="1" si="30"/>
        <v>102.91989968929272</v>
      </c>
      <c r="AQ9" s="7">
        <f t="shared" ref="AQ9:AQ72" ca="1" si="39">SUM(AO9:AP9)</f>
        <v>102.91989968929272</v>
      </c>
      <c r="AR9" s="143">
        <f t="shared" ca="1" si="31"/>
        <v>10.280285511890732</v>
      </c>
      <c r="AS9" s="167">
        <f t="shared" ref="AS9:AS72" ca="1" si="40">AF9+AR9-SUM(AG9:AJ9,AN9,AQ9)</f>
        <v>1351.0138462091074</v>
      </c>
    </row>
    <row r="10" spans="1:45">
      <c r="A10" s="35">
        <f t="shared" si="32"/>
        <v>3</v>
      </c>
      <c r="B10" s="25">
        <f t="shared" si="33"/>
        <v>45016</v>
      </c>
      <c r="C10" s="34">
        <f t="shared" ca="1" si="5"/>
        <v>11.916666999999999</v>
      </c>
      <c r="D10" s="26">
        <f t="shared" ca="1" si="6"/>
        <v>61.916666999999997</v>
      </c>
      <c r="E10" s="35">
        <f t="shared" ca="1" si="0"/>
        <v>143</v>
      </c>
      <c r="F10" s="25">
        <f t="shared" ca="1" si="7"/>
        <v>44986</v>
      </c>
      <c r="G10" s="25">
        <f t="shared" ca="1" si="8"/>
        <v>44682</v>
      </c>
      <c r="H10" s="41">
        <f t="shared" ca="1" si="9"/>
        <v>1</v>
      </c>
      <c r="I10" s="41">
        <f t="shared" ca="1" si="10"/>
        <v>1</v>
      </c>
      <c r="J10" s="41">
        <f t="shared" ca="1" si="11"/>
        <v>143</v>
      </c>
      <c r="K10" s="41">
        <f t="shared" ca="1" si="12"/>
        <v>0</v>
      </c>
      <c r="L10" s="169">
        <f t="shared" si="13"/>
        <v>1.0122722344290396</v>
      </c>
      <c r="M10" s="101">
        <f t="shared" si="1"/>
        <v>2023</v>
      </c>
      <c r="N10" s="29">
        <f t="shared" ca="1" si="2"/>
        <v>877000</v>
      </c>
      <c r="O10" s="109">
        <f t="shared" ca="1" si="3"/>
        <v>0</v>
      </c>
      <c r="P10" s="7">
        <f t="shared" ca="1" si="34"/>
        <v>2070.4166666666665</v>
      </c>
      <c r="Q10" s="7">
        <f t="shared" ca="1" si="4"/>
        <v>877000</v>
      </c>
      <c r="R10" s="30"/>
      <c r="S10" s="30"/>
      <c r="T10" s="30">
        <f t="shared" ca="1" si="14"/>
        <v>0</v>
      </c>
      <c r="U10" s="32">
        <f t="shared" ca="1" si="15"/>
        <v>0</v>
      </c>
      <c r="V10" s="32">
        <f t="shared" ca="1" si="16"/>
        <v>33.605494868396704</v>
      </c>
      <c r="W10" s="32">
        <f t="shared" ca="1" si="17"/>
        <v>2024.5444688580792</v>
      </c>
      <c r="X10" s="32">
        <f t="shared" ca="1" si="18"/>
        <v>2024.5444688580792</v>
      </c>
      <c r="Y10" s="7">
        <f t="shared" ca="1" si="19"/>
        <v>0</v>
      </c>
      <c r="Z10" s="7">
        <f t="shared" ca="1" si="20"/>
        <v>103.52083333333333</v>
      </c>
      <c r="AA10" s="133">
        <f t="shared" ca="1" si="21"/>
        <v>0.98268603576276403</v>
      </c>
      <c r="AB10" s="52">
        <f t="shared" ca="1" si="22"/>
        <v>6.6536283347062852E-4</v>
      </c>
      <c r="AC10" s="53">
        <f t="shared" ca="1" si="23"/>
        <v>5.1430128318229462E-3</v>
      </c>
      <c r="AD10" s="52">
        <f t="shared" ca="1" si="35"/>
        <v>6.5766045364805414E-4</v>
      </c>
      <c r="AE10" s="54">
        <f t="shared" ca="1" si="36"/>
        <v>5.0800938795907179E-3</v>
      </c>
      <c r="AF10" s="7">
        <f t="shared" ca="1" si="24"/>
        <v>2046.4490887445988</v>
      </c>
      <c r="AG10" s="7">
        <f t="shared" ca="1" si="25"/>
        <v>576.7682178493435</v>
      </c>
      <c r="AH10" s="48"/>
      <c r="AI10" s="30"/>
      <c r="AJ10" s="7">
        <f t="shared" ca="1" si="37"/>
        <v>0</v>
      </c>
      <c r="AK10" s="7">
        <f t="shared" ca="1" si="26"/>
        <v>0</v>
      </c>
      <c r="AL10" s="32">
        <f t="shared" ca="1" si="27"/>
        <v>33.216470605872445</v>
      </c>
      <c r="AM10" s="158">
        <f t="shared" ca="1" si="28"/>
        <v>1.3314628338198631</v>
      </c>
      <c r="AN10" s="7">
        <f t="shared" ca="1" si="38"/>
        <v>34.547933439692308</v>
      </c>
      <c r="AO10" s="7">
        <f t="shared" ca="1" si="29"/>
        <v>0</v>
      </c>
      <c r="AP10" s="7">
        <f t="shared" ca="1" si="30"/>
        <v>102.32245443722995</v>
      </c>
      <c r="AQ10" s="7">
        <f t="shared" ca="1" si="39"/>
        <v>102.32245443722995</v>
      </c>
      <c r="AR10" s="143">
        <f t="shared" ca="1" si="31"/>
        <v>10.219888108901543</v>
      </c>
      <c r="AS10" s="167">
        <f t="shared" ca="1" si="40"/>
        <v>1343.0303711272345</v>
      </c>
    </row>
    <row r="11" spans="1:45">
      <c r="A11" s="35">
        <f t="shared" si="32"/>
        <v>4</v>
      </c>
      <c r="B11" s="25">
        <f t="shared" si="33"/>
        <v>45046</v>
      </c>
      <c r="C11" s="34">
        <f t="shared" ca="1" si="5"/>
        <v>12</v>
      </c>
      <c r="D11" s="26">
        <f t="shared" ca="1" si="6"/>
        <v>62</v>
      </c>
      <c r="E11" s="35">
        <f t="shared" ca="1" si="0"/>
        <v>144</v>
      </c>
      <c r="F11" s="25">
        <f t="shared" ca="1" si="7"/>
        <v>45017</v>
      </c>
      <c r="G11" s="25">
        <f t="shared" ca="1" si="8"/>
        <v>44682</v>
      </c>
      <c r="H11" s="41">
        <f t="shared" ca="1" si="9"/>
        <v>1</v>
      </c>
      <c r="I11" s="41">
        <f t="shared" ca="1" si="10"/>
        <v>1</v>
      </c>
      <c r="J11" s="41">
        <f t="shared" ca="1" si="11"/>
        <v>144</v>
      </c>
      <c r="K11" s="41">
        <f t="shared" ca="1" si="12"/>
        <v>0</v>
      </c>
      <c r="L11" s="169">
        <f t="shared" si="13"/>
        <v>1.0163963568148537</v>
      </c>
      <c r="M11" s="101">
        <f t="shared" si="1"/>
        <v>2024</v>
      </c>
      <c r="N11" s="29">
        <f t="shared" ca="1" si="2"/>
        <v>877000</v>
      </c>
      <c r="O11" s="109">
        <f t="shared" ca="1" si="3"/>
        <v>0</v>
      </c>
      <c r="P11" s="7">
        <f t="shared" ca="1" si="34"/>
        <v>2070.4166666666665</v>
      </c>
      <c r="Q11" s="7">
        <f t="shared" ca="1" si="4"/>
        <v>877000</v>
      </c>
      <c r="R11" s="30"/>
      <c r="S11" s="30"/>
      <c r="T11" s="30">
        <f t="shared" ca="1" si="14"/>
        <v>0</v>
      </c>
      <c r="U11" s="32">
        <f t="shared" ca="1" si="15"/>
        <v>0</v>
      </c>
      <c r="V11" s="32">
        <f t="shared" ca="1" si="16"/>
        <v>33.742407814301316</v>
      </c>
      <c r="W11" s="32">
        <f t="shared" ca="1" si="17"/>
        <v>2032.7927136297076</v>
      </c>
      <c r="X11" s="32">
        <f t="shared" ca="1" si="18"/>
        <v>2032.7927136297076</v>
      </c>
      <c r="Y11" s="7">
        <f t="shared" ca="1" si="19"/>
        <v>0</v>
      </c>
      <c r="Z11" s="7">
        <f t="shared" ca="1" si="20"/>
        <v>103.52083333333333</v>
      </c>
      <c r="AA11" s="133">
        <f t="shared" ca="1" si="21"/>
        <v>0.97693128331346524</v>
      </c>
      <c r="AB11" s="52">
        <f t="shared" ca="1" si="22"/>
        <v>7.1681932296563389E-4</v>
      </c>
      <c r="AC11" s="53">
        <f t="shared" ca="1" si="23"/>
        <v>5.1430128318229462E-3</v>
      </c>
      <c r="AD11" s="52">
        <f t="shared" ca="1" si="35"/>
        <v>7.044083388432472E-4</v>
      </c>
      <c r="AE11" s="54">
        <f t="shared" ca="1" si="36"/>
        <v>5.0503441104556039E-3</v>
      </c>
      <c r="AF11" s="7">
        <f t="shared" ca="1" si="24"/>
        <v>2034.5695465438225</v>
      </c>
      <c r="AG11" s="7">
        <f t="shared" ca="1" si="25"/>
        <v>617.76611316552783</v>
      </c>
      <c r="AH11" s="48"/>
      <c r="AI11" s="30"/>
      <c r="AJ11" s="7">
        <f t="shared" ca="1" si="37"/>
        <v>0</v>
      </c>
      <c r="AK11" s="7">
        <f t="shared" ca="1" si="26"/>
        <v>0</v>
      </c>
      <c r="AL11" s="32">
        <f t="shared" ca="1" si="27"/>
        <v>33.158192972126272</v>
      </c>
      <c r="AM11" s="158">
        <f t="shared" ca="1" si="28"/>
        <v>1.431916138620559</v>
      </c>
      <c r="AN11" s="7">
        <f t="shared" ca="1" si="38"/>
        <v>34.59010911074683</v>
      </c>
      <c r="AO11" s="7">
        <f t="shared" ca="1" si="29"/>
        <v>0</v>
      </c>
      <c r="AP11" s="7">
        <f t="shared" ca="1" si="30"/>
        <v>101.72847732719113</v>
      </c>
      <c r="AQ11" s="7">
        <f t="shared" ca="1" si="39"/>
        <v>101.72847732719113</v>
      </c>
      <c r="AR11" s="143">
        <f t="shared" ca="1" si="31"/>
        <v>10.159842574707165</v>
      </c>
      <c r="AS11" s="167">
        <f t="shared" ca="1" si="40"/>
        <v>1290.6446895150639</v>
      </c>
    </row>
    <row r="12" spans="1:45">
      <c r="A12" s="35">
        <f t="shared" si="32"/>
        <v>5</v>
      </c>
      <c r="B12" s="25">
        <f t="shared" si="33"/>
        <v>45077</v>
      </c>
      <c r="C12" s="34">
        <f t="shared" ca="1" si="5"/>
        <v>12.083333999999999</v>
      </c>
      <c r="D12" s="26">
        <f t="shared" ca="1" si="6"/>
        <v>62.083334000000001</v>
      </c>
      <c r="E12" s="35">
        <f t="shared" ca="1" si="0"/>
        <v>145</v>
      </c>
      <c r="F12" s="25">
        <f t="shared" ca="1" si="7"/>
        <v>45047</v>
      </c>
      <c r="G12" s="25">
        <f t="shared" ca="1" si="8"/>
        <v>45047</v>
      </c>
      <c r="H12" s="41">
        <f t="shared" ca="1" si="9"/>
        <v>1</v>
      </c>
      <c r="I12" s="41">
        <f t="shared" ca="1" si="10"/>
        <v>0</v>
      </c>
      <c r="J12" s="41">
        <f t="shared" ca="1" si="11"/>
        <v>144</v>
      </c>
      <c r="K12" s="41">
        <f t="shared" ca="1" si="12"/>
        <v>1</v>
      </c>
      <c r="L12" s="169">
        <f t="shared" si="13"/>
        <v>1.0205372813857667</v>
      </c>
      <c r="M12" s="101">
        <f t="shared" si="1"/>
        <v>2024</v>
      </c>
      <c r="N12" s="29">
        <f t="shared" ca="1" si="2"/>
        <v>877000</v>
      </c>
      <c r="O12" s="109">
        <f t="shared" ca="1" si="3"/>
        <v>0</v>
      </c>
      <c r="P12" s="7">
        <f t="shared" ca="1" si="34"/>
        <v>0</v>
      </c>
      <c r="Q12" s="7">
        <f t="shared" ca="1" si="4"/>
        <v>877000</v>
      </c>
      <c r="R12" s="30"/>
      <c r="S12" s="30"/>
      <c r="T12" s="30">
        <f t="shared" ca="1" si="14"/>
        <v>0</v>
      </c>
      <c r="U12" s="32">
        <f t="shared" ca="1" si="15"/>
        <v>0</v>
      </c>
      <c r="V12" s="32">
        <f t="shared" ca="1" si="16"/>
        <v>33.879878560495122</v>
      </c>
      <c r="W12" s="32">
        <f t="shared" ca="1" si="17"/>
        <v>2041.0745627715335</v>
      </c>
      <c r="X12" s="32">
        <f t="shared" ca="1" si="18"/>
        <v>2041.0745627715335</v>
      </c>
      <c r="Y12" s="7">
        <f t="shared" ca="1" si="19"/>
        <v>0</v>
      </c>
      <c r="Z12" s="7">
        <f t="shared" ca="1" si="20"/>
        <v>0</v>
      </c>
      <c r="AA12" s="133">
        <f t="shared" ca="1" si="21"/>
        <v>0.97121023153207808</v>
      </c>
      <c r="AB12" s="52">
        <f t="shared" ca="1" si="22"/>
        <v>7.1681932296563389E-4</v>
      </c>
      <c r="AC12" s="53">
        <f t="shared" ca="1" si="23"/>
        <v>5.1430128318229462E-3</v>
      </c>
      <c r="AD12" s="52">
        <f t="shared" ca="1" si="35"/>
        <v>7.0028322108870605E-4</v>
      </c>
      <c r="AE12" s="54">
        <f t="shared" ca="1" si="36"/>
        <v>5.0207685602984397E-3</v>
      </c>
      <c r="AF12" s="7">
        <f t="shared" ca="1" si="24"/>
        <v>0</v>
      </c>
      <c r="AG12" s="7">
        <f t="shared" ca="1" si="25"/>
        <v>614.14838489479519</v>
      </c>
      <c r="AH12" s="48"/>
      <c r="AI12" s="30"/>
      <c r="AJ12" s="7">
        <f t="shared" ca="1" si="37"/>
        <v>0</v>
      </c>
      <c r="AK12" s="7">
        <f t="shared" ca="1" si="26"/>
        <v>0</v>
      </c>
      <c r="AL12" s="32">
        <f t="shared" ca="1" si="27"/>
        <v>33.09831324060886</v>
      </c>
      <c r="AM12" s="158">
        <f t="shared" ca="1" si="28"/>
        <v>1.4293302692998717</v>
      </c>
      <c r="AN12" s="7">
        <f t="shared" ca="1" si="38"/>
        <v>34.527643509908735</v>
      </c>
      <c r="AO12" s="7">
        <f t="shared" ca="1" si="29"/>
        <v>0</v>
      </c>
      <c r="AP12" s="7">
        <f t="shared" ca="1" si="30"/>
        <v>0</v>
      </c>
      <c r="AQ12" s="7">
        <f t="shared" ca="1" si="39"/>
        <v>0</v>
      </c>
      <c r="AR12" s="143">
        <f t="shared" ca="1" si="31"/>
        <v>-0.1770156778365625</v>
      </c>
      <c r="AS12" s="167">
        <f t="shared" ca="1" si="40"/>
        <v>-648.85304408254058</v>
      </c>
    </row>
    <row r="13" spans="1:45">
      <c r="A13" s="35">
        <f t="shared" si="32"/>
        <v>6</v>
      </c>
      <c r="B13" s="25">
        <f t="shared" si="33"/>
        <v>45107</v>
      </c>
      <c r="C13" s="34">
        <f t="shared" ca="1" si="5"/>
        <v>12.166666999999999</v>
      </c>
      <c r="D13" s="26">
        <f t="shared" ca="1" si="6"/>
        <v>62.166666999999997</v>
      </c>
      <c r="E13" s="35">
        <f t="shared" ca="1" si="0"/>
        <v>146</v>
      </c>
      <c r="F13" s="25">
        <f t="shared" ca="1" si="7"/>
        <v>45078</v>
      </c>
      <c r="G13" s="25">
        <f t="shared" ca="1" si="8"/>
        <v>45047</v>
      </c>
      <c r="H13" s="41">
        <f t="shared" ca="1" si="9"/>
        <v>1</v>
      </c>
      <c r="I13" s="41">
        <f t="shared" ca="1" si="10"/>
        <v>0</v>
      </c>
      <c r="J13" s="41">
        <f t="shared" ca="1" si="11"/>
        <v>0</v>
      </c>
      <c r="K13" s="41">
        <f t="shared" ca="1" si="12"/>
        <v>0</v>
      </c>
      <c r="L13" s="169">
        <f t="shared" si="13"/>
        <v>1.0246950765959604</v>
      </c>
      <c r="M13" s="101">
        <f t="shared" si="1"/>
        <v>2024</v>
      </c>
      <c r="N13" s="29">
        <f t="shared" ca="1" si="2"/>
        <v>877000</v>
      </c>
      <c r="O13" s="109">
        <f t="shared" ca="1" si="3"/>
        <v>0</v>
      </c>
      <c r="P13" s="7">
        <f t="shared" ca="1" si="34"/>
        <v>0</v>
      </c>
      <c r="Q13" s="7">
        <f t="shared" ca="1" si="4"/>
        <v>877000</v>
      </c>
      <c r="R13" s="30"/>
      <c r="S13" s="30"/>
      <c r="T13" s="30">
        <f t="shared" ca="1" si="14"/>
        <v>0</v>
      </c>
      <c r="U13" s="32">
        <f t="shared" ca="1" si="15"/>
        <v>0</v>
      </c>
      <c r="V13" s="32">
        <f t="shared" ca="1" si="16"/>
        <v>34.017909379525555</v>
      </c>
      <c r="W13" s="32">
        <f t="shared" ca="1" si="17"/>
        <v>2049.3901531919209</v>
      </c>
      <c r="X13" s="32">
        <f t="shared" ca="1" si="18"/>
        <v>2049.3901531919209</v>
      </c>
      <c r="Y13" s="7">
        <f t="shared" ca="1" si="19"/>
        <v>0</v>
      </c>
      <c r="Z13" s="7">
        <f t="shared" ca="1" si="20"/>
        <v>0</v>
      </c>
      <c r="AA13" s="133">
        <f t="shared" ca="1" si="21"/>
        <v>0.96552268306258648</v>
      </c>
      <c r="AB13" s="52">
        <f t="shared" ca="1" si="22"/>
        <v>7.1681932296563389E-4</v>
      </c>
      <c r="AC13" s="53">
        <f t="shared" ca="1" si="23"/>
        <v>5.1430128318229462E-3</v>
      </c>
      <c r="AD13" s="52">
        <f t="shared" ca="1" si="35"/>
        <v>6.9618226062412075E-4</v>
      </c>
      <c r="AE13" s="54">
        <f t="shared" ca="1" si="36"/>
        <v>4.9913662088675349E-3</v>
      </c>
      <c r="AF13" s="7">
        <f t="shared" ca="1" si="24"/>
        <v>0</v>
      </c>
      <c r="AG13" s="7">
        <f t="shared" ca="1" si="25"/>
        <v>610.5518425673539</v>
      </c>
      <c r="AH13" s="48"/>
      <c r="AI13" s="30"/>
      <c r="AJ13" s="7">
        <f t="shared" ca="1" si="37"/>
        <v>0</v>
      </c>
      <c r="AK13" s="7">
        <f t="shared" ca="1" si="26"/>
        <v>0</v>
      </c>
      <c r="AL13" s="32">
        <f t="shared" ca="1" si="27"/>
        <v>33.038541644726266</v>
      </c>
      <c r="AM13" s="158">
        <f t="shared" ca="1" si="28"/>
        <v>1.4267490697499647</v>
      </c>
      <c r="AN13" s="7">
        <f t="shared" ca="1" si="38"/>
        <v>34.465290714476232</v>
      </c>
      <c r="AO13" s="7">
        <f t="shared" ca="1" si="29"/>
        <v>0</v>
      </c>
      <c r="AP13" s="7">
        <f t="shared" ca="1" si="30"/>
        <v>0</v>
      </c>
      <c r="AQ13" s="7">
        <f t="shared" ca="1" si="39"/>
        <v>0</v>
      </c>
      <c r="AR13" s="143">
        <f t="shared" ca="1" si="31"/>
        <v>-0.17669600868956956</v>
      </c>
      <c r="AS13" s="167">
        <f t="shared" ca="1" si="40"/>
        <v>-645.19382929051972</v>
      </c>
    </row>
    <row r="14" spans="1:45">
      <c r="A14" s="35">
        <f t="shared" si="32"/>
        <v>7</v>
      </c>
      <c r="B14" s="25">
        <f t="shared" si="33"/>
        <v>45138</v>
      </c>
      <c r="C14" s="34">
        <f t="shared" ca="1" si="5"/>
        <v>12.25</v>
      </c>
      <c r="D14" s="26">
        <f t="shared" ca="1" si="6"/>
        <v>62.25</v>
      </c>
      <c r="E14" s="35">
        <f t="shared" ca="1" si="0"/>
        <v>147</v>
      </c>
      <c r="F14" s="25">
        <f t="shared" ca="1" si="7"/>
        <v>45108</v>
      </c>
      <c r="G14" s="25">
        <f t="shared" ca="1" si="8"/>
        <v>45047</v>
      </c>
      <c r="H14" s="41">
        <f t="shared" ca="1" si="9"/>
        <v>1</v>
      </c>
      <c r="I14" s="41">
        <f t="shared" ca="1" si="10"/>
        <v>0</v>
      </c>
      <c r="J14" s="41">
        <f t="shared" ca="1" si="11"/>
        <v>0</v>
      </c>
      <c r="K14" s="41">
        <f t="shared" ca="1" si="12"/>
        <v>0</v>
      </c>
      <c r="L14" s="169">
        <f t="shared" si="13"/>
        <v>1.0288698111785073</v>
      </c>
      <c r="M14" s="101">
        <f t="shared" si="1"/>
        <v>2024</v>
      </c>
      <c r="N14" s="29">
        <f t="shared" ca="1" si="2"/>
        <v>877000</v>
      </c>
      <c r="O14" s="109">
        <f t="shared" ca="1" si="3"/>
        <v>0</v>
      </c>
      <c r="P14" s="7">
        <f t="shared" ca="1" si="34"/>
        <v>0</v>
      </c>
      <c r="Q14" s="7">
        <f t="shared" ca="1" si="4"/>
        <v>877000</v>
      </c>
      <c r="R14" s="30"/>
      <c r="S14" s="30"/>
      <c r="T14" s="30">
        <f t="shared" ca="1" si="14"/>
        <v>0</v>
      </c>
      <c r="U14" s="32">
        <f t="shared" ca="1" si="15"/>
        <v>0</v>
      </c>
      <c r="V14" s="32">
        <f t="shared" ca="1" si="16"/>
        <v>34.156502553198678</v>
      </c>
      <c r="W14" s="32">
        <f t="shared" ca="1" si="17"/>
        <v>2057.7396223570145</v>
      </c>
      <c r="X14" s="32">
        <f t="shared" ca="1" si="18"/>
        <v>2057.7396223570145</v>
      </c>
      <c r="Y14" s="7">
        <f t="shared" ca="1" si="19"/>
        <v>0</v>
      </c>
      <c r="Z14" s="7">
        <f t="shared" ca="1" si="20"/>
        <v>0</v>
      </c>
      <c r="AA14" s="133">
        <f t="shared" ca="1" si="21"/>
        <v>0.95986844170471974</v>
      </c>
      <c r="AB14" s="52">
        <f t="shared" ca="1" si="22"/>
        <v>7.1681932296563389E-4</v>
      </c>
      <c r="AC14" s="53">
        <f t="shared" ca="1" si="23"/>
        <v>5.1430128318229462E-3</v>
      </c>
      <c r="AD14" s="52">
        <f t="shared" ca="1" si="35"/>
        <v>6.921053159808856E-4</v>
      </c>
      <c r="AE14" s="54">
        <f t="shared" ca="1" si="36"/>
        <v>4.9621360418859398E-3</v>
      </c>
      <c r="AF14" s="7">
        <f t="shared" ca="1" si="24"/>
        <v>0</v>
      </c>
      <c r="AG14" s="7">
        <f t="shared" ca="1" si="25"/>
        <v>606.97636211523661</v>
      </c>
      <c r="AH14" s="48"/>
      <c r="AI14" s="30"/>
      <c r="AJ14" s="7">
        <f t="shared" ca="1" si="37"/>
        <v>0</v>
      </c>
      <c r="AK14" s="7">
        <f t="shared" ca="1" si="26"/>
        <v>0</v>
      </c>
      <c r="AL14" s="32">
        <f t="shared" ca="1" si="27"/>
        <v>32.978877989198473</v>
      </c>
      <c r="AM14" s="158">
        <f t="shared" ca="1" si="28"/>
        <v>1.4241725315377898</v>
      </c>
      <c r="AN14" s="7">
        <f t="shared" ca="1" si="38"/>
        <v>34.403050520736265</v>
      </c>
      <c r="AO14" s="7">
        <f t="shared" ca="1" si="29"/>
        <v>0</v>
      </c>
      <c r="AP14" s="7">
        <f t="shared" ca="1" si="30"/>
        <v>0</v>
      </c>
      <c r="AQ14" s="7">
        <f t="shared" ca="1" si="39"/>
        <v>0</v>
      </c>
      <c r="AR14" s="143">
        <f t="shared" ca="1" si="31"/>
        <v>-0.17637691682683071</v>
      </c>
      <c r="AS14" s="167">
        <f t="shared" ca="1" si="40"/>
        <v>-641.55578955279975</v>
      </c>
    </row>
    <row r="15" spans="1:45">
      <c r="A15" s="35">
        <f t="shared" si="32"/>
        <v>8</v>
      </c>
      <c r="B15" s="25">
        <f t="shared" si="33"/>
        <v>45169</v>
      </c>
      <c r="C15" s="34">
        <f t="shared" ca="1" si="5"/>
        <v>12.333333999999999</v>
      </c>
      <c r="D15" s="26">
        <f t="shared" ca="1" si="6"/>
        <v>62.333334000000001</v>
      </c>
      <c r="E15" s="35">
        <f t="shared" ca="1" si="0"/>
        <v>148</v>
      </c>
      <c r="F15" s="25">
        <f t="shared" ca="1" si="7"/>
        <v>45139</v>
      </c>
      <c r="G15" s="25">
        <f t="shared" ca="1" si="8"/>
        <v>45047</v>
      </c>
      <c r="H15" s="41">
        <f t="shared" ca="1" si="9"/>
        <v>1</v>
      </c>
      <c r="I15" s="41">
        <f t="shared" ca="1" si="10"/>
        <v>0</v>
      </c>
      <c r="J15" s="41">
        <f t="shared" ca="1" si="11"/>
        <v>0</v>
      </c>
      <c r="K15" s="41">
        <f t="shared" ca="1" si="12"/>
        <v>0</v>
      </c>
      <c r="L15" s="169">
        <f t="shared" si="13"/>
        <v>1.0330615541465074</v>
      </c>
      <c r="M15" s="101">
        <f t="shared" si="1"/>
        <v>2024</v>
      </c>
      <c r="N15" s="29">
        <f t="shared" ca="1" si="2"/>
        <v>877000</v>
      </c>
      <c r="O15" s="109">
        <f t="shared" ca="1" si="3"/>
        <v>0</v>
      </c>
      <c r="P15" s="7">
        <f t="shared" ca="1" si="34"/>
        <v>0</v>
      </c>
      <c r="Q15" s="7">
        <f t="shared" ca="1" si="4"/>
        <v>877000</v>
      </c>
      <c r="R15" s="30"/>
      <c r="S15" s="30"/>
      <c r="T15" s="30">
        <f t="shared" ca="1" si="14"/>
        <v>0</v>
      </c>
      <c r="U15" s="32">
        <f t="shared" ca="1" si="15"/>
        <v>0</v>
      </c>
      <c r="V15" s="32">
        <f t="shared" ca="1" si="16"/>
        <v>34.295660372616908</v>
      </c>
      <c r="W15" s="32">
        <f t="shared" ca="1" si="17"/>
        <v>2066.1231082930149</v>
      </c>
      <c r="X15" s="32">
        <f t="shared" ca="1" si="18"/>
        <v>2066.1231082930149</v>
      </c>
      <c r="Y15" s="7">
        <f t="shared" ca="1" si="19"/>
        <v>0</v>
      </c>
      <c r="Z15" s="7">
        <f t="shared" ca="1" si="20"/>
        <v>0</v>
      </c>
      <c r="AA15" s="133">
        <f t="shared" ca="1" si="21"/>
        <v>0.95424731240718452</v>
      </c>
      <c r="AB15" s="52">
        <f t="shared" ca="1" si="22"/>
        <v>7.1681932296563389E-4</v>
      </c>
      <c r="AC15" s="53">
        <f t="shared" ca="1" si="23"/>
        <v>5.1430128318229462E-3</v>
      </c>
      <c r="AD15" s="52">
        <f t="shared" ca="1" si="35"/>
        <v>6.8805224651885522E-4</v>
      </c>
      <c r="AE15" s="54">
        <f t="shared" ca="1" si="36"/>
        <v>4.9330770510164585E-3</v>
      </c>
      <c r="AF15" s="7">
        <f t="shared" ca="1" si="24"/>
        <v>0</v>
      </c>
      <c r="AG15" s="7">
        <f t="shared" ca="1" si="25"/>
        <v>603.42182019703603</v>
      </c>
      <c r="AH15" s="48"/>
      <c r="AI15" s="30"/>
      <c r="AJ15" s="7">
        <f t="shared" ca="1" si="37"/>
        <v>0</v>
      </c>
      <c r="AK15" s="7">
        <f t="shared" ca="1" si="26"/>
        <v>0</v>
      </c>
      <c r="AL15" s="32">
        <f t="shared" ca="1" si="27"/>
        <v>32.919322079098102</v>
      </c>
      <c r="AM15" s="158">
        <f t="shared" ca="1" si="28"/>
        <v>1.4216006462455288</v>
      </c>
      <c r="AN15" s="7">
        <f t="shared" ca="1" si="38"/>
        <v>34.340922725343631</v>
      </c>
      <c r="AO15" s="7">
        <f t="shared" ca="1" si="29"/>
        <v>0</v>
      </c>
      <c r="AP15" s="7">
        <f t="shared" ca="1" si="30"/>
        <v>0</v>
      </c>
      <c r="AQ15" s="7">
        <f t="shared" ca="1" si="39"/>
        <v>0</v>
      </c>
      <c r="AR15" s="143">
        <f t="shared" ca="1" si="31"/>
        <v>-0.1760584012058396</v>
      </c>
      <c r="AS15" s="167">
        <f t="shared" ca="1" si="40"/>
        <v>-637.93880132358549</v>
      </c>
    </row>
    <row r="16" spans="1:45">
      <c r="A16" s="35">
        <f t="shared" si="32"/>
        <v>9</v>
      </c>
      <c r="B16" s="25">
        <f t="shared" si="33"/>
        <v>45199</v>
      </c>
      <c r="C16" s="34">
        <f t="shared" ca="1" si="5"/>
        <v>12.416666999999999</v>
      </c>
      <c r="D16" s="26">
        <f t="shared" ca="1" si="6"/>
        <v>62.416666999999997</v>
      </c>
      <c r="E16" s="35">
        <f t="shared" ca="1" si="0"/>
        <v>149</v>
      </c>
      <c r="F16" s="25">
        <f t="shared" ca="1" si="7"/>
        <v>45170</v>
      </c>
      <c r="G16" s="25">
        <f t="shared" ca="1" si="8"/>
        <v>45047</v>
      </c>
      <c r="H16" s="41">
        <f t="shared" ca="1" si="9"/>
        <v>1</v>
      </c>
      <c r="I16" s="41">
        <f t="shared" ca="1" si="10"/>
        <v>0</v>
      </c>
      <c r="J16" s="41">
        <f t="shared" ca="1" si="11"/>
        <v>0</v>
      </c>
      <c r="K16" s="41">
        <f t="shared" ca="1" si="12"/>
        <v>0</v>
      </c>
      <c r="L16" s="169">
        <f t="shared" si="13"/>
        <v>1.0372703747942285</v>
      </c>
      <c r="M16" s="101">
        <f t="shared" si="1"/>
        <v>2024</v>
      </c>
      <c r="N16" s="29">
        <f t="shared" ca="1" si="2"/>
        <v>877000</v>
      </c>
      <c r="O16" s="109">
        <f t="shared" ca="1" si="3"/>
        <v>0</v>
      </c>
      <c r="P16" s="7">
        <f t="shared" ca="1" si="34"/>
        <v>0</v>
      </c>
      <c r="Q16" s="7">
        <f t="shared" ca="1" si="4"/>
        <v>877000</v>
      </c>
      <c r="R16" s="30"/>
      <c r="S16" s="30"/>
      <c r="T16" s="30">
        <f t="shared" ca="1" si="14"/>
        <v>0</v>
      </c>
      <c r="U16" s="32">
        <f t="shared" ca="1" si="15"/>
        <v>0</v>
      </c>
      <c r="V16" s="32">
        <f t="shared" ca="1" si="16"/>
        <v>34.435385138216908</v>
      </c>
      <c r="W16" s="32">
        <f t="shared" ca="1" si="17"/>
        <v>2074.5407495884569</v>
      </c>
      <c r="X16" s="32">
        <f t="shared" ca="1" si="18"/>
        <v>2074.5407495884569</v>
      </c>
      <c r="Y16" s="7">
        <f t="shared" ca="1" si="19"/>
        <v>0</v>
      </c>
      <c r="Z16" s="7">
        <f t="shared" ca="1" si="20"/>
        <v>0</v>
      </c>
      <c r="AA16" s="133">
        <f t="shared" ca="1" si="21"/>
        <v>0.94865910126093611</v>
      </c>
      <c r="AB16" s="52">
        <f t="shared" ca="1" si="22"/>
        <v>7.1681932296563389E-4</v>
      </c>
      <c r="AC16" s="53">
        <f t="shared" ca="1" si="23"/>
        <v>5.1430128318229462E-3</v>
      </c>
      <c r="AD16" s="52">
        <f t="shared" ca="1" si="35"/>
        <v>6.8402291242149378E-4</v>
      </c>
      <c r="AE16" s="54">
        <f t="shared" ca="1" si="36"/>
        <v>4.9041882338268653E-3</v>
      </c>
      <c r="AF16" s="7">
        <f t="shared" ca="1" si="24"/>
        <v>0</v>
      </c>
      <c r="AG16" s="7">
        <f t="shared" ca="1" si="25"/>
        <v>599.88809419365009</v>
      </c>
      <c r="AH16" s="48"/>
      <c r="AI16" s="30"/>
      <c r="AJ16" s="7">
        <f t="shared" ca="1" si="37"/>
        <v>0</v>
      </c>
      <c r="AK16" s="7">
        <f t="shared" ca="1" si="26"/>
        <v>0</v>
      </c>
      <c r="AL16" s="32">
        <f t="shared" ca="1" si="27"/>
        <v>32.859873719849787</v>
      </c>
      <c r="AM16" s="158">
        <f t="shared" ca="1" si="28"/>
        <v>1.4190334054705651</v>
      </c>
      <c r="AN16" s="7">
        <f t="shared" ca="1" si="38"/>
        <v>34.278907125320352</v>
      </c>
      <c r="AO16" s="7">
        <f t="shared" ca="1" si="29"/>
        <v>0</v>
      </c>
      <c r="AP16" s="7">
        <f t="shared" ca="1" si="30"/>
        <v>0</v>
      </c>
      <c r="AQ16" s="7">
        <f t="shared" ca="1" si="39"/>
        <v>0</v>
      </c>
      <c r="AR16" s="143">
        <f t="shared" ca="1" si="31"/>
        <v>-0.1757404607859725</v>
      </c>
      <c r="AS16" s="167">
        <f t="shared" ca="1" si="40"/>
        <v>-634.34274177975635</v>
      </c>
    </row>
    <row r="17" spans="1:45">
      <c r="A17" s="35">
        <f t="shared" si="32"/>
        <v>10</v>
      </c>
      <c r="B17" s="25">
        <f t="shared" si="33"/>
        <v>45230</v>
      </c>
      <c r="C17" s="34">
        <f t="shared" ca="1" si="5"/>
        <v>12.5</v>
      </c>
      <c r="D17" s="26">
        <f t="shared" ca="1" si="6"/>
        <v>62.5</v>
      </c>
      <c r="E17" s="35">
        <f t="shared" ca="1" si="0"/>
        <v>150</v>
      </c>
      <c r="F17" s="25">
        <f t="shared" ca="1" si="7"/>
        <v>45200</v>
      </c>
      <c r="G17" s="25">
        <f t="shared" ca="1" si="8"/>
        <v>45047</v>
      </c>
      <c r="H17" s="41">
        <f t="shared" ca="1" si="9"/>
        <v>1</v>
      </c>
      <c r="I17" s="41">
        <f t="shared" ca="1" si="10"/>
        <v>0</v>
      </c>
      <c r="J17" s="41">
        <f t="shared" ca="1" si="11"/>
        <v>0</v>
      </c>
      <c r="K17" s="41">
        <f t="shared" ca="1" si="12"/>
        <v>0</v>
      </c>
      <c r="L17" s="169">
        <f t="shared" si="13"/>
        <v>1.0414963426982515</v>
      </c>
      <c r="M17" s="101">
        <f t="shared" si="1"/>
        <v>2024</v>
      </c>
      <c r="N17" s="29">
        <f t="shared" ca="1" si="2"/>
        <v>877000</v>
      </c>
      <c r="O17" s="109">
        <f t="shared" ca="1" si="3"/>
        <v>0</v>
      </c>
      <c r="P17" s="7">
        <f t="shared" ca="1" si="34"/>
        <v>0</v>
      </c>
      <c r="Q17" s="7">
        <f t="shared" ca="1" si="4"/>
        <v>877000</v>
      </c>
      <c r="R17" s="30"/>
      <c r="S17" s="30"/>
      <c r="T17" s="30">
        <f t="shared" ca="1" si="14"/>
        <v>0</v>
      </c>
      <c r="U17" s="32">
        <f t="shared" ca="1" si="15"/>
        <v>0</v>
      </c>
      <c r="V17" s="32">
        <f t="shared" ca="1" si="16"/>
        <v>34.575679159807613</v>
      </c>
      <c r="W17" s="32">
        <f t="shared" ca="1" si="17"/>
        <v>2082.992685396503</v>
      </c>
      <c r="X17" s="32">
        <f t="shared" ca="1" si="18"/>
        <v>2082.992685396503</v>
      </c>
      <c r="Y17" s="7">
        <f t="shared" ca="1" si="19"/>
        <v>0</v>
      </c>
      <c r="Z17" s="7">
        <f t="shared" ca="1" si="20"/>
        <v>0</v>
      </c>
      <c r="AA17" s="133">
        <f t="shared" ca="1" si="21"/>
        <v>0.94310361549248978</v>
      </c>
      <c r="AB17" s="52">
        <f t="shared" ca="1" si="22"/>
        <v>7.1681932296563389E-4</v>
      </c>
      <c r="AC17" s="53">
        <f t="shared" ca="1" si="23"/>
        <v>5.1430128318229462E-3</v>
      </c>
      <c r="AD17" s="52">
        <f t="shared" ca="1" si="35"/>
        <v>6.800171746910509E-4</v>
      </c>
      <c r="AE17" s="54">
        <f t="shared" ca="1" si="36"/>
        <v>4.8754685937553218E-3</v>
      </c>
      <c r="AF17" s="7">
        <f t="shared" ca="1" si="24"/>
        <v>0</v>
      </c>
      <c r="AG17" s="7">
        <f t="shared" ca="1" si="25"/>
        <v>596.37506220405169</v>
      </c>
      <c r="AH17" s="48"/>
      <c r="AI17" s="30"/>
      <c r="AJ17" s="7">
        <f t="shared" ca="1" si="37"/>
        <v>0</v>
      </c>
      <c r="AK17" s="7">
        <f t="shared" ca="1" si="26"/>
        <v>0</v>
      </c>
      <c r="AL17" s="32">
        <f t="shared" ca="1" si="27"/>
        <v>32.800532717229572</v>
      </c>
      <c r="AM17" s="158">
        <f t="shared" ca="1" si="28"/>
        <v>1.416470800825455</v>
      </c>
      <c r="AN17" s="7">
        <f t="shared" ca="1" si="38"/>
        <v>34.21700351805503</v>
      </c>
      <c r="AO17" s="7">
        <f t="shared" ca="1" si="29"/>
        <v>0</v>
      </c>
      <c r="AP17" s="7">
        <f t="shared" ca="1" si="30"/>
        <v>0</v>
      </c>
      <c r="AQ17" s="7">
        <f t="shared" ca="1" si="39"/>
        <v>0</v>
      </c>
      <c r="AR17" s="143">
        <f t="shared" ca="1" si="31"/>
        <v>-0.17542309452848509</v>
      </c>
      <c r="AS17" s="167">
        <f t="shared" ca="1" si="40"/>
        <v>-630.76748881663514</v>
      </c>
    </row>
    <row r="18" spans="1:45">
      <c r="A18" s="35">
        <f t="shared" si="32"/>
        <v>11</v>
      </c>
      <c r="B18" s="25">
        <f t="shared" si="33"/>
        <v>45260</v>
      </c>
      <c r="C18" s="34">
        <f t="shared" ca="1" si="5"/>
        <v>12.583333999999999</v>
      </c>
      <c r="D18" s="26">
        <f t="shared" ca="1" si="6"/>
        <v>62.583334000000001</v>
      </c>
      <c r="E18" s="35">
        <f t="shared" ca="1" si="0"/>
        <v>151</v>
      </c>
      <c r="F18" s="25">
        <f t="shared" ca="1" si="7"/>
        <v>45231</v>
      </c>
      <c r="G18" s="25">
        <f t="shared" ca="1" si="8"/>
        <v>45047</v>
      </c>
      <c r="H18" s="41">
        <f t="shared" ca="1" si="9"/>
        <v>1</v>
      </c>
      <c r="I18" s="41">
        <f t="shared" ca="1" si="10"/>
        <v>0</v>
      </c>
      <c r="J18" s="41">
        <f t="shared" ca="1" si="11"/>
        <v>0</v>
      </c>
      <c r="K18" s="41">
        <f t="shared" ca="1" si="12"/>
        <v>0</v>
      </c>
      <c r="L18" s="169">
        <f t="shared" si="13"/>
        <v>1.0457395277186212</v>
      </c>
      <c r="M18" s="101">
        <f t="shared" si="1"/>
        <v>2024</v>
      </c>
      <c r="N18" s="29">
        <f t="shared" ca="1" si="2"/>
        <v>877000</v>
      </c>
      <c r="O18" s="109">
        <f t="shared" ca="1" si="3"/>
        <v>0</v>
      </c>
      <c r="P18" s="7">
        <f t="shared" ca="1" si="34"/>
        <v>0</v>
      </c>
      <c r="Q18" s="7">
        <f t="shared" ca="1" si="4"/>
        <v>877000</v>
      </c>
      <c r="R18" s="30"/>
      <c r="S18" s="30"/>
      <c r="T18" s="30">
        <f t="shared" ca="1" si="14"/>
        <v>0</v>
      </c>
      <c r="U18" s="32">
        <f t="shared" ca="1" si="15"/>
        <v>0</v>
      </c>
      <c r="V18" s="32">
        <f t="shared" ca="1" si="16"/>
        <v>34.716544756608386</v>
      </c>
      <c r="W18" s="32">
        <f t="shared" ca="1" si="17"/>
        <v>2091.4790554372426</v>
      </c>
      <c r="X18" s="32">
        <f t="shared" ca="1" si="18"/>
        <v>2091.4790554372426</v>
      </c>
      <c r="Y18" s="7">
        <f t="shared" ca="1" si="19"/>
        <v>0</v>
      </c>
      <c r="Z18" s="7">
        <f t="shared" ca="1" si="20"/>
        <v>0</v>
      </c>
      <c r="AA18" s="133">
        <f t="shared" ca="1" si="21"/>
        <v>0.93758066345726998</v>
      </c>
      <c r="AB18" s="52">
        <f t="shared" ca="1" si="22"/>
        <v>7.1681932296563389E-4</v>
      </c>
      <c r="AC18" s="53">
        <f t="shared" ca="1" si="23"/>
        <v>5.1430128318229462E-3</v>
      </c>
      <c r="AD18" s="52">
        <f t="shared" ca="1" si="35"/>
        <v>6.7603489514376808E-4</v>
      </c>
      <c r="AE18" s="54">
        <f t="shared" ca="1" si="36"/>
        <v>4.8469171400760047E-3</v>
      </c>
      <c r="AF18" s="7">
        <f t="shared" ca="1" si="24"/>
        <v>0</v>
      </c>
      <c r="AG18" s="7">
        <f t="shared" ca="1" si="25"/>
        <v>592.88260304108462</v>
      </c>
      <c r="AH18" s="48"/>
      <c r="AI18" s="30"/>
      <c r="AJ18" s="7">
        <f t="shared" ca="1" si="37"/>
        <v>0</v>
      </c>
      <c r="AK18" s="7">
        <f t="shared" ca="1" si="26"/>
        <v>0</v>
      </c>
      <c r="AL18" s="32">
        <f t="shared" ca="1" si="27"/>
        <v>32.741298877364208</v>
      </c>
      <c r="AM18" s="158">
        <f t="shared" ca="1" si="28"/>
        <v>1.4139128239379033</v>
      </c>
      <c r="AN18" s="7">
        <f t="shared" ca="1" si="38"/>
        <v>34.155211701302115</v>
      </c>
      <c r="AO18" s="7">
        <f t="shared" ca="1" si="29"/>
        <v>0</v>
      </c>
      <c r="AP18" s="7">
        <f t="shared" ca="1" si="30"/>
        <v>0</v>
      </c>
      <c r="AQ18" s="7">
        <f t="shared" ca="1" si="39"/>
        <v>0</v>
      </c>
      <c r="AR18" s="143">
        <f t="shared" ca="1" si="31"/>
        <v>-0.17510630139650865</v>
      </c>
      <c r="AS18" s="167">
        <f t="shared" ca="1" si="40"/>
        <v>-627.21292104378324</v>
      </c>
    </row>
    <row r="19" spans="1:45">
      <c r="A19" s="35">
        <f t="shared" si="32"/>
        <v>12</v>
      </c>
      <c r="B19" s="25">
        <f t="shared" si="33"/>
        <v>45291</v>
      </c>
      <c r="C19" s="34">
        <f t="shared" ca="1" si="5"/>
        <v>12.666666999999999</v>
      </c>
      <c r="D19" s="26">
        <f t="shared" ca="1" si="6"/>
        <v>62.666666999999997</v>
      </c>
      <c r="E19" s="35">
        <f t="shared" ca="1" si="0"/>
        <v>152</v>
      </c>
      <c r="F19" s="25">
        <f t="shared" ca="1" si="7"/>
        <v>45261</v>
      </c>
      <c r="G19" s="25">
        <f t="shared" ca="1" si="8"/>
        <v>45047</v>
      </c>
      <c r="H19" s="41">
        <f t="shared" ca="1" si="9"/>
        <v>1</v>
      </c>
      <c r="I19" s="41">
        <f t="shared" ca="1" si="10"/>
        <v>0</v>
      </c>
      <c r="J19" s="41">
        <f t="shared" ca="1" si="11"/>
        <v>0</v>
      </c>
      <c r="K19" s="41">
        <f t="shared" ca="1" si="12"/>
        <v>0</v>
      </c>
      <c r="L19" s="169">
        <f t="shared" si="13"/>
        <v>1.0500000000000009</v>
      </c>
      <c r="M19" s="101">
        <f t="shared" si="1"/>
        <v>2024</v>
      </c>
      <c r="N19" s="29">
        <f t="shared" ca="1" si="2"/>
        <v>877000</v>
      </c>
      <c r="O19" s="109">
        <f t="shared" ca="1" si="3"/>
        <v>0</v>
      </c>
      <c r="P19" s="7">
        <f t="shared" ca="1" si="34"/>
        <v>0</v>
      </c>
      <c r="Q19" s="7">
        <f t="shared" ca="1" si="4"/>
        <v>877000</v>
      </c>
      <c r="R19" s="30"/>
      <c r="S19" s="30"/>
      <c r="T19" s="30">
        <f t="shared" ca="1" si="14"/>
        <v>0</v>
      </c>
      <c r="U19" s="32">
        <f t="shared" ca="1" si="15"/>
        <v>0</v>
      </c>
      <c r="V19" s="32">
        <f t="shared" ca="1" si="16"/>
        <v>34.85798425728737</v>
      </c>
      <c r="W19" s="32">
        <f t="shared" ca="1" si="17"/>
        <v>2100.0000000000018</v>
      </c>
      <c r="X19" s="32">
        <f t="shared" ca="1" si="18"/>
        <v>2100.0000000000018</v>
      </c>
      <c r="Y19" s="7">
        <f t="shared" ca="1" si="19"/>
        <v>0</v>
      </c>
      <c r="Z19" s="7">
        <f t="shared" ca="1" si="20"/>
        <v>0</v>
      </c>
      <c r="AA19" s="133">
        <f t="shared" ca="1" si="21"/>
        <v>0.93209005463299999</v>
      </c>
      <c r="AB19" s="52">
        <f t="shared" ca="1" si="22"/>
        <v>7.1681932296563389E-4</v>
      </c>
      <c r="AC19" s="53">
        <f t="shared" ca="1" si="23"/>
        <v>5.1430128318229462E-3</v>
      </c>
      <c r="AD19" s="52">
        <f t="shared" ca="1" si="35"/>
        <v>6.7207593640511009E-4</v>
      </c>
      <c r="AE19" s="54">
        <f t="shared" ca="1" si="36"/>
        <v>4.81853288786492E-3</v>
      </c>
      <c r="AF19" s="7">
        <f t="shared" ca="1" si="24"/>
        <v>0</v>
      </c>
      <c r="AG19" s="7">
        <f t="shared" ca="1" si="25"/>
        <v>589.41059622728153</v>
      </c>
      <c r="AH19" s="48"/>
      <c r="AI19" s="30"/>
      <c r="AJ19" s="7">
        <f t="shared" ca="1" si="37"/>
        <v>0</v>
      </c>
      <c r="AK19" s="7">
        <f t="shared" ca="1" si="26"/>
        <v>0</v>
      </c>
      <c r="AL19" s="32">
        <f t="shared" ca="1" si="27"/>
        <v>32.682172006730568</v>
      </c>
      <c r="AM19" s="158">
        <f t="shared" ca="1" si="28"/>
        <v>1.4113594664507325</v>
      </c>
      <c r="AN19" s="7">
        <f t="shared" ca="1" si="38"/>
        <v>34.093531473181301</v>
      </c>
      <c r="AO19" s="7">
        <f t="shared" ca="1" si="29"/>
        <v>0</v>
      </c>
      <c r="AP19" s="7">
        <f t="shared" ca="1" si="30"/>
        <v>0</v>
      </c>
      <c r="AQ19" s="7">
        <f t="shared" ca="1" si="39"/>
        <v>0</v>
      </c>
      <c r="AR19" s="143">
        <f t="shared" ca="1" si="31"/>
        <v>-0.17479008035504701</v>
      </c>
      <c r="AS19" s="167">
        <f t="shared" ca="1" si="40"/>
        <v>-623.67891778081787</v>
      </c>
    </row>
    <row r="20" spans="1:45">
      <c r="A20" s="35">
        <f t="shared" si="32"/>
        <v>13</v>
      </c>
      <c r="B20" s="25">
        <f t="shared" si="33"/>
        <v>45322</v>
      </c>
      <c r="C20" s="34">
        <f t="shared" ca="1" si="5"/>
        <v>12.75</v>
      </c>
      <c r="D20" s="26">
        <f t="shared" ca="1" si="6"/>
        <v>62.75</v>
      </c>
      <c r="E20" s="35">
        <f t="shared" ca="1" si="0"/>
        <v>153</v>
      </c>
      <c r="F20" s="25">
        <f t="shared" ca="1" si="7"/>
        <v>45292</v>
      </c>
      <c r="G20" s="25">
        <f t="shared" ca="1" si="8"/>
        <v>45047</v>
      </c>
      <c r="H20" s="41">
        <f t="shared" ca="1" si="9"/>
        <v>1</v>
      </c>
      <c r="I20" s="41">
        <f t="shared" ca="1" si="10"/>
        <v>0</v>
      </c>
      <c r="J20" s="41">
        <f t="shared" ca="1" si="11"/>
        <v>0</v>
      </c>
      <c r="K20" s="41">
        <f t="shared" ca="1" si="12"/>
        <v>0</v>
      </c>
      <c r="L20" s="169">
        <f t="shared" si="13"/>
        <v>1.0542778299728317</v>
      </c>
      <c r="M20" s="101">
        <f t="shared" si="1"/>
        <v>2024</v>
      </c>
      <c r="N20" s="29">
        <f t="shared" ca="1" si="2"/>
        <v>877000</v>
      </c>
      <c r="O20" s="109">
        <f t="shared" ca="1" si="3"/>
        <v>0</v>
      </c>
      <c r="P20" s="7">
        <f t="shared" ca="1" si="34"/>
        <v>0</v>
      </c>
      <c r="Q20" s="7">
        <f t="shared" ca="1" si="4"/>
        <v>877000</v>
      </c>
      <c r="R20" s="30"/>
      <c r="S20" s="30"/>
      <c r="T20" s="30">
        <f t="shared" ca="1" si="14"/>
        <v>0</v>
      </c>
      <c r="U20" s="32">
        <f t="shared" ca="1" si="15"/>
        <v>0</v>
      </c>
      <c r="V20" s="32">
        <f t="shared" ca="1" si="16"/>
        <v>35.000000000000028</v>
      </c>
      <c r="W20" s="32">
        <f t="shared" ca="1" si="17"/>
        <v>2108.5556599456636</v>
      </c>
      <c r="X20" s="32">
        <f t="shared" ca="1" si="18"/>
        <v>2108.5556599456636</v>
      </c>
      <c r="Y20" s="7">
        <f t="shared" ca="1" si="19"/>
        <v>0</v>
      </c>
      <c r="Z20" s="7">
        <f t="shared" ca="1" si="20"/>
        <v>0</v>
      </c>
      <c r="AA20" s="133">
        <f t="shared" ca="1" si="21"/>
        <v>0.92663159961312913</v>
      </c>
      <c r="AB20" s="52">
        <f t="shared" ca="1" si="22"/>
        <v>7.1681932296563389E-4</v>
      </c>
      <c r="AC20" s="53">
        <f t="shared" ca="1" si="23"/>
        <v>5.1430128318229462E-3</v>
      </c>
      <c r="AD20" s="52">
        <f t="shared" ca="1" si="35"/>
        <v>6.6814016190502781E-4</v>
      </c>
      <c r="AE20" s="54">
        <f t="shared" ca="1" si="36"/>
        <v>4.7903148579659357E-3</v>
      </c>
      <c r="AF20" s="7">
        <f t="shared" ca="1" si="24"/>
        <v>0</v>
      </c>
      <c r="AG20" s="7">
        <f t="shared" ca="1" si="25"/>
        <v>585.95892199070943</v>
      </c>
      <c r="AH20" s="48"/>
      <c r="AI20" s="30"/>
      <c r="AJ20" s="7">
        <f t="shared" ca="1" si="37"/>
        <v>0</v>
      </c>
      <c r="AK20" s="7">
        <f t="shared" ca="1" si="26"/>
        <v>0</v>
      </c>
      <c r="AL20" s="32">
        <f t="shared" ca="1" si="27"/>
        <v>32.623151912155024</v>
      </c>
      <c r="AM20" s="158">
        <f t="shared" ca="1" si="28"/>
        <v>1.4088107200218585</v>
      </c>
      <c r="AN20" s="7">
        <f t="shared" ca="1" si="38"/>
        <v>34.031962632176885</v>
      </c>
      <c r="AO20" s="7">
        <f t="shared" ca="1" si="29"/>
        <v>0</v>
      </c>
      <c r="AP20" s="7">
        <f t="shared" ca="1" si="30"/>
        <v>0</v>
      </c>
      <c r="AQ20" s="7">
        <f t="shared" ca="1" si="39"/>
        <v>0</v>
      </c>
      <c r="AR20" s="143">
        <f t="shared" ca="1" si="31"/>
        <v>-0.19185667324630426</v>
      </c>
      <c r="AS20" s="167">
        <f t="shared" ca="1" si="40"/>
        <v>-620.18274129613269</v>
      </c>
    </row>
    <row r="21" spans="1:45">
      <c r="A21" s="35">
        <f t="shared" si="32"/>
        <v>14</v>
      </c>
      <c r="B21" s="25">
        <f t="shared" si="33"/>
        <v>45351</v>
      </c>
      <c r="C21" s="34">
        <f t="shared" ca="1" si="5"/>
        <v>12.833333999999999</v>
      </c>
      <c r="D21" s="26">
        <f t="shared" ca="1" si="6"/>
        <v>62.833334000000001</v>
      </c>
      <c r="E21" s="35">
        <f t="shared" ca="1" si="0"/>
        <v>154</v>
      </c>
      <c r="F21" s="25">
        <f t="shared" ca="1" si="7"/>
        <v>45323</v>
      </c>
      <c r="G21" s="25">
        <f t="shared" ca="1" si="8"/>
        <v>45047</v>
      </c>
      <c r="H21" s="41">
        <f t="shared" ca="1" si="9"/>
        <v>1</v>
      </c>
      <c r="I21" s="41">
        <f t="shared" ca="1" si="10"/>
        <v>0</v>
      </c>
      <c r="J21" s="41">
        <f t="shared" ca="1" si="11"/>
        <v>0</v>
      </c>
      <c r="K21" s="41">
        <f t="shared" ca="1" si="12"/>
        <v>0</v>
      </c>
      <c r="L21" s="169">
        <f t="shared" si="13"/>
        <v>1.0585730883544973</v>
      </c>
      <c r="M21" s="101">
        <f t="shared" si="1"/>
        <v>2024</v>
      </c>
      <c r="N21" s="29">
        <f t="shared" ca="1" si="2"/>
        <v>877000</v>
      </c>
      <c r="O21" s="109">
        <f t="shared" ca="1" si="3"/>
        <v>0</v>
      </c>
      <c r="P21" s="7">
        <f t="shared" ca="1" si="34"/>
        <v>0</v>
      </c>
      <c r="Q21" s="7">
        <f t="shared" ca="1" si="4"/>
        <v>877000</v>
      </c>
      <c r="R21" s="30"/>
      <c r="S21" s="30"/>
      <c r="T21" s="30">
        <f t="shared" ca="1" si="14"/>
        <v>0</v>
      </c>
      <c r="U21" s="32">
        <f t="shared" ca="1" si="15"/>
        <v>0</v>
      </c>
      <c r="V21" s="32">
        <f t="shared" ca="1" si="16"/>
        <v>35.14259433242772</v>
      </c>
      <c r="W21" s="32">
        <f t="shared" ca="1" si="17"/>
        <v>2117.1461767089945</v>
      </c>
      <c r="X21" s="32">
        <f t="shared" ca="1" si="18"/>
        <v>2117.1461767089945</v>
      </c>
      <c r="Y21" s="7">
        <f t="shared" ca="1" si="19"/>
        <v>0</v>
      </c>
      <c r="Z21" s="7">
        <f t="shared" ca="1" si="20"/>
        <v>0</v>
      </c>
      <c r="AA21" s="133">
        <f t="shared" ca="1" si="21"/>
        <v>0.92120511010029893</v>
      </c>
      <c r="AB21" s="52">
        <f t="shared" ca="1" si="22"/>
        <v>7.1681932296563389E-4</v>
      </c>
      <c r="AC21" s="53">
        <f t="shared" ca="1" si="23"/>
        <v>5.1430128318229462E-3</v>
      </c>
      <c r="AD21" s="52">
        <f t="shared" ca="1" si="35"/>
        <v>6.6422743587324557E-4</v>
      </c>
      <c r="AE21" s="54">
        <f t="shared" ca="1" si="36"/>
        <v>4.7622620769570013E-3</v>
      </c>
      <c r="AF21" s="7">
        <f t="shared" ca="1" si="24"/>
        <v>0</v>
      </c>
      <c r="AG21" s="7">
        <f t="shared" ca="1" si="25"/>
        <v>582.52746126083639</v>
      </c>
      <c r="AH21" s="48"/>
      <c r="AI21" s="30"/>
      <c r="AJ21" s="7">
        <f t="shared" ca="1" si="37"/>
        <v>0</v>
      </c>
      <c r="AK21" s="7">
        <f t="shared" ca="1" si="26"/>
        <v>0</v>
      </c>
      <c r="AL21" s="32">
        <f t="shared" ca="1" si="27"/>
        <v>32.564238400812783</v>
      </c>
      <c r="AM21" s="158">
        <f t="shared" ca="1" si="28"/>
        <v>1.4062665763242608</v>
      </c>
      <c r="AN21" s="7">
        <f t="shared" ca="1" si="38"/>
        <v>33.970504977137047</v>
      </c>
      <c r="AO21" s="7">
        <f t="shared" ca="1" si="29"/>
        <v>0</v>
      </c>
      <c r="AP21" s="7">
        <f t="shared" ca="1" si="30"/>
        <v>0</v>
      </c>
      <c r="AQ21" s="7">
        <f t="shared" ca="1" si="39"/>
        <v>0</v>
      </c>
      <c r="AR21" s="143">
        <f t="shared" ca="1" si="31"/>
        <v>-0.19151020303625785</v>
      </c>
      <c r="AS21" s="167">
        <f t="shared" ca="1" si="40"/>
        <v>-616.68947644100967</v>
      </c>
    </row>
    <row r="22" spans="1:45">
      <c r="A22" s="35">
        <f t="shared" si="32"/>
        <v>15</v>
      </c>
      <c r="B22" s="25">
        <f t="shared" si="33"/>
        <v>45382</v>
      </c>
      <c r="C22" s="34">
        <f t="shared" ca="1" si="5"/>
        <v>12.916666999999999</v>
      </c>
      <c r="D22" s="26">
        <f t="shared" ca="1" si="6"/>
        <v>62.916666999999997</v>
      </c>
      <c r="E22" s="35">
        <f t="shared" ca="1" si="0"/>
        <v>155</v>
      </c>
      <c r="F22" s="25">
        <f t="shared" ca="1" si="7"/>
        <v>45352</v>
      </c>
      <c r="G22" s="25">
        <f t="shared" ca="1" si="8"/>
        <v>45047</v>
      </c>
      <c r="H22" s="41">
        <f t="shared" ca="1" si="9"/>
        <v>1</v>
      </c>
      <c r="I22" s="41">
        <f t="shared" ca="1" si="10"/>
        <v>0</v>
      </c>
      <c r="J22" s="41">
        <f t="shared" ca="1" si="11"/>
        <v>0</v>
      </c>
      <c r="K22" s="41">
        <f t="shared" ca="1" si="12"/>
        <v>0</v>
      </c>
      <c r="L22" s="169">
        <f t="shared" si="13"/>
        <v>1.0628858461504924</v>
      </c>
      <c r="M22" s="101">
        <f t="shared" si="1"/>
        <v>2024</v>
      </c>
      <c r="N22" s="29">
        <f t="shared" ca="1" si="2"/>
        <v>877000</v>
      </c>
      <c r="O22" s="109">
        <f t="shared" ca="1" si="3"/>
        <v>0</v>
      </c>
      <c r="P22" s="7">
        <f t="shared" ca="1" si="34"/>
        <v>0</v>
      </c>
      <c r="Q22" s="7">
        <f t="shared" ca="1" si="4"/>
        <v>877000</v>
      </c>
      <c r="R22" s="30"/>
      <c r="S22" s="30"/>
      <c r="T22" s="30">
        <f t="shared" ca="1" si="14"/>
        <v>0</v>
      </c>
      <c r="U22" s="32">
        <f t="shared" ca="1" si="15"/>
        <v>0</v>
      </c>
      <c r="V22" s="32">
        <f t="shared" ca="1" si="16"/>
        <v>35.285769611816576</v>
      </c>
      <c r="W22" s="32">
        <f t="shared" ca="1" si="17"/>
        <v>2125.7716923009848</v>
      </c>
      <c r="X22" s="32">
        <f t="shared" ca="1" si="18"/>
        <v>2125.7716923009848</v>
      </c>
      <c r="Y22" s="7">
        <f t="shared" ca="1" si="19"/>
        <v>0</v>
      </c>
      <c r="Z22" s="7">
        <f t="shared" ca="1" si="20"/>
        <v>0</v>
      </c>
      <c r="AA22" s="133">
        <f t="shared" ca="1" si="21"/>
        <v>0.91581039889984772</v>
      </c>
      <c r="AB22" s="52">
        <f t="shared" ca="1" si="22"/>
        <v>7.1681932296563389E-4</v>
      </c>
      <c r="AC22" s="53">
        <f t="shared" ca="1" si="23"/>
        <v>5.1430128318229462E-3</v>
      </c>
      <c r="AD22" s="52">
        <f t="shared" ca="1" si="35"/>
        <v>6.603376233345785E-4</v>
      </c>
      <c r="AE22" s="54">
        <f t="shared" ca="1" si="36"/>
        <v>4.7343735771165621E-3</v>
      </c>
      <c r="AF22" s="7">
        <f t="shared" ca="1" si="24"/>
        <v>0</v>
      </c>
      <c r="AG22" s="7">
        <f t="shared" ca="1" si="25"/>
        <v>579.1160956644253</v>
      </c>
      <c r="AH22" s="48"/>
      <c r="AI22" s="30"/>
      <c r="AJ22" s="7">
        <f t="shared" ca="1" si="37"/>
        <v>0</v>
      </c>
      <c r="AK22" s="7">
        <f t="shared" ca="1" si="26"/>
        <v>0</v>
      </c>
      <c r="AL22" s="32">
        <f t="shared" ca="1" si="27"/>
        <v>32.50543128022727</v>
      </c>
      <c r="AM22" s="158">
        <f t="shared" ca="1" si="28"/>
        <v>1.4037270270459572</v>
      </c>
      <c r="AN22" s="7">
        <f t="shared" ca="1" si="38"/>
        <v>33.909158307273231</v>
      </c>
      <c r="AO22" s="7">
        <f t="shared" ca="1" si="29"/>
        <v>0</v>
      </c>
      <c r="AP22" s="7">
        <f t="shared" ca="1" si="30"/>
        <v>0</v>
      </c>
      <c r="AQ22" s="7">
        <f t="shared" ca="1" si="39"/>
        <v>0</v>
      </c>
      <c r="AR22" s="143">
        <f t="shared" ca="1" si="31"/>
        <v>-0.19116435850998056</v>
      </c>
      <c r="AS22" s="167">
        <f t="shared" ca="1" si="40"/>
        <v>-613.21641833020851</v>
      </c>
    </row>
    <row r="23" spans="1:45">
      <c r="A23" s="35">
        <f t="shared" si="32"/>
        <v>16</v>
      </c>
      <c r="B23" s="25">
        <f t="shared" si="33"/>
        <v>45412</v>
      </c>
      <c r="C23" s="34">
        <f t="shared" ca="1" si="5"/>
        <v>13</v>
      </c>
      <c r="D23" s="26">
        <f t="shared" ca="1" si="6"/>
        <v>63</v>
      </c>
      <c r="E23" s="35">
        <f t="shared" ca="1" si="0"/>
        <v>156</v>
      </c>
      <c r="F23" s="25">
        <f t="shared" ca="1" si="7"/>
        <v>45383</v>
      </c>
      <c r="G23" s="25">
        <f t="shared" ca="1" si="8"/>
        <v>45047</v>
      </c>
      <c r="H23" s="41">
        <f t="shared" ca="1" si="9"/>
        <v>1</v>
      </c>
      <c r="I23" s="41">
        <f t="shared" ca="1" si="10"/>
        <v>0</v>
      </c>
      <c r="J23" s="41">
        <f t="shared" ca="1" si="11"/>
        <v>0</v>
      </c>
      <c r="K23" s="41">
        <f t="shared" ca="1" si="12"/>
        <v>0</v>
      </c>
      <c r="L23" s="169">
        <f t="shared" si="13"/>
        <v>1.0672161746555973</v>
      </c>
      <c r="M23" s="101">
        <f t="shared" si="1"/>
        <v>2025</v>
      </c>
      <c r="N23" s="29">
        <f t="shared" ca="1" si="2"/>
        <v>877000</v>
      </c>
      <c r="O23" s="109">
        <f t="shared" ca="1" si="3"/>
        <v>0</v>
      </c>
      <c r="P23" s="7">
        <f t="shared" ca="1" si="34"/>
        <v>0</v>
      </c>
      <c r="Q23" s="7">
        <f t="shared" ca="1" si="4"/>
        <v>877000</v>
      </c>
      <c r="R23" s="30"/>
      <c r="S23" s="30"/>
      <c r="T23" s="30">
        <f t="shared" ca="1" si="14"/>
        <v>0</v>
      </c>
      <c r="U23" s="32">
        <f t="shared" ca="1" si="15"/>
        <v>0</v>
      </c>
      <c r="V23" s="32">
        <f t="shared" ca="1" si="16"/>
        <v>35.42952820501641</v>
      </c>
      <c r="W23" s="32">
        <f t="shared" ca="1" si="17"/>
        <v>2134.4323493111947</v>
      </c>
      <c r="X23" s="32">
        <f t="shared" ca="1" si="18"/>
        <v>2134.4323493111947</v>
      </c>
      <c r="Y23" s="7">
        <f t="shared" ca="1" si="19"/>
        <v>0</v>
      </c>
      <c r="Z23" s="7">
        <f t="shared" ca="1" si="20"/>
        <v>0</v>
      </c>
      <c r="AA23" s="133">
        <f t="shared" ca="1" si="21"/>
        <v>0.91039681840732578</v>
      </c>
      <c r="AB23" s="52">
        <f t="shared" ca="1" si="22"/>
        <v>7.7220455543036692E-4</v>
      </c>
      <c r="AC23" s="53">
        <f t="shared" ca="1" si="23"/>
        <v>5.1430128318229462E-3</v>
      </c>
      <c r="AD23" s="52">
        <f t="shared" ca="1" si="35"/>
        <v>7.0719296194096388E-4</v>
      </c>
      <c r="AE23" s="54">
        <f t="shared" ca="1" si="36"/>
        <v>4.7063875305809709E-3</v>
      </c>
      <c r="AF23" s="7">
        <f t="shared" ca="1" si="24"/>
        <v>0</v>
      </c>
      <c r="AG23" s="7">
        <f t="shared" ca="1" si="25"/>
        <v>620.20822762222531</v>
      </c>
      <c r="AH23" s="48"/>
      <c r="AI23" s="30"/>
      <c r="AJ23" s="7">
        <f t="shared" ca="1" si="37"/>
        <v>0</v>
      </c>
      <c r="AK23" s="7">
        <f t="shared" ca="1" si="26"/>
        <v>0</v>
      </c>
      <c r="AL23" s="32">
        <f t="shared" ca="1" si="27"/>
        <v>32.446730358269484</v>
      </c>
      <c r="AM23" s="158">
        <f t="shared" ca="1" si="28"/>
        <v>1.5094555351719938</v>
      </c>
      <c r="AN23" s="7">
        <f t="shared" ca="1" si="38"/>
        <v>33.956185893441479</v>
      </c>
      <c r="AO23" s="7">
        <f t="shared" ca="1" si="29"/>
        <v>0</v>
      </c>
      <c r="AP23" s="7">
        <f t="shared" ca="1" si="30"/>
        <v>0</v>
      </c>
      <c r="AQ23" s="7">
        <f t="shared" ca="1" si="39"/>
        <v>0</v>
      </c>
      <c r="AR23" s="143">
        <f t="shared" ca="1" si="31"/>
        <v>-0.1908191385375623</v>
      </c>
      <c r="AS23" s="167">
        <f t="shared" ca="1" si="40"/>
        <v>-654.35523265420431</v>
      </c>
    </row>
    <row r="24" spans="1:45">
      <c r="A24" s="35">
        <f t="shared" si="32"/>
        <v>17</v>
      </c>
      <c r="B24" s="25">
        <f t="shared" si="33"/>
        <v>45443</v>
      </c>
      <c r="C24" s="34">
        <f t="shared" ca="1" si="5"/>
        <v>13.083333999999999</v>
      </c>
      <c r="D24" s="26">
        <f t="shared" ca="1" si="6"/>
        <v>63.083334000000001</v>
      </c>
      <c r="E24" s="35">
        <f t="shared" ca="1" si="0"/>
        <v>157</v>
      </c>
      <c r="F24" s="25">
        <f t="shared" ca="1" si="7"/>
        <v>45413</v>
      </c>
      <c r="G24" s="25">
        <f t="shared" ca="1" si="8"/>
        <v>45413</v>
      </c>
      <c r="H24" s="41">
        <f t="shared" ca="1" si="9"/>
        <v>1</v>
      </c>
      <c r="I24" s="41">
        <f t="shared" ca="1" si="10"/>
        <v>0</v>
      </c>
      <c r="J24" s="41">
        <f t="shared" ca="1" si="11"/>
        <v>0</v>
      </c>
      <c r="K24" s="41">
        <f t="shared" ca="1" si="12"/>
        <v>1</v>
      </c>
      <c r="L24" s="169">
        <f t="shared" si="13"/>
        <v>1.0715641454550557</v>
      </c>
      <c r="M24" s="101">
        <f t="shared" si="1"/>
        <v>2025</v>
      </c>
      <c r="N24" s="29">
        <f t="shared" ca="1" si="2"/>
        <v>877000</v>
      </c>
      <c r="O24" s="109">
        <f t="shared" ca="1" si="3"/>
        <v>0</v>
      </c>
      <c r="P24" s="7">
        <f t="shared" ca="1" si="34"/>
        <v>0</v>
      </c>
      <c r="Q24" s="7">
        <f t="shared" ca="1" si="4"/>
        <v>877000</v>
      </c>
      <c r="R24" s="30"/>
      <c r="S24" s="30"/>
      <c r="T24" s="30">
        <f t="shared" ca="1" si="14"/>
        <v>0</v>
      </c>
      <c r="U24" s="32">
        <f t="shared" ca="1" si="15"/>
        <v>0</v>
      </c>
      <c r="V24" s="32">
        <f t="shared" ca="1" si="16"/>
        <v>35.57387248851991</v>
      </c>
      <c r="W24" s="32">
        <f t="shared" ca="1" si="17"/>
        <v>2143.1282909101114</v>
      </c>
      <c r="X24" s="32">
        <f t="shared" ca="1" si="18"/>
        <v>2143.1282909101114</v>
      </c>
      <c r="Y24" s="7">
        <f t="shared" ca="1" si="19"/>
        <v>0</v>
      </c>
      <c r="Z24" s="7">
        <f t="shared" ca="1" si="20"/>
        <v>0</v>
      </c>
      <c r="AA24" s="133">
        <f t="shared" ca="1" si="21"/>
        <v>0.90501523892045321</v>
      </c>
      <c r="AB24" s="52">
        <f t="shared" ca="1" si="22"/>
        <v>7.7220455543036692E-4</v>
      </c>
      <c r="AC24" s="53">
        <f t="shared" ca="1" si="23"/>
        <v>5.1430128318229462E-3</v>
      </c>
      <c r="AD24" s="52">
        <f t="shared" ca="1" si="35"/>
        <v>7.0301257042344951E-4</v>
      </c>
      <c r="AE24" s="54">
        <f t="shared" ca="1" si="36"/>
        <v>4.6785669164490411E-3</v>
      </c>
      <c r="AF24" s="7">
        <f t="shared" ca="1" si="24"/>
        <v>0</v>
      </c>
      <c r="AG24" s="7">
        <f t="shared" ca="1" si="25"/>
        <v>616.54202426136521</v>
      </c>
      <c r="AH24" s="48"/>
      <c r="AI24" s="30"/>
      <c r="AJ24" s="7">
        <f t="shared" ca="1" si="37"/>
        <v>0</v>
      </c>
      <c r="AK24" s="7">
        <f t="shared" ca="1" si="26"/>
        <v>0</v>
      </c>
      <c r="AL24" s="32">
        <f t="shared" ca="1" si="27"/>
        <v>32.38634033197642</v>
      </c>
      <c r="AM24" s="158">
        <f t="shared" ca="1" si="28"/>
        <v>1.5066461285399317</v>
      </c>
      <c r="AN24" s="7">
        <f t="shared" ca="1" si="38"/>
        <v>33.892986460516354</v>
      </c>
      <c r="AO24" s="7">
        <f t="shared" ca="1" si="29"/>
        <v>0</v>
      </c>
      <c r="AP24" s="7">
        <f t="shared" ca="1" si="30"/>
        <v>0</v>
      </c>
      <c r="AQ24" s="7">
        <f t="shared" ca="1" si="39"/>
        <v>0</v>
      </c>
      <c r="AR24" s="143">
        <f t="shared" ca="1" si="31"/>
        <v>-0.19046398494685338</v>
      </c>
      <c r="AS24" s="167">
        <f t="shared" ca="1" si="40"/>
        <v>-650.62547470682841</v>
      </c>
    </row>
    <row r="25" spans="1:45">
      <c r="A25" s="35">
        <f t="shared" si="32"/>
        <v>18</v>
      </c>
      <c r="B25" s="25">
        <f t="shared" si="33"/>
        <v>45473</v>
      </c>
      <c r="C25" s="34">
        <f t="shared" ca="1" si="5"/>
        <v>13.166666999999999</v>
      </c>
      <c r="D25" s="26">
        <f t="shared" ca="1" si="6"/>
        <v>63.166666999999997</v>
      </c>
      <c r="E25" s="35">
        <f t="shared" ca="1" si="0"/>
        <v>158</v>
      </c>
      <c r="F25" s="25">
        <f t="shared" ca="1" si="7"/>
        <v>45444</v>
      </c>
      <c r="G25" s="25">
        <f t="shared" ca="1" si="8"/>
        <v>45413</v>
      </c>
      <c r="H25" s="41">
        <f t="shared" ca="1" si="9"/>
        <v>1</v>
      </c>
      <c r="I25" s="41">
        <f t="shared" ca="1" si="10"/>
        <v>0</v>
      </c>
      <c r="J25" s="41">
        <f t="shared" ca="1" si="11"/>
        <v>0</v>
      </c>
      <c r="K25" s="41">
        <f t="shared" ca="1" si="12"/>
        <v>0</v>
      </c>
      <c r="L25" s="169">
        <f t="shared" si="13"/>
        <v>1.075929830425759</v>
      </c>
      <c r="M25" s="101">
        <f t="shared" si="1"/>
        <v>2025</v>
      </c>
      <c r="N25" s="29">
        <f t="shared" ca="1" si="2"/>
        <v>877000</v>
      </c>
      <c r="O25" s="109">
        <f t="shared" ca="1" si="3"/>
        <v>0</v>
      </c>
      <c r="P25" s="7">
        <f t="shared" ca="1" si="34"/>
        <v>0</v>
      </c>
      <c r="Q25" s="7">
        <f t="shared" ca="1" si="4"/>
        <v>877000</v>
      </c>
      <c r="R25" s="30"/>
      <c r="S25" s="30"/>
      <c r="T25" s="30">
        <f t="shared" ca="1" si="14"/>
        <v>0</v>
      </c>
      <c r="U25" s="32">
        <f t="shared" ca="1" si="15"/>
        <v>0</v>
      </c>
      <c r="V25" s="32">
        <f t="shared" ca="1" si="16"/>
        <v>35.718804848501854</v>
      </c>
      <c r="W25" s="32">
        <f t="shared" ca="1" si="17"/>
        <v>2151.8596608515181</v>
      </c>
      <c r="X25" s="32">
        <f t="shared" ca="1" si="18"/>
        <v>2151.8596608515181</v>
      </c>
      <c r="Y25" s="7">
        <f t="shared" ca="1" si="19"/>
        <v>0</v>
      </c>
      <c r="Z25" s="7">
        <f t="shared" ca="1" si="20"/>
        <v>0</v>
      </c>
      <c r="AA25" s="133">
        <f t="shared" ca="1" si="21"/>
        <v>0.89966547127341578</v>
      </c>
      <c r="AB25" s="52">
        <f t="shared" ca="1" si="22"/>
        <v>7.7220455543036692E-4</v>
      </c>
      <c r="AC25" s="53">
        <f t="shared" ca="1" si="23"/>
        <v>5.1430128318229462E-3</v>
      </c>
      <c r="AD25" s="52">
        <f t="shared" ca="1" si="35"/>
        <v>6.9885689022827584E-4</v>
      </c>
      <c r="AE25" s="54">
        <f t="shared" ca="1" si="36"/>
        <v>4.6509107568091478E-3</v>
      </c>
      <c r="AF25" s="7">
        <f t="shared" ca="1" si="24"/>
        <v>0</v>
      </c>
      <c r="AG25" s="7">
        <f t="shared" ca="1" si="25"/>
        <v>612.89749273019788</v>
      </c>
      <c r="AH25" s="48"/>
      <c r="AI25" s="30"/>
      <c r="AJ25" s="7">
        <f t="shared" ca="1" si="37"/>
        <v>0</v>
      </c>
      <c r="AK25" s="7">
        <f t="shared" ca="1" si="26"/>
        <v>0</v>
      </c>
      <c r="AL25" s="32">
        <f t="shared" ca="1" si="27"/>
        <v>32.326062703919945</v>
      </c>
      <c r="AM25" s="158">
        <f t="shared" ca="1" si="28"/>
        <v>1.5038419507903642</v>
      </c>
      <c r="AN25" s="7">
        <f t="shared" ca="1" si="38"/>
        <v>33.829904654710312</v>
      </c>
      <c r="AO25" s="7">
        <f t="shared" ca="1" si="29"/>
        <v>0</v>
      </c>
      <c r="AP25" s="7">
        <f t="shared" ca="1" si="30"/>
        <v>0</v>
      </c>
      <c r="AQ25" s="7">
        <f t="shared" ca="1" si="39"/>
        <v>0</v>
      </c>
      <c r="AR25" s="143">
        <f t="shared" ca="1" si="31"/>
        <v>-0.19010949236988736</v>
      </c>
      <c r="AS25" s="167">
        <f t="shared" ca="1" si="40"/>
        <v>-646.91750687727802</v>
      </c>
    </row>
    <row r="26" spans="1:45">
      <c r="A26" s="35">
        <f t="shared" si="32"/>
        <v>19</v>
      </c>
      <c r="B26" s="25">
        <f t="shared" si="33"/>
        <v>45504</v>
      </c>
      <c r="C26" s="34">
        <f t="shared" ca="1" si="5"/>
        <v>13.25</v>
      </c>
      <c r="D26" s="26">
        <f t="shared" ca="1" si="6"/>
        <v>63.25</v>
      </c>
      <c r="E26" s="35">
        <f t="shared" ca="1" si="0"/>
        <v>159</v>
      </c>
      <c r="F26" s="25">
        <f t="shared" ca="1" si="7"/>
        <v>45474</v>
      </c>
      <c r="G26" s="25">
        <f t="shared" ca="1" si="8"/>
        <v>45413</v>
      </c>
      <c r="H26" s="41">
        <f t="shared" ca="1" si="9"/>
        <v>1</v>
      </c>
      <c r="I26" s="41">
        <f t="shared" ca="1" si="10"/>
        <v>0</v>
      </c>
      <c r="J26" s="41">
        <f t="shared" ca="1" si="11"/>
        <v>0</v>
      </c>
      <c r="K26" s="41">
        <f t="shared" ca="1" si="12"/>
        <v>0</v>
      </c>
      <c r="L26" s="169">
        <f t="shared" si="13"/>
        <v>1.0803133017374333</v>
      </c>
      <c r="M26" s="101">
        <f t="shared" si="1"/>
        <v>2025</v>
      </c>
      <c r="N26" s="29">
        <f t="shared" ca="1" si="2"/>
        <v>877000</v>
      </c>
      <c r="O26" s="109">
        <f t="shared" ca="1" si="3"/>
        <v>0</v>
      </c>
      <c r="P26" s="7">
        <f t="shared" ca="1" si="34"/>
        <v>0</v>
      </c>
      <c r="Q26" s="7">
        <f t="shared" ca="1" si="4"/>
        <v>877000</v>
      </c>
      <c r="R26" s="30"/>
      <c r="S26" s="30"/>
      <c r="T26" s="30">
        <f t="shared" ca="1" si="14"/>
        <v>0</v>
      </c>
      <c r="U26" s="32">
        <f t="shared" ca="1" si="15"/>
        <v>0</v>
      </c>
      <c r="V26" s="32">
        <f t="shared" ca="1" si="16"/>
        <v>35.864327680858629</v>
      </c>
      <c r="W26" s="32">
        <f t="shared" ca="1" si="17"/>
        <v>2160.6266034748669</v>
      </c>
      <c r="X26" s="32">
        <f t="shared" ca="1" si="18"/>
        <v>2160.6266034748669</v>
      </c>
      <c r="Y26" s="7">
        <f t="shared" ca="1" si="19"/>
        <v>0</v>
      </c>
      <c r="Z26" s="7">
        <f t="shared" ca="1" si="20"/>
        <v>0</v>
      </c>
      <c r="AA26" s="133">
        <f t="shared" ca="1" si="21"/>
        <v>0.89434732741860468</v>
      </c>
      <c r="AB26" s="52">
        <f t="shared" ca="1" si="22"/>
        <v>7.7220455543036692E-4</v>
      </c>
      <c r="AC26" s="53">
        <f t="shared" ca="1" si="23"/>
        <v>5.1430128318229462E-3</v>
      </c>
      <c r="AD26" s="52">
        <f t="shared" ca="1" si="35"/>
        <v>6.9472577528073955E-4</v>
      </c>
      <c r="AE26" s="54">
        <f t="shared" ca="1" si="36"/>
        <v>4.6234180795303483E-3</v>
      </c>
      <c r="AF26" s="7">
        <f t="shared" ca="1" si="24"/>
        <v>0</v>
      </c>
      <c r="AG26" s="7">
        <f t="shared" ca="1" si="25"/>
        <v>609.27450492120863</v>
      </c>
      <c r="AH26" s="48"/>
      <c r="AI26" s="30"/>
      <c r="AJ26" s="7">
        <f t="shared" ca="1" si="37"/>
        <v>0</v>
      </c>
      <c r="AK26" s="7">
        <f t="shared" ca="1" si="26"/>
        <v>0</v>
      </c>
      <c r="AL26" s="32">
        <f t="shared" ca="1" si="27"/>
        <v>32.265897264903892</v>
      </c>
      <c r="AM26" s="158">
        <f t="shared" ca="1" si="28"/>
        <v>1.501042992191268</v>
      </c>
      <c r="AN26" s="7">
        <f t="shared" ca="1" si="38"/>
        <v>33.766940257095158</v>
      </c>
      <c r="AO26" s="7">
        <f t="shared" ca="1" si="29"/>
        <v>0</v>
      </c>
      <c r="AP26" s="7">
        <f t="shared" ca="1" si="30"/>
        <v>0</v>
      </c>
      <c r="AQ26" s="7">
        <f t="shared" ca="1" si="39"/>
        <v>0</v>
      </c>
      <c r="AR26" s="143">
        <f t="shared" ca="1" si="31"/>
        <v>-0.18975565957638213</v>
      </c>
      <c r="AS26" s="167">
        <f t="shared" ca="1" si="40"/>
        <v>-643.23120083788012</v>
      </c>
    </row>
    <row r="27" spans="1:45">
      <c r="A27" s="35">
        <f t="shared" si="32"/>
        <v>20</v>
      </c>
      <c r="B27" s="25">
        <f t="shared" si="33"/>
        <v>45535</v>
      </c>
      <c r="C27" s="34">
        <f t="shared" ca="1" si="5"/>
        <v>13.333333999999999</v>
      </c>
      <c r="D27" s="26">
        <f t="shared" ca="1" si="6"/>
        <v>63.333334000000001</v>
      </c>
      <c r="E27" s="35">
        <f t="shared" ca="1" si="0"/>
        <v>160</v>
      </c>
      <c r="F27" s="25">
        <f t="shared" ca="1" si="7"/>
        <v>45505</v>
      </c>
      <c r="G27" s="25">
        <f t="shared" ca="1" si="8"/>
        <v>45413</v>
      </c>
      <c r="H27" s="41">
        <f t="shared" ca="1" si="9"/>
        <v>1</v>
      </c>
      <c r="I27" s="41">
        <f t="shared" ca="1" si="10"/>
        <v>0</v>
      </c>
      <c r="J27" s="41">
        <f t="shared" ca="1" si="11"/>
        <v>0</v>
      </c>
      <c r="K27" s="41">
        <f t="shared" ca="1" si="12"/>
        <v>0</v>
      </c>
      <c r="L27" s="169">
        <f t="shared" si="13"/>
        <v>1.0847146318538334</v>
      </c>
      <c r="M27" s="101">
        <f t="shared" si="1"/>
        <v>2025</v>
      </c>
      <c r="N27" s="29">
        <f t="shared" ca="1" si="2"/>
        <v>877000</v>
      </c>
      <c r="O27" s="109">
        <f t="shared" ca="1" si="3"/>
        <v>0</v>
      </c>
      <c r="P27" s="7">
        <f t="shared" ca="1" si="34"/>
        <v>0</v>
      </c>
      <c r="Q27" s="7">
        <f t="shared" ca="1" si="4"/>
        <v>877000</v>
      </c>
      <c r="R27" s="30"/>
      <c r="S27" s="30"/>
      <c r="T27" s="30">
        <f t="shared" ca="1" si="14"/>
        <v>0</v>
      </c>
      <c r="U27" s="32">
        <f t="shared" ca="1" si="15"/>
        <v>0</v>
      </c>
      <c r="V27" s="32">
        <f t="shared" ca="1" si="16"/>
        <v>36.010443391247776</v>
      </c>
      <c r="W27" s="32">
        <f t="shared" ca="1" si="17"/>
        <v>2169.4292637076669</v>
      </c>
      <c r="X27" s="32">
        <f t="shared" ca="1" si="18"/>
        <v>2169.4292637076669</v>
      </c>
      <c r="Y27" s="7">
        <f t="shared" ca="1" si="19"/>
        <v>0</v>
      </c>
      <c r="Z27" s="7">
        <f t="shared" ca="1" si="20"/>
        <v>0</v>
      </c>
      <c r="AA27" s="133">
        <f t="shared" ca="1" si="21"/>
        <v>0.88906062042000689</v>
      </c>
      <c r="AB27" s="52">
        <f t="shared" ca="1" si="22"/>
        <v>7.7220455543036692E-4</v>
      </c>
      <c r="AC27" s="53">
        <f t="shared" ca="1" si="23"/>
        <v>5.1430128318229462E-3</v>
      </c>
      <c r="AD27" s="52">
        <f t="shared" ca="1" si="35"/>
        <v>6.9061908036962042E-4</v>
      </c>
      <c r="AE27" s="54">
        <f t="shared" ca="1" si="36"/>
        <v>4.5960879182281988E-3</v>
      </c>
      <c r="AF27" s="7">
        <f t="shared" ca="1" si="24"/>
        <v>0</v>
      </c>
      <c r="AG27" s="7">
        <f t="shared" ca="1" si="25"/>
        <v>605.67293348415706</v>
      </c>
      <c r="AH27" s="48"/>
      <c r="AI27" s="30"/>
      <c r="AJ27" s="7">
        <f t="shared" ca="1" si="37"/>
        <v>0</v>
      </c>
      <c r="AK27" s="7">
        <f t="shared" ca="1" si="26"/>
        <v>0</v>
      </c>
      <c r="AL27" s="32">
        <f t="shared" ca="1" si="27"/>
        <v>32.205843806121401</v>
      </c>
      <c r="AM27" s="158">
        <f t="shared" ca="1" si="28"/>
        <v>1.4982492430287317</v>
      </c>
      <c r="AN27" s="7">
        <f t="shared" ca="1" si="38"/>
        <v>33.704093049150131</v>
      </c>
      <c r="AO27" s="7">
        <f t="shared" ca="1" si="29"/>
        <v>0</v>
      </c>
      <c r="AP27" s="7">
        <f t="shared" ca="1" si="30"/>
        <v>0</v>
      </c>
      <c r="AQ27" s="7">
        <f t="shared" ca="1" si="39"/>
        <v>0</v>
      </c>
      <c r="AR27" s="143">
        <f t="shared" ca="1" si="31"/>
        <v>-0.18940248533834506</v>
      </c>
      <c r="AS27" s="167">
        <f t="shared" ca="1" si="40"/>
        <v>-639.56642901864552</v>
      </c>
    </row>
    <row r="28" spans="1:45">
      <c r="A28" s="35">
        <f t="shared" si="32"/>
        <v>21</v>
      </c>
      <c r="B28" s="25">
        <f t="shared" si="33"/>
        <v>45565</v>
      </c>
      <c r="C28" s="34">
        <f t="shared" ca="1" si="5"/>
        <v>13.416666999999999</v>
      </c>
      <c r="D28" s="26">
        <f t="shared" ca="1" si="6"/>
        <v>63.416666999999997</v>
      </c>
      <c r="E28" s="35">
        <f t="shared" ca="1" si="0"/>
        <v>161</v>
      </c>
      <c r="F28" s="25">
        <f t="shared" ca="1" si="7"/>
        <v>45536</v>
      </c>
      <c r="G28" s="25">
        <f t="shared" ca="1" si="8"/>
        <v>45413</v>
      </c>
      <c r="H28" s="41">
        <f t="shared" ca="1" si="9"/>
        <v>1</v>
      </c>
      <c r="I28" s="41">
        <f t="shared" ca="1" si="10"/>
        <v>0</v>
      </c>
      <c r="J28" s="41">
        <f t="shared" ca="1" si="11"/>
        <v>0</v>
      </c>
      <c r="K28" s="41">
        <f t="shared" ca="1" si="12"/>
        <v>0</v>
      </c>
      <c r="L28" s="169">
        <f t="shared" si="13"/>
        <v>1.0891338935339405</v>
      </c>
      <c r="M28" s="101">
        <f t="shared" si="1"/>
        <v>2025</v>
      </c>
      <c r="N28" s="29">
        <f t="shared" ca="1" si="2"/>
        <v>877000</v>
      </c>
      <c r="O28" s="109">
        <f t="shared" ca="1" si="3"/>
        <v>0</v>
      </c>
      <c r="P28" s="7">
        <f t="shared" ca="1" si="34"/>
        <v>0</v>
      </c>
      <c r="Q28" s="7">
        <f t="shared" ca="1" si="4"/>
        <v>877000</v>
      </c>
      <c r="R28" s="30"/>
      <c r="S28" s="30"/>
      <c r="T28" s="30">
        <f t="shared" ca="1" si="14"/>
        <v>0</v>
      </c>
      <c r="U28" s="32">
        <f t="shared" ca="1" si="15"/>
        <v>0</v>
      </c>
      <c r="V28" s="32">
        <f t="shared" ca="1" si="16"/>
        <v>36.157154395127776</v>
      </c>
      <c r="W28" s="32">
        <f t="shared" ca="1" si="17"/>
        <v>2178.2677870678808</v>
      </c>
      <c r="X28" s="32">
        <f t="shared" ca="1" si="18"/>
        <v>2178.2677870678808</v>
      </c>
      <c r="Y28" s="7">
        <f t="shared" ca="1" si="19"/>
        <v>0</v>
      </c>
      <c r="Z28" s="7">
        <f t="shared" ca="1" si="20"/>
        <v>0</v>
      </c>
      <c r="AA28" s="133">
        <f t="shared" ca="1" si="21"/>
        <v>0.88380516444663404</v>
      </c>
      <c r="AB28" s="52">
        <f t="shared" ca="1" si="22"/>
        <v>7.7220455543036692E-4</v>
      </c>
      <c r="AC28" s="53">
        <f t="shared" ca="1" si="23"/>
        <v>5.1430128318229462E-3</v>
      </c>
      <c r="AD28" s="52">
        <f t="shared" ca="1" si="35"/>
        <v>6.8653666114207757E-4</v>
      </c>
      <c r="AE28" s="54">
        <f t="shared" ca="1" si="36"/>
        <v>4.5689193122307944E-3</v>
      </c>
      <c r="AF28" s="7">
        <f t="shared" ca="1" si="24"/>
        <v>0</v>
      </c>
      <c r="AG28" s="7">
        <f t="shared" ca="1" si="25"/>
        <v>602.09265182160198</v>
      </c>
      <c r="AH28" s="48"/>
      <c r="AI28" s="30"/>
      <c r="AJ28" s="7">
        <f t="shared" ca="1" si="37"/>
        <v>0</v>
      </c>
      <c r="AK28" s="7">
        <f t="shared" ca="1" si="26"/>
        <v>0</v>
      </c>
      <c r="AL28" s="32">
        <f t="shared" ca="1" si="27"/>
        <v>32.145902119154279</v>
      </c>
      <c r="AM28" s="158">
        <f t="shared" ca="1" si="28"/>
        <v>1.4954606936069248</v>
      </c>
      <c r="AN28" s="7">
        <f t="shared" ca="1" si="38"/>
        <v>33.641362812761201</v>
      </c>
      <c r="AO28" s="7">
        <f t="shared" ca="1" si="29"/>
        <v>0</v>
      </c>
      <c r="AP28" s="7">
        <f t="shared" ca="1" si="30"/>
        <v>0</v>
      </c>
      <c r="AQ28" s="7">
        <f t="shared" ca="1" si="39"/>
        <v>0</v>
      </c>
      <c r="AR28" s="143">
        <f t="shared" ca="1" si="31"/>
        <v>-0.1890499684300693</v>
      </c>
      <c r="AS28" s="167">
        <f t="shared" ca="1" si="40"/>
        <v>-635.92306460279315</v>
      </c>
    </row>
    <row r="29" spans="1:45">
      <c r="A29" s="35">
        <f t="shared" si="32"/>
        <v>22</v>
      </c>
      <c r="B29" s="25">
        <f t="shared" si="33"/>
        <v>45596</v>
      </c>
      <c r="C29" s="34">
        <f t="shared" ca="1" si="5"/>
        <v>13.5</v>
      </c>
      <c r="D29" s="26">
        <f t="shared" ca="1" si="6"/>
        <v>63.5</v>
      </c>
      <c r="E29" s="35">
        <f t="shared" ca="1" si="0"/>
        <v>162</v>
      </c>
      <c r="F29" s="25">
        <f t="shared" ca="1" si="7"/>
        <v>45566</v>
      </c>
      <c r="G29" s="25">
        <f t="shared" ca="1" si="8"/>
        <v>45413</v>
      </c>
      <c r="H29" s="41">
        <f t="shared" ca="1" si="9"/>
        <v>1</v>
      </c>
      <c r="I29" s="41">
        <f t="shared" ca="1" si="10"/>
        <v>0</v>
      </c>
      <c r="J29" s="41">
        <f t="shared" ca="1" si="11"/>
        <v>0</v>
      </c>
      <c r="K29" s="41">
        <f t="shared" ca="1" si="12"/>
        <v>0</v>
      </c>
      <c r="L29" s="169">
        <f t="shared" si="13"/>
        <v>1.0935711598331648</v>
      </c>
      <c r="M29" s="101">
        <f t="shared" si="1"/>
        <v>2025</v>
      </c>
      <c r="N29" s="29">
        <f t="shared" ca="1" si="2"/>
        <v>877000</v>
      </c>
      <c r="O29" s="109">
        <f t="shared" ca="1" si="3"/>
        <v>0</v>
      </c>
      <c r="P29" s="7">
        <f t="shared" ca="1" si="34"/>
        <v>0</v>
      </c>
      <c r="Q29" s="7">
        <f t="shared" ca="1" si="4"/>
        <v>877000</v>
      </c>
      <c r="R29" s="30"/>
      <c r="S29" s="30"/>
      <c r="T29" s="30">
        <f t="shared" ca="1" si="14"/>
        <v>0</v>
      </c>
      <c r="U29" s="32">
        <f t="shared" ca="1" si="15"/>
        <v>0</v>
      </c>
      <c r="V29" s="32">
        <f t="shared" ca="1" si="16"/>
        <v>36.304463117798015</v>
      </c>
      <c r="W29" s="32">
        <f t="shared" ca="1" si="17"/>
        <v>2187.1423196663295</v>
      </c>
      <c r="X29" s="32">
        <f t="shared" ca="1" si="18"/>
        <v>2187.1423196663295</v>
      </c>
      <c r="Y29" s="7">
        <f t="shared" ca="1" si="19"/>
        <v>0</v>
      </c>
      <c r="Z29" s="7">
        <f t="shared" ca="1" si="20"/>
        <v>0</v>
      </c>
      <c r="AA29" s="133">
        <f t="shared" ca="1" si="21"/>
        <v>0.87858077476599039</v>
      </c>
      <c r="AB29" s="52">
        <f t="shared" ca="1" si="22"/>
        <v>7.7220455543036692E-4</v>
      </c>
      <c r="AC29" s="53">
        <f t="shared" ca="1" si="23"/>
        <v>5.1430128318229462E-3</v>
      </c>
      <c r="AD29" s="52">
        <f t="shared" ca="1" si="35"/>
        <v>6.8247837409857539E-4</v>
      </c>
      <c r="AE29" s="54">
        <f t="shared" ca="1" si="36"/>
        <v>4.5419113065449978E-3</v>
      </c>
      <c r="AF29" s="7">
        <f t="shared" ca="1" si="24"/>
        <v>0</v>
      </c>
      <c r="AG29" s="7">
        <f t="shared" ca="1" si="25"/>
        <v>598.53353408445059</v>
      </c>
      <c r="AH29" s="48"/>
      <c r="AI29" s="30"/>
      <c r="AJ29" s="7">
        <f t="shared" ca="1" si="37"/>
        <v>0</v>
      </c>
      <c r="AK29" s="7">
        <f t="shared" ca="1" si="26"/>
        <v>0</v>
      </c>
      <c r="AL29" s="32">
        <f t="shared" ca="1" si="27"/>
        <v>32.086071995972233</v>
      </c>
      <c r="AM29" s="158">
        <f t="shared" ca="1" si="28"/>
        <v>1.4926773342480633</v>
      </c>
      <c r="AN29" s="7">
        <f t="shared" ca="1" si="38"/>
        <v>33.578749330220298</v>
      </c>
      <c r="AO29" s="7">
        <f t="shared" ca="1" si="29"/>
        <v>0</v>
      </c>
      <c r="AP29" s="7">
        <f t="shared" ca="1" si="30"/>
        <v>0</v>
      </c>
      <c r="AQ29" s="7">
        <f t="shared" ca="1" si="39"/>
        <v>0</v>
      </c>
      <c r="AR29" s="143">
        <f t="shared" ca="1" si="31"/>
        <v>-0.18869810762812922</v>
      </c>
      <c r="AS29" s="167">
        <f t="shared" ca="1" si="40"/>
        <v>-632.30098152229903</v>
      </c>
    </row>
    <row r="30" spans="1:45">
      <c r="A30" s="35">
        <f t="shared" si="32"/>
        <v>23</v>
      </c>
      <c r="B30" s="25">
        <f t="shared" si="33"/>
        <v>45626</v>
      </c>
      <c r="C30" s="34">
        <f t="shared" ca="1" si="5"/>
        <v>13.583333999999999</v>
      </c>
      <c r="D30" s="26">
        <f t="shared" ca="1" si="6"/>
        <v>63.583334000000001</v>
      </c>
      <c r="E30" s="35">
        <f t="shared" ca="1" si="0"/>
        <v>163</v>
      </c>
      <c r="F30" s="25">
        <f t="shared" ca="1" si="7"/>
        <v>45597</v>
      </c>
      <c r="G30" s="25">
        <f t="shared" ca="1" si="8"/>
        <v>45413</v>
      </c>
      <c r="H30" s="41">
        <f t="shared" ca="1" si="9"/>
        <v>1</v>
      </c>
      <c r="I30" s="41">
        <f t="shared" ca="1" si="10"/>
        <v>0</v>
      </c>
      <c r="J30" s="41">
        <f t="shared" ca="1" si="11"/>
        <v>0</v>
      </c>
      <c r="K30" s="41">
        <f t="shared" ca="1" si="12"/>
        <v>0</v>
      </c>
      <c r="L30" s="169">
        <f t="shared" si="13"/>
        <v>1.0980265041045529</v>
      </c>
      <c r="M30" s="101">
        <f t="shared" si="1"/>
        <v>2025</v>
      </c>
      <c r="N30" s="29">
        <f t="shared" ca="1" si="2"/>
        <v>877000</v>
      </c>
      <c r="O30" s="109">
        <f t="shared" ca="1" si="3"/>
        <v>0</v>
      </c>
      <c r="P30" s="7">
        <f t="shared" ca="1" si="34"/>
        <v>0</v>
      </c>
      <c r="Q30" s="7">
        <f t="shared" ca="1" si="4"/>
        <v>877000</v>
      </c>
      <c r="R30" s="30"/>
      <c r="S30" s="30"/>
      <c r="T30" s="30">
        <f t="shared" ca="1" si="14"/>
        <v>0</v>
      </c>
      <c r="U30" s="32">
        <f t="shared" ca="1" si="15"/>
        <v>0</v>
      </c>
      <c r="V30" s="32">
        <f t="shared" ca="1" si="16"/>
        <v>36.45237199443882</v>
      </c>
      <c r="W30" s="32">
        <f t="shared" ca="1" si="17"/>
        <v>2196.0530082091059</v>
      </c>
      <c r="X30" s="32">
        <f t="shared" ca="1" si="18"/>
        <v>2196.0530082091059</v>
      </c>
      <c r="Y30" s="7">
        <f t="shared" ca="1" si="19"/>
        <v>0</v>
      </c>
      <c r="Z30" s="7">
        <f t="shared" ca="1" si="20"/>
        <v>0</v>
      </c>
      <c r="AA30" s="133">
        <f t="shared" ca="1" si="21"/>
        <v>0.87338726773757969</v>
      </c>
      <c r="AB30" s="52">
        <f t="shared" ca="1" si="22"/>
        <v>7.7220455543036692E-4</v>
      </c>
      <c r="AC30" s="53">
        <f t="shared" ca="1" si="23"/>
        <v>5.1430128318229462E-3</v>
      </c>
      <c r="AD30" s="52">
        <f t="shared" ca="1" si="35"/>
        <v>6.7844407658783899E-4</v>
      </c>
      <c r="AE30" s="54">
        <f t="shared" ca="1" si="36"/>
        <v>4.515062951822869E-3</v>
      </c>
      <c r="AF30" s="7">
        <f t="shared" ca="1" si="24"/>
        <v>0</v>
      </c>
      <c r="AG30" s="7">
        <f t="shared" ca="1" si="25"/>
        <v>594.99545516753483</v>
      </c>
      <c r="AH30" s="48"/>
      <c r="AI30" s="30"/>
      <c r="AJ30" s="7">
        <f t="shared" ca="1" si="37"/>
        <v>0</v>
      </c>
      <c r="AK30" s="7">
        <f t="shared" ca="1" si="26"/>
        <v>0</v>
      </c>
      <c r="AL30" s="32">
        <f t="shared" ca="1" si="27"/>
        <v>32.026353228932152</v>
      </c>
      <c r="AM30" s="158">
        <f t="shared" ca="1" si="28"/>
        <v>1.4898991552923728</v>
      </c>
      <c r="AN30" s="7">
        <f t="shared" ca="1" si="38"/>
        <v>33.516252384224522</v>
      </c>
      <c r="AO30" s="7">
        <f t="shared" ca="1" si="29"/>
        <v>0</v>
      </c>
      <c r="AP30" s="7">
        <f t="shared" ca="1" si="30"/>
        <v>0</v>
      </c>
      <c r="AQ30" s="7">
        <f t="shared" ca="1" si="39"/>
        <v>0</v>
      </c>
      <c r="AR30" s="143">
        <f t="shared" ca="1" si="31"/>
        <v>-0.18834690171137622</v>
      </c>
      <c r="AS30" s="167">
        <f t="shared" ca="1" si="40"/>
        <v>-628.70005445347078</v>
      </c>
    </row>
    <row r="31" spans="1:45">
      <c r="A31" s="35">
        <f t="shared" si="32"/>
        <v>24</v>
      </c>
      <c r="B31" s="25">
        <f t="shared" si="33"/>
        <v>45657</v>
      </c>
      <c r="C31" s="34">
        <f t="shared" ca="1" si="5"/>
        <v>13.666666999999999</v>
      </c>
      <c r="D31" s="26">
        <f t="shared" ca="1" si="6"/>
        <v>63.666666999999997</v>
      </c>
      <c r="E31" s="35">
        <f t="shared" ca="1" si="0"/>
        <v>164</v>
      </c>
      <c r="F31" s="25">
        <f t="shared" ca="1" si="7"/>
        <v>45627</v>
      </c>
      <c r="G31" s="25">
        <f t="shared" ca="1" si="8"/>
        <v>45413</v>
      </c>
      <c r="H31" s="41">
        <f t="shared" ca="1" si="9"/>
        <v>1</v>
      </c>
      <c r="I31" s="41">
        <f t="shared" ca="1" si="10"/>
        <v>0</v>
      </c>
      <c r="J31" s="41">
        <f t="shared" ca="1" si="11"/>
        <v>0</v>
      </c>
      <c r="K31" s="41">
        <f t="shared" ca="1" si="12"/>
        <v>0</v>
      </c>
      <c r="L31" s="169">
        <f t="shared" si="13"/>
        <v>1.1025000000000016</v>
      </c>
      <c r="M31" s="101">
        <f t="shared" si="1"/>
        <v>2025</v>
      </c>
      <c r="N31" s="29">
        <f t="shared" ca="1" si="2"/>
        <v>877000</v>
      </c>
      <c r="O31" s="109">
        <f t="shared" ca="1" si="3"/>
        <v>0</v>
      </c>
      <c r="P31" s="7">
        <f t="shared" ca="1" si="34"/>
        <v>0</v>
      </c>
      <c r="Q31" s="7">
        <f t="shared" ca="1" si="4"/>
        <v>877000</v>
      </c>
      <c r="R31" s="30"/>
      <c r="S31" s="30"/>
      <c r="T31" s="30">
        <f t="shared" ca="1" si="14"/>
        <v>0</v>
      </c>
      <c r="U31" s="32">
        <f t="shared" ca="1" si="15"/>
        <v>0</v>
      </c>
      <c r="V31" s="32">
        <f t="shared" ca="1" si="16"/>
        <v>36.600883470151764</v>
      </c>
      <c r="W31" s="32">
        <f t="shared" ca="1" si="17"/>
        <v>2205.0000000000032</v>
      </c>
      <c r="X31" s="32">
        <f t="shared" ca="1" si="18"/>
        <v>2205.0000000000032</v>
      </c>
      <c r="Y31" s="7">
        <f t="shared" ca="1" si="19"/>
        <v>0</v>
      </c>
      <c r="Z31" s="7">
        <f t="shared" ca="1" si="20"/>
        <v>0</v>
      </c>
      <c r="AA31" s="133">
        <f t="shared" ca="1" si="21"/>
        <v>0.86822446080644955</v>
      </c>
      <c r="AB31" s="52">
        <f t="shared" ca="1" si="22"/>
        <v>7.7220455543036692E-4</v>
      </c>
      <c r="AC31" s="53">
        <f t="shared" ca="1" si="23"/>
        <v>5.1430128318229462E-3</v>
      </c>
      <c r="AD31" s="52">
        <f t="shared" ca="1" si="35"/>
        <v>6.7443362680184057E-4</v>
      </c>
      <c r="AE31" s="54">
        <f t="shared" ca="1" si="36"/>
        <v>4.4883733043283008E-3</v>
      </c>
      <c r="AF31" s="7">
        <f t="shared" ca="1" si="24"/>
        <v>0</v>
      </c>
      <c r="AG31" s="7">
        <f t="shared" ca="1" si="25"/>
        <v>591.47829070521414</v>
      </c>
      <c r="AH31" s="48"/>
      <c r="AI31" s="30"/>
      <c r="AJ31" s="7">
        <f t="shared" ca="1" si="37"/>
        <v>0</v>
      </c>
      <c r="AK31" s="7">
        <f t="shared" ca="1" si="26"/>
        <v>0</v>
      </c>
      <c r="AL31" s="32">
        <f t="shared" ca="1" si="27"/>
        <v>31.966745610777394</v>
      </c>
      <c r="AM31" s="158">
        <f t="shared" ca="1" si="28"/>
        <v>1.4871261470980606</v>
      </c>
      <c r="AN31" s="32">
        <f t="shared" ca="1" si="38"/>
        <v>33.453871757875454</v>
      </c>
      <c r="AO31" s="7">
        <f t="shared" ca="1" si="29"/>
        <v>0</v>
      </c>
      <c r="AP31" s="7">
        <f t="shared" ca="1" si="30"/>
        <v>0</v>
      </c>
      <c r="AQ31" s="7">
        <f t="shared" ca="1" si="39"/>
        <v>0</v>
      </c>
      <c r="AR31" s="143">
        <f t="shared" ca="1" si="31"/>
        <v>-0.18799634946093452</v>
      </c>
      <c r="AS31" s="167">
        <f t="shared" ca="1" si="40"/>
        <v>-625.12015881255059</v>
      </c>
    </row>
    <row r="32" spans="1:45">
      <c r="A32" s="35">
        <f t="shared" si="32"/>
        <v>25</v>
      </c>
      <c r="B32" s="25">
        <f t="shared" si="33"/>
        <v>45688</v>
      </c>
      <c r="C32" s="34">
        <f t="shared" ca="1" si="5"/>
        <v>13.75</v>
      </c>
      <c r="D32" s="26">
        <f t="shared" ca="1" si="6"/>
        <v>63.75</v>
      </c>
      <c r="E32" s="35">
        <f t="shared" ca="1" si="0"/>
        <v>165</v>
      </c>
      <c r="F32" s="25">
        <f t="shared" ca="1" si="7"/>
        <v>45658</v>
      </c>
      <c r="G32" s="25">
        <f t="shared" ca="1" si="8"/>
        <v>45413</v>
      </c>
      <c r="H32" s="41">
        <f t="shared" ca="1" si="9"/>
        <v>1</v>
      </c>
      <c r="I32" s="41">
        <f t="shared" ca="1" si="10"/>
        <v>0</v>
      </c>
      <c r="J32" s="41">
        <f t="shared" ca="1" si="11"/>
        <v>0</v>
      </c>
      <c r="K32" s="41">
        <f t="shared" ca="1" si="12"/>
        <v>0</v>
      </c>
      <c r="L32" s="169">
        <f t="shared" si="13"/>
        <v>1.106991721471474</v>
      </c>
      <c r="M32" s="101">
        <f t="shared" si="1"/>
        <v>2025</v>
      </c>
      <c r="N32" s="29">
        <f t="shared" ca="1" si="2"/>
        <v>877000</v>
      </c>
      <c r="O32" s="109">
        <f t="shared" ca="1" si="3"/>
        <v>0</v>
      </c>
      <c r="P32" s="7">
        <f t="shared" ca="1" si="34"/>
        <v>0</v>
      </c>
      <c r="Q32" s="7">
        <f t="shared" ca="1" si="4"/>
        <v>877000</v>
      </c>
      <c r="R32" s="30"/>
      <c r="S32" s="30"/>
      <c r="T32" s="30">
        <f t="shared" ca="1" si="14"/>
        <v>0</v>
      </c>
      <c r="U32" s="32">
        <f t="shared" ca="1" si="15"/>
        <v>0</v>
      </c>
      <c r="V32" s="32">
        <f t="shared" ca="1" si="16"/>
        <v>36.75000000000005</v>
      </c>
      <c r="W32" s="32">
        <f t="shared" ca="1" si="17"/>
        <v>2213.9834429429479</v>
      </c>
      <c r="X32" s="32">
        <f t="shared" ca="1" si="18"/>
        <v>2213.9834429429479</v>
      </c>
      <c r="Y32" s="7">
        <f t="shared" ca="1" si="19"/>
        <v>0</v>
      </c>
      <c r="Z32" s="7">
        <f t="shared" ca="1" si="20"/>
        <v>0</v>
      </c>
      <c r="AA32" s="133">
        <f t="shared" ca="1" si="21"/>
        <v>0.86309217249677483</v>
      </c>
      <c r="AB32" s="52">
        <f t="shared" ca="1" si="22"/>
        <v>7.7220455543036692E-4</v>
      </c>
      <c r="AC32" s="53">
        <f t="shared" ca="1" si="23"/>
        <v>5.1430128318229462E-3</v>
      </c>
      <c r="AD32" s="52">
        <f t="shared" ca="1" si="35"/>
        <v>6.7044688377081445E-4</v>
      </c>
      <c r="AE32" s="54">
        <f t="shared" ca="1" si="36"/>
        <v>4.4618414259038402E-3</v>
      </c>
      <c r="AF32" s="7">
        <f t="shared" ca="1" si="24"/>
        <v>0</v>
      </c>
      <c r="AG32" s="7">
        <f t="shared" ca="1" si="25"/>
        <v>587.98191706700425</v>
      </c>
      <c r="AH32" s="48"/>
      <c r="AI32" s="30"/>
      <c r="AJ32" s="7">
        <f t="shared" ca="1" si="37"/>
        <v>0</v>
      </c>
      <c r="AK32" s="7">
        <f t="shared" ca="1" si="26"/>
        <v>0</v>
      </c>
      <c r="AL32" s="32">
        <f t="shared" ca="1" si="27"/>
        <v>31.907248934637064</v>
      </c>
      <c r="AM32" s="158">
        <f t="shared" ca="1" si="28"/>
        <v>1.4843583000412781</v>
      </c>
      <c r="AN32" s="7">
        <f t="shared" ca="1" si="38"/>
        <v>33.391607234678339</v>
      </c>
      <c r="AO32" s="7">
        <f t="shared" ca="1" si="29"/>
        <v>0</v>
      </c>
      <c r="AP32" s="7">
        <f t="shared" ca="1" si="30"/>
        <v>0</v>
      </c>
      <c r="AQ32" s="7">
        <f t="shared" ca="1" si="39"/>
        <v>0</v>
      </c>
      <c r="AR32" s="143">
        <f t="shared" ca="1" si="31"/>
        <v>-0.20900656579466295</v>
      </c>
      <c r="AS32" s="167">
        <f t="shared" ca="1" si="40"/>
        <v>-621.5825308674772</v>
      </c>
    </row>
    <row r="33" spans="1:45">
      <c r="A33" s="35">
        <f t="shared" si="32"/>
        <v>26</v>
      </c>
      <c r="B33" s="25">
        <f t="shared" si="33"/>
        <v>45716</v>
      </c>
      <c r="C33" s="34">
        <f t="shared" ca="1" si="5"/>
        <v>13.833333999999999</v>
      </c>
      <c r="D33" s="26">
        <f t="shared" ca="1" si="6"/>
        <v>63.833334000000001</v>
      </c>
      <c r="E33" s="35">
        <f t="shared" ca="1" si="0"/>
        <v>166</v>
      </c>
      <c r="F33" s="25">
        <f t="shared" ca="1" si="7"/>
        <v>45689</v>
      </c>
      <c r="G33" s="25">
        <f t="shared" ca="1" si="8"/>
        <v>45413</v>
      </c>
      <c r="H33" s="41">
        <f t="shared" ca="1" si="9"/>
        <v>1</v>
      </c>
      <c r="I33" s="41">
        <f t="shared" ca="1" si="10"/>
        <v>0</v>
      </c>
      <c r="J33" s="41">
        <f t="shared" ca="1" si="11"/>
        <v>0</v>
      </c>
      <c r="K33" s="41">
        <f t="shared" ca="1" si="12"/>
        <v>0</v>
      </c>
      <c r="L33" s="169">
        <f t="shared" si="13"/>
        <v>1.1115017427722227</v>
      </c>
      <c r="M33" s="101">
        <f t="shared" si="1"/>
        <v>2025</v>
      </c>
      <c r="N33" s="29">
        <f t="shared" ca="1" si="2"/>
        <v>877000</v>
      </c>
      <c r="O33" s="109">
        <f t="shared" ca="1" si="3"/>
        <v>0</v>
      </c>
      <c r="P33" s="7">
        <f t="shared" ca="1" si="34"/>
        <v>0</v>
      </c>
      <c r="Q33" s="7">
        <f t="shared" ca="1" si="4"/>
        <v>877000</v>
      </c>
      <c r="R33" s="30"/>
      <c r="S33" s="30"/>
      <c r="T33" s="30">
        <f t="shared" ca="1" si="14"/>
        <v>0</v>
      </c>
      <c r="U33" s="32">
        <f t="shared" ca="1" si="15"/>
        <v>0</v>
      </c>
      <c r="V33" s="32">
        <f t="shared" ca="1" si="16"/>
        <v>36.899724049049127</v>
      </c>
      <c r="W33" s="32">
        <f t="shared" ca="1" si="17"/>
        <v>2223.0034855444455</v>
      </c>
      <c r="X33" s="32">
        <f t="shared" ca="1" si="18"/>
        <v>2223.0034855444455</v>
      </c>
      <c r="Y33" s="7">
        <f t="shared" ca="1" si="19"/>
        <v>0</v>
      </c>
      <c r="Z33" s="7">
        <f t="shared" ca="1" si="20"/>
        <v>0</v>
      </c>
      <c r="AA33" s="133">
        <f t="shared" ca="1" si="21"/>
        <v>0.85799022240547884</v>
      </c>
      <c r="AB33" s="52">
        <f t="shared" ca="1" si="22"/>
        <v>7.7220455543036692E-4</v>
      </c>
      <c r="AC33" s="53">
        <f t="shared" ca="1" si="23"/>
        <v>5.1430128318229462E-3</v>
      </c>
      <c r="AD33" s="52">
        <f t="shared" ca="1" si="35"/>
        <v>6.6648370735830154E-4</v>
      </c>
      <c r="AE33" s="54">
        <f t="shared" ca="1" si="36"/>
        <v>4.4354663839377114E-3</v>
      </c>
      <c r="AF33" s="7">
        <f t="shared" ca="1" si="24"/>
        <v>0</v>
      </c>
      <c r="AG33" s="7">
        <f t="shared" ca="1" si="25"/>
        <v>584.50621135323047</v>
      </c>
      <c r="AH33" s="48"/>
      <c r="AI33" s="30"/>
      <c r="AJ33" s="7">
        <f t="shared" ca="1" si="37"/>
        <v>0</v>
      </c>
      <c r="AK33" s="7">
        <f t="shared" ca="1" si="26"/>
        <v>0</v>
      </c>
      <c r="AL33" s="32">
        <f t="shared" ca="1" si="27"/>
        <v>31.847862994025299</v>
      </c>
      <c r="AM33" s="158">
        <f t="shared" ca="1" si="28"/>
        <v>1.4815956045160885</v>
      </c>
      <c r="AN33" s="7">
        <f t="shared" ca="1" si="38"/>
        <v>33.329458598541386</v>
      </c>
      <c r="AO33" s="7">
        <f t="shared" ca="1" si="29"/>
        <v>0</v>
      </c>
      <c r="AP33" s="7">
        <f t="shared" ca="1" si="30"/>
        <v>0</v>
      </c>
      <c r="AQ33" s="7">
        <f t="shared" ca="1" si="39"/>
        <v>0</v>
      </c>
      <c r="AR33" s="143">
        <f t="shared" ca="1" si="31"/>
        <v>-0.2086175616680716</v>
      </c>
      <c r="AS33" s="167">
        <f t="shared" ca="1" si="40"/>
        <v>-618.04428751343994</v>
      </c>
    </row>
    <row r="34" spans="1:45">
      <c r="A34" s="35">
        <f t="shared" si="32"/>
        <v>27</v>
      </c>
      <c r="B34" s="25">
        <f t="shared" si="33"/>
        <v>45747</v>
      </c>
      <c r="C34" s="34">
        <f t="shared" ca="1" si="5"/>
        <v>13.916666999999999</v>
      </c>
      <c r="D34" s="26">
        <f t="shared" ca="1" si="6"/>
        <v>63.916666999999997</v>
      </c>
      <c r="E34" s="35">
        <f t="shared" ca="1" si="0"/>
        <v>167</v>
      </c>
      <c r="F34" s="25">
        <f t="shared" ca="1" si="7"/>
        <v>45717</v>
      </c>
      <c r="G34" s="25">
        <f t="shared" ca="1" si="8"/>
        <v>45413</v>
      </c>
      <c r="H34" s="41">
        <f t="shared" ca="1" si="9"/>
        <v>1</v>
      </c>
      <c r="I34" s="41">
        <f t="shared" ca="1" si="10"/>
        <v>0</v>
      </c>
      <c r="J34" s="41">
        <f t="shared" ca="1" si="11"/>
        <v>0</v>
      </c>
      <c r="K34" s="41">
        <f t="shared" ca="1" si="12"/>
        <v>0</v>
      </c>
      <c r="L34" s="169">
        <f t="shared" si="13"/>
        <v>1.1160301384580176</v>
      </c>
      <c r="M34" s="101">
        <f t="shared" si="1"/>
        <v>2025</v>
      </c>
      <c r="N34" s="29">
        <f t="shared" ca="1" si="2"/>
        <v>877000</v>
      </c>
      <c r="O34" s="109">
        <f t="shared" ca="1" si="3"/>
        <v>0</v>
      </c>
      <c r="P34" s="7">
        <f t="shared" ca="1" si="34"/>
        <v>0</v>
      </c>
      <c r="Q34" s="7">
        <f t="shared" ca="1" si="4"/>
        <v>877000</v>
      </c>
      <c r="R34" s="30"/>
      <c r="S34" s="30"/>
      <c r="T34" s="30">
        <f t="shared" ca="1" si="14"/>
        <v>0</v>
      </c>
      <c r="U34" s="32">
        <f t="shared" ca="1" si="15"/>
        <v>0</v>
      </c>
      <c r="V34" s="32">
        <f t="shared" ca="1" si="16"/>
        <v>37.050058092407419</v>
      </c>
      <c r="W34" s="32">
        <f t="shared" ca="1" si="17"/>
        <v>2232.060276916035</v>
      </c>
      <c r="X34" s="32">
        <f t="shared" ca="1" si="18"/>
        <v>2232.060276916035</v>
      </c>
      <c r="Y34" s="7">
        <f t="shared" ca="1" si="19"/>
        <v>0</v>
      </c>
      <c r="Z34" s="7">
        <f t="shared" ca="1" si="20"/>
        <v>0</v>
      </c>
      <c r="AA34" s="133">
        <f t="shared" ca="1" si="21"/>
        <v>0.8529184311958915</v>
      </c>
      <c r="AB34" s="52">
        <f t="shared" ca="1" si="22"/>
        <v>7.7220455543036692E-4</v>
      </c>
      <c r="AC34" s="53">
        <f t="shared" ca="1" si="23"/>
        <v>5.1430128318229462E-3</v>
      </c>
      <c r="AD34" s="52">
        <f t="shared" ca="1" si="35"/>
        <v>6.625439582562244E-4</v>
      </c>
      <c r="AE34" s="54">
        <f t="shared" ca="1" si="36"/>
        <v>4.4092472513310426E-3</v>
      </c>
      <c r="AF34" s="7">
        <f t="shared" ca="1" si="24"/>
        <v>0</v>
      </c>
      <c r="AG34" s="7">
        <f t="shared" ca="1" si="25"/>
        <v>581.05105139070884</v>
      </c>
      <c r="AH34" s="48"/>
      <c r="AI34" s="30"/>
      <c r="AJ34" s="7">
        <f t="shared" ca="1" si="37"/>
        <v>0</v>
      </c>
      <c r="AK34" s="7">
        <f t="shared" ca="1" si="26"/>
        <v>0</v>
      </c>
      <c r="AL34" s="32">
        <f t="shared" ca="1" si="27"/>
        <v>31.788587582840552</v>
      </c>
      <c r="AM34" s="158">
        <f t="shared" ca="1" si="28"/>
        <v>1.4788380509344341</v>
      </c>
      <c r="AN34" s="7">
        <f t="shared" ca="1" si="38"/>
        <v>33.267425633774984</v>
      </c>
      <c r="AO34" s="7">
        <f t="shared" ca="1" si="29"/>
        <v>0</v>
      </c>
      <c r="AP34" s="7">
        <f t="shared" ca="1" si="30"/>
        <v>0</v>
      </c>
      <c r="AQ34" s="7">
        <f t="shared" ca="1" si="39"/>
        <v>0</v>
      </c>
      <c r="AR34" s="143">
        <f t="shared" ca="1" si="31"/>
        <v>-0.20822928155801984</v>
      </c>
      <c r="AS34" s="167">
        <f t="shared" ca="1" si="40"/>
        <v>-614.52670630604189</v>
      </c>
    </row>
    <row r="35" spans="1:45">
      <c r="A35" s="35">
        <f t="shared" si="32"/>
        <v>28</v>
      </c>
      <c r="B35" s="25">
        <f t="shared" si="33"/>
        <v>45777</v>
      </c>
      <c r="C35" s="34">
        <f t="shared" ca="1" si="5"/>
        <v>14</v>
      </c>
      <c r="D35" s="26">
        <f t="shared" ca="1" si="6"/>
        <v>64</v>
      </c>
      <c r="E35" s="35">
        <f t="shared" ca="1" si="0"/>
        <v>168</v>
      </c>
      <c r="F35" s="25">
        <f t="shared" ca="1" si="7"/>
        <v>45748</v>
      </c>
      <c r="G35" s="25">
        <f t="shared" ca="1" si="8"/>
        <v>45413</v>
      </c>
      <c r="H35" s="41">
        <f t="shared" ca="1" si="9"/>
        <v>1</v>
      </c>
      <c r="I35" s="41">
        <f t="shared" ca="1" si="10"/>
        <v>0</v>
      </c>
      <c r="J35" s="41">
        <f t="shared" ca="1" si="11"/>
        <v>0</v>
      </c>
      <c r="K35" s="41">
        <f t="shared" ca="1" si="12"/>
        <v>0</v>
      </c>
      <c r="L35" s="169">
        <f t="shared" si="13"/>
        <v>1.1205769833883779</v>
      </c>
      <c r="M35" s="101">
        <f t="shared" si="1"/>
        <v>2026</v>
      </c>
      <c r="N35" s="29">
        <f t="shared" ca="1" si="2"/>
        <v>877000</v>
      </c>
      <c r="O35" s="109">
        <f t="shared" ca="1" si="3"/>
        <v>0</v>
      </c>
      <c r="P35" s="7">
        <f t="shared" ca="1" si="34"/>
        <v>0</v>
      </c>
      <c r="Q35" s="7">
        <f t="shared" ca="1" si="4"/>
        <v>877000</v>
      </c>
      <c r="R35" s="30"/>
      <c r="S35" s="30"/>
      <c r="T35" s="30">
        <f t="shared" ca="1" si="14"/>
        <v>0</v>
      </c>
      <c r="U35" s="32">
        <f t="shared" ca="1" si="15"/>
        <v>0</v>
      </c>
      <c r="V35" s="32">
        <f t="shared" ca="1" si="16"/>
        <v>37.201004615267252</v>
      </c>
      <c r="W35" s="32">
        <f t="shared" ca="1" si="17"/>
        <v>2241.1539667767556</v>
      </c>
      <c r="X35" s="32">
        <f t="shared" ca="1" si="18"/>
        <v>2241.1539667767556</v>
      </c>
      <c r="Y35" s="7">
        <f t="shared" ca="1" si="19"/>
        <v>0</v>
      </c>
      <c r="Z35" s="7">
        <f t="shared" ca="1" si="20"/>
        <v>0</v>
      </c>
      <c r="AA35" s="133">
        <f t="shared" ca="1" si="21"/>
        <v>0.84782548545875569</v>
      </c>
      <c r="AB35" s="52">
        <f t="shared" ca="1" si="22"/>
        <v>8.3246762280031472E-4</v>
      </c>
      <c r="AC35" s="53">
        <f t="shared" ca="1" si="23"/>
        <v>5.1430128318229462E-3</v>
      </c>
      <c r="AD35" s="52">
        <f t="shared" ca="1" si="35"/>
        <v>7.1002697886021759E-4</v>
      </c>
      <c r="AE35" s="54">
        <f t="shared" ca="1" si="36"/>
        <v>4.3829187582755487E-3</v>
      </c>
      <c r="AF35" s="7">
        <f t="shared" ca="1" si="24"/>
        <v>0</v>
      </c>
      <c r="AG35" s="7">
        <f t="shared" ca="1" si="25"/>
        <v>622.6936604604108</v>
      </c>
      <c r="AH35" s="48"/>
      <c r="AI35" s="30"/>
      <c r="AJ35" s="7">
        <f t="shared" ca="1" si="37"/>
        <v>0</v>
      </c>
      <c r="AK35" s="7">
        <f t="shared" ca="1" si="26"/>
        <v>0</v>
      </c>
      <c r="AL35" s="32">
        <f t="shared" ca="1" si="27"/>
        <v>31.729422495364865</v>
      </c>
      <c r="AM35" s="158">
        <f t="shared" ca="1" si="28"/>
        <v>1.5912797801910923</v>
      </c>
      <c r="AN35" s="7">
        <f t="shared" ca="1" si="38"/>
        <v>33.320702275555959</v>
      </c>
      <c r="AO35" s="7">
        <f t="shared" ca="1" si="29"/>
        <v>0</v>
      </c>
      <c r="AP35" s="7">
        <f t="shared" ca="1" si="30"/>
        <v>0</v>
      </c>
      <c r="AQ35" s="7">
        <f t="shared" ca="1" si="39"/>
        <v>0</v>
      </c>
      <c r="AR35" s="143">
        <f t="shared" ca="1" si="31"/>
        <v>-0.20784172411696417</v>
      </c>
      <c r="AS35" s="167">
        <f t="shared" ca="1" si="40"/>
        <v>-656.22220446008373</v>
      </c>
    </row>
    <row r="36" spans="1:45">
      <c r="A36" s="35">
        <f t="shared" si="32"/>
        <v>29</v>
      </c>
      <c r="B36" s="25">
        <f t="shared" si="33"/>
        <v>45808</v>
      </c>
      <c r="C36" s="34">
        <f t="shared" ca="1" si="5"/>
        <v>14.083333999999999</v>
      </c>
      <c r="D36" s="26">
        <f t="shared" ca="1" si="6"/>
        <v>64.083333999999994</v>
      </c>
      <c r="E36" s="35">
        <f t="shared" ca="1" si="0"/>
        <v>169</v>
      </c>
      <c r="F36" s="25">
        <f t="shared" ca="1" si="7"/>
        <v>45778</v>
      </c>
      <c r="G36" s="25">
        <f t="shared" ca="1" si="8"/>
        <v>45778</v>
      </c>
      <c r="H36" s="41">
        <f t="shared" ca="1" si="9"/>
        <v>1</v>
      </c>
      <c r="I36" s="41">
        <f t="shared" ca="1" si="10"/>
        <v>0</v>
      </c>
      <c r="J36" s="41">
        <f t="shared" ca="1" si="11"/>
        <v>0</v>
      </c>
      <c r="K36" s="41">
        <f t="shared" ca="1" si="12"/>
        <v>1</v>
      </c>
      <c r="L36" s="169">
        <f t="shared" si="13"/>
        <v>1.1251423527278093</v>
      </c>
      <c r="M36" s="101">
        <f t="shared" si="1"/>
        <v>2026</v>
      </c>
      <c r="N36" s="29">
        <f t="shared" ca="1" si="2"/>
        <v>877000</v>
      </c>
      <c r="O36" s="109">
        <f t="shared" ca="1" si="3"/>
        <v>0</v>
      </c>
      <c r="P36" s="7">
        <f t="shared" ca="1" si="34"/>
        <v>0</v>
      </c>
      <c r="Q36" s="7">
        <f t="shared" ca="1" si="4"/>
        <v>877000</v>
      </c>
      <c r="R36" s="30"/>
      <c r="S36" s="30"/>
      <c r="T36" s="30">
        <f t="shared" ca="1" si="14"/>
        <v>0</v>
      </c>
      <c r="U36" s="32">
        <f t="shared" ca="1" si="15"/>
        <v>0</v>
      </c>
      <c r="V36" s="32">
        <f t="shared" ca="1" si="16"/>
        <v>37.352566112945922</v>
      </c>
      <c r="W36" s="32">
        <f t="shared" ca="1" si="17"/>
        <v>2250.2847054556187</v>
      </c>
      <c r="X36" s="32">
        <f t="shared" ca="1" si="18"/>
        <v>2250.2847054556187</v>
      </c>
      <c r="Y36" s="7">
        <f t="shared" ca="1" si="19"/>
        <v>0</v>
      </c>
      <c r="Z36" s="7">
        <f t="shared" ca="1" si="20"/>
        <v>0</v>
      </c>
      <c r="AA36" s="133">
        <f t="shared" ca="1" si="21"/>
        <v>0.84276295071443319</v>
      </c>
      <c r="AB36" s="52">
        <f t="shared" ca="1" si="22"/>
        <v>8.3246762280031472E-4</v>
      </c>
      <c r="AC36" s="53">
        <f t="shared" ca="1" si="23"/>
        <v>5.1430128318229462E-3</v>
      </c>
      <c r="AD36" s="52">
        <f t="shared" ca="1" si="35"/>
        <v>7.0578726642937318E-4</v>
      </c>
      <c r="AE36" s="54">
        <f t="shared" ca="1" si="36"/>
        <v>4.3567474778931151E-3</v>
      </c>
      <c r="AF36" s="7">
        <f t="shared" ca="1" si="24"/>
        <v>0</v>
      </c>
      <c r="AG36" s="7">
        <f t="shared" ca="1" si="25"/>
        <v>618.97543265856029</v>
      </c>
      <c r="AH36" s="48"/>
      <c r="AI36" s="30"/>
      <c r="AJ36" s="7">
        <f t="shared" ca="1" si="37"/>
        <v>0</v>
      </c>
      <c r="AK36" s="7">
        <f t="shared" ca="1" si="26"/>
        <v>0</v>
      </c>
      <c r="AL36" s="32">
        <f t="shared" ca="1" si="27"/>
        <v>31.668457497838645</v>
      </c>
      <c r="AM36" s="158">
        <f t="shared" ca="1" si="28"/>
        <v>1.5882222909513484</v>
      </c>
      <c r="AN36" s="7">
        <f t="shared" ca="1" si="38"/>
        <v>33.256679788789995</v>
      </c>
      <c r="AO36" s="7">
        <f t="shared" ca="1" si="29"/>
        <v>0</v>
      </c>
      <c r="AP36" s="7">
        <f t="shared" ca="1" si="30"/>
        <v>0</v>
      </c>
      <c r="AQ36" s="7">
        <f t="shared" ca="1" si="39"/>
        <v>0</v>
      </c>
      <c r="AR36" s="143">
        <f t="shared" ca="1" si="31"/>
        <v>-0.2074423764705175</v>
      </c>
      <c r="AS36" s="167">
        <f t="shared" ca="1" si="40"/>
        <v>-652.43955482382091</v>
      </c>
    </row>
    <row r="37" spans="1:45">
      <c r="A37" s="35">
        <f t="shared" si="32"/>
        <v>30</v>
      </c>
      <c r="B37" s="25">
        <f t="shared" si="33"/>
        <v>45838</v>
      </c>
      <c r="C37" s="34">
        <f t="shared" ca="1" si="5"/>
        <v>14.166666999999999</v>
      </c>
      <c r="D37" s="26">
        <f t="shared" ca="1" si="6"/>
        <v>64.166667000000004</v>
      </c>
      <c r="E37" s="35">
        <f t="shared" ca="1" si="0"/>
        <v>170</v>
      </c>
      <c r="F37" s="25">
        <f t="shared" ca="1" si="7"/>
        <v>45809</v>
      </c>
      <c r="G37" s="25">
        <f t="shared" ca="1" si="8"/>
        <v>45778</v>
      </c>
      <c r="H37" s="41">
        <f t="shared" ca="1" si="9"/>
        <v>1</v>
      </c>
      <c r="I37" s="41">
        <f t="shared" ca="1" si="10"/>
        <v>0</v>
      </c>
      <c r="J37" s="41">
        <f t="shared" ca="1" si="11"/>
        <v>0</v>
      </c>
      <c r="K37" s="41">
        <f t="shared" ca="1" si="12"/>
        <v>0</v>
      </c>
      <c r="L37" s="169">
        <f t="shared" si="13"/>
        <v>1.1297263219470477</v>
      </c>
      <c r="M37" s="101">
        <f t="shared" si="1"/>
        <v>2026</v>
      </c>
      <c r="N37" s="29">
        <f t="shared" ca="1" si="2"/>
        <v>877000</v>
      </c>
      <c r="O37" s="109">
        <f t="shared" ca="1" si="3"/>
        <v>0</v>
      </c>
      <c r="P37" s="7">
        <f t="shared" ca="1" si="34"/>
        <v>0</v>
      </c>
      <c r="Q37" s="7">
        <f t="shared" ca="1" si="4"/>
        <v>877000</v>
      </c>
      <c r="R37" s="30"/>
      <c r="S37" s="30"/>
      <c r="T37" s="30">
        <f t="shared" ca="1" si="14"/>
        <v>0</v>
      </c>
      <c r="U37" s="32">
        <f t="shared" ca="1" si="15"/>
        <v>0</v>
      </c>
      <c r="V37" s="32">
        <f t="shared" ca="1" si="16"/>
        <v>37.504745090926974</v>
      </c>
      <c r="W37" s="32">
        <f t="shared" ca="1" si="17"/>
        <v>2259.4526438940952</v>
      </c>
      <c r="X37" s="32">
        <f t="shared" ca="1" si="18"/>
        <v>2259.4526438940952</v>
      </c>
      <c r="Y37" s="7">
        <f t="shared" ca="1" si="19"/>
        <v>0</v>
      </c>
      <c r="Z37" s="7">
        <f t="shared" ca="1" si="20"/>
        <v>0</v>
      </c>
      <c r="AA37" s="133">
        <f t="shared" ca="1" si="21"/>
        <v>0.83773064537283226</v>
      </c>
      <c r="AB37" s="52">
        <f t="shared" ca="1" si="22"/>
        <v>8.3246762280031472E-4</v>
      </c>
      <c r="AC37" s="53">
        <f t="shared" ca="1" si="23"/>
        <v>5.1430128318229462E-3</v>
      </c>
      <c r="AD37" s="52">
        <f t="shared" ca="1" si="35"/>
        <v>7.0157287016542303E-4</v>
      </c>
      <c r="AE37" s="54">
        <f t="shared" ca="1" si="36"/>
        <v>4.3307324714355793E-3</v>
      </c>
      <c r="AF37" s="7">
        <f t="shared" ca="1" si="24"/>
        <v>0</v>
      </c>
      <c r="AG37" s="7">
        <f t="shared" ca="1" si="25"/>
        <v>615.27940713507599</v>
      </c>
      <c r="AH37" s="48"/>
      <c r="AI37" s="30"/>
      <c r="AJ37" s="7">
        <f t="shared" ca="1" si="37"/>
        <v>0</v>
      </c>
      <c r="AK37" s="7">
        <f t="shared" ca="1" si="26"/>
        <v>0</v>
      </c>
      <c r="AL37" s="32">
        <f t="shared" ca="1" si="27"/>
        <v>31.607609638622268</v>
      </c>
      <c r="AM37" s="158">
        <f t="shared" ca="1" si="28"/>
        <v>1.5851706763796338</v>
      </c>
      <c r="AN37" s="7">
        <f t="shared" ca="1" si="38"/>
        <v>33.192780315001905</v>
      </c>
      <c r="AO37" s="7">
        <f t="shared" ca="1" si="29"/>
        <v>0</v>
      </c>
      <c r="AP37" s="7">
        <f t="shared" ca="1" si="30"/>
        <v>0</v>
      </c>
      <c r="AQ37" s="7">
        <f t="shared" ca="1" si="39"/>
        <v>0</v>
      </c>
      <c r="AR37" s="143">
        <f t="shared" ca="1" si="31"/>
        <v>-0.20704379613171034</v>
      </c>
      <c r="AS37" s="167">
        <f t="shared" ca="1" si="40"/>
        <v>-648.67923124620961</v>
      </c>
    </row>
    <row r="38" spans="1:45">
      <c r="A38" s="35">
        <f t="shared" si="32"/>
        <v>31</v>
      </c>
      <c r="B38" s="25">
        <f t="shared" si="33"/>
        <v>45869</v>
      </c>
      <c r="C38" s="34">
        <f t="shared" ca="1" si="5"/>
        <v>14.25</v>
      </c>
      <c r="D38" s="26">
        <f t="shared" ca="1" si="6"/>
        <v>64.25</v>
      </c>
      <c r="E38" s="35">
        <f t="shared" ca="1" si="0"/>
        <v>171</v>
      </c>
      <c r="F38" s="25">
        <f t="shared" ca="1" si="7"/>
        <v>45839</v>
      </c>
      <c r="G38" s="25">
        <f t="shared" ca="1" si="8"/>
        <v>45778</v>
      </c>
      <c r="H38" s="41">
        <f t="shared" ca="1" si="9"/>
        <v>1</v>
      </c>
      <c r="I38" s="41">
        <f t="shared" ca="1" si="10"/>
        <v>0</v>
      </c>
      <c r="J38" s="41">
        <f t="shared" ca="1" si="11"/>
        <v>0</v>
      </c>
      <c r="K38" s="41">
        <f t="shared" ca="1" si="12"/>
        <v>0</v>
      </c>
      <c r="L38" s="169">
        <f t="shared" si="13"/>
        <v>1.1343289668243057</v>
      </c>
      <c r="M38" s="101">
        <f t="shared" si="1"/>
        <v>2026</v>
      </c>
      <c r="N38" s="29">
        <f t="shared" ca="1" si="2"/>
        <v>877000</v>
      </c>
      <c r="O38" s="109">
        <f t="shared" ca="1" si="3"/>
        <v>0</v>
      </c>
      <c r="P38" s="7">
        <f t="shared" ca="1" si="34"/>
        <v>0</v>
      </c>
      <c r="Q38" s="7">
        <f t="shared" ca="1" si="4"/>
        <v>877000</v>
      </c>
      <c r="R38" s="30"/>
      <c r="S38" s="30"/>
      <c r="T38" s="30">
        <f t="shared" ca="1" si="14"/>
        <v>0</v>
      </c>
      <c r="U38" s="32">
        <f t="shared" ca="1" si="15"/>
        <v>0</v>
      </c>
      <c r="V38" s="32">
        <f t="shared" ca="1" si="16"/>
        <v>37.657544064901586</v>
      </c>
      <c r="W38" s="32">
        <f t="shared" ca="1" si="17"/>
        <v>2268.6579336486116</v>
      </c>
      <c r="X38" s="32">
        <f t="shared" ca="1" si="18"/>
        <v>2268.6579336486116</v>
      </c>
      <c r="Y38" s="7">
        <f t="shared" ca="1" si="19"/>
        <v>0</v>
      </c>
      <c r="Z38" s="7">
        <f t="shared" ca="1" si="20"/>
        <v>0</v>
      </c>
      <c r="AA38" s="133">
        <f t="shared" ca="1" si="21"/>
        <v>0.83272838892817158</v>
      </c>
      <c r="AB38" s="52">
        <f t="shared" ca="1" si="22"/>
        <v>8.3246762280031472E-4</v>
      </c>
      <c r="AC38" s="53">
        <f t="shared" ca="1" si="23"/>
        <v>5.1430128318229462E-3</v>
      </c>
      <c r="AD38" s="52">
        <f t="shared" ca="1" si="35"/>
        <v>6.973836389004951E-4</v>
      </c>
      <c r="AE38" s="54">
        <f t="shared" ca="1" si="36"/>
        <v>4.3048728057602254E-3</v>
      </c>
      <c r="AF38" s="7">
        <f t="shared" ca="1" si="24"/>
        <v>0</v>
      </c>
      <c r="AG38" s="7">
        <f t="shared" ca="1" si="25"/>
        <v>611.60545131573417</v>
      </c>
      <c r="AH38" s="48"/>
      <c r="AI38" s="30"/>
      <c r="AJ38" s="7">
        <f t="shared" ca="1" si="37"/>
        <v>0</v>
      </c>
      <c r="AK38" s="7">
        <f t="shared" ca="1" si="26"/>
        <v>0</v>
      </c>
      <c r="AL38" s="32">
        <f t="shared" ca="1" si="27"/>
        <v>31.546878692645876</v>
      </c>
      <c r="AM38" s="158">
        <f t="shared" ca="1" si="28"/>
        <v>1.5821249251883467</v>
      </c>
      <c r="AN38" s="7">
        <f t="shared" ca="1" si="38"/>
        <v>33.129003617834222</v>
      </c>
      <c r="AO38" s="7">
        <f t="shared" ca="1" si="29"/>
        <v>0</v>
      </c>
      <c r="AP38" s="7">
        <f t="shared" ca="1" si="30"/>
        <v>0</v>
      </c>
      <c r="AQ38" s="7">
        <f t="shared" ca="1" si="39"/>
        <v>0</v>
      </c>
      <c r="AR38" s="143">
        <f t="shared" ca="1" si="31"/>
        <v>-0.20664598162623576</v>
      </c>
      <c r="AS38" s="167">
        <f t="shared" ca="1" si="40"/>
        <v>-644.94110091519462</v>
      </c>
    </row>
    <row r="39" spans="1:45">
      <c r="A39" s="35">
        <f t="shared" si="32"/>
        <v>32</v>
      </c>
      <c r="B39" s="25">
        <f t="shared" si="33"/>
        <v>45900</v>
      </c>
      <c r="C39" s="34">
        <f t="shared" ca="1" si="5"/>
        <v>14.333333999999999</v>
      </c>
      <c r="D39" s="26">
        <f t="shared" ca="1" si="6"/>
        <v>64.333333999999994</v>
      </c>
      <c r="E39" s="35">
        <f t="shared" ca="1" si="0"/>
        <v>172</v>
      </c>
      <c r="F39" s="25">
        <f t="shared" ca="1" si="7"/>
        <v>45870</v>
      </c>
      <c r="G39" s="25">
        <f t="shared" ca="1" si="8"/>
        <v>45778</v>
      </c>
      <c r="H39" s="41">
        <f t="shared" ca="1" si="9"/>
        <v>1</v>
      </c>
      <c r="I39" s="41">
        <f t="shared" ca="1" si="10"/>
        <v>0</v>
      </c>
      <c r="J39" s="41">
        <f t="shared" ca="1" si="11"/>
        <v>0</v>
      </c>
      <c r="K39" s="41">
        <f t="shared" ca="1" si="12"/>
        <v>0</v>
      </c>
      <c r="L39" s="169">
        <f t="shared" si="13"/>
        <v>1.1389503634465259</v>
      </c>
      <c r="M39" s="101">
        <f t="shared" si="1"/>
        <v>2026</v>
      </c>
      <c r="N39" s="29">
        <f t="shared" ca="1" si="2"/>
        <v>877000</v>
      </c>
      <c r="O39" s="109">
        <f t="shared" ca="1" si="3"/>
        <v>0</v>
      </c>
      <c r="P39" s="7">
        <f t="shared" ca="1" si="34"/>
        <v>0</v>
      </c>
      <c r="Q39" s="7">
        <f t="shared" ca="1" si="4"/>
        <v>877000</v>
      </c>
      <c r="R39" s="30"/>
      <c r="S39" s="30"/>
      <c r="T39" s="30">
        <f t="shared" ca="1" si="14"/>
        <v>0</v>
      </c>
      <c r="U39" s="32">
        <f t="shared" ca="1" si="15"/>
        <v>0</v>
      </c>
      <c r="V39" s="32">
        <f t="shared" ca="1" si="16"/>
        <v>37.810965560810189</v>
      </c>
      <c r="W39" s="32">
        <f t="shared" ca="1" si="17"/>
        <v>2277.9007268930518</v>
      </c>
      <c r="X39" s="32">
        <f t="shared" ca="1" si="18"/>
        <v>2277.9007268930518</v>
      </c>
      <c r="Y39" s="7">
        <f t="shared" ca="1" si="19"/>
        <v>0</v>
      </c>
      <c r="Z39" s="7">
        <f t="shared" ca="1" si="20"/>
        <v>0</v>
      </c>
      <c r="AA39" s="133">
        <f t="shared" ca="1" si="21"/>
        <v>0.82775600195250598</v>
      </c>
      <c r="AB39" s="52">
        <f t="shared" ca="1" si="22"/>
        <v>8.3246762280031472E-4</v>
      </c>
      <c r="AC39" s="53">
        <f t="shared" ca="1" si="23"/>
        <v>5.1430128318229462E-3</v>
      </c>
      <c r="AD39" s="52">
        <f t="shared" ca="1" si="35"/>
        <v>6.9321942236937094E-4</v>
      </c>
      <c r="AE39" s="54">
        <f t="shared" ca="1" si="36"/>
        <v>4.2791675532963206E-3</v>
      </c>
      <c r="AF39" s="7">
        <f t="shared" ca="1" si="24"/>
        <v>0</v>
      </c>
      <c r="AG39" s="7">
        <f t="shared" ca="1" si="25"/>
        <v>607.9534334179383</v>
      </c>
      <c r="AH39" s="48"/>
      <c r="AI39" s="30"/>
      <c r="AJ39" s="7">
        <f t="shared" ca="1" si="37"/>
        <v>0</v>
      </c>
      <c r="AK39" s="7">
        <f t="shared" ca="1" si="26"/>
        <v>0</v>
      </c>
      <c r="AL39" s="32">
        <f t="shared" ca="1" si="27"/>
        <v>31.486264435272048</v>
      </c>
      <c r="AM39" s="158">
        <f t="shared" ca="1" si="28"/>
        <v>1.5790850261115716</v>
      </c>
      <c r="AN39" s="7">
        <f t="shared" ca="1" si="38"/>
        <v>33.065349461383619</v>
      </c>
      <c r="AO39" s="7">
        <f t="shared" ca="1" si="29"/>
        <v>0</v>
      </c>
      <c r="AP39" s="7">
        <f t="shared" ca="1" si="30"/>
        <v>0</v>
      </c>
      <c r="AQ39" s="7">
        <f t="shared" ca="1" si="39"/>
        <v>0</v>
      </c>
      <c r="AR39" s="143">
        <f t="shared" ca="1" si="31"/>
        <v>-0.2062489314826195</v>
      </c>
      <c r="AS39" s="167">
        <f t="shared" ca="1" si="40"/>
        <v>-641.22503181080447</v>
      </c>
    </row>
    <row r="40" spans="1:45">
      <c r="A40" s="35">
        <f t="shared" si="32"/>
        <v>33</v>
      </c>
      <c r="B40" s="25">
        <f t="shared" si="33"/>
        <v>45930</v>
      </c>
      <c r="C40" s="34">
        <f t="shared" ca="1" si="5"/>
        <v>14.416666999999999</v>
      </c>
      <c r="D40" s="26">
        <f t="shared" ca="1" si="6"/>
        <v>64.416667000000004</v>
      </c>
      <c r="E40" s="35">
        <f t="shared" ca="1" si="0"/>
        <v>173</v>
      </c>
      <c r="F40" s="25">
        <f t="shared" ca="1" si="7"/>
        <v>45901</v>
      </c>
      <c r="G40" s="25">
        <f t="shared" ca="1" si="8"/>
        <v>45778</v>
      </c>
      <c r="H40" s="41">
        <f t="shared" ca="1" si="9"/>
        <v>1</v>
      </c>
      <c r="I40" s="41">
        <f t="shared" ca="1" si="10"/>
        <v>0</v>
      </c>
      <c r="J40" s="41">
        <f t="shared" ca="1" si="11"/>
        <v>0</v>
      </c>
      <c r="K40" s="41">
        <f t="shared" ca="1" si="12"/>
        <v>0</v>
      </c>
      <c r="L40" s="169">
        <f t="shared" si="13"/>
        <v>1.1435905882106383</v>
      </c>
      <c r="M40" s="101">
        <f t="shared" si="1"/>
        <v>2026</v>
      </c>
      <c r="N40" s="29">
        <f t="shared" ca="1" si="2"/>
        <v>877000</v>
      </c>
      <c r="O40" s="109">
        <f t="shared" ca="1" si="3"/>
        <v>0</v>
      </c>
      <c r="P40" s="7">
        <f t="shared" ca="1" si="34"/>
        <v>0</v>
      </c>
      <c r="Q40" s="7">
        <f t="shared" ca="1" si="4"/>
        <v>877000</v>
      </c>
      <c r="R40" s="30"/>
      <c r="S40" s="30"/>
      <c r="T40" s="30">
        <f t="shared" ca="1" si="14"/>
        <v>0</v>
      </c>
      <c r="U40" s="32">
        <f t="shared" ca="1" si="15"/>
        <v>0</v>
      </c>
      <c r="V40" s="32">
        <f t="shared" ca="1" si="16"/>
        <v>37.965012114884196</v>
      </c>
      <c r="W40" s="32">
        <f t="shared" ca="1" si="17"/>
        <v>2287.1811764212766</v>
      </c>
      <c r="X40" s="32">
        <f t="shared" ca="1" si="18"/>
        <v>2287.1811764212766</v>
      </c>
      <c r="Y40" s="7">
        <f t="shared" ca="1" si="19"/>
        <v>0</v>
      </c>
      <c r="Z40" s="7">
        <f t="shared" ca="1" si="20"/>
        <v>0</v>
      </c>
      <c r="AA40" s="133">
        <f t="shared" ca="1" si="21"/>
        <v>0.82281330608929004</v>
      </c>
      <c r="AB40" s="52">
        <f t="shared" ca="1" si="22"/>
        <v>8.3246762280031472E-4</v>
      </c>
      <c r="AC40" s="53">
        <f t="shared" ca="1" si="23"/>
        <v>5.1430128318229462E-3</v>
      </c>
      <c r="AD40" s="52">
        <f t="shared" ca="1" si="35"/>
        <v>6.8908007120409536E-4</v>
      </c>
      <c r="AE40" s="54">
        <f t="shared" ca="1" si="36"/>
        <v>4.2536157920118412E-3</v>
      </c>
      <c r="AF40" s="7">
        <f t="shared" ca="1" si="24"/>
        <v>0</v>
      </c>
      <c r="AG40" s="7">
        <f t="shared" ca="1" si="25"/>
        <v>604.32322244599163</v>
      </c>
      <c r="AH40" s="48"/>
      <c r="AI40" s="30"/>
      <c r="AJ40" s="7">
        <f t="shared" ca="1" si="37"/>
        <v>0</v>
      </c>
      <c r="AK40" s="7">
        <f t="shared" ca="1" si="26"/>
        <v>0</v>
      </c>
      <c r="AL40" s="32">
        <f t="shared" ca="1" si="27"/>
        <v>31.425766642294995</v>
      </c>
      <c r="AM40" s="158">
        <f t="shared" ca="1" si="28"/>
        <v>1.5760509679050398</v>
      </c>
      <c r="AN40" s="7">
        <f t="shared" ca="1" si="38"/>
        <v>33.001817610200035</v>
      </c>
      <c r="AO40" s="7">
        <f t="shared" ca="1" si="29"/>
        <v>0</v>
      </c>
      <c r="AP40" s="7">
        <f t="shared" ca="1" si="30"/>
        <v>0</v>
      </c>
      <c r="AQ40" s="7">
        <f t="shared" ca="1" si="39"/>
        <v>0</v>
      </c>
      <c r="AR40" s="143">
        <f t="shared" ca="1" si="31"/>
        <v>-0.20585264423221464</v>
      </c>
      <c r="AS40" s="167">
        <f t="shared" ca="1" si="40"/>
        <v>-637.53089270042392</v>
      </c>
    </row>
    <row r="41" spans="1:45">
      <c r="A41" s="35">
        <f t="shared" si="32"/>
        <v>34</v>
      </c>
      <c r="B41" s="25">
        <f t="shared" si="33"/>
        <v>45961</v>
      </c>
      <c r="C41" s="34">
        <f t="shared" ca="1" si="5"/>
        <v>14.5</v>
      </c>
      <c r="D41" s="26">
        <f t="shared" ca="1" si="6"/>
        <v>64.5</v>
      </c>
      <c r="E41" s="35">
        <f t="shared" ca="1" si="0"/>
        <v>174</v>
      </c>
      <c r="F41" s="25">
        <f t="shared" ca="1" si="7"/>
        <v>45931</v>
      </c>
      <c r="G41" s="25">
        <f t="shared" ca="1" si="8"/>
        <v>45778</v>
      </c>
      <c r="H41" s="41">
        <f t="shared" ca="1" si="9"/>
        <v>1</v>
      </c>
      <c r="I41" s="41">
        <f t="shared" ca="1" si="10"/>
        <v>0</v>
      </c>
      <c r="J41" s="41">
        <f t="shared" ca="1" si="11"/>
        <v>0</v>
      </c>
      <c r="K41" s="41">
        <f t="shared" ca="1" si="12"/>
        <v>0</v>
      </c>
      <c r="L41" s="169">
        <f t="shared" si="13"/>
        <v>1.1482497178248237</v>
      </c>
      <c r="M41" s="101">
        <f t="shared" si="1"/>
        <v>2026</v>
      </c>
      <c r="N41" s="29">
        <f t="shared" ca="1" si="2"/>
        <v>877000</v>
      </c>
      <c r="O41" s="109">
        <f t="shared" ca="1" si="3"/>
        <v>0</v>
      </c>
      <c r="P41" s="7">
        <f t="shared" ca="1" si="34"/>
        <v>0</v>
      </c>
      <c r="Q41" s="7">
        <f t="shared" ca="1" si="4"/>
        <v>877000</v>
      </c>
      <c r="R41" s="30"/>
      <c r="S41" s="30"/>
      <c r="T41" s="30">
        <f t="shared" ca="1" si="14"/>
        <v>0</v>
      </c>
      <c r="U41" s="32">
        <f t="shared" ca="1" si="15"/>
        <v>0</v>
      </c>
      <c r="V41" s="32">
        <f t="shared" ca="1" si="16"/>
        <v>38.11968627368794</v>
      </c>
      <c r="W41" s="32">
        <f t="shared" ca="1" si="17"/>
        <v>2296.4994356496472</v>
      </c>
      <c r="X41" s="32">
        <f t="shared" ca="1" si="18"/>
        <v>2296.4994356496472</v>
      </c>
      <c r="Y41" s="7">
        <f t="shared" ca="1" si="19"/>
        <v>0</v>
      </c>
      <c r="Z41" s="7">
        <f t="shared" ca="1" si="20"/>
        <v>0</v>
      </c>
      <c r="AA41" s="133">
        <f t="shared" ca="1" si="21"/>
        <v>0.81790012404698098</v>
      </c>
      <c r="AB41" s="52">
        <f t="shared" ca="1" si="22"/>
        <v>8.3246762280031472E-4</v>
      </c>
      <c r="AC41" s="53">
        <f t="shared" ca="1" si="23"/>
        <v>5.1430128318229462E-3</v>
      </c>
      <c r="AD41" s="52">
        <f t="shared" ca="1" si="35"/>
        <v>6.8496543692861899E-4</v>
      </c>
      <c r="AE41" s="54">
        <f t="shared" ca="1" si="36"/>
        <v>4.2282166053804011E-3</v>
      </c>
      <c r="AF41" s="7">
        <f t="shared" ca="1" si="24"/>
        <v>0</v>
      </c>
      <c r="AG41" s="7">
        <f t="shared" ca="1" si="25"/>
        <v>600.7146881863988</v>
      </c>
      <c r="AH41" s="48"/>
      <c r="AI41" s="30"/>
      <c r="AJ41" s="7">
        <f t="shared" ca="1" si="37"/>
        <v>0</v>
      </c>
      <c r="AK41" s="7">
        <f t="shared" ca="1" si="26"/>
        <v>0</v>
      </c>
      <c r="AL41" s="32">
        <f t="shared" ca="1" si="27"/>
        <v>31.365385089939704</v>
      </c>
      <c r="AM41" s="158">
        <f t="shared" ca="1" si="28"/>
        <v>1.5730227393460876</v>
      </c>
      <c r="AN41" s="7">
        <f t="shared" ca="1" si="38"/>
        <v>32.938407829285794</v>
      </c>
      <c r="AO41" s="7">
        <f t="shared" ca="1" si="29"/>
        <v>0</v>
      </c>
      <c r="AP41" s="7">
        <f t="shared" ca="1" si="30"/>
        <v>0</v>
      </c>
      <c r="AQ41" s="7">
        <f t="shared" ca="1" si="39"/>
        <v>0</v>
      </c>
      <c r="AR41" s="143">
        <f t="shared" ca="1" si="31"/>
        <v>-0.20545711840919609</v>
      </c>
      <c r="AS41" s="167">
        <f t="shared" ca="1" si="40"/>
        <v>-633.85855313409377</v>
      </c>
    </row>
    <row r="42" spans="1:45">
      <c r="A42" s="35">
        <f t="shared" si="32"/>
        <v>35</v>
      </c>
      <c r="B42" s="25">
        <f t="shared" si="33"/>
        <v>45991</v>
      </c>
      <c r="C42" s="34">
        <f t="shared" ca="1" si="5"/>
        <v>14.583333999999999</v>
      </c>
      <c r="D42" s="26">
        <f t="shared" ca="1" si="6"/>
        <v>64.583333999999994</v>
      </c>
      <c r="E42" s="35">
        <f t="shared" ca="1" si="0"/>
        <v>175</v>
      </c>
      <c r="F42" s="25">
        <f t="shared" ca="1" si="7"/>
        <v>45962</v>
      </c>
      <c r="G42" s="25">
        <f t="shared" ca="1" si="8"/>
        <v>45778</v>
      </c>
      <c r="H42" s="41">
        <f t="shared" ca="1" si="9"/>
        <v>1</v>
      </c>
      <c r="I42" s="41">
        <f t="shared" ca="1" si="10"/>
        <v>0</v>
      </c>
      <c r="J42" s="41">
        <f t="shared" ca="1" si="11"/>
        <v>0</v>
      </c>
      <c r="K42" s="41">
        <f t="shared" ca="1" si="12"/>
        <v>0</v>
      </c>
      <c r="L42" s="169">
        <f t="shared" si="13"/>
        <v>1.1529278293097813</v>
      </c>
      <c r="M42" s="101">
        <f t="shared" si="1"/>
        <v>2026</v>
      </c>
      <c r="N42" s="29">
        <f t="shared" ca="1" si="2"/>
        <v>877000</v>
      </c>
      <c r="O42" s="109">
        <f t="shared" ca="1" si="3"/>
        <v>0</v>
      </c>
      <c r="P42" s="7">
        <f t="shared" ca="1" si="34"/>
        <v>0</v>
      </c>
      <c r="Q42" s="7">
        <f t="shared" ca="1" si="4"/>
        <v>877000</v>
      </c>
      <c r="R42" s="30"/>
      <c r="S42" s="30"/>
      <c r="T42" s="30">
        <f t="shared" ca="1" si="14"/>
        <v>0</v>
      </c>
      <c r="U42" s="32">
        <f t="shared" ca="1" si="15"/>
        <v>0</v>
      </c>
      <c r="V42" s="32">
        <f t="shared" ca="1" si="16"/>
        <v>38.274990594160784</v>
      </c>
      <c r="W42" s="32">
        <f t="shared" ca="1" si="17"/>
        <v>2305.8556586195627</v>
      </c>
      <c r="X42" s="32">
        <f t="shared" ca="1" si="18"/>
        <v>2305.8556586195627</v>
      </c>
      <c r="Y42" s="7">
        <f t="shared" ca="1" si="19"/>
        <v>0</v>
      </c>
      <c r="Z42" s="7">
        <f t="shared" ca="1" si="20"/>
        <v>0</v>
      </c>
      <c r="AA42" s="133">
        <f t="shared" ca="1" si="21"/>
        <v>0.81301627959267908</v>
      </c>
      <c r="AB42" s="52">
        <f t="shared" ca="1" si="22"/>
        <v>8.3246762280031472E-4</v>
      </c>
      <c r="AC42" s="53">
        <f t="shared" ca="1" si="23"/>
        <v>5.1430128318229462E-3</v>
      </c>
      <c r="AD42" s="52">
        <f t="shared" ca="1" si="35"/>
        <v>6.8087537195347274E-4</v>
      </c>
      <c r="AE42" s="54">
        <f t="shared" ca="1" si="36"/>
        <v>4.2029690823483738E-3</v>
      </c>
      <c r="AF42" s="7">
        <f t="shared" ca="1" si="24"/>
        <v>0</v>
      </c>
      <c r="AG42" s="7">
        <f t="shared" ca="1" si="25"/>
        <v>597.12770120319556</v>
      </c>
      <c r="AH42" s="48"/>
      <c r="AI42" s="30"/>
      <c r="AJ42" s="7">
        <f t="shared" ca="1" si="37"/>
        <v>0</v>
      </c>
      <c r="AK42" s="7">
        <f t="shared" ca="1" si="26"/>
        <v>0</v>
      </c>
      <c r="AL42" s="32">
        <f t="shared" ca="1" si="27"/>
        <v>31.305119554861136</v>
      </c>
      <c r="AM42" s="158">
        <f t="shared" ca="1" si="28"/>
        <v>1.5700003292336147</v>
      </c>
      <c r="AN42" s="7">
        <f t="shared" ca="1" si="38"/>
        <v>32.875119884094751</v>
      </c>
      <c r="AO42" s="7">
        <f t="shared" ca="1" si="29"/>
        <v>0</v>
      </c>
      <c r="AP42" s="7">
        <f t="shared" ca="1" si="30"/>
        <v>0</v>
      </c>
      <c r="AQ42" s="7">
        <f t="shared" ca="1" si="39"/>
        <v>0</v>
      </c>
      <c r="AR42" s="143">
        <f t="shared" ca="1" si="31"/>
        <v>-0.20506235255055524</v>
      </c>
      <c r="AS42" s="167">
        <f t="shared" ca="1" si="40"/>
        <v>-630.20788343984077</v>
      </c>
    </row>
    <row r="43" spans="1:45">
      <c r="A43" s="35">
        <f t="shared" si="32"/>
        <v>36</v>
      </c>
      <c r="B43" s="25">
        <f t="shared" si="33"/>
        <v>46022</v>
      </c>
      <c r="C43" s="34">
        <f t="shared" ca="1" si="5"/>
        <v>14.666666999999999</v>
      </c>
      <c r="D43" s="26">
        <f t="shared" ca="1" si="6"/>
        <v>64.666667000000004</v>
      </c>
      <c r="E43" s="35">
        <f t="shared" ca="1" si="0"/>
        <v>176</v>
      </c>
      <c r="F43" s="25">
        <f t="shared" ca="1" si="7"/>
        <v>45992</v>
      </c>
      <c r="G43" s="25">
        <f t="shared" ca="1" si="8"/>
        <v>45778</v>
      </c>
      <c r="H43" s="41">
        <f t="shared" ca="1" si="9"/>
        <v>1</v>
      </c>
      <c r="I43" s="41">
        <f t="shared" ca="1" si="10"/>
        <v>0</v>
      </c>
      <c r="J43" s="41">
        <f t="shared" ca="1" si="11"/>
        <v>0</v>
      </c>
      <c r="K43" s="41">
        <f t="shared" ca="1" si="12"/>
        <v>0</v>
      </c>
      <c r="L43" s="169">
        <f t="shared" si="13"/>
        <v>1.1576250000000023</v>
      </c>
      <c r="M43" s="101">
        <f t="shared" si="1"/>
        <v>2026</v>
      </c>
      <c r="N43" s="29">
        <f t="shared" ca="1" si="2"/>
        <v>877000</v>
      </c>
      <c r="O43" s="109">
        <f t="shared" ca="1" si="3"/>
        <v>0</v>
      </c>
      <c r="P43" s="7">
        <f t="shared" ca="1" si="34"/>
        <v>0</v>
      </c>
      <c r="Q43" s="7">
        <f t="shared" ca="1" si="4"/>
        <v>877000</v>
      </c>
      <c r="R43" s="30"/>
      <c r="S43" s="30"/>
      <c r="T43" s="30">
        <f t="shared" ca="1" si="14"/>
        <v>0</v>
      </c>
      <c r="U43" s="32">
        <f t="shared" ca="1" si="15"/>
        <v>0</v>
      </c>
      <c r="V43" s="32">
        <f t="shared" ca="1" si="16"/>
        <v>38.430927643659373</v>
      </c>
      <c r="W43" s="32">
        <f t="shared" ca="1" si="17"/>
        <v>2315.2500000000045</v>
      </c>
      <c r="X43" s="32">
        <f t="shared" ca="1" si="18"/>
        <v>2315.2500000000045</v>
      </c>
      <c r="Y43" s="7">
        <f t="shared" ca="1" si="19"/>
        <v>0</v>
      </c>
      <c r="Z43" s="7">
        <f t="shared" ca="1" si="20"/>
        <v>0</v>
      </c>
      <c r="AA43" s="133">
        <f t="shared" ca="1" si="21"/>
        <v>0.8081615975458063</v>
      </c>
      <c r="AB43" s="52">
        <f t="shared" ca="1" si="22"/>
        <v>8.3246762280031472E-4</v>
      </c>
      <c r="AC43" s="53">
        <f t="shared" ca="1" si="23"/>
        <v>5.1430128318229462E-3</v>
      </c>
      <c r="AD43" s="52">
        <f t="shared" ca="1" si="35"/>
        <v>6.7680972957047359E-4</v>
      </c>
      <c r="AE43" s="54">
        <f t="shared" ca="1" si="36"/>
        <v>4.1778723173022175E-3</v>
      </c>
      <c r="AF43" s="7">
        <f t="shared" ca="1" si="24"/>
        <v>0</v>
      </c>
      <c r="AG43" s="7">
        <f t="shared" ca="1" si="25"/>
        <v>593.56213283330533</v>
      </c>
      <c r="AH43" s="48"/>
      <c r="AI43" s="30"/>
      <c r="AJ43" s="7">
        <f t="shared" ca="1" si="37"/>
        <v>0</v>
      </c>
      <c r="AK43" s="7">
        <f t="shared" ca="1" si="26"/>
        <v>0</v>
      </c>
      <c r="AL43" s="32">
        <f t="shared" ca="1" si="27"/>
        <v>31.244969814143388</v>
      </c>
      <c r="AM43" s="158">
        <f t="shared" ca="1" si="28"/>
        <v>1.566983726388042</v>
      </c>
      <c r="AN43" s="7">
        <f t="shared" ca="1" si="38"/>
        <v>32.811953540531434</v>
      </c>
      <c r="AO43" s="7">
        <f t="shared" ca="1" si="29"/>
        <v>0</v>
      </c>
      <c r="AP43" s="7">
        <f t="shared" ca="1" si="30"/>
        <v>0</v>
      </c>
      <c r="AQ43" s="7">
        <f t="shared" ca="1" si="39"/>
        <v>0</v>
      </c>
      <c r="AR43" s="143">
        <f t="shared" ca="1" si="31"/>
        <v>-0.20466834519609453</v>
      </c>
      <c r="AS43" s="167">
        <f t="shared" ca="1" si="40"/>
        <v>-626.57875471903287</v>
      </c>
    </row>
    <row r="44" spans="1:45">
      <c r="A44" s="35">
        <f t="shared" si="32"/>
        <v>37</v>
      </c>
      <c r="B44" s="25">
        <f t="shared" si="33"/>
        <v>46053</v>
      </c>
      <c r="C44" s="34">
        <f t="shared" ca="1" si="5"/>
        <v>14.75</v>
      </c>
      <c r="D44" s="26">
        <f t="shared" ca="1" si="6"/>
        <v>64.75</v>
      </c>
      <c r="E44" s="35">
        <f t="shared" ca="1" si="0"/>
        <v>177</v>
      </c>
      <c r="F44" s="25">
        <f t="shared" ca="1" si="7"/>
        <v>46023</v>
      </c>
      <c r="G44" s="25">
        <f t="shared" ca="1" si="8"/>
        <v>45778</v>
      </c>
      <c r="H44" s="41">
        <f t="shared" ca="1" si="9"/>
        <v>1</v>
      </c>
      <c r="I44" s="41">
        <f t="shared" ca="1" si="10"/>
        <v>0</v>
      </c>
      <c r="J44" s="41">
        <f t="shared" ca="1" si="11"/>
        <v>0</v>
      </c>
      <c r="K44" s="41">
        <f t="shared" ca="1" si="12"/>
        <v>0</v>
      </c>
      <c r="L44" s="169">
        <f t="shared" si="13"/>
        <v>1.1623413075450484</v>
      </c>
      <c r="M44" s="101">
        <f t="shared" si="1"/>
        <v>2026</v>
      </c>
      <c r="N44" s="29">
        <f t="shared" ca="1" si="2"/>
        <v>877000</v>
      </c>
      <c r="O44" s="109">
        <f t="shared" ca="1" si="3"/>
        <v>0</v>
      </c>
      <c r="P44" s="7">
        <f t="shared" ca="1" si="34"/>
        <v>0</v>
      </c>
      <c r="Q44" s="7">
        <f t="shared" ca="1" si="4"/>
        <v>877000</v>
      </c>
      <c r="R44" s="30"/>
      <c r="S44" s="30"/>
      <c r="T44" s="30">
        <f t="shared" ca="1" si="14"/>
        <v>0</v>
      </c>
      <c r="U44" s="32">
        <f t="shared" ca="1" si="15"/>
        <v>0</v>
      </c>
      <c r="V44" s="32">
        <f t="shared" ca="1" si="16"/>
        <v>38.587500000000077</v>
      </c>
      <c r="W44" s="32">
        <f t="shared" ca="1" si="17"/>
        <v>2324.682615090097</v>
      </c>
      <c r="X44" s="32">
        <f t="shared" ca="1" si="18"/>
        <v>2324.682615090097</v>
      </c>
      <c r="Y44" s="7">
        <f t="shared" ca="1" si="19"/>
        <v>0</v>
      </c>
      <c r="Z44" s="7">
        <f t="shared" ca="1" si="20"/>
        <v>0</v>
      </c>
      <c r="AA44" s="133">
        <f t="shared" ca="1" si="21"/>
        <v>0.80333590377182285</v>
      </c>
      <c r="AB44" s="52">
        <f t="shared" ca="1" si="22"/>
        <v>8.3246762280031472E-4</v>
      </c>
      <c r="AC44" s="53">
        <f t="shared" ca="1" si="23"/>
        <v>5.1430128318229462E-3</v>
      </c>
      <c r="AD44" s="52">
        <f t="shared" ca="1" si="35"/>
        <v>6.7276836394746203E-4</v>
      </c>
      <c r="AE44" s="54">
        <f t="shared" ca="1" si="36"/>
        <v>4.152925410035987E-3</v>
      </c>
      <c r="AF44" s="7">
        <f t="shared" ca="1" si="24"/>
        <v>0</v>
      </c>
      <c r="AG44" s="7">
        <f t="shared" ca="1" si="25"/>
        <v>590.01785518192423</v>
      </c>
      <c r="AH44" s="48"/>
      <c r="AI44" s="30"/>
      <c r="AJ44" s="7">
        <f t="shared" ca="1" si="37"/>
        <v>0</v>
      </c>
      <c r="AK44" s="7">
        <f t="shared" ca="1" si="26"/>
        <v>0</v>
      </c>
      <c r="AL44" s="32">
        <f t="shared" ca="1" si="27"/>
        <v>31.184935645298861</v>
      </c>
      <c r="AM44" s="158">
        <f t="shared" ca="1" si="28"/>
        <v>1.5639729196512722</v>
      </c>
      <c r="AN44" s="7">
        <f t="shared" ca="1" si="38"/>
        <v>32.748908564950135</v>
      </c>
      <c r="AO44" s="7">
        <f t="shared" ca="1" si="29"/>
        <v>0</v>
      </c>
      <c r="AP44" s="7">
        <f t="shared" ca="1" si="30"/>
        <v>0</v>
      </c>
      <c r="AQ44" s="7">
        <f t="shared" ca="1" si="39"/>
        <v>0</v>
      </c>
      <c r="AR44" s="143">
        <f t="shared" ca="1" si="31"/>
        <v>-0.19458406481735982</v>
      </c>
      <c r="AS44" s="167">
        <f t="shared" ca="1" si="40"/>
        <v>-622.96134781169178</v>
      </c>
    </row>
    <row r="45" spans="1:45">
      <c r="A45" s="35">
        <f t="shared" si="32"/>
        <v>38</v>
      </c>
      <c r="B45" s="25">
        <f t="shared" si="33"/>
        <v>46081</v>
      </c>
      <c r="C45" s="34">
        <f t="shared" ca="1" si="5"/>
        <v>14.833333999999999</v>
      </c>
      <c r="D45" s="26">
        <f t="shared" ca="1" si="6"/>
        <v>64.833333999999994</v>
      </c>
      <c r="E45" s="35">
        <f t="shared" ca="1" si="0"/>
        <v>178</v>
      </c>
      <c r="F45" s="25">
        <f t="shared" ca="1" si="7"/>
        <v>46054</v>
      </c>
      <c r="G45" s="25">
        <f t="shared" ca="1" si="8"/>
        <v>45778</v>
      </c>
      <c r="H45" s="41">
        <f t="shared" ca="1" si="9"/>
        <v>1</v>
      </c>
      <c r="I45" s="41">
        <f t="shared" ca="1" si="10"/>
        <v>0</v>
      </c>
      <c r="J45" s="41">
        <f t="shared" ca="1" si="11"/>
        <v>0</v>
      </c>
      <c r="K45" s="41">
        <f t="shared" ca="1" si="12"/>
        <v>0</v>
      </c>
      <c r="L45" s="169">
        <f t="shared" si="13"/>
        <v>1.1670768299108345</v>
      </c>
      <c r="M45" s="101">
        <f t="shared" si="1"/>
        <v>2026</v>
      </c>
      <c r="N45" s="29">
        <f t="shared" ca="1" si="2"/>
        <v>877000</v>
      </c>
      <c r="O45" s="109">
        <f t="shared" ca="1" si="3"/>
        <v>0</v>
      </c>
      <c r="P45" s="7">
        <f t="shared" ca="1" si="34"/>
        <v>0</v>
      </c>
      <c r="Q45" s="7">
        <f t="shared" ca="1" si="4"/>
        <v>877000</v>
      </c>
      <c r="R45" s="30"/>
      <c r="S45" s="30"/>
      <c r="T45" s="30">
        <f t="shared" ca="1" si="14"/>
        <v>0</v>
      </c>
      <c r="U45" s="32">
        <f t="shared" ca="1" si="15"/>
        <v>0</v>
      </c>
      <c r="V45" s="32">
        <f t="shared" ca="1" si="16"/>
        <v>38.744710251501608</v>
      </c>
      <c r="W45" s="32">
        <f t="shared" ca="1" si="17"/>
        <v>2334.153659821669</v>
      </c>
      <c r="X45" s="32">
        <f t="shared" ca="1" si="18"/>
        <v>2334.153659821669</v>
      </c>
      <c r="Y45" s="7">
        <f t="shared" ca="1" si="19"/>
        <v>0</v>
      </c>
      <c r="Z45" s="7">
        <f t="shared" ca="1" si="20"/>
        <v>0</v>
      </c>
      <c r="AA45" s="133">
        <f t="shared" ca="1" si="21"/>
        <v>0.79853902517598074</v>
      </c>
      <c r="AB45" s="52">
        <f t="shared" ca="1" si="22"/>
        <v>8.3246762280031472E-4</v>
      </c>
      <c r="AC45" s="53">
        <f t="shared" ca="1" si="23"/>
        <v>5.1430128318229462E-3</v>
      </c>
      <c r="AD45" s="52">
        <f t="shared" ca="1" si="35"/>
        <v>6.687511301230717E-4</v>
      </c>
      <c r="AE45" s="54">
        <f t="shared" ca="1" si="36"/>
        <v>4.1281274657190498E-3</v>
      </c>
      <c r="AF45" s="7">
        <f t="shared" ca="1" si="24"/>
        <v>0</v>
      </c>
      <c r="AG45" s="7">
        <f t="shared" ca="1" si="25"/>
        <v>586.49474111793393</v>
      </c>
      <c r="AH45" s="48"/>
      <c r="AI45" s="30"/>
      <c r="AJ45" s="7">
        <f t="shared" ca="1" si="37"/>
        <v>0</v>
      </c>
      <c r="AK45" s="7">
        <f t="shared" ca="1" si="26"/>
        <v>0</v>
      </c>
      <c r="AL45" s="32">
        <f t="shared" ca="1" si="27"/>
        <v>31.125016826267455</v>
      </c>
      <c r="AM45" s="158">
        <f t="shared" ca="1" si="28"/>
        <v>1.560967897886645</v>
      </c>
      <c r="AN45" s="7">
        <f t="shared" ca="1" si="38"/>
        <v>32.685984724154103</v>
      </c>
      <c r="AO45" s="7">
        <f t="shared" ca="1" si="29"/>
        <v>0</v>
      </c>
      <c r="AP45" s="7">
        <f t="shared" ca="1" si="30"/>
        <v>0</v>
      </c>
      <c r="AQ45" s="7">
        <f t="shared" ca="1" si="39"/>
        <v>0</v>
      </c>
      <c r="AR45" s="143">
        <f t="shared" ca="1" si="31"/>
        <v>-0.1942101904730674</v>
      </c>
      <c r="AS45" s="167">
        <f t="shared" ca="1" si="40"/>
        <v>-619.3749360325611</v>
      </c>
    </row>
    <row r="46" spans="1:45">
      <c r="A46" s="35">
        <f t="shared" si="32"/>
        <v>39</v>
      </c>
      <c r="B46" s="25">
        <f t="shared" si="33"/>
        <v>46112</v>
      </c>
      <c r="C46" s="34">
        <f t="shared" ca="1" si="5"/>
        <v>14.916666999999999</v>
      </c>
      <c r="D46" s="26">
        <f t="shared" ca="1" si="6"/>
        <v>64.916667000000004</v>
      </c>
      <c r="E46" s="35">
        <f t="shared" ca="1" si="0"/>
        <v>179</v>
      </c>
      <c r="F46" s="25">
        <f t="shared" ca="1" si="7"/>
        <v>46082</v>
      </c>
      <c r="G46" s="25">
        <f t="shared" ca="1" si="8"/>
        <v>45778</v>
      </c>
      <c r="H46" s="41">
        <f t="shared" ca="1" si="9"/>
        <v>1</v>
      </c>
      <c r="I46" s="41">
        <f t="shared" ca="1" si="10"/>
        <v>0</v>
      </c>
      <c r="J46" s="41">
        <f t="shared" ca="1" si="11"/>
        <v>0</v>
      </c>
      <c r="K46" s="41">
        <f t="shared" ca="1" si="12"/>
        <v>0</v>
      </c>
      <c r="L46" s="169">
        <f t="shared" si="13"/>
        <v>1.1718316453809192</v>
      </c>
      <c r="M46" s="101">
        <f t="shared" si="1"/>
        <v>2026</v>
      </c>
      <c r="N46" s="29">
        <f t="shared" ca="1" si="2"/>
        <v>877000</v>
      </c>
      <c r="O46" s="109">
        <f t="shared" ca="1" si="3"/>
        <v>0</v>
      </c>
      <c r="P46" s="7">
        <f t="shared" ca="1" si="34"/>
        <v>0</v>
      </c>
      <c r="Q46" s="7">
        <f t="shared" ca="1" si="4"/>
        <v>877000</v>
      </c>
      <c r="R46" s="30"/>
      <c r="S46" s="30"/>
      <c r="T46" s="30">
        <f t="shared" ca="1" si="14"/>
        <v>0</v>
      </c>
      <c r="U46" s="32">
        <f t="shared" ca="1" si="15"/>
        <v>0</v>
      </c>
      <c r="V46" s="32">
        <f t="shared" ca="1" si="16"/>
        <v>38.902560997027813</v>
      </c>
      <c r="W46" s="32">
        <f t="shared" ca="1" si="17"/>
        <v>2343.6632907618387</v>
      </c>
      <c r="X46" s="32">
        <f t="shared" ca="1" si="18"/>
        <v>2343.6632907618387</v>
      </c>
      <c r="Y46" s="7">
        <f t="shared" ca="1" si="19"/>
        <v>0</v>
      </c>
      <c r="Z46" s="7">
        <f t="shared" ca="1" si="20"/>
        <v>0</v>
      </c>
      <c r="AA46" s="133">
        <f t="shared" ca="1" si="21"/>
        <v>0.79377078969711523</v>
      </c>
      <c r="AB46" s="52">
        <f t="shared" ca="1" si="22"/>
        <v>8.3246762280031472E-4</v>
      </c>
      <c r="AC46" s="53">
        <f t="shared" ca="1" si="23"/>
        <v>5.1430128318229462E-3</v>
      </c>
      <c r="AD46" s="52">
        <f t="shared" ca="1" si="35"/>
        <v>6.647578840015294E-4</v>
      </c>
      <c r="AE46" s="54">
        <f t="shared" ca="1" si="36"/>
        <v>4.1034775948639796E-3</v>
      </c>
      <c r="AF46" s="7">
        <f t="shared" ca="1" si="24"/>
        <v>0</v>
      </c>
      <c r="AG46" s="7">
        <f t="shared" ca="1" si="25"/>
        <v>582.99266426934128</v>
      </c>
      <c r="AH46" s="48"/>
      <c r="AI46" s="30"/>
      <c r="AJ46" s="7">
        <f t="shared" ca="1" si="37"/>
        <v>0</v>
      </c>
      <c r="AK46" s="7">
        <f t="shared" ca="1" si="26"/>
        <v>0</v>
      </c>
      <c r="AL46" s="32">
        <f t="shared" ca="1" si="27"/>
        <v>31.065213135415718</v>
      </c>
      <c r="AM46" s="158">
        <f t="shared" ca="1" si="28"/>
        <v>1.5579686499789009</v>
      </c>
      <c r="AN46" s="7">
        <f t="shared" ca="1" si="38"/>
        <v>32.623181785394621</v>
      </c>
      <c r="AO46" s="7">
        <f t="shared" ca="1" si="29"/>
        <v>0</v>
      </c>
      <c r="AP46" s="7">
        <f t="shared" ca="1" si="30"/>
        <v>0</v>
      </c>
      <c r="AQ46" s="7">
        <f t="shared" ca="1" si="39"/>
        <v>0</v>
      </c>
      <c r="AR46" s="143">
        <f t="shared" ca="1" si="31"/>
        <v>-0.19383703449194337</v>
      </c>
      <c r="AS46" s="167">
        <f t="shared" ca="1" si="40"/>
        <v>-615.80968308922786</v>
      </c>
    </row>
    <row r="47" spans="1:45">
      <c r="A47" s="35">
        <f t="shared" si="32"/>
        <v>40</v>
      </c>
      <c r="B47" s="25">
        <f t="shared" si="33"/>
        <v>46142</v>
      </c>
      <c r="C47" s="34">
        <f t="shared" ca="1" si="5"/>
        <v>15</v>
      </c>
      <c r="D47" s="26">
        <f t="shared" ca="1" si="6"/>
        <v>65</v>
      </c>
      <c r="E47" s="35">
        <f t="shared" ca="1" si="0"/>
        <v>180</v>
      </c>
      <c r="F47" s="25">
        <f t="shared" ca="1" si="7"/>
        <v>46113</v>
      </c>
      <c r="G47" s="25">
        <f t="shared" ca="1" si="8"/>
        <v>45778</v>
      </c>
      <c r="H47" s="41">
        <f t="shared" ca="1" si="9"/>
        <v>1</v>
      </c>
      <c r="I47" s="41">
        <f t="shared" ca="1" si="10"/>
        <v>0</v>
      </c>
      <c r="J47" s="41">
        <f t="shared" ca="1" si="11"/>
        <v>0</v>
      </c>
      <c r="K47" s="41">
        <f t="shared" ca="1" si="12"/>
        <v>0</v>
      </c>
      <c r="L47" s="169">
        <f t="shared" si="13"/>
        <v>1.1766058325577975</v>
      </c>
      <c r="M47" s="101">
        <f t="shared" si="1"/>
        <v>2027</v>
      </c>
      <c r="N47" s="29">
        <f t="shared" ca="1" si="2"/>
        <v>877000</v>
      </c>
      <c r="O47" s="109">
        <f t="shared" ca="1" si="3"/>
        <v>0</v>
      </c>
      <c r="P47" s="7">
        <f t="shared" ca="1" si="34"/>
        <v>0</v>
      </c>
      <c r="Q47" s="7">
        <f t="shared" ca="1" si="4"/>
        <v>877000</v>
      </c>
      <c r="R47" s="30"/>
      <c r="S47" s="30"/>
      <c r="T47" s="30">
        <f t="shared" ca="1" si="14"/>
        <v>0</v>
      </c>
      <c r="U47" s="32">
        <f t="shared" ca="1" si="15"/>
        <v>0</v>
      </c>
      <c r="V47" s="32">
        <f t="shared" ca="1" si="16"/>
        <v>39.061054846030636</v>
      </c>
      <c r="W47" s="32">
        <f t="shared" ca="1" si="17"/>
        <v>2353.2116651155948</v>
      </c>
      <c r="X47" s="32">
        <f t="shared" ca="1" si="18"/>
        <v>2353.2116651155948</v>
      </c>
      <c r="Y47" s="7">
        <f t="shared" ca="1" si="19"/>
        <v>0</v>
      </c>
      <c r="Z47" s="7">
        <f t="shared" ca="1" si="20"/>
        <v>0</v>
      </c>
      <c r="AA47" s="133">
        <f t="shared" ca="1" si="21"/>
        <v>0.78897872692886273</v>
      </c>
      <c r="AB47" s="52">
        <f t="shared" ca="1" si="22"/>
        <v>8.9869548119125842E-4</v>
      </c>
      <c r="AC47" s="53">
        <f t="shared" ca="1" si="23"/>
        <v>5.1430128318229462E-3</v>
      </c>
      <c r="AD47" s="52">
        <f t="shared" ca="1" si="35"/>
        <v>7.133582218024142E-4</v>
      </c>
      <c r="AE47" s="54">
        <f t="shared" ca="1" si="36"/>
        <v>4.0787045464500812E-3</v>
      </c>
      <c r="AF47" s="7">
        <f t="shared" ca="1" si="24"/>
        <v>0</v>
      </c>
      <c r="AG47" s="7">
        <f t="shared" ca="1" si="25"/>
        <v>625.61516052071727</v>
      </c>
      <c r="AH47" s="48"/>
      <c r="AI47" s="30"/>
      <c r="AJ47" s="7">
        <f t="shared" ca="1" si="37"/>
        <v>0</v>
      </c>
      <c r="AK47" s="7">
        <f t="shared" ca="1" si="26"/>
        <v>0</v>
      </c>
      <c r="AL47" s="32">
        <f t="shared" ca="1" si="27"/>
        <v>31.005524351536067</v>
      </c>
      <c r="AM47" s="158">
        <f t="shared" ca="1" si="28"/>
        <v>1.6786828889515588</v>
      </c>
      <c r="AN47" s="7">
        <f t="shared" ca="1" si="38"/>
        <v>32.684207240487623</v>
      </c>
      <c r="AO47" s="7">
        <f t="shared" ca="1" si="29"/>
        <v>0</v>
      </c>
      <c r="AP47" s="7">
        <f t="shared" ca="1" si="30"/>
        <v>0</v>
      </c>
      <c r="AQ47" s="7">
        <f t="shared" ca="1" si="39"/>
        <v>0</v>
      </c>
      <c r="AR47" s="143">
        <f t="shared" ca="1" si="31"/>
        <v>-0.1934645954937228</v>
      </c>
      <c r="AS47" s="167">
        <f t="shared" ca="1" si="40"/>
        <v>-658.49283235669861</v>
      </c>
    </row>
    <row r="48" spans="1:45">
      <c r="A48" s="35">
        <f t="shared" si="32"/>
        <v>41</v>
      </c>
      <c r="B48" s="25">
        <f t="shared" si="33"/>
        <v>46173</v>
      </c>
      <c r="C48" s="34">
        <f t="shared" ca="1" si="5"/>
        <v>15.083333999999999</v>
      </c>
      <c r="D48" s="26">
        <f t="shared" ca="1" si="6"/>
        <v>65.083333999999994</v>
      </c>
      <c r="E48" s="35">
        <f t="shared" ca="1" si="0"/>
        <v>181</v>
      </c>
      <c r="F48" s="25">
        <f t="shared" ca="1" si="7"/>
        <v>46143</v>
      </c>
      <c r="G48" s="25">
        <f t="shared" ca="1" si="8"/>
        <v>46143</v>
      </c>
      <c r="H48" s="41">
        <f t="shared" ca="1" si="9"/>
        <v>1</v>
      </c>
      <c r="I48" s="41">
        <f t="shared" ca="1" si="10"/>
        <v>0</v>
      </c>
      <c r="J48" s="41">
        <f t="shared" ca="1" si="11"/>
        <v>0</v>
      </c>
      <c r="K48" s="41">
        <f t="shared" ca="1" si="12"/>
        <v>1</v>
      </c>
      <c r="L48" s="169">
        <f t="shared" si="13"/>
        <v>1.1813994703642006</v>
      </c>
      <c r="M48" s="101">
        <f t="shared" si="1"/>
        <v>2027</v>
      </c>
      <c r="N48" s="29">
        <f t="shared" ca="1" si="2"/>
        <v>877000</v>
      </c>
      <c r="O48" s="109">
        <f t="shared" ca="1" si="3"/>
        <v>0</v>
      </c>
      <c r="P48" s="7">
        <f t="shared" ca="1" si="34"/>
        <v>0</v>
      </c>
      <c r="Q48" s="7">
        <f t="shared" ca="1" si="4"/>
        <v>877000</v>
      </c>
      <c r="R48" s="30"/>
      <c r="S48" s="30"/>
      <c r="T48" s="30">
        <f t="shared" ca="1" si="14"/>
        <v>0</v>
      </c>
      <c r="U48" s="32">
        <f t="shared" ca="1" si="15"/>
        <v>0</v>
      </c>
      <c r="V48" s="32">
        <f t="shared" ca="1" si="16"/>
        <v>39.220194418593252</v>
      </c>
      <c r="W48" s="32">
        <f t="shared" ca="1" si="17"/>
        <v>2362.7989407284012</v>
      </c>
      <c r="X48" s="32">
        <f t="shared" ca="1" si="18"/>
        <v>2362.7989407284012</v>
      </c>
      <c r="Y48" s="7">
        <f t="shared" ca="1" si="19"/>
        <v>0</v>
      </c>
      <c r="Z48" s="7">
        <f t="shared" ca="1" si="20"/>
        <v>0</v>
      </c>
      <c r="AA48" s="133">
        <f t="shared" ca="1" si="21"/>
        <v>0.78421559425714804</v>
      </c>
      <c r="AB48" s="52">
        <f t="shared" ca="1" si="22"/>
        <v>8.9869548119125842E-4</v>
      </c>
      <c r="AC48" s="53">
        <f t="shared" ca="1" si="23"/>
        <v>5.1430128318229462E-3</v>
      </c>
      <c r="AD48" s="52">
        <f t="shared" ca="1" si="35"/>
        <v>7.0905161664700075E-4</v>
      </c>
      <c r="AE48" s="54">
        <f t="shared" ca="1" si="36"/>
        <v>4.0540810550676329E-3</v>
      </c>
      <c r="AF48" s="7">
        <f t="shared" ca="1" si="24"/>
        <v>0</v>
      </c>
      <c r="AG48" s="7">
        <f t="shared" ca="1" si="25"/>
        <v>621.83826779941967</v>
      </c>
      <c r="AH48" s="48"/>
      <c r="AI48" s="30"/>
      <c r="AJ48" s="7">
        <f t="shared" ca="1" si="37"/>
        <v>0</v>
      </c>
      <c r="AK48" s="7">
        <f t="shared" ca="1" si="26"/>
        <v>0</v>
      </c>
      <c r="AL48" s="32">
        <f t="shared" ca="1" si="27"/>
        <v>30.943899062284192</v>
      </c>
      <c r="AM48" s="158">
        <f t="shared" ca="1" si="28"/>
        <v>1.6753464087352938</v>
      </c>
      <c r="AN48" s="7">
        <f t="shared" ca="1" si="38"/>
        <v>32.619245471019482</v>
      </c>
      <c r="AO48" s="7">
        <f t="shared" ca="1" si="29"/>
        <v>0</v>
      </c>
      <c r="AP48" s="7">
        <f t="shared" ca="1" si="30"/>
        <v>0</v>
      </c>
      <c r="AQ48" s="7">
        <f t="shared" ca="1" si="39"/>
        <v>0</v>
      </c>
      <c r="AR48" s="143">
        <f t="shared" ca="1" si="31"/>
        <v>-0.19308007331883151</v>
      </c>
      <c r="AS48" s="167">
        <f t="shared" ca="1" si="40"/>
        <v>-654.65059334375792</v>
      </c>
    </row>
    <row r="49" spans="1:45">
      <c r="A49" s="35">
        <f t="shared" si="32"/>
        <v>42</v>
      </c>
      <c r="B49" s="25">
        <f t="shared" si="33"/>
        <v>46203</v>
      </c>
      <c r="C49" s="34">
        <f t="shared" ca="1" si="5"/>
        <v>15.166666999999999</v>
      </c>
      <c r="D49" s="26">
        <f t="shared" ca="1" si="6"/>
        <v>65.166667000000004</v>
      </c>
      <c r="E49" s="35">
        <f t="shared" ca="1" si="0"/>
        <v>182</v>
      </c>
      <c r="F49" s="25">
        <f t="shared" ca="1" si="7"/>
        <v>46174</v>
      </c>
      <c r="G49" s="25">
        <f t="shared" ca="1" si="8"/>
        <v>46143</v>
      </c>
      <c r="H49" s="41">
        <f t="shared" ca="1" si="9"/>
        <v>1</v>
      </c>
      <c r="I49" s="41">
        <f t="shared" ca="1" si="10"/>
        <v>0</v>
      </c>
      <c r="J49" s="41">
        <f t="shared" ca="1" si="11"/>
        <v>0</v>
      </c>
      <c r="K49" s="41">
        <f t="shared" ca="1" si="12"/>
        <v>0</v>
      </c>
      <c r="L49" s="169">
        <f t="shared" si="13"/>
        <v>1.1862126380444009</v>
      </c>
      <c r="M49" s="101">
        <f t="shared" si="1"/>
        <v>2027</v>
      </c>
      <c r="N49" s="29">
        <f t="shared" ca="1" si="2"/>
        <v>877000</v>
      </c>
      <c r="O49" s="109">
        <f t="shared" ca="1" si="3"/>
        <v>0</v>
      </c>
      <c r="P49" s="7">
        <f t="shared" ca="1" si="34"/>
        <v>0</v>
      </c>
      <c r="Q49" s="7">
        <f t="shared" ca="1" si="4"/>
        <v>877000</v>
      </c>
      <c r="R49" s="30"/>
      <c r="S49" s="30"/>
      <c r="T49" s="30">
        <f t="shared" ca="1" si="14"/>
        <v>0</v>
      </c>
      <c r="U49" s="32">
        <f t="shared" ca="1" si="15"/>
        <v>0</v>
      </c>
      <c r="V49" s="32">
        <f t="shared" ca="1" si="16"/>
        <v>39.379982345473351</v>
      </c>
      <c r="W49" s="32">
        <f t="shared" ca="1" si="17"/>
        <v>2372.4252760888016</v>
      </c>
      <c r="X49" s="32">
        <f t="shared" ca="1" si="18"/>
        <v>2372.4252760888016</v>
      </c>
      <c r="Y49" s="7">
        <f t="shared" ca="1" si="19"/>
        <v>0</v>
      </c>
      <c r="Z49" s="7">
        <f t="shared" ca="1" si="20"/>
        <v>0</v>
      </c>
      <c r="AA49" s="133">
        <f t="shared" ca="1" si="21"/>
        <v>0.7794812170284815</v>
      </c>
      <c r="AB49" s="52">
        <f t="shared" ca="1" si="22"/>
        <v>8.9869548119125842E-4</v>
      </c>
      <c r="AC49" s="53">
        <f t="shared" ca="1" si="23"/>
        <v>5.1430128318229462E-3</v>
      </c>
      <c r="AD49" s="52">
        <f t="shared" ca="1" si="35"/>
        <v>7.0477101083861633E-4</v>
      </c>
      <c r="AE49" s="54">
        <f t="shared" ca="1" si="36"/>
        <v>4.02960621782793E-3</v>
      </c>
      <c r="AF49" s="7">
        <f t="shared" ca="1" si="24"/>
        <v>0</v>
      </c>
      <c r="AG49" s="7">
        <f t="shared" ca="1" si="25"/>
        <v>618.08417650546653</v>
      </c>
      <c r="AH49" s="48"/>
      <c r="AI49" s="30"/>
      <c r="AJ49" s="7">
        <f t="shared" ca="1" si="37"/>
        <v>0</v>
      </c>
      <c r="AK49" s="7">
        <f t="shared" ca="1" si="26"/>
        <v>0</v>
      </c>
      <c r="AL49" s="32">
        <f t="shared" ca="1" si="27"/>
        <v>30.882396256891383</v>
      </c>
      <c r="AM49" s="158">
        <f t="shared" ca="1" si="28"/>
        <v>1.6720165599681882</v>
      </c>
      <c r="AN49" s="7">
        <f t="shared" ca="1" si="38"/>
        <v>32.554412816859568</v>
      </c>
      <c r="AO49" s="7">
        <f t="shared" ca="1" si="29"/>
        <v>0</v>
      </c>
      <c r="AP49" s="7">
        <f t="shared" ca="1" si="30"/>
        <v>0</v>
      </c>
      <c r="AQ49" s="7">
        <f t="shared" ca="1" si="39"/>
        <v>0</v>
      </c>
      <c r="AR49" s="143">
        <f t="shared" ca="1" si="31"/>
        <v>-0.19269631540420495</v>
      </c>
      <c r="AS49" s="167">
        <f t="shared" ca="1" si="40"/>
        <v>-650.83128563773028</v>
      </c>
    </row>
    <row r="50" spans="1:45">
      <c r="A50" s="35">
        <f t="shared" si="32"/>
        <v>43</v>
      </c>
      <c r="B50" s="25">
        <f t="shared" si="33"/>
        <v>46234</v>
      </c>
      <c r="C50" s="34">
        <f t="shared" ca="1" si="5"/>
        <v>15.25</v>
      </c>
      <c r="D50" s="26">
        <f t="shared" ca="1" si="6"/>
        <v>65.25</v>
      </c>
      <c r="E50" s="35">
        <f t="shared" ca="1" si="0"/>
        <v>183</v>
      </c>
      <c r="F50" s="25">
        <f t="shared" ca="1" si="7"/>
        <v>46204</v>
      </c>
      <c r="G50" s="25">
        <f t="shared" ca="1" si="8"/>
        <v>46143</v>
      </c>
      <c r="H50" s="41">
        <f t="shared" ca="1" si="9"/>
        <v>1</v>
      </c>
      <c r="I50" s="41">
        <f t="shared" ca="1" si="10"/>
        <v>0</v>
      </c>
      <c r="J50" s="41">
        <f t="shared" ca="1" si="11"/>
        <v>0</v>
      </c>
      <c r="K50" s="41">
        <f t="shared" ca="1" si="12"/>
        <v>0</v>
      </c>
      <c r="L50" s="169">
        <f t="shared" si="13"/>
        <v>1.1910454151655219</v>
      </c>
      <c r="M50" s="101">
        <f t="shared" si="1"/>
        <v>2027</v>
      </c>
      <c r="N50" s="29">
        <f t="shared" ca="1" si="2"/>
        <v>877000</v>
      </c>
      <c r="O50" s="109">
        <f t="shared" ca="1" si="3"/>
        <v>0</v>
      </c>
      <c r="P50" s="7">
        <f t="shared" ca="1" si="34"/>
        <v>0</v>
      </c>
      <c r="Q50" s="7">
        <f t="shared" ca="1" si="4"/>
        <v>877000</v>
      </c>
      <c r="R50" s="30"/>
      <c r="S50" s="30"/>
      <c r="T50" s="30">
        <f t="shared" ca="1" si="14"/>
        <v>0</v>
      </c>
      <c r="U50" s="32">
        <f t="shared" ca="1" si="15"/>
        <v>0</v>
      </c>
      <c r="V50" s="32">
        <f t="shared" ca="1" si="16"/>
        <v>39.540421268146694</v>
      </c>
      <c r="W50" s="32">
        <f t="shared" ca="1" si="17"/>
        <v>2382.0908303310439</v>
      </c>
      <c r="X50" s="32">
        <f t="shared" ca="1" si="18"/>
        <v>2382.0908303310439</v>
      </c>
      <c r="Y50" s="7">
        <f t="shared" ca="1" si="19"/>
        <v>0</v>
      </c>
      <c r="Z50" s="7">
        <f t="shared" ca="1" si="20"/>
        <v>0</v>
      </c>
      <c r="AA50" s="133">
        <f t="shared" ca="1" si="21"/>
        <v>0.77477542164377144</v>
      </c>
      <c r="AB50" s="52">
        <f t="shared" ca="1" si="22"/>
        <v>8.9869548119125842E-4</v>
      </c>
      <c r="AC50" s="53">
        <f t="shared" ca="1" si="23"/>
        <v>5.1430128318229462E-3</v>
      </c>
      <c r="AD50" s="52">
        <f t="shared" ca="1" si="35"/>
        <v>7.0051624741695887E-4</v>
      </c>
      <c r="AE50" s="54">
        <f t="shared" ca="1" si="36"/>
        <v>4.0052791372930819E-3</v>
      </c>
      <c r="AF50" s="7">
        <f t="shared" ca="1" si="24"/>
        <v>0</v>
      </c>
      <c r="AG50" s="7">
        <f t="shared" ca="1" si="25"/>
        <v>614.35274898467287</v>
      </c>
      <c r="AH50" s="48"/>
      <c r="AI50" s="30"/>
      <c r="AJ50" s="7">
        <f t="shared" ca="1" si="37"/>
        <v>0</v>
      </c>
      <c r="AK50" s="7">
        <f t="shared" ca="1" si="26"/>
        <v>0</v>
      </c>
      <c r="AL50" s="32">
        <f t="shared" ca="1" si="27"/>
        <v>30.821015691913839</v>
      </c>
      <c r="AM50" s="158">
        <f t="shared" ca="1" si="28"/>
        <v>1.6686933294698505</v>
      </c>
      <c r="AN50" s="7">
        <f t="shared" ca="1" si="38"/>
        <v>32.489709021383689</v>
      </c>
      <c r="AO50" s="7">
        <f t="shared" ca="1" si="29"/>
        <v>0</v>
      </c>
      <c r="AP50" s="7">
        <f t="shared" ca="1" si="30"/>
        <v>0</v>
      </c>
      <c r="AQ50" s="7">
        <f t="shared" ca="1" si="39"/>
        <v>0</v>
      </c>
      <c r="AR50" s="143">
        <f t="shared" ca="1" si="31"/>
        <v>-0.19231332023083131</v>
      </c>
      <c r="AS50" s="167">
        <f t="shared" ca="1" si="40"/>
        <v>-647.03477132628734</v>
      </c>
    </row>
    <row r="51" spans="1:45">
      <c r="A51" s="35">
        <f t="shared" si="32"/>
        <v>44</v>
      </c>
      <c r="B51" s="25">
        <f t="shared" si="33"/>
        <v>46265</v>
      </c>
      <c r="C51" s="34">
        <f t="shared" ca="1" si="5"/>
        <v>15.333333999999999</v>
      </c>
      <c r="D51" s="26">
        <f t="shared" ca="1" si="6"/>
        <v>65.333333999999994</v>
      </c>
      <c r="E51" s="35">
        <f t="shared" ca="1" si="0"/>
        <v>184</v>
      </c>
      <c r="F51" s="25">
        <f t="shared" ca="1" si="7"/>
        <v>46235</v>
      </c>
      <c r="G51" s="25">
        <f t="shared" ca="1" si="8"/>
        <v>46143</v>
      </c>
      <c r="H51" s="41">
        <f t="shared" ca="1" si="9"/>
        <v>1</v>
      </c>
      <c r="I51" s="41">
        <f t="shared" ca="1" si="10"/>
        <v>0</v>
      </c>
      <c r="J51" s="41">
        <f t="shared" ca="1" si="11"/>
        <v>0</v>
      </c>
      <c r="K51" s="41">
        <f t="shared" ca="1" si="12"/>
        <v>0</v>
      </c>
      <c r="L51" s="169">
        <f t="shared" si="13"/>
        <v>1.195897881618853</v>
      </c>
      <c r="M51" s="101">
        <f t="shared" si="1"/>
        <v>2027</v>
      </c>
      <c r="N51" s="29">
        <f t="shared" ca="1" si="2"/>
        <v>877000</v>
      </c>
      <c r="O51" s="109">
        <f t="shared" ca="1" si="3"/>
        <v>0</v>
      </c>
      <c r="P51" s="7">
        <f t="shared" ca="1" si="34"/>
        <v>0</v>
      </c>
      <c r="Q51" s="7">
        <f t="shared" ca="1" si="4"/>
        <v>877000</v>
      </c>
      <c r="R51" s="30"/>
      <c r="S51" s="30"/>
      <c r="T51" s="30">
        <f t="shared" ca="1" si="14"/>
        <v>0</v>
      </c>
      <c r="U51" s="32">
        <f t="shared" ca="1" si="15"/>
        <v>0</v>
      </c>
      <c r="V51" s="32">
        <f t="shared" ca="1" si="16"/>
        <v>39.70151383885073</v>
      </c>
      <c r="W51" s="32">
        <f t="shared" ca="1" si="17"/>
        <v>2391.7957632377061</v>
      </c>
      <c r="X51" s="32">
        <f t="shared" ca="1" si="18"/>
        <v>2391.7957632377061</v>
      </c>
      <c r="Y51" s="7">
        <f t="shared" ca="1" si="19"/>
        <v>0</v>
      </c>
      <c r="Z51" s="7">
        <f t="shared" ca="1" si="20"/>
        <v>0</v>
      </c>
      <c r="AA51" s="133">
        <f t="shared" ca="1" si="21"/>
        <v>0.77009803555195899</v>
      </c>
      <c r="AB51" s="52">
        <f t="shared" ca="1" si="22"/>
        <v>8.9869548119125842E-4</v>
      </c>
      <c r="AC51" s="53">
        <f t="shared" ca="1" si="23"/>
        <v>5.1430128318229462E-3</v>
      </c>
      <c r="AD51" s="52">
        <f t="shared" ca="1" si="35"/>
        <v>6.9628717036930934E-4</v>
      </c>
      <c r="AE51" s="54">
        <f t="shared" ca="1" si="36"/>
        <v>3.9810989214431073E-3</v>
      </c>
      <c r="AF51" s="7">
        <f t="shared" ca="1" si="24"/>
        <v>0</v>
      </c>
      <c r="AG51" s="7">
        <f t="shared" ca="1" si="25"/>
        <v>610.64384841388426</v>
      </c>
      <c r="AH51" s="48"/>
      <c r="AI51" s="30"/>
      <c r="AJ51" s="7">
        <f t="shared" ca="1" si="37"/>
        <v>0</v>
      </c>
      <c r="AK51" s="7">
        <f t="shared" ca="1" si="26"/>
        <v>0</v>
      </c>
      <c r="AL51" s="32">
        <f t="shared" ca="1" si="27"/>
        <v>30.759757124391601</v>
      </c>
      <c r="AM51" s="158">
        <f t="shared" ca="1" si="28"/>
        <v>1.665376704086085</v>
      </c>
      <c r="AN51" s="7">
        <f t="shared" ca="1" si="38"/>
        <v>32.425133828477684</v>
      </c>
      <c r="AO51" s="7">
        <f t="shared" ca="1" si="29"/>
        <v>0</v>
      </c>
      <c r="AP51" s="7">
        <f t="shared" ca="1" si="30"/>
        <v>0</v>
      </c>
      <c r="AQ51" s="7">
        <f t="shared" ca="1" si="39"/>
        <v>0</v>
      </c>
      <c r="AR51" s="143">
        <f t="shared" ca="1" si="31"/>
        <v>-0.19193108628271791</v>
      </c>
      <c r="AS51" s="167">
        <f t="shared" ca="1" si="40"/>
        <v>-643.26091332864462</v>
      </c>
    </row>
    <row r="52" spans="1:45">
      <c r="A52" s="35">
        <f t="shared" si="32"/>
        <v>45</v>
      </c>
      <c r="B52" s="25">
        <f t="shared" si="33"/>
        <v>46295</v>
      </c>
      <c r="C52" s="34">
        <f t="shared" ca="1" si="5"/>
        <v>15.416666999999999</v>
      </c>
      <c r="D52" s="26">
        <f t="shared" ca="1" si="6"/>
        <v>65.416667000000004</v>
      </c>
      <c r="E52" s="35">
        <f t="shared" ca="1" si="0"/>
        <v>185</v>
      </c>
      <c r="F52" s="25">
        <f t="shared" ca="1" si="7"/>
        <v>46266</v>
      </c>
      <c r="G52" s="25">
        <f t="shared" ca="1" si="8"/>
        <v>46143</v>
      </c>
      <c r="H52" s="41">
        <f t="shared" ca="1" si="9"/>
        <v>1</v>
      </c>
      <c r="I52" s="41">
        <f t="shared" ca="1" si="10"/>
        <v>0</v>
      </c>
      <c r="J52" s="41">
        <f t="shared" ca="1" si="11"/>
        <v>0</v>
      </c>
      <c r="K52" s="41">
        <f t="shared" ca="1" si="12"/>
        <v>0</v>
      </c>
      <c r="L52" s="169">
        <f t="shared" si="13"/>
        <v>1.2007701176211711</v>
      </c>
      <c r="M52" s="101">
        <f t="shared" si="1"/>
        <v>2027</v>
      </c>
      <c r="N52" s="29">
        <f t="shared" ca="1" si="2"/>
        <v>877000</v>
      </c>
      <c r="O52" s="109">
        <f t="shared" ca="1" si="3"/>
        <v>0</v>
      </c>
      <c r="P52" s="7">
        <f t="shared" ca="1" si="34"/>
        <v>0</v>
      </c>
      <c r="Q52" s="7">
        <f t="shared" ca="1" si="4"/>
        <v>877000</v>
      </c>
      <c r="R52" s="30"/>
      <c r="S52" s="30"/>
      <c r="T52" s="30">
        <f t="shared" ca="1" si="14"/>
        <v>0</v>
      </c>
      <c r="U52" s="32">
        <f t="shared" ca="1" si="15"/>
        <v>0</v>
      </c>
      <c r="V52" s="32">
        <f t="shared" ca="1" si="16"/>
        <v>39.863262720628434</v>
      </c>
      <c r="W52" s="32">
        <f t="shared" ca="1" si="17"/>
        <v>2401.5402352423421</v>
      </c>
      <c r="X52" s="32">
        <f t="shared" ca="1" si="18"/>
        <v>2401.5402352423421</v>
      </c>
      <c r="Y52" s="7">
        <f t="shared" ca="1" si="19"/>
        <v>0</v>
      </c>
      <c r="Z52" s="7">
        <f t="shared" ca="1" si="20"/>
        <v>0</v>
      </c>
      <c r="AA52" s="133">
        <f t="shared" ca="1" si="21"/>
        <v>0.76544888724369098</v>
      </c>
      <c r="AB52" s="52">
        <f t="shared" ca="1" si="22"/>
        <v>8.9869548119125842E-4</v>
      </c>
      <c r="AC52" s="53">
        <f t="shared" ca="1" si="23"/>
        <v>5.1430128318229462E-3</v>
      </c>
      <c r="AD52" s="52">
        <f t="shared" ca="1" si="35"/>
        <v>6.9208362462481066E-4</v>
      </c>
      <c r="AE52" s="54">
        <f t="shared" ca="1" si="36"/>
        <v>3.9570646836432286E-3</v>
      </c>
      <c r="AF52" s="7">
        <f t="shared" ca="1" si="24"/>
        <v>0</v>
      </c>
      <c r="AG52" s="7">
        <f t="shared" ca="1" si="25"/>
        <v>606.957338795959</v>
      </c>
      <c r="AH52" s="48"/>
      <c r="AI52" s="30"/>
      <c r="AJ52" s="7">
        <f t="shared" ca="1" si="37"/>
        <v>0</v>
      </c>
      <c r="AK52" s="7">
        <f t="shared" ca="1" si="26"/>
        <v>0</v>
      </c>
      <c r="AL52" s="32">
        <f t="shared" ca="1" si="27"/>
        <v>30.698620311847598</v>
      </c>
      <c r="AM52" s="158">
        <f t="shared" ca="1" si="28"/>
        <v>1.6620666706888405</v>
      </c>
      <c r="AN52" s="7">
        <f t="shared" ca="1" si="38"/>
        <v>32.360686982536436</v>
      </c>
      <c r="AO52" s="7">
        <f t="shared" ca="1" si="29"/>
        <v>0</v>
      </c>
      <c r="AP52" s="7">
        <f t="shared" ca="1" si="30"/>
        <v>0</v>
      </c>
      <c r="AQ52" s="7">
        <f t="shared" ca="1" si="39"/>
        <v>0</v>
      </c>
      <c r="AR52" s="143">
        <f t="shared" ca="1" si="31"/>
        <v>-0.19154961204688498</v>
      </c>
      <c r="AS52" s="167">
        <f t="shared" ca="1" si="40"/>
        <v>-639.5095753905423</v>
      </c>
    </row>
    <row r="53" spans="1:45">
      <c r="A53" s="35">
        <f t="shared" si="32"/>
        <v>46</v>
      </c>
      <c r="B53" s="25">
        <f t="shared" si="33"/>
        <v>46326</v>
      </c>
      <c r="C53" s="34">
        <f t="shared" ca="1" si="5"/>
        <v>15.5</v>
      </c>
      <c r="D53" s="26">
        <f t="shared" ca="1" si="6"/>
        <v>65.5</v>
      </c>
      <c r="E53" s="35">
        <f t="shared" ca="1" si="0"/>
        <v>186</v>
      </c>
      <c r="F53" s="25">
        <f t="shared" ca="1" si="7"/>
        <v>46296</v>
      </c>
      <c r="G53" s="25">
        <f t="shared" ca="1" si="8"/>
        <v>46143</v>
      </c>
      <c r="H53" s="41">
        <f t="shared" ca="1" si="9"/>
        <v>1</v>
      </c>
      <c r="I53" s="41">
        <f t="shared" ca="1" si="10"/>
        <v>0</v>
      </c>
      <c r="J53" s="41">
        <f t="shared" ca="1" si="11"/>
        <v>0</v>
      </c>
      <c r="K53" s="41">
        <f t="shared" ca="1" si="12"/>
        <v>0</v>
      </c>
      <c r="L53" s="169">
        <f t="shared" si="13"/>
        <v>1.2056622037160658</v>
      </c>
      <c r="M53" s="101">
        <f t="shared" si="1"/>
        <v>2027</v>
      </c>
      <c r="N53" s="29">
        <f t="shared" ca="1" si="2"/>
        <v>877000</v>
      </c>
      <c r="O53" s="109">
        <f t="shared" ca="1" si="3"/>
        <v>0</v>
      </c>
      <c r="P53" s="7">
        <f t="shared" ca="1" si="34"/>
        <v>0</v>
      </c>
      <c r="Q53" s="7">
        <f t="shared" ca="1" si="4"/>
        <v>877000</v>
      </c>
      <c r="R53" s="30"/>
      <c r="S53" s="30"/>
      <c r="T53" s="30">
        <f t="shared" ca="1" si="14"/>
        <v>0</v>
      </c>
      <c r="U53" s="32">
        <f t="shared" ca="1" si="15"/>
        <v>0</v>
      </c>
      <c r="V53" s="32">
        <f t="shared" ca="1" si="16"/>
        <v>40.025670587372367</v>
      </c>
      <c r="W53" s="32">
        <f t="shared" ca="1" si="17"/>
        <v>2411.3244074321315</v>
      </c>
      <c r="X53" s="32">
        <f t="shared" ca="1" si="18"/>
        <v>2411.3244074321315</v>
      </c>
      <c r="Y53" s="7">
        <f t="shared" ca="1" si="19"/>
        <v>0</v>
      </c>
      <c r="Z53" s="7">
        <f t="shared" ca="1" si="20"/>
        <v>0</v>
      </c>
      <c r="AA53" s="133">
        <f t="shared" ca="1" si="21"/>
        <v>0.76082780624503077</v>
      </c>
      <c r="AB53" s="52">
        <f t="shared" ca="1" si="22"/>
        <v>8.9869548119125842E-4</v>
      </c>
      <c r="AC53" s="53">
        <f t="shared" ca="1" si="23"/>
        <v>5.1430128318229462E-3</v>
      </c>
      <c r="AD53" s="52">
        <f t="shared" ca="1" si="35"/>
        <v>6.8790545604878212E-4</v>
      </c>
      <c r="AE53" s="54">
        <f t="shared" ca="1" si="36"/>
        <v>3.9331755426113583E-3</v>
      </c>
      <c r="AF53" s="7">
        <f t="shared" ca="1" si="24"/>
        <v>0</v>
      </c>
      <c r="AG53" s="7">
        <f t="shared" ca="1" si="25"/>
        <v>603.29308495478188</v>
      </c>
      <c r="AH53" s="48"/>
      <c r="AI53" s="30"/>
      <c r="AJ53" s="7">
        <f t="shared" ca="1" si="37"/>
        <v>0</v>
      </c>
      <c r="AK53" s="7">
        <f t="shared" ca="1" si="26"/>
        <v>0</v>
      </c>
      <c r="AL53" s="32">
        <f t="shared" ca="1" si="27"/>
        <v>30.637605012286709</v>
      </c>
      <c r="AM53" s="158">
        <f t="shared" ca="1" si="28"/>
        <v>1.6587632161761596</v>
      </c>
      <c r="AN53" s="7">
        <f t="shared" ca="1" si="38"/>
        <v>32.296368228462867</v>
      </c>
      <c r="AO53" s="7">
        <f t="shared" ca="1" si="29"/>
        <v>0</v>
      </c>
      <c r="AP53" s="7">
        <f t="shared" ca="1" si="30"/>
        <v>0</v>
      </c>
      <c r="AQ53" s="7">
        <f t="shared" ca="1" si="39"/>
        <v>0</v>
      </c>
      <c r="AR53" s="143">
        <f t="shared" ca="1" si="31"/>
        <v>-0.1911688960133601</v>
      </c>
      <c r="AS53" s="167">
        <f t="shared" ca="1" si="40"/>
        <v>-635.78062207925802</v>
      </c>
    </row>
    <row r="54" spans="1:45">
      <c r="A54" s="35">
        <f t="shared" si="32"/>
        <v>47</v>
      </c>
      <c r="B54" s="25">
        <f t="shared" si="33"/>
        <v>46356</v>
      </c>
      <c r="C54" s="34">
        <f t="shared" ca="1" si="5"/>
        <v>15.583333999999999</v>
      </c>
      <c r="D54" s="26">
        <f t="shared" ca="1" si="6"/>
        <v>65.583333999999994</v>
      </c>
      <c r="E54" s="35">
        <f t="shared" ca="1" si="0"/>
        <v>187</v>
      </c>
      <c r="F54" s="25">
        <f t="shared" ca="1" si="7"/>
        <v>46327</v>
      </c>
      <c r="G54" s="25">
        <f t="shared" ca="1" si="8"/>
        <v>46143</v>
      </c>
      <c r="H54" s="41">
        <f t="shared" ca="1" si="9"/>
        <v>1</v>
      </c>
      <c r="I54" s="41">
        <f t="shared" ca="1" si="10"/>
        <v>0</v>
      </c>
      <c r="J54" s="41">
        <f t="shared" ca="1" si="11"/>
        <v>0</v>
      </c>
      <c r="K54" s="41">
        <f t="shared" ca="1" si="12"/>
        <v>0</v>
      </c>
      <c r="L54" s="169">
        <f t="shared" si="13"/>
        <v>1.2105742207752712</v>
      </c>
      <c r="M54" s="101">
        <f t="shared" si="1"/>
        <v>2027</v>
      </c>
      <c r="N54" s="29">
        <f t="shared" ca="1" si="2"/>
        <v>877000</v>
      </c>
      <c r="O54" s="109">
        <f t="shared" ca="1" si="3"/>
        <v>0</v>
      </c>
      <c r="P54" s="7">
        <f t="shared" ca="1" si="34"/>
        <v>0</v>
      </c>
      <c r="Q54" s="7">
        <f t="shared" ca="1" si="4"/>
        <v>877000</v>
      </c>
      <c r="R54" s="30"/>
      <c r="S54" s="30"/>
      <c r="T54" s="30">
        <f t="shared" ca="1" si="14"/>
        <v>0</v>
      </c>
      <c r="U54" s="32">
        <f t="shared" ca="1" si="15"/>
        <v>0</v>
      </c>
      <c r="V54" s="32">
        <f t="shared" ca="1" si="16"/>
        <v>40.188740123868854</v>
      </c>
      <c r="W54" s="32">
        <f t="shared" ca="1" si="17"/>
        <v>2421.1484415505424</v>
      </c>
      <c r="X54" s="32">
        <f t="shared" ca="1" si="18"/>
        <v>2421.1484415505424</v>
      </c>
      <c r="Y54" s="7">
        <f t="shared" ca="1" si="19"/>
        <v>0</v>
      </c>
      <c r="Z54" s="7">
        <f t="shared" ca="1" si="20"/>
        <v>0</v>
      </c>
      <c r="AA54" s="133">
        <f t="shared" ca="1" si="21"/>
        <v>0.75623462311120793</v>
      </c>
      <c r="AB54" s="52">
        <f t="shared" ca="1" si="22"/>
        <v>8.9869548119125842E-4</v>
      </c>
      <c r="AC54" s="53">
        <f t="shared" ca="1" si="23"/>
        <v>5.1430128318229462E-3</v>
      </c>
      <c r="AD54" s="52">
        <f t="shared" ca="1" si="35"/>
        <v>6.8375251143706743E-4</v>
      </c>
      <c r="AE54" s="54">
        <f t="shared" ca="1" si="36"/>
        <v>3.9094306223857837E-3</v>
      </c>
      <c r="AF54" s="7">
        <f t="shared" ca="1" si="24"/>
        <v>0</v>
      </c>
      <c r="AG54" s="7">
        <f t="shared" ca="1" si="25"/>
        <v>599.65095253030813</v>
      </c>
      <c r="AH54" s="48"/>
      <c r="AI54" s="30"/>
      <c r="AJ54" s="7">
        <f t="shared" ca="1" si="37"/>
        <v>0</v>
      </c>
      <c r="AK54" s="7">
        <f t="shared" ca="1" si="26"/>
        <v>0</v>
      </c>
      <c r="AL54" s="32">
        <f t="shared" ca="1" si="27"/>
        <v>30.576710984194786</v>
      </c>
      <c r="AM54" s="158">
        <f t="shared" ca="1" si="28"/>
        <v>1.6554663274721253</v>
      </c>
      <c r="AN54" s="7">
        <f t="shared" ca="1" si="38"/>
        <v>32.232177311666909</v>
      </c>
      <c r="AO54" s="7">
        <f t="shared" ca="1" si="29"/>
        <v>0</v>
      </c>
      <c r="AP54" s="7">
        <f t="shared" ca="1" si="30"/>
        <v>0</v>
      </c>
      <c r="AQ54" s="7">
        <f t="shared" ca="1" si="39"/>
        <v>0</v>
      </c>
      <c r="AR54" s="143">
        <f t="shared" ca="1" si="31"/>
        <v>-0.19078893667517191</v>
      </c>
      <c r="AS54" s="167">
        <f t="shared" ca="1" si="40"/>
        <v>-632.07391877865018</v>
      </c>
    </row>
    <row r="55" spans="1:45">
      <c r="A55" s="35">
        <f t="shared" si="32"/>
        <v>48</v>
      </c>
      <c r="B55" s="25">
        <f t="shared" si="33"/>
        <v>46387</v>
      </c>
      <c r="C55" s="34">
        <f t="shared" ca="1" si="5"/>
        <v>15.666666999999999</v>
      </c>
      <c r="D55" s="26">
        <f t="shared" ca="1" si="6"/>
        <v>65.666667000000004</v>
      </c>
      <c r="E55" s="35">
        <f t="shared" ca="1" si="0"/>
        <v>188</v>
      </c>
      <c r="F55" s="25">
        <f t="shared" ca="1" si="7"/>
        <v>46357</v>
      </c>
      <c r="G55" s="25">
        <f t="shared" ca="1" si="8"/>
        <v>46143</v>
      </c>
      <c r="H55" s="41">
        <f t="shared" ca="1" si="9"/>
        <v>1</v>
      </c>
      <c r="I55" s="41">
        <f t="shared" ca="1" si="10"/>
        <v>0</v>
      </c>
      <c r="J55" s="41">
        <f t="shared" ca="1" si="11"/>
        <v>0</v>
      </c>
      <c r="K55" s="41">
        <f t="shared" ca="1" si="12"/>
        <v>0</v>
      </c>
      <c r="L55" s="169">
        <f t="shared" si="13"/>
        <v>1.2155062500000033</v>
      </c>
      <c r="M55" s="101">
        <f t="shared" si="1"/>
        <v>2027</v>
      </c>
      <c r="N55" s="29">
        <f t="shared" ca="1" si="2"/>
        <v>877000</v>
      </c>
      <c r="O55" s="109">
        <f t="shared" ca="1" si="3"/>
        <v>0</v>
      </c>
      <c r="P55" s="7">
        <f t="shared" ca="1" si="34"/>
        <v>0</v>
      </c>
      <c r="Q55" s="7">
        <f t="shared" ca="1" si="4"/>
        <v>877000</v>
      </c>
      <c r="R55" s="30"/>
      <c r="S55" s="30"/>
      <c r="T55" s="30">
        <f t="shared" ca="1" si="14"/>
        <v>0</v>
      </c>
      <c r="U55" s="32">
        <f t="shared" ca="1" si="15"/>
        <v>0</v>
      </c>
      <c r="V55" s="32">
        <f t="shared" ca="1" si="16"/>
        <v>40.352474025842369</v>
      </c>
      <c r="W55" s="32">
        <f t="shared" ca="1" si="17"/>
        <v>2431.0125000000066</v>
      </c>
      <c r="X55" s="32">
        <f t="shared" ca="1" si="18"/>
        <v>2431.0125000000066</v>
      </c>
      <c r="Y55" s="7">
        <f t="shared" ca="1" si="19"/>
        <v>0</v>
      </c>
      <c r="Z55" s="7">
        <f t="shared" ca="1" si="20"/>
        <v>0</v>
      </c>
      <c r="AA55" s="133">
        <f t="shared" ca="1" si="21"/>
        <v>0.7516691694204044</v>
      </c>
      <c r="AB55" s="52">
        <f t="shared" ca="1" si="22"/>
        <v>8.9869548119125842E-4</v>
      </c>
      <c r="AC55" s="53">
        <f t="shared" ca="1" si="23"/>
        <v>5.1430128318229462E-3</v>
      </c>
      <c r="AD55" s="52">
        <f t="shared" ca="1" si="35"/>
        <v>6.7962463851041694E-4</v>
      </c>
      <c r="AE55" s="54">
        <f t="shared" ca="1" si="36"/>
        <v>3.8858290522930496E-3</v>
      </c>
      <c r="AF55" s="7">
        <f t="shared" ca="1" si="24"/>
        <v>0</v>
      </c>
      <c r="AG55" s="7">
        <f t="shared" ca="1" si="25"/>
        <v>596.03080797363566</v>
      </c>
      <c r="AH55" s="48"/>
      <c r="AI55" s="30"/>
      <c r="AJ55" s="7">
        <f t="shared" ca="1" si="37"/>
        <v>0</v>
      </c>
      <c r="AK55" s="7">
        <f t="shared" ca="1" si="26"/>
        <v>0</v>
      </c>
      <c r="AL55" s="32">
        <f t="shared" ca="1" si="27"/>
        <v>30.515937986537711</v>
      </c>
      <c r="AM55" s="158">
        <f t="shared" ca="1" si="28"/>
        <v>1.6521759915268095</v>
      </c>
      <c r="AN55" s="7">
        <f t="shared" ca="1" si="38"/>
        <v>32.168113978064518</v>
      </c>
      <c r="AO55" s="7">
        <f t="shared" ca="1" si="29"/>
        <v>0</v>
      </c>
      <c r="AP55" s="7">
        <f t="shared" ca="1" si="30"/>
        <v>0</v>
      </c>
      <c r="AQ55" s="7">
        <f t="shared" ca="1" si="39"/>
        <v>0</v>
      </c>
      <c r="AR55" s="143">
        <f t="shared" ca="1" si="31"/>
        <v>-0.19040973252834431</v>
      </c>
      <c r="AS55" s="167">
        <f t="shared" ca="1" si="40"/>
        <v>-628.38933168422852</v>
      </c>
    </row>
    <row r="56" spans="1:45">
      <c r="A56" s="35">
        <f t="shared" si="32"/>
        <v>49</v>
      </c>
      <c r="B56" s="25">
        <f t="shared" si="33"/>
        <v>46418</v>
      </c>
      <c r="C56" s="34">
        <f t="shared" ca="1" si="5"/>
        <v>15.75</v>
      </c>
      <c r="D56" s="26">
        <f t="shared" ca="1" si="6"/>
        <v>65.75</v>
      </c>
      <c r="E56" s="35">
        <f t="shared" ca="1" si="0"/>
        <v>189</v>
      </c>
      <c r="F56" s="25">
        <f t="shared" ca="1" si="7"/>
        <v>46388</v>
      </c>
      <c r="G56" s="25">
        <f t="shared" ca="1" si="8"/>
        <v>46143</v>
      </c>
      <c r="H56" s="41">
        <f t="shared" ca="1" si="9"/>
        <v>1</v>
      </c>
      <c r="I56" s="41">
        <f t="shared" ca="1" si="10"/>
        <v>0</v>
      </c>
      <c r="J56" s="41">
        <f t="shared" ca="1" si="11"/>
        <v>0</v>
      </c>
      <c r="K56" s="41">
        <f t="shared" ca="1" si="12"/>
        <v>0</v>
      </c>
      <c r="L56" s="169">
        <f t="shared" si="13"/>
        <v>1.2204583729223015</v>
      </c>
      <c r="M56" s="101">
        <f t="shared" si="1"/>
        <v>2027</v>
      </c>
      <c r="N56" s="29">
        <f t="shared" ca="1" si="2"/>
        <v>877000</v>
      </c>
      <c r="O56" s="109">
        <f t="shared" ca="1" si="3"/>
        <v>0</v>
      </c>
      <c r="P56" s="7">
        <f t="shared" ca="1" si="34"/>
        <v>0</v>
      </c>
      <c r="Q56" s="7">
        <f t="shared" ca="1" si="4"/>
        <v>877000</v>
      </c>
      <c r="R56" s="30"/>
      <c r="S56" s="30"/>
      <c r="T56" s="30">
        <f t="shared" ca="1" si="14"/>
        <v>0</v>
      </c>
      <c r="U56" s="32">
        <f t="shared" ca="1" si="15"/>
        <v>0</v>
      </c>
      <c r="V56" s="32">
        <f t="shared" ca="1" si="16"/>
        <v>40.516875000000113</v>
      </c>
      <c r="W56" s="32">
        <f t="shared" ca="1" si="17"/>
        <v>2440.9167458446032</v>
      </c>
      <c r="X56" s="32">
        <f t="shared" ca="1" si="18"/>
        <v>2440.9167458446032</v>
      </c>
      <c r="Y56" s="7">
        <f t="shared" ca="1" si="19"/>
        <v>0</v>
      </c>
      <c r="Z56" s="7">
        <f t="shared" ca="1" si="20"/>
        <v>0</v>
      </c>
      <c r="AA56" s="133">
        <f t="shared" ca="1" si="21"/>
        <v>0.74713127776757948</v>
      </c>
      <c r="AB56" s="52">
        <f t="shared" ca="1" si="22"/>
        <v>8.9869548119125842E-4</v>
      </c>
      <c r="AC56" s="53">
        <f t="shared" ca="1" si="23"/>
        <v>5.1430128318229462E-3</v>
      </c>
      <c r="AD56" s="52">
        <f t="shared" ca="1" si="35"/>
        <v>6.7552168590890389E-4</v>
      </c>
      <c r="AE56" s="54">
        <f t="shared" ca="1" si="36"/>
        <v>3.8623699669160317E-3</v>
      </c>
      <c r="AF56" s="7">
        <f t="shared" ca="1" si="24"/>
        <v>0</v>
      </c>
      <c r="AG56" s="7">
        <f t="shared" ca="1" si="25"/>
        <v>592.43251854210871</v>
      </c>
      <c r="AH56" s="48"/>
      <c r="AI56" s="30"/>
      <c r="AJ56" s="7">
        <f t="shared" ca="1" si="37"/>
        <v>0</v>
      </c>
      <c r="AK56" s="7">
        <f t="shared" ca="1" si="26"/>
        <v>0</v>
      </c>
      <c r="AL56" s="32">
        <f t="shared" ca="1" si="27"/>
        <v>30.455285778760434</v>
      </c>
      <c r="AM56" s="158">
        <f t="shared" ca="1" si="28"/>
        <v>1.6488921953162219</v>
      </c>
      <c r="AN56" s="7">
        <f t="shared" ca="1" si="38"/>
        <v>32.104177974076656</v>
      </c>
      <c r="AO56" s="7">
        <f t="shared" ca="1" si="29"/>
        <v>0</v>
      </c>
      <c r="AP56" s="7">
        <f t="shared" ca="1" si="30"/>
        <v>0</v>
      </c>
      <c r="AQ56" s="7">
        <f t="shared" ca="1" si="39"/>
        <v>0</v>
      </c>
      <c r="AR56" s="143">
        <f t="shared" ca="1" si="31"/>
        <v>-0.18433724088467793</v>
      </c>
      <c r="AS56" s="167">
        <f t="shared" ca="1" si="40"/>
        <v>-624.72103375707002</v>
      </c>
    </row>
    <row r="57" spans="1:45">
      <c r="A57" s="35">
        <f t="shared" si="32"/>
        <v>50</v>
      </c>
      <c r="B57" s="25">
        <f t="shared" si="33"/>
        <v>46446</v>
      </c>
      <c r="C57" s="34">
        <f t="shared" ca="1" si="5"/>
        <v>15.833333999999999</v>
      </c>
      <c r="D57" s="26">
        <f t="shared" ca="1" si="6"/>
        <v>65.833333999999994</v>
      </c>
      <c r="E57" s="35">
        <f t="shared" ca="1" si="0"/>
        <v>190</v>
      </c>
      <c r="F57" s="25">
        <f t="shared" ca="1" si="7"/>
        <v>46419</v>
      </c>
      <c r="G57" s="25">
        <f t="shared" ca="1" si="8"/>
        <v>46143</v>
      </c>
      <c r="H57" s="41">
        <f t="shared" ca="1" si="9"/>
        <v>1</v>
      </c>
      <c r="I57" s="41">
        <f t="shared" ca="1" si="10"/>
        <v>0</v>
      </c>
      <c r="J57" s="41">
        <f t="shared" ca="1" si="11"/>
        <v>0</v>
      </c>
      <c r="K57" s="41">
        <f t="shared" ca="1" si="12"/>
        <v>0</v>
      </c>
      <c r="L57" s="169">
        <f t="shared" si="13"/>
        <v>1.225430671406377</v>
      </c>
      <c r="M57" s="101">
        <f t="shared" si="1"/>
        <v>2027</v>
      </c>
      <c r="N57" s="29">
        <f t="shared" ca="1" si="2"/>
        <v>877000</v>
      </c>
      <c r="O57" s="109">
        <f t="shared" ca="1" si="3"/>
        <v>0</v>
      </c>
      <c r="P57" s="7">
        <f t="shared" ca="1" si="34"/>
        <v>0</v>
      </c>
      <c r="Q57" s="7">
        <f t="shared" ca="1" si="4"/>
        <v>877000</v>
      </c>
      <c r="R57" s="30"/>
      <c r="S57" s="30"/>
      <c r="T57" s="30">
        <f t="shared" ca="1" si="14"/>
        <v>0</v>
      </c>
      <c r="U57" s="32">
        <f t="shared" ca="1" si="15"/>
        <v>0</v>
      </c>
      <c r="V57" s="32">
        <f t="shared" ca="1" si="16"/>
        <v>40.681945764076715</v>
      </c>
      <c r="W57" s="32">
        <f t="shared" ca="1" si="17"/>
        <v>2450.8613428127537</v>
      </c>
      <c r="X57" s="32">
        <f t="shared" ca="1" si="18"/>
        <v>2450.8613428127537</v>
      </c>
      <c r="Y57" s="7">
        <f t="shared" ca="1" si="19"/>
        <v>0</v>
      </c>
      <c r="Z57" s="7">
        <f t="shared" ca="1" si="20"/>
        <v>0</v>
      </c>
      <c r="AA57" s="133">
        <f t="shared" ca="1" si="21"/>
        <v>0.74262078175833091</v>
      </c>
      <c r="AB57" s="52">
        <f t="shared" ca="1" si="22"/>
        <v>8.9869548119125842E-4</v>
      </c>
      <c r="AC57" s="53">
        <f t="shared" ca="1" si="23"/>
        <v>5.1430128318229462E-3</v>
      </c>
      <c r="AD57" s="52">
        <f t="shared" ca="1" si="35"/>
        <v>6.714435031863746E-4</v>
      </c>
      <c r="AE57" s="54">
        <f t="shared" ca="1" si="36"/>
        <v>3.8390525060622033E-3</v>
      </c>
      <c r="AF57" s="7">
        <f t="shared" ca="1" si="24"/>
        <v>0</v>
      </c>
      <c r="AG57" s="7">
        <f t="shared" ca="1" si="25"/>
        <v>588.8559522944505</v>
      </c>
      <c r="AH57" s="48"/>
      <c r="AI57" s="30"/>
      <c r="AJ57" s="7">
        <f t="shared" ca="1" si="37"/>
        <v>0</v>
      </c>
      <c r="AK57" s="7">
        <f t="shared" ca="1" si="26"/>
        <v>0</v>
      </c>
      <c r="AL57" s="32">
        <f t="shared" ca="1" si="27"/>
        <v>30.394754120786004</v>
      </c>
      <c r="AM57" s="158">
        <f t="shared" ca="1" si="28"/>
        <v>1.6456149258422574</v>
      </c>
      <c r="AN57" s="7">
        <f t="shared" ca="1" si="38"/>
        <v>32.040369046628264</v>
      </c>
      <c r="AO57" s="7">
        <f t="shared" ca="1" si="29"/>
        <v>0</v>
      </c>
      <c r="AP57" s="7">
        <f t="shared" ca="1" si="30"/>
        <v>0</v>
      </c>
      <c r="AQ57" s="7">
        <f t="shared" ca="1" si="39"/>
        <v>0</v>
      </c>
      <c r="AR57" s="143">
        <f t="shared" ca="1" si="31"/>
        <v>-0.18397085985978001</v>
      </c>
      <c r="AS57" s="167">
        <f t="shared" ca="1" si="40"/>
        <v>-621.08029220093852</v>
      </c>
    </row>
    <row r="58" spans="1:45">
      <c r="A58" s="35">
        <f t="shared" si="32"/>
        <v>51</v>
      </c>
      <c r="B58" s="25">
        <f t="shared" si="33"/>
        <v>46477</v>
      </c>
      <c r="C58" s="34">
        <f t="shared" ca="1" si="5"/>
        <v>15.916666999999999</v>
      </c>
      <c r="D58" s="26">
        <f t="shared" ca="1" si="6"/>
        <v>65.916667000000004</v>
      </c>
      <c r="E58" s="35">
        <f t="shared" ca="1" si="0"/>
        <v>191</v>
      </c>
      <c r="F58" s="25">
        <f t="shared" ca="1" si="7"/>
        <v>46447</v>
      </c>
      <c r="G58" s="25">
        <f t="shared" ca="1" si="8"/>
        <v>46143</v>
      </c>
      <c r="H58" s="41">
        <f t="shared" ca="1" si="9"/>
        <v>1</v>
      </c>
      <c r="I58" s="41">
        <f t="shared" ca="1" si="10"/>
        <v>0</v>
      </c>
      <c r="J58" s="41">
        <f t="shared" ca="1" si="11"/>
        <v>0</v>
      </c>
      <c r="K58" s="41">
        <f t="shared" ca="1" si="12"/>
        <v>0</v>
      </c>
      <c r="L58" s="169">
        <f t="shared" si="13"/>
        <v>1.2304232276499658</v>
      </c>
      <c r="M58" s="101">
        <f t="shared" si="1"/>
        <v>2027</v>
      </c>
      <c r="N58" s="29">
        <f t="shared" ca="1" si="2"/>
        <v>877000</v>
      </c>
      <c r="O58" s="109">
        <f t="shared" ca="1" si="3"/>
        <v>0</v>
      </c>
      <c r="P58" s="7">
        <f t="shared" ca="1" si="34"/>
        <v>0</v>
      </c>
      <c r="Q58" s="7">
        <f t="shared" ca="1" si="4"/>
        <v>877000</v>
      </c>
      <c r="R58" s="30"/>
      <c r="S58" s="30"/>
      <c r="T58" s="30">
        <f t="shared" ca="1" si="14"/>
        <v>0</v>
      </c>
      <c r="U58" s="32">
        <f t="shared" ca="1" si="15"/>
        <v>0</v>
      </c>
      <c r="V58" s="32">
        <f t="shared" ca="1" si="16"/>
        <v>40.847689046879232</v>
      </c>
      <c r="W58" s="32">
        <f t="shared" ca="1" si="17"/>
        <v>2460.8464552999317</v>
      </c>
      <c r="X58" s="32">
        <f t="shared" ca="1" si="18"/>
        <v>2460.8464552999317</v>
      </c>
      <c r="Y58" s="7">
        <f t="shared" ca="1" si="19"/>
        <v>0</v>
      </c>
      <c r="Z58" s="7">
        <f t="shared" ca="1" si="20"/>
        <v>0</v>
      </c>
      <c r="AA58" s="133">
        <f t="shared" ca="1" si="21"/>
        <v>0.73813751600279387</v>
      </c>
      <c r="AB58" s="52">
        <f t="shared" ca="1" si="22"/>
        <v>8.9869548119125842E-4</v>
      </c>
      <c r="AC58" s="53">
        <f t="shared" ca="1" si="23"/>
        <v>5.1430128318229462E-3</v>
      </c>
      <c r="AD58" s="52">
        <f t="shared" ca="1" si="35"/>
        <v>6.6738994080493168E-4</v>
      </c>
      <c r="AE58" s="54">
        <f t="shared" ca="1" si="36"/>
        <v>3.8158758147320941E-3</v>
      </c>
      <c r="AF58" s="7">
        <f t="shared" ca="1" si="24"/>
        <v>0</v>
      </c>
      <c r="AG58" s="7">
        <f t="shared" ca="1" si="25"/>
        <v>585.30097808592507</v>
      </c>
      <c r="AH58" s="48"/>
      <c r="AI58" s="30"/>
      <c r="AJ58" s="7">
        <f t="shared" ca="1" si="37"/>
        <v>0</v>
      </c>
      <c r="AK58" s="7">
        <f t="shared" ca="1" si="26"/>
        <v>0</v>
      </c>
      <c r="AL58" s="32">
        <f t="shared" ca="1" si="27"/>
        <v>30.334342773014665</v>
      </c>
      <c r="AM58" s="158">
        <f t="shared" ca="1" si="28"/>
        <v>1.6423441701326473</v>
      </c>
      <c r="AN58" s="7">
        <f t="shared" ca="1" si="38"/>
        <v>31.976686943147314</v>
      </c>
      <c r="AO58" s="7">
        <f t="shared" ca="1" si="29"/>
        <v>0</v>
      </c>
      <c r="AP58" s="7">
        <f t="shared" ca="1" si="30"/>
        <v>0</v>
      </c>
      <c r="AQ58" s="7">
        <f t="shared" ca="1" si="39"/>
        <v>0</v>
      </c>
      <c r="AR58" s="143">
        <f t="shared" ca="1" si="31"/>
        <v>-0.18360520703855251</v>
      </c>
      <c r="AS58" s="167">
        <f t="shared" ca="1" si="40"/>
        <v>-617.46127023611098</v>
      </c>
    </row>
    <row r="59" spans="1:45">
      <c r="A59" s="35">
        <f t="shared" si="32"/>
        <v>52</v>
      </c>
      <c r="B59" s="25">
        <f t="shared" si="33"/>
        <v>46507</v>
      </c>
      <c r="C59" s="34">
        <f t="shared" ca="1" si="5"/>
        <v>16</v>
      </c>
      <c r="D59" s="26">
        <f t="shared" ca="1" si="6"/>
        <v>66</v>
      </c>
      <c r="E59" s="35">
        <f t="shared" ca="1" si="0"/>
        <v>192</v>
      </c>
      <c r="F59" s="25">
        <f t="shared" ca="1" si="7"/>
        <v>46478</v>
      </c>
      <c r="G59" s="25">
        <f t="shared" ca="1" si="8"/>
        <v>46143</v>
      </c>
      <c r="H59" s="41">
        <f t="shared" ca="1" si="9"/>
        <v>1</v>
      </c>
      <c r="I59" s="41">
        <f t="shared" ca="1" si="10"/>
        <v>0</v>
      </c>
      <c r="J59" s="41">
        <f t="shared" ca="1" si="11"/>
        <v>0</v>
      </c>
      <c r="K59" s="41">
        <f t="shared" ca="1" si="12"/>
        <v>0</v>
      </c>
      <c r="L59" s="169">
        <f t="shared" si="13"/>
        <v>1.2354361241856879</v>
      </c>
      <c r="M59" s="101">
        <f t="shared" si="1"/>
        <v>2028</v>
      </c>
      <c r="N59" s="29">
        <f t="shared" ca="1" si="2"/>
        <v>877000</v>
      </c>
      <c r="O59" s="109">
        <f t="shared" ca="1" si="3"/>
        <v>0</v>
      </c>
      <c r="P59" s="7">
        <f t="shared" ca="1" si="34"/>
        <v>0</v>
      </c>
      <c r="Q59" s="7">
        <f t="shared" ca="1" si="4"/>
        <v>877000</v>
      </c>
      <c r="R59" s="30"/>
      <c r="S59" s="30"/>
      <c r="T59" s="30">
        <f t="shared" ca="1" si="14"/>
        <v>0</v>
      </c>
      <c r="U59" s="32">
        <f t="shared" ca="1" si="15"/>
        <v>0</v>
      </c>
      <c r="V59" s="32">
        <f t="shared" ca="1" si="16"/>
        <v>41.014107588332195</v>
      </c>
      <c r="W59" s="32">
        <f t="shared" ca="1" si="17"/>
        <v>2470.8722483713759</v>
      </c>
      <c r="X59" s="32">
        <f t="shared" ca="1" si="18"/>
        <v>2470.8722483713759</v>
      </c>
      <c r="Y59" s="7">
        <f t="shared" ca="1" si="19"/>
        <v>0</v>
      </c>
      <c r="Z59" s="7">
        <f t="shared" ca="1" si="20"/>
        <v>0</v>
      </c>
      <c r="AA59" s="133">
        <f t="shared" ca="1" si="21"/>
        <v>0.73362779767774378</v>
      </c>
      <c r="AB59" s="52">
        <f t="shared" ca="1" si="22"/>
        <v>9.7157499152611404E-4</v>
      </c>
      <c r="AC59" s="53">
        <f t="shared" ca="1" si="23"/>
        <v>5.1430128318229462E-3</v>
      </c>
      <c r="AD59" s="52">
        <f t="shared" ca="1" si="35"/>
        <v>7.171559508555213E-4</v>
      </c>
      <c r="AE59" s="54">
        <f t="shared" ca="1" si="36"/>
        <v>3.792562374194616E-3</v>
      </c>
      <c r="AF59" s="7">
        <f t="shared" ca="1" si="24"/>
        <v>0</v>
      </c>
      <c r="AG59" s="7">
        <f t="shared" ca="1" si="25"/>
        <v>628.94576890029214</v>
      </c>
      <c r="AH59" s="48"/>
      <c r="AI59" s="30"/>
      <c r="AJ59" s="7">
        <f t="shared" ca="1" si="37"/>
        <v>0</v>
      </c>
      <c r="AK59" s="7">
        <f t="shared" ca="1" si="26"/>
        <v>0</v>
      </c>
      <c r="AL59" s="32">
        <f t="shared" ca="1" si="27"/>
        <v>30.274051496322866</v>
      </c>
      <c r="AM59" s="158">
        <f t="shared" ca="1" si="28"/>
        <v>1.7720007367232939</v>
      </c>
      <c r="AN59" s="7">
        <f t="shared" ca="1" si="38"/>
        <v>32.046052233046161</v>
      </c>
      <c r="AO59" s="7">
        <f t="shared" ca="1" si="29"/>
        <v>0</v>
      </c>
      <c r="AP59" s="7">
        <f t="shared" ca="1" si="30"/>
        <v>0</v>
      </c>
      <c r="AQ59" s="7">
        <f t="shared" ca="1" si="39"/>
        <v>0</v>
      </c>
      <c r="AR59" s="143">
        <f t="shared" ca="1" si="31"/>
        <v>-0.18324028097364814</v>
      </c>
      <c r="AS59" s="167">
        <f t="shared" ca="1" si="40"/>
        <v>-661.17506141431193</v>
      </c>
    </row>
    <row r="60" spans="1:45">
      <c r="A60" s="35">
        <f t="shared" si="32"/>
        <v>53</v>
      </c>
      <c r="B60" s="25">
        <f t="shared" si="33"/>
        <v>46538</v>
      </c>
      <c r="C60" s="34">
        <f t="shared" ca="1" si="5"/>
        <v>16.083334000000001</v>
      </c>
      <c r="D60" s="26">
        <f t="shared" ca="1" si="6"/>
        <v>66.083334000000008</v>
      </c>
      <c r="E60" s="35">
        <f t="shared" ca="1" si="0"/>
        <v>193</v>
      </c>
      <c r="F60" s="25">
        <f t="shared" ca="1" si="7"/>
        <v>46508</v>
      </c>
      <c r="G60" s="25">
        <f t="shared" ca="1" si="8"/>
        <v>46508</v>
      </c>
      <c r="H60" s="41">
        <f t="shared" ca="1" si="9"/>
        <v>1</v>
      </c>
      <c r="I60" s="41">
        <f t="shared" ca="1" si="10"/>
        <v>0</v>
      </c>
      <c r="J60" s="41">
        <f t="shared" ca="1" si="11"/>
        <v>0</v>
      </c>
      <c r="K60" s="41">
        <f t="shared" ca="1" si="12"/>
        <v>1</v>
      </c>
      <c r="L60" s="169">
        <f t="shared" si="13"/>
        <v>1.2404694438824111</v>
      </c>
      <c r="M60" s="101">
        <f t="shared" si="1"/>
        <v>2028</v>
      </c>
      <c r="N60" s="29">
        <f t="shared" ca="1" si="2"/>
        <v>877000</v>
      </c>
      <c r="O60" s="109">
        <f t="shared" ca="1" si="3"/>
        <v>0</v>
      </c>
      <c r="P60" s="7">
        <f t="shared" ca="1" si="34"/>
        <v>0</v>
      </c>
      <c r="Q60" s="7">
        <f t="shared" ca="1" si="4"/>
        <v>877000</v>
      </c>
      <c r="R60" s="30"/>
      <c r="S60" s="30"/>
      <c r="T60" s="30">
        <f t="shared" ca="1" si="14"/>
        <v>0</v>
      </c>
      <c r="U60" s="32">
        <f t="shared" ca="1" si="15"/>
        <v>0</v>
      </c>
      <c r="V60" s="32">
        <f t="shared" ca="1" si="16"/>
        <v>41.181204139522933</v>
      </c>
      <c r="W60" s="32">
        <f t="shared" ca="1" si="17"/>
        <v>2480.9388877648221</v>
      </c>
      <c r="X60" s="32">
        <f t="shared" ca="1" si="18"/>
        <v>2480.9388877648221</v>
      </c>
      <c r="Y60" s="7">
        <f t="shared" ca="1" si="19"/>
        <v>0</v>
      </c>
      <c r="Z60" s="7">
        <f t="shared" ca="1" si="20"/>
        <v>0</v>
      </c>
      <c r="AA60" s="133">
        <f t="shared" ca="1" si="21"/>
        <v>0.72914563188718806</v>
      </c>
      <c r="AB60" s="52">
        <f t="shared" ca="1" si="22"/>
        <v>9.7157499152611404E-4</v>
      </c>
      <c r="AC60" s="53">
        <f t="shared" ca="1" si="23"/>
        <v>5.1430128318229462E-3</v>
      </c>
      <c r="AD60" s="52">
        <f t="shared" ca="1" si="35"/>
        <v>7.1277442131207562E-4</v>
      </c>
      <c r="AE60" s="54">
        <f t="shared" ca="1" si="36"/>
        <v>3.7693913692436413E-3</v>
      </c>
      <c r="AF60" s="7">
        <f t="shared" ca="1" si="24"/>
        <v>0</v>
      </c>
      <c r="AG60" s="7">
        <f t="shared" ca="1" si="25"/>
        <v>625.10316749069034</v>
      </c>
      <c r="AH60" s="48"/>
      <c r="AI60" s="30"/>
      <c r="AJ60" s="7">
        <f t="shared" ca="1" si="37"/>
        <v>0</v>
      </c>
      <c r="AK60" s="7">
        <f t="shared" ca="1" si="26"/>
        <v>0</v>
      </c>
      <c r="AL60" s="32">
        <f t="shared" ca="1" si="27"/>
        <v>30.211676098595795</v>
      </c>
      <c r="AM60" s="158">
        <f t="shared" ca="1" si="28"/>
        <v>1.7683497800371957</v>
      </c>
      <c r="AN60" s="7">
        <f t="shared" ca="1" si="38"/>
        <v>31.98002587863299</v>
      </c>
      <c r="AO60" s="7">
        <f t="shared" ca="1" si="29"/>
        <v>0</v>
      </c>
      <c r="AP60" s="7">
        <f t="shared" ca="1" si="30"/>
        <v>0</v>
      </c>
      <c r="AQ60" s="7">
        <f t="shared" ca="1" si="39"/>
        <v>0</v>
      </c>
      <c r="AR60" s="143">
        <f t="shared" ca="1" si="31"/>
        <v>-0.18286274031290309</v>
      </c>
      <c r="AS60" s="167">
        <f t="shared" ca="1" si="40"/>
        <v>-657.26605610963622</v>
      </c>
    </row>
    <row r="61" spans="1:45">
      <c r="A61" s="35">
        <f t="shared" si="32"/>
        <v>54</v>
      </c>
      <c r="B61" s="25">
        <f t="shared" si="33"/>
        <v>46568</v>
      </c>
      <c r="C61" s="34">
        <f t="shared" ca="1" si="5"/>
        <v>16.166667</v>
      </c>
      <c r="D61" s="26">
        <f t="shared" ca="1" si="6"/>
        <v>66.166667000000004</v>
      </c>
      <c r="E61" s="35">
        <f t="shared" ca="1" si="0"/>
        <v>194</v>
      </c>
      <c r="F61" s="25">
        <f t="shared" ca="1" si="7"/>
        <v>46539</v>
      </c>
      <c r="G61" s="25">
        <f t="shared" ca="1" si="8"/>
        <v>46508</v>
      </c>
      <c r="H61" s="41">
        <f t="shared" ca="1" si="9"/>
        <v>1</v>
      </c>
      <c r="I61" s="41">
        <f t="shared" ca="1" si="10"/>
        <v>0</v>
      </c>
      <c r="J61" s="41">
        <f t="shared" ca="1" si="11"/>
        <v>0</v>
      </c>
      <c r="K61" s="41">
        <f t="shared" ca="1" si="12"/>
        <v>0</v>
      </c>
      <c r="L61" s="169">
        <f t="shared" si="13"/>
        <v>1.2455232699466214</v>
      </c>
      <c r="M61" s="101">
        <f t="shared" si="1"/>
        <v>2028</v>
      </c>
      <c r="N61" s="29">
        <f t="shared" ca="1" si="2"/>
        <v>877000</v>
      </c>
      <c r="O61" s="109">
        <f t="shared" ca="1" si="3"/>
        <v>0</v>
      </c>
      <c r="P61" s="7">
        <f t="shared" ca="1" si="34"/>
        <v>0</v>
      </c>
      <c r="Q61" s="7">
        <f t="shared" ca="1" si="4"/>
        <v>877000</v>
      </c>
      <c r="R61" s="30"/>
      <c r="S61" s="30"/>
      <c r="T61" s="30">
        <f t="shared" ca="1" si="14"/>
        <v>0</v>
      </c>
      <c r="U61" s="32">
        <f t="shared" ca="1" si="15"/>
        <v>0</v>
      </c>
      <c r="V61" s="32">
        <f t="shared" ca="1" si="16"/>
        <v>41.348981462747034</v>
      </c>
      <c r="W61" s="32">
        <f t="shared" ca="1" si="17"/>
        <v>2491.0465398932429</v>
      </c>
      <c r="X61" s="32">
        <f t="shared" ca="1" si="18"/>
        <v>2491.0465398932429</v>
      </c>
      <c r="Y61" s="7">
        <f t="shared" ca="1" si="19"/>
        <v>0</v>
      </c>
      <c r="Z61" s="7">
        <f t="shared" ca="1" si="20"/>
        <v>0</v>
      </c>
      <c r="AA61" s="133">
        <f t="shared" ca="1" si="21"/>
        <v>0.72469085029641001</v>
      </c>
      <c r="AB61" s="52">
        <f t="shared" ca="1" si="22"/>
        <v>9.7157499152611404E-4</v>
      </c>
      <c r="AC61" s="53">
        <f t="shared" ca="1" si="23"/>
        <v>5.1430128318229462E-3</v>
      </c>
      <c r="AD61" s="52">
        <f t="shared" ca="1" si="35"/>
        <v>7.0841966112209778E-4</v>
      </c>
      <c r="AE61" s="54">
        <f t="shared" ca="1" si="36"/>
        <v>3.7463619296559921E-3</v>
      </c>
      <c r="AF61" s="7">
        <f t="shared" ca="1" si="24"/>
        <v>0</v>
      </c>
      <c r="AG61" s="7">
        <f t="shared" ca="1" si="25"/>
        <v>621.28404280407972</v>
      </c>
      <c r="AH61" s="48"/>
      <c r="AI61" s="30"/>
      <c r="AJ61" s="7">
        <f t="shared" ca="1" si="37"/>
        <v>0</v>
      </c>
      <c r="AK61" s="7">
        <f t="shared" ca="1" si="26"/>
        <v>0</v>
      </c>
      <c r="AL61" s="32">
        <f t="shared" ca="1" si="27"/>
        <v>30.149429216546313</v>
      </c>
      <c r="AM61" s="158">
        <f t="shared" ca="1" si="28"/>
        <v>1.7647063456305454</v>
      </c>
      <c r="AN61" s="7">
        <f t="shared" ca="1" si="38"/>
        <v>31.91413556217686</v>
      </c>
      <c r="AO61" s="7">
        <f t="shared" ca="1" si="29"/>
        <v>0</v>
      </c>
      <c r="AP61" s="7">
        <f t="shared" ca="1" si="30"/>
        <v>0</v>
      </c>
      <c r="AQ61" s="7">
        <f t="shared" ca="1" si="39"/>
        <v>0</v>
      </c>
      <c r="AR61" s="143">
        <f t="shared" ca="1" si="31"/>
        <v>-0.18248597752124746</v>
      </c>
      <c r="AS61" s="167">
        <f t="shared" ca="1" si="40"/>
        <v>-653.38066434377777</v>
      </c>
    </row>
    <row r="62" spans="1:45">
      <c r="A62" s="35">
        <f t="shared" si="32"/>
        <v>55</v>
      </c>
      <c r="B62" s="25">
        <f t="shared" si="33"/>
        <v>46599</v>
      </c>
      <c r="C62" s="34">
        <f t="shared" ca="1" si="5"/>
        <v>16.25</v>
      </c>
      <c r="D62" s="26">
        <f t="shared" ca="1" si="6"/>
        <v>66.25</v>
      </c>
      <c r="E62" s="35">
        <f t="shared" ca="1" si="0"/>
        <v>195</v>
      </c>
      <c r="F62" s="25">
        <f t="shared" ca="1" si="7"/>
        <v>46569</v>
      </c>
      <c r="G62" s="25">
        <f t="shared" ca="1" si="8"/>
        <v>46508</v>
      </c>
      <c r="H62" s="41">
        <f t="shared" ca="1" si="9"/>
        <v>1</v>
      </c>
      <c r="I62" s="41">
        <f t="shared" ca="1" si="10"/>
        <v>0</v>
      </c>
      <c r="J62" s="41">
        <f t="shared" ca="1" si="11"/>
        <v>0</v>
      </c>
      <c r="K62" s="41">
        <f t="shared" ca="1" si="12"/>
        <v>0</v>
      </c>
      <c r="L62" s="169">
        <f t="shared" si="13"/>
        <v>1.2505976859237984</v>
      </c>
      <c r="M62" s="101">
        <f t="shared" si="1"/>
        <v>2028</v>
      </c>
      <c r="N62" s="29">
        <f t="shared" ca="1" si="2"/>
        <v>877000</v>
      </c>
      <c r="O62" s="109">
        <f t="shared" ca="1" si="3"/>
        <v>0</v>
      </c>
      <c r="P62" s="7">
        <f t="shared" ca="1" si="34"/>
        <v>0</v>
      </c>
      <c r="Q62" s="7">
        <f t="shared" ca="1" si="4"/>
        <v>877000</v>
      </c>
      <c r="R62" s="30"/>
      <c r="S62" s="30"/>
      <c r="T62" s="30">
        <f t="shared" ca="1" si="14"/>
        <v>0</v>
      </c>
      <c r="U62" s="32">
        <f t="shared" ca="1" si="15"/>
        <v>0</v>
      </c>
      <c r="V62" s="32">
        <f t="shared" ca="1" si="16"/>
        <v>41.517442331554044</v>
      </c>
      <c r="W62" s="32">
        <f t="shared" ca="1" si="17"/>
        <v>2501.1953718475966</v>
      </c>
      <c r="X62" s="32">
        <f t="shared" ca="1" si="18"/>
        <v>2501.1953718475966</v>
      </c>
      <c r="Y62" s="7">
        <f t="shared" ca="1" si="19"/>
        <v>0</v>
      </c>
      <c r="Z62" s="7">
        <f t="shared" ca="1" si="20"/>
        <v>0</v>
      </c>
      <c r="AA62" s="133">
        <f t="shared" ca="1" si="21"/>
        <v>0.72026328559914898</v>
      </c>
      <c r="AB62" s="52">
        <f t="shared" ca="1" si="22"/>
        <v>9.7157499152611404E-4</v>
      </c>
      <c r="AC62" s="53">
        <f t="shared" ca="1" si="23"/>
        <v>5.1430128318229462E-3</v>
      </c>
      <c r="AD62" s="52">
        <f t="shared" ca="1" si="35"/>
        <v>7.0409150673578691E-4</v>
      </c>
      <c r="AE62" s="54">
        <f t="shared" ca="1" si="36"/>
        <v>3.7234731905251991E-3</v>
      </c>
      <c r="AF62" s="7">
        <f t="shared" ca="1" si="24"/>
        <v>0</v>
      </c>
      <c r="AG62" s="7">
        <f t="shared" ca="1" si="25"/>
        <v>617.48825140728513</v>
      </c>
      <c r="AH62" s="48"/>
      <c r="AI62" s="30"/>
      <c r="AJ62" s="7">
        <f t="shared" ca="1" si="37"/>
        <v>0</v>
      </c>
      <c r="AK62" s="7">
        <f t="shared" ca="1" si="26"/>
        <v>0</v>
      </c>
      <c r="AL62" s="32">
        <f t="shared" ca="1" si="27"/>
        <v>30.087310585386067</v>
      </c>
      <c r="AM62" s="158">
        <f t="shared" ca="1" si="28"/>
        <v>1.7610704180047512</v>
      </c>
      <c r="AN62" s="7">
        <f t="shared" ca="1" si="38"/>
        <v>31.84838100339082</v>
      </c>
      <c r="AO62" s="7">
        <f t="shared" ca="1" si="29"/>
        <v>0</v>
      </c>
      <c r="AP62" s="7">
        <f t="shared" ca="1" si="30"/>
        <v>0</v>
      </c>
      <c r="AQ62" s="7">
        <f t="shared" ca="1" si="39"/>
        <v>0</v>
      </c>
      <c r="AR62" s="143">
        <f t="shared" ca="1" si="31"/>
        <v>-0.18210999099599218</v>
      </c>
      <c r="AS62" s="167">
        <f t="shared" ca="1" si="40"/>
        <v>-649.51874240167194</v>
      </c>
    </row>
    <row r="63" spans="1:45">
      <c r="A63" s="35">
        <f t="shared" si="32"/>
        <v>56</v>
      </c>
      <c r="B63" s="25">
        <f t="shared" si="33"/>
        <v>46630</v>
      </c>
      <c r="C63" s="34">
        <f t="shared" ca="1" si="5"/>
        <v>16.333334000000001</v>
      </c>
      <c r="D63" s="26">
        <f t="shared" ca="1" si="6"/>
        <v>66.333334000000008</v>
      </c>
      <c r="E63" s="35">
        <f t="shared" ca="1" si="0"/>
        <v>196</v>
      </c>
      <c r="F63" s="25">
        <f t="shared" ca="1" si="7"/>
        <v>46600</v>
      </c>
      <c r="G63" s="25">
        <f t="shared" ca="1" si="8"/>
        <v>46508</v>
      </c>
      <c r="H63" s="41">
        <f t="shared" ca="1" si="9"/>
        <v>1</v>
      </c>
      <c r="I63" s="41">
        <f t="shared" ca="1" si="10"/>
        <v>0</v>
      </c>
      <c r="J63" s="41">
        <f t="shared" ca="1" si="11"/>
        <v>0</v>
      </c>
      <c r="K63" s="41">
        <f t="shared" ca="1" si="12"/>
        <v>0</v>
      </c>
      <c r="L63" s="169">
        <f t="shared" si="13"/>
        <v>1.2556927756997962</v>
      </c>
      <c r="M63" s="101">
        <f t="shared" si="1"/>
        <v>2028</v>
      </c>
      <c r="N63" s="29">
        <f t="shared" ca="1" si="2"/>
        <v>877000</v>
      </c>
      <c r="O63" s="109">
        <f t="shared" ca="1" si="3"/>
        <v>0</v>
      </c>
      <c r="P63" s="7">
        <f t="shared" ca="1" si="34"/>
        <v>0</v>
      </c>
      <c r="Q63" s="7">
        <f t="shared" ca="1" si="4"/>
        <v>877000</v>
      </c>
      <c r="R63" s="30"/>
      <c r="S63" s="30"/>
      <c r="T63" s="30">
        <f t="shared" ca="1" si="14"/>
        <v>0</v>
      </c>
      <c r="U63" s="32">
        <f t="shared" ca="1" si="15"/>
        <v>0</v>
      </c>
      <c r="V63" s="32">
        <f t="shared" ca="1" si="16"/>
        <v>41.686589530793277</v>
      </c>
      <c r="W63" s="32">
        <f t="shared" ca="1" si="17"/>
        <v>2511.3855513995923</v>
      </c>
      <c r="X63" s="32">
        <f t="shared" ca="1" si="18"/>
        <v>2511.3855513995923</v>
      </c>
      <c r="Y63" s="7">
        <f t="shared" ca="1" si="19"/>
        <v>0</v>
      </c>
      <c r="Z63" s="7">
        <f t="shared" ca="1" si="20"/>
        <v>0</v>
      </c>
      <c r="AA63" s="133">
        <f t="shared" ca="1" si="21"/>
        <v>0.71586277151131739</v>
      </c>
      <c r="AB63" s="52">
        <f t="shared" ca="1" si="22"/>
        <v>9.7157499152611404E-4</v>
      </c>
      <c r="AC63" s="53">
        <f t="shared" ca="1" si="23"/>
        <v>5.1430128318229462E-3</v>
      </c>
      <c r="AD63" s="52">
        <f t="shared" ca="1" si="35"/>
        <v>6.9978979560256422E-4</v>
      </c>
      <c r="AE63" s="54">
        <f t="shared" ca="1" si="36"/>
        <v>3.700724292229016E-3</v>
      </c>
      <c r="AF63" s="7">
        <f t="shared" ca="1" si="24"/>
        <v>0</v>
      </c>
      <c r="AG63" s="7">
        <f t="shared" ca="1" si="25"/>
        <v>613.7156507434488</v>
      </c>
      <c r="AH63" s="48"/>
      <c r="AI63" s="30"/>
      <c r="AJ63" s="7">
        <f t="shared" ca="1" si="37"/>
        <v>0</v>
      </c>
      <c r="AK63" s="7">
        <f t="shared" ca="1" si="26"/>
        <v>0</v>
      </c>
      <c r="AL63" s="32">
        <f t="shared" ca="1" si="27"/>
        <v>30.025319940872251</v>
      </c>
      <c r="AM63" s="158">
        <f t="shared" ca="1" si="28"/>
        <v>1.7574419816931537</v>
      </c>
      <c r="AN63" s="7">
        <f t="shared" ca="1" si="38"/>
        <v>31.782761922565406</v>
      </c>
      <c r="AO63" s="7">
        <f t="shared" ca="1" si="29"/>
        <v>0</v>
      </c>
      <c r="AP63" s="7">
        <f t="shared" ca="1" si="30"/>
        <v>0</v>
      </c>
      <c r="AQ63" s="7">
        <f t="shared" ca="1" si="39"/>
        <v>0</v>
      </c>
      <c r="AR63" s="143">
        <f t="shared" ca="1" si="31"/>
        <v>-0.18173477913775019</v>
      </c>
      <c r="AS63" s="167">
        <f t="shared" ca="1" si="40"/>
        <v>-645.68014744515199</v>
      </c>
    </row>
    <row r="64" spans="1:45">
      <c r="A64" s="35">
        <f t="shared" si="32"/>
        <v>57</v>
      </c>
      <c r="B64" s="25">
        <f t="shared" si="33"/>
        <v>46660</v>
      </c>
      <c r="C64" s="34">
        <f t="shared" ca="1" si="5"/>
        <v>16.416667</v>
      </c>
      <c r="D64" s="26">
        <f t="shared" ca="1" si="6"/>
        <v>66.416667000000004</v>
      </c>
      <c r="E64" s="35">
        <f t="shared" ca="1" si="0"/>
        <v>197</v>
      </c>
      <c r="F64" s="25">
        <f t="shared" ca="1" si="7"/>
        <v>46631</v>
      </c>
      <c r="G64" s="25">
        <f t="shared" ca="1" si="8"/>
        <v>46508</v>
      </c>
      <c r="H64" s="41">
        <f t="shared" ca="1" si="9"/>
        <v>1</v>
      </c>
      <c r="I64" s="41">
        <f t="shared" ca="1" si="10"/>
        <v>0</v>
      </c>
      <c r="J64" s="41">
        <f t="shared" ca="1" si="11"/>
        <v>0</v>
      </c>
      <c r="K64" s="41">
        <f t="shared" ca="1" si="12"/>
        <v>0</v>
      </c>
      <c r="L64" s="169">
        <f t="shared" si="13"/>
        <v>1.2608086235022302</v>
      </c>
      <c r="M64" s="101">
        <f t="shared" si="1"/>
        <v>2028</v>
      </c>
      <c r="N64" s="29">
        <f t="shared" ca="1" si="2"/>
        <v>877000</v>
      </c>
      <c r="O64" s="109">
        <f t="shared" ca="1" si="3"/>
        <v>0</v>
      </c>
      <c r="P64" s="7">
        <f t="shared" ca="1" si="34"/>
        <v>0</v>
      </c>
      <c r="Q64" s="7">
        <f t="shared" ca="1" si="4"/>
        <v>877000</v>
      </c>
      <c r="R64" s="30"/>
      <c r="S64" s="30"/>
      <c r="T64" s="30">
        <f t="shared" ca="1" si="14"/>
        <v>0</v>
      </c>
      <c r="U64" s="32">
        <f t="shared" ca="1" si="15"/>
        <v>0</v>
      </c>
      <c r="V64" s="32">
        <f t="shared" ca="1" si="16"/>
        <v>41.856425856659868</v>
      </c>
      <c r="W64" s="32">
        <f t="shared" ca="1" si="17"/>
        <v>2521.6172470044603</v>
      </c>
      <c r="X64" s="32">
        <f t="shared" ca="1" si="18"/>
        <v>2521.6172470044603</v>
      </c>
      <c r="Y64" s="7">
        <f t="shared" ca="1" si="19"/>
        <v>0</v>
      </c>
      <c r="Z64" s="7">
        <f t="shared" ca="1" si="20"/>
        <v>0</v>
      </c>
      <c r="AA64" s="133">
        <f t="shared" ca="1" si="21"/>
        <v>0.71148914276475528</v>
      </c>
      <c r="AB64" s="52">
        <f t="shared" ca="1" si="22"/>
        <v>9.7157499152611404E-4</v>
      </c>
      <c r="AC64" s="53">
        <f t="shared" ca="1" si="23"/>
        <v>5.1430128318229462E-3</v>
      </c>
      <c r="AD64" s="52">
        <f t="shared" ca="1" si="35"/>
        <v>6.9551436616496873E-4</v>
      </c>
      <c r="AE64" s="54">
        <f t="shared" ca="1" si="36"/>
        <v>3.6781143803971393E-3</v>
      </c>
      <c r="AF64" s="7">
        <f t="shared" ca="1" si="24"/>
        <v>0</v>
      </c>
      <c r="AG64" s="7">
        <f t="shared" ca="1" si="25"/>
        <v>609.96609912667759</v>
      </c>
      <c r="AH64" s="48"/>
      <c r="AI64" s="30"/>
      <c r="AJ64" s="7">
        <f t="shared" ca="1" si="37"/>
        <v>0</v>
      </c>
      <c r="AK64" s="7">
        <f t="shared" ca="1" si="26"/>
        <v>0</v>
      </c>
      <c r="AL64" s="32">
        <f t="shared" ca="1" si="27"/>
        <v>29.9634570193065</v>
      </c>
      <c r="AM64" s="158">
        <f t="shared" ca="1" si="28"/>
        <v>1.7538210212609606</v>
      </c>
      <c r="AN64" s="7">
        <f t="shared" ca="1" si="38"/>
        <v>31.717278040567461</v>
      </c>
      <c r="AO64" s="7">
        <f t="shared" ca="1" si="29"/>
        <v>0</v>
      </c>
      <c r="AP64" s="7">
        <f t="shared" ca="1" si="30"/>
        <v>0</v>
      </c>
      <c r="AQ64" s="7">
        <f t="shared" ca="1" si="39"/>
        <v>0</v>
      </c>
      <c r="AR64" s="143">
        <f t="shared" ca="1" si="31"/>
        <v>-0.18136034035042978</v>
      </c>
      <c r="AS64" s="167">
        <f t="shared" ca="1" si="40"/>
        <v>-641.86473750759546</v>
      </c>
    </row>
    <row r="65" spans="1:45">
      <c r="A65" s="35">
        <f t="shared" si="32"/>
        <v>58</v>
      </c>
      <c r="B65" s="25">
        <f t="shared" si="33"/>
        <v>46691</v>
      </c>
      <c r="C65" s="34">
        <f t="shared" ca="1" si="5"/>
        <v>16.5</v>
      </c>
      <c r="D65" s="26">
        <f t="shared" ca="1" si="6"/>
        <v>66.5</v>
      </c>
      <c r="E65" s="35">
        <f t="shared" ca="1" si="0"/>
        <v>198</v>
      </c>
      <c r="F65" s="25">
        <f t="shared" ca="1" si="7"/>
        <v>46661</v>
      </c>
      <c r="G65" s="25">
        <f t="shared" ca="1" si="8"/>
        <v>46508</v>
      </c>
      <c r="H65" s="41">
        <f t="shared" ca="1" si="9"/>
        <v>1</v>
      </c>
      <c r="I65" s="41">
        <f t="shared" ca="1" si="10"/>
        <v>0</v>
      </c>
      <c r="J65" s="41">
        <f t="shared" ca="1" si="11"/>
        <v>0</v>
      </c>
      <c r="K65" s="41">
        <f t="shared" ca="1" si="12"/>
        <v>0</v>
      </c>
      <c r="L65" s="169">
        <f t="shared" si="13"/>
        <v>1.2659453139018697</v>
      </c>
      <c r="M65" s="101">
        <f t="shared" si="1"/>
        <v>2028</v>
      </c>
      <c r="N65" s="29">
        <f t="shared" ca="1" si="2"/>
        <v>877000</v>
      </c>
      <c r="O65" s="109">
        <f t="shared" ca="1" si="3"/>
        <v>0</v>
      </c>
      <c r="P65" s="7">
        <f t="shared" ca="1" si="34"/>
        <v>0</v>
      </c>
      <c r="Q65" s="7">
        <f t="shared" ca="1" si="4"/>
        <v>877000</v>
      </c>
      <c r="R65" s="30"/>
      <c r="S65" s="30"/>
      <c r="T65" s="30">
        <f t="shared" ca="1" si="14"/>
        <v>0</v>
      </c>
      <c r="U65" s="32">
        <f t="shared" ca="1" si="15"/>
        <v>0</v>
      </c>
      <c r="V65" s="32">
        <f t="shared" ca="1" si="16"/>
        <v>42.026954116741003</v>
      </c>
      <c r="W65" s="32">
        <f t="shared" ca="1" si="17"/>
        <v>2531.8906278037393</v>
      </c>
      <c r="X65" s="32">
        <f t="shared" ca="1" si="18"/>
        <v>2531.8906278037393</v>
      </c>
      <c r="Y65" s="7">
        <f t="shared" ca="1" si="19"/>
        <v>0</v>
      </c>
      <c r="Z65" s="7">
        <f t="shared" ca="1" si="20"/>
        <v>0</v>
      </c>
      <c r="AA65" s="133">
        <f t="shared" ca="1" si="21"/>
        <v>0.70714223510102359</v>
      </c>
      <c r="AB65" s="52">
        <f t="shared" ca="1" si="22"/>
        <v>9.7157499152611404E-4</v>
      </c>
      <c r="AC65" s="53">
        <f t="shared" ca="1" si="23"/>
        <v>5.1430128318229462E-3</v>
      </c>
      <c r="AD65" s="52">
        <f t="shared" ca="1" si="35"/>
        <v>6.912650578525893E-4</v>
      </c>
      <c r="AE65" s="54">
        <f t="shared" ca="1" si="36"/>
        <v>3.6556426058791179E-3</v>
      </c>
      <c r="AF65" s="7">
        <f t="shared" ca="1" si="24"/>
        <v>0</v>
      </c>
      <c r="AG65" s="7">
        <f t="shared" ca="1" si="25"/>
        <v>606.23945573672086</v>
      </c>
      <c r="AH65" s="48"/>
      <c r="AI65" s="30"/>
      <c r="AJ65" s="7">
        <f t="shared" ca="1" si="37"/>
        <v>0</v>
      </c>
      <c r="AK65" s="7">
        <f t="shared" ca="1" si="26"/>
        <v>0</v>
      </c>
      <c r="AL65" s="32">
        <f t="shared" ca="1" si="27"/>
        <v>29.901721557533758</v>
      </c>
      <c r="AM65" s="158">
        <f t="shared" ca="1" si="28"/>
        <v>1.7502075213051804</v>
      </c>
      <c r="AN65" s="7">
        <f t="shared" ca="1" si="38"/>
        <v>31.65192907883894</v>
      </c>
      <c r="AO65" s="7">
        <f t="shared" ca="1" si="29"/>
        <v>0</v>
      </c>
      <c r="AP65" s="7">
        <f t="shared" ca="1" si="30"/>
        <v>0</v>
      </c>
      <c r="AQ65" s="7">
        <f t="shared" ca="1" si="39"/>
        <v>0</v>
      </c>
      <c r="AR65" s="143">
        <f t="shared" ca="1" si="31"/>
        <v>-0.18098667304122773</v>
      </c>
      <c r="AS65" s="167">
        <f t="shared" ca="1" si="40"/>
        <v>-638.07237148860111</v>
      </c>
    </row>
    <row r="66" spans="1:45">
      <c r="A66" s="35">
        <f t="shared" si="32"/>
        <v>59</v>
      </c>
      <c r="B66" s="25">
        <f t="shared" si="33"/>
        <v>46721</v>
      </c>
      <c r="C66" s="34">
        <f t="shared" ca="1" si="5"/>
        <v>16.583334000000001</v>
      </c>
      <c r="D66" s="26">
        <f t="shared" ca="1" si="6"/>
        <v>66.583334000000008</v>
      </c>
      <c r="E66" s="35">
        <f t="shared" ca="1" si="0"/>
        <v>199</v>
      </c>
      <c r="F66" s="25">
        <f t="shared" ca="1" si="7"/>
        <v>46692</v>
      </c>
      <c r="G66" s="25">
        <f t="shared" ca="1" si="8"/>
        <v>46508</v>
      </c>
      <c r="H66" s="41">
        <f t="shared" ca="1" si="9"/>
        <v>1</v>
      </c>
      <c r="I66" s="41">
        <f t="shared" ca="1" si="10"/>
        <v>0</v>
      </c>
      <c r="J66" s="41">
        <f t="shared" ca="1" si="11"/>
        <v>0</v>
      </c>
      <c r="K66" s="41">
        <f t="shared" ca="1" si="12"/>
        <v>0</v>
      </c>
      <c r="L66" s="169">
        <f t="shared" si="13"/>
        <v>1.2711029318140354</v>
      </c>
      <c r="M66" s="101">
        <f t="shared" si="1"/>
        <v>2028</v>
      </c>
      <c r="N66" s="29">
        <f t="shared" ca="1" si="2"/>
        <v>877000</v>
      </c>
      <c r="O66" s="109">
        <f t="shared" ca="1" si="3"/>
        <v>0</v>
      </c>
      <c r="P66" s="7">
        <f t="shared" ca="1" si="34"/>
        <v>0</v>
      </c>
      <c r="Q66" s="7">
        <f t="shared" ca="1" si="4"/>
        <v>877000</v>
      </c>
      <c r="R66" s="30"/>
      <c r="S66" s="30"/>
      <c r="T66" s="30">
        <f t="shared" ca="1" si="14"/>
        <v>0</v>
      </c>
      <c r="U66" s="32">
        <f t="shared" ca="1" si="15"/>
        <v>0</v>
      </c>
      <c r="V66" s="32">
        <f t="shared" ca="1" si="16"/>
        <v>42.198177130062319</v>
      </c>
      <c r="W66" s="32">
        <f t="shared" ca="1" si="17"/>
        <v>2542.2058636280708</v>
      </c>
      <c r="X66" s="32">
        <f t="shared" ca="1" si="18"/>
        <v>2542.2058636280708</v>
      </c>
      <c r="Y66" s="7">
        <f t="shared" ca="1" si="19"/>
        <v>0</v>
      </c>
      <c r="Z66" s="7">
        <f t="shared" ca="1" si="20"/>
        <v>0</v>
      </c>
      <c r="AA66" s="133">
        <f t="shared" ca="1" si="21"/>
        <v>0.70282188526523515</v>
      </c>
      <c r="AB66" s="52">
        <f t="shared" ca="1" si="22"/>
        <v>9.7157499152611404E-4</v>
      </c>
      <c r="AC66" s="53">
        <f t="shared" ca="1" si="23"/>
        <v>5.1430128318229462E-3</v>
      </c>
      <c r="AD66" s="52">
        <f t="shared" ca="1" si="35"/>
        <v>6.8704171107603431E-4</v>
      </c>
      <c r="AE66" s="54">
        <f t="shared" ca="1" si="36"/>
        <v>3.6333081247124613E-3</v>
      </c>
      <c r="AF66" s="7">
        <f t="shared" ca="1" si="24"/>
        <v>0</v>
      </c>
      <c r="AG66" s="7">
        <f t="shared" ca="1" si="25"/>
        <v>602.5355806136821</v>
      </c>
      <c r="AH66" s="48"/>
      <c r="AI66" s="30"/>
      <c r="AJ66" s="7">
        <f t="shared" ca="1" si="37"/>
        <v>0</v>
      </c>
      <c r="AK66" s="7">
        <f t="shared" ca="1" si="26"/>
        <v>0</v>
      </c>
      <c r="AL66" s="32">
        <f t="shared" ca="1" si="27"/>
        <v>29.840113292941165</v>
      </c>
      <c r="AM66" s="158">
        <f t="shared" ca="1" si="28"/>
        <v>1.7466014664545573</v>
      </c>
      <c r="AN66" s="7">
        <f t="shared" ca="1" si="38"/>
        <v>31.586714759395722</v>
      </c>
      <c r="AO66" s="7">
        <f t="shared" ca="1" si="29"/>
        <v>0</v>
      </c>
      <c r="AP66" s="7">
        <f t="shared" ca="1" si="30"/>
        <v>0</v>
      </c>
      <c r="AQ66" s="7">
        <f t="shared" ca="1" si="39"/>
        <v>0</v>
      </c>
      <c r="AR66" s="143">
        <f t="shared" ca="1" si="31"/>
        <v>-0.18061377562062259</v>
      </c>
      <c r="AS66" s="167">
        <f t="shared" ca="1" si="40"/>
        <v>-634.3029091486984</v>
      </c>
    </row>
    <row r="67" spans="1:45">
      <c r="A67" s="35">
        <f t="shared" si="32"/>
        <v>60</v>
      </c>
      <c r="B67" s="25">
        <f t="shared" si="33"/>
        <v>46752</v>
      </c>
      <c r="C67" s="34">
        <f t="shared" ca="1" si="5"/>
        <v>16.666667</v>
      </c>
      <c r="D67" s="26">
        <f t="shared" ca="1" si="6"/>
        <v>66.666667000000004</v>
      </c>
      <c r="E67" s="35">
        <f t="shared" ca="1" si="0"/>
        <v>200</v>
      </c>
      <c r="F67" s="25">
        <f t="shared" ca="1" si="7"/>
        <v>46722</v>
      </c>
      <c r="G67" s="25">
        <f t="shared" ca="1" si="8"/>
        <v>46508</v>
      </c>
      <c r="H67" s="41">
        <f t="shared" ca="1" si="9"/>
        <v>1</v>
      </c>
      <c r="I67" s="41">
        <f t="shared" ca="1" si="10"/>
        <v>0</v>
      </c>
      <c r="J67" s="41">
        <f t="shared" ca="1" si="11"/>
        <v>0</v>
      </c>
      <c r="K67" s="41">
        <f t="shared" ca="1" si="12"/>
        <v>0</v>
      </c>
      <c r="L67" s="169">
        <f t="shared" si="13"/>
        <v>1.2762815625000041</v>
      </c>
      <c r="M67" s="101">
        <f t="shared" si="1"/>
        <v>2028</v>
      </c>
      <c r="N67" s="29">
        <f t="shared" ca="1" si="2"/>
        <v>877000</v>
      </c>
      <c r="O67" s="109">
        <f t="shared" ca="1" si="3"/>
        <v>0</v>
      </c>
      <c r="P67" s="7">
        <f t="shared" ca="1" si="34"/>
        <v>0</v>
      </c>
      <c r="Q67" s="7">
        <f t="shared" ca="1" si="4"/>
        <v>877000</v>
      </c>
      <c r="R67" s="30"/>
      <c r="S67" s="30"/>
      <c r="T67" s="30">
        <f t="shared" ca="1" si="14"/>
        <v>0</v>
      </c>
      <c r="U67" s="32">
        <f t="shared" ca="1" si="15"/>
        <v>0</v>
      </c>
      <c r="V67" s="32">
        <f t="shared" ca="1" si="16"/>
        <v>42.370097727134514</v>
      </c>
      <c r="W67" s="32">
        <f t="shared" ca="1" si="17"/>
        <v>2552.5631250000083</v>
      </c>
      <c r="X67" s="32">
        <f t="shared" ca="1" si="18"/>
        <v>2552.5631250000083</v>
      </c>
      <c r="Y67" s="7">
        <f t="shared" ca="1" si="19"/>
        <v>0</v>
      </c>
      <c r="Z67" s="7">
        <f t="shared" ca="1" si="20"/>
        <v>0</v>
      </c>
      <c r="AA67" s="133">
        <f t="shared" ca="1" si="21"/>
        <v>0.69852793099992327</v>
      </c>
      <c r="AB67" s="52">
        <f t="shared" ca="1" si="22"/>
        <v>9.7157499152611404E-4</v>
      </c>
      <c r="AC67" s="53">
        <f t="shared" ca="1" si="23"/>
        <v>5.1430128318229462E-3</v>
      </c>
      <c r="AD67" s="52">
        <f t="shared" ca="1" si="35"/>
        <v>6.8284416722093832E-4</v>
      </c>
      <c r="AE67" s="54">
        <f t="shared" ca="1" si="36"/>
        <v>3.6111100980909462E-3</v>
      </c>
      <c r="AF67" s="7">
        <f t="shared" ca="1" si="24"/>
        <v>0</v>
      </c>
      <c r="AG67" s="7">
        <f t="shared" ca="1" si="25"/>
        <v>598.85433465276287</v>
      </c>
      <c r="AH67" s="48"/>
      <c r="AI67" s="30"/>
      <c r="AJ67" s="7">
        <f t="shared" ca="1" si="37"/>
        <v>0</v>
      </c>
      <c r="AK67" s="7">
        <f t="shared" ca="1" si="26"/>
        <v>0</v>
      </c>
      <c r="AL67" s="32">
        <f t="shared" ca="1" si="27"/>
        <v>29.778631963456935</v>
      </c>
      <c r="AM67" s="158">
        <f t="shared" ca="1" si="28"/>
        <v>1.7430028413695065</v>
      </c>
      <c r="AN67" s="7">
        <f t="shared" ca="1" si="38"/>
        <v>31.521634804826441</v>
      </c>
      <c r="AO67" s="7">
        <f t="shared" ca="1" si="29"/>
        <v>0</v>
      </c>
      <c r="AP67" s="7">
        <f t="shared" ca="1" si="30"/>
        <v>0</v>
      </c>
      <c r="AQ67" s="7">
        <f t="shared" ca="1" si="39"/>
        <v>0</v>
      </c>
      <c r="AR67" s="143">
        <f t="shared" ca="1" si="31"/>
        <v>-0.1802416465023679</v>
      </c>
      <c r="AS67" s="167">
        <f t="shared" ca="1" si="40"/>
        <v>-630.55621110409174</v>
      </c>
    </row>
    <row r="68" spans="1:45">
      <c r="A68" s="35">
        <f t="shared" si="32"/>
        <v>61</v>
      </c>
      <c r="B68" s="25">
        <f t="shared" si="33"/>
        <v>46783</v>
      </c>
      <c r="C68" s="34">
        <f t="shared" ca="1" si="5"/>
        <v>16.75</v>
      </c>
      <c r="D68" s="26">
        <f t="shared" ca="1" si="6"/>
        <v>66.75</v>
      </c>
      <c r="E68" s="35">
        <f t="shared" ca="1" si="0"/>
        <v>201</v>
      </c>
      <c r="F68" s="25">
        <f t="shared" ca="1" si="7"/>
        <v>46753</v>
      </c>
      <c r="G68" s="25">
        <f t="shared" ca="1" si="8"/>
        <v>46508</v>
      </c>
      <c r="H68" s="41">
        <f t="shared" ca="1" si="9"/>
        <v>1</v>
      </c>
      <c r="I68" s="41">
        <f t="shared" ca="1" si="10"/>
        <v>0</v>
      </c>
      <c r="J68" s="41">
        <f t="shared" ca="1" si="11"/>
        <v>0</v>
      </c>
      <c r="K68" s="41">
        <f t="shared" ca="1" si="12"/>
        <v>0</v>
      </c>
      <c r="L68" s="169">
        <f t="shared" si="13"/>
        <v>1.2814812915684173</v>
      </c>
      <c r="M68" s="101">
        <f t="shared" si="1"/>
        <v>2028</v>
      </c>
      <c r="N68" s="29">
        <f t="shared" ca="1" si="2"/>
        <v>877000</v>
      </c>
      <c r="O68" s="109">
        <f t="shared" ca="1" si="3"/>
        <v>0</v>
      </c>
      <c r="P68" s="7">
        <f t="shared" ca="1" si="34"/>
        <v>0</v>
      </c>
      <c r="Q68" s="7">
        <f t="shared" ca="1" si="4"/>
        <v>877000</v>
      </c>
      <c r="R68" s="30"/>
      <c r="S68" s="30"/>
      <c r="T68" s="30">
        <f t="shared" ca="1" si="14"/>
        <v>0</v>
      </c>
      <c r="U68" s="32">
        <f t="shared" ca="1" si="15"/>
        <v>0</v>
      </c>
      <c r="V68" s="32">
        <f t="shared" ca="1" si="16"/>
        <v>42.542718750000134</v>
      </c>
      <c r="W68" s="32">
        <f t="shared" ca="1" si="17"/>
        <v>2562.9625831368344</v>
      </c>
      <c r="X68" s="32">
        <f t="shared" ca="1" si="18"/>
        <v>2562.9625831368344</v>
      </c>
      <c r="Y68" s="7">
        <f t="shared" ca="1" si="19"/>
        <v>0</v>
      </c>
      <c r="Z68" s="7">
        <f t="shared" ca="1" si="20"/>
        <v>0</v>
      </c>
      <c r="AA68" s="133">
        <f t="shared" ca="1" si="21"/>
        <v>0.69426021103894808</v>
      </c>
      <c r="AB68" s="52">
        <f t="shared" ca="1" si="22"/>
        <v>9.7157499152611404E-4</v>
      </c>
      <c r="AC68" s="53">
        <f t="shared" ca="1" si="23"/>
        <v>5.1430128318229462E-3</v>
      </c>
      <c r="AD68" s="52">
        <f t="shared" ca="1" si="35"/>
        <v>6.7867226864200443E-4</v>
      </c>
      <c r="AE68" s="54">
        <f t="shared" ca="1" si="36"/>
        <v>3.5890476923331107E-3</v>
      </c>
      <c r="AF68" s="7">
        <f t="shared" ca="1" si="24"/>
        <v>0</v>
      </c>
      <c r="AG68" s="7">
        <f t="shared" ca="1" si="25"/>
        <v>595.19557959903784</v>
      </c>
      <c r="AH68" s="48"/>
      <c r="AI68" s="30"/>
      <c r="AJ68" s="7">
        <f t="shared" ca="1" si="37"/>
        <v>0</v>
      </c>
      <c r="AK68" s="7">
        <f t="shared" ca="1" si="26"/>
        <v>0</v>
      </c>
      <c r="AL68" s="32">
        <f t="shared" ca="1" si="27"/>
        <v>29.717277307549235</v>
      </c>
      <c r="AM68" s="158">
        <f t="shared" ca="1" si="28"/>
        <v>1.7394116307420473</v>
      </c>
      <c r="AN68" s="7">
        <f t="shared" ca="1" si="38"/>
        <v>31.456688938291283</v>
      </c>
      <c r="AO68" s="7">
        <f t="shared" ca="1" si="29"/>
        <v>0</v>
      </c>
      <c r="AP68" s="7">
        <f t="shared" ca="1" si="30"/>
        <v>0</v>
      </c>
      <c r="AQ68" s="7">
        <f t="shared" ca="1" si="39"/>
        <v>0</v>
      </c>
      <c r="AR68" s="143">
        <f t="shared" ca="1" si="31"/>
        <v>-0.2011071323479092</v>
      </c>
      <c r="AS68" s="167">
        <f t="shared" ca="1" si="40"/>
        <v>-626.85337566967712</v>
      </c>
    </row>
    <row r="69" spans="1:45">
      <c r="A69" s="35">
        <f t="shared" si="32"/>
        <v>62</v>
      </c>
      <c r="B69" s="25">
        <f t="shared" si="33"/>
        <v>46812</v>
      </c>
      <c r="C69" s="34">
        <f t="shared" ca="1" si="5"/>
        <v>16.833334000000001</v>
      </c>
      <c r="D69" s="26">
        <f t="shared" ca="1" si="6"/>
        <v>66.833334000000008</v>
      </c>
      <c r="E69" s="35">
        <f t="shared" ca="1" si="0"/>
        <v>202</v>
      </c>
      <c r="F69" s="25">
        <f t="shared" ca="1" si="7"/>
        <v>46784</v>
      </c>
      <c r="G69" s="25">
        <f t="shared" ca="1" si="8"/>
        <v>46508</v>
      </c>
      <c r="H69" s="41">
        <f t="shared" ca="1" si="9"/>
        <v>1</v>
      </c>
      <c r="I69" s="41">
        <f t="shared" ca="1" si="10"/>
        <v>0</v>
      </c>
      <c r="J69" s="41">
        <f t="shared" ca="1" si="11"/>
        <v>0</v>
      </c>
      <c r="K69" s="41">
        <f t="shared" ca="1" si="12"/>
        <v>0</v>
      </c>
      <c r="L69" s="169">
        <f t="shared" si="13"/>
        <v>1.2867022049766965</v>
      </c>
      <c r="M69" s="101">
        <f t="shared" si="1"/>
        <v>2028</v>
      </c>
      <c r="N69" s="29">
        <f t="shared" ca="1" si="2"/>
        <v>877000</v>
      </c>
      <c r="O69" s="109">
        <f t="shared" ca="1" si="3"/>
        <v>0</v>
      </c>
      <c r="P69" s="7">
        <f t="shared" ca="1" si="34"/>
        <v>0</v>
      </c>
      <c r="Q69" s="7">
        <f t="shared" ca="1" si="4"/>
        <v>877000</v>
      </c>
      <c r="R69" s="30"/>
      <c r="S69" s="30"/>
      <c r="T69" s="30">
        <f t="shared" ca="1" si="14"/>
        <v>0</v>
      </c>
      <c r="U69" s="32">
        <f t="shared" ca="1" si="15"/>
        <v>0</v>
      </c>
      <c r="V69" s="32">
        <f t="shared" ca="1" si="16"/>
        <v>42.716043052280568</v>
      </c>
      <c r="W69" s="32">
        <f t="shared" ca="1" si="17"/>
        <v>2573.404409953393</v>
      </c>
      <c r="X69" s="32">
        <f t="shared" ca="1" si="18"/>
        <v>2573.404409953393</v>
      </c>
      <c r="Y69" s="7">
        <f t="shared" ca="1" si="19"/>
        <v>0</v>
      </c>
      <c r="Z69" s="7">
        <f t="shared" ca="1" si="20"/>
        <v>0</v>
      </c>
      <c r="AA69" s="133">
        <f t="shared" ca="1" si="21"/>
        <v>0.69001856510144</v>
      </c>
      <c r="AB69" s="52">
        <f t="shared" ca="1" si="22"/>
        <v>9.7157499152611404E-4</v>
      </c>
      <c r="AC69" s="53">
        <f t="shared" ca="1" si="23"/>
        <v>5.1430128318229462E-3</v>
      </c>
      <c r="AD69" s="52">
        <f t="shared" ca="1" si="35"/>
        <v>6.7452585865708417E-4</v>
      </c>
      <c r="AE69" s="54">
        <f t="shared" ca="1" si="36"/>
        <v>3.5671200788509471E-3</v>
      </c>
      <c r="AF69" s="7">
        <f t="shared" ca="1" si="24"/>
        <v>0</v>
      </c>
      <c r="AG69" s="7">
        <f t="shared" ca="1" si="25"/>
        <v>591.55917804226283</v>
      </c>
      <c r="AH69" s="48"/>
      <c r="AI69" s="30"/>
      <c r="AJ69" s="7">
        <f t="shared" ca="1" si="37"/>
        <v>0</v>
      </c>
      <c r="AK69" s="7">
        <f t="shared" ca="1" si="26"/>
        <v>0</v>
      </c>
      <c r="AL69" s="32">
        <f t="shared" ca="1" si="27"/>
        <v>29.656049064225101</v>
      </c>
      <c r="AM69" s="158">
        <f t="shared" ca="1" si="28"/>
        <v>1.7358278192957395</v>
      </c>
      <c r="AN69" s="7">
        <f t="shared" ca="1" si="38"/>
        <v>31.39187688352084</v>
      </c>
      <c r="AO69" s="7">
        <f t="shared" ca="1" si="29"/>
        <v>0</v>
      </c>
      <c r="AP69" s="7">
        <f t="shared" ca="1" si="30"/>
        <v>0</v>
      </c>
      <c r="AQ69" s="7">
        <f t="shared" ca="1" si="39"/>
        <v>0</v>
      </c>
      <c r="AR69" s="143">
        <f t="shared" ca="1" si="31"/>
        <v>-0.20069277956901282</v>
      </c>
      <c r="AS69" s="167">
        <f t="shared" ca="1" si="40"/>
        <v>-623.1517477053527</v>
      </c>
    </row>
    <row r="70" spans="1:45">
      <c r="A70" s="35">
        <f t="shared" si="32"/>
        <v>63</v>
      </c>
      <c r="B70" s="25">
        <f t="shared" si="33"/>
        <v>46843</v>
      </c>
      <c r="C70" s="34">
        <f t="shared" ca="1" si="5"/>
        <v>16.916667</v>
      </c>
      <c r="D70" s="26">
        <f t="shared" ca="1" si="6"/>
        <v>66.916667000000004</v>
      </c>
      <c r="E70" s="35">
        <f t="shared" ca="1" si="0"/>
        <v>203</v>
      </c>
      <c r="F70" s="25">
        <f t="shared" ca="1" si="7"/>
        <v>46813</v>
      </c>
      <c r="G70" s="25">
        <f t="shared" ca="1" si="8"/>
        <v>46508</v>
      </c>
      <c r="H70" s="41">
        <f t="shared" ca="1" si="9"/>
        <v>1</v>
      </c>
      <c r="I70" s="41">
        <f t="shared" ca="1" si="10"/>
        <v>0</v>
      </c>
      <c r="J70" s="41">
        <f t="shared" ca="1" si="11"/>
        <v>0</v>
      </c>
      <c r="K70" s="41">
        <f t="shared" ca="1" si="12"/>
        <v>0</v>
      </c>
      <c r="L70" s="169">
        <f t="shared" si="13"/>
        <v>1.2919443890324649</v>
      </c>
      <c r="M70" s="101">
        <f t="shared" si="1"/>
        <v>2028</v>
      </c>
      <c r="N70" s="29">
        <f t="shared" ca="1" si="2"/>
        <v>877000</v>
      </c>
      <c r="O70" s="109">
        <f t="shared" ca="1" si="3"/>
        <v>0</v>
      </c>
      <c r="P70" s="7">
        <f t="shared" ca="1" si="34"/>
        <v>0</v>
      </c>
      <c r="Q70" s="7">
        <f t="shared" ca="1" si="4"/>
        <v>877000</v>
      </c>
      <c r="R70" s="30"/>
      <c r="S70" s="30"/>
      <c r="T70" s="30">
        <f t="shared" ca="1" si="14"/>
        <v>0</v>
      </c>
      <c r="U70" s="32">
        <f t="shared" ca="1" si="15"/>
        <v>0</v>
      </c>
      <c r="V70" s="32">
        <f t="shared" ca="1" si="16"/>
        <v>42.890073499223213</v>
      </c>
      <c r="W70" s="32">
        <f t="shared" ca="1" si="17"/>
        <v>2583.8887780649297</v>
      </c>
      <c r="X70" s="32">
        <f t="shared" ca="1" si="18"/>
        <v>2583.8887780649297</v>
      </c>
      <c r="Y70" s="7">
        <f t="shared" ca="1" si="19"/>
        <v>0</v>
      </c>
      <c r="Z70" s="7">
        <f t="shared" ca="1" si="20"/>
        <v>0</v>
      </c>
      <c r="AA70" s="133">
        <f t="shared" ca="1" si="21"/>
        <v>0.68580283388577989</v>
      </c>
      <c r="AB70" s="52">
        <f t="shared" ca="1" si="22"/>
        <v>9.7157499152611404E-4</v>
      </c>
      <c r="AC70" s="53">
        <f t="shared" ca="1" si="23"/>
        <v>5.1430128318229462E-3</v>
      </c>
      <c r="AD70" s="52">
        <f t="shared" ca="1" si="35"/>
        <v>6.7040478154129293E-4</v>
      </c>
      <c r="AE70" s="54">
        <f t="shared" ca="1" si="36"/>
        <v>3.5453264341187805E-3</v>
      </c>
      <c r="AF70" s="7">
        <f t="shared" ca="1" si="24"/>
        <v>0</v>
      </c>
      <c r="AG70" s="7">
        <f t="shared" ca="1" si="25"/>
        <v>587.94499341171388</v>
      </c>
      <c r="AH70" s="48"/>
      <c r="AI70" s="30"/>
      <c r="AJ70" s="7">
        <f t="shared" ca="1" si="37"/>
        <v>0</v>
      </c>
      <c r="AK70" s="7">
        <f t="shared" ca="1" si="26"/>
        <v>0</v>
      </c>
      <c r="AL70" s="32">
        <f t="shared" ca="1" si="27"/>
        <v>29.594946973029298</v>
      </c>
      <c r="AM70" s="158">
        <f t="shared" ca="1" si="28"/>
        <v>1.7322513917856175</v>
      </c>
      <c r="AN70" s="7">
        <f t="shared" ca="1" si="38"/>
        <v>31.327198364814915</v>
      </c>
      <c r="AO70" s="7">
        <f t="shared" ca="1" si="29"/>
        <v>0</v>
      </c>
      <c r="AP70" s="7">
        <f t="shared" ca="1" si="30"/>
        <v>0</v>
      </c>
      <c r="AQ70" s="7">
        <f t="shared" ca="1" si="39"/>
        <v>0</v>
      </c>
      <c r="AR70" s="143">
        <f t="shared" ca="1" si="31"/>
        <v>-0.20027928050536453</v>
      </c>
      <c r="AS70" s="167">
        <f t="shared" ca="1" si="40"/>
        <v>-619.47247105703411</v>
      </c>
    </row>
    <row r="71" spans="1:45">
      <c r="A71" s="35">
        <f t="shared" si="32"/>
        <v>64</v>
      </c>
      <c r="B71" s="25">
        <f t="shared" si="33"/>
        <v>46873</v>
      </c>
      <c r="C71" s="34">
        <f t="shared" ref="C71:C134" ca="1" si="41">ROUNDUP(IF(B71&lt;Inception_Date,0,E71/12),6)</f>
        <v>17</v>
      </c>
      <c r="D71" s="26">
        <f t="shared" ref="D71:D126" ca="1" si="42">Age+C71</f>
        <v>67</v>
      </c>
      <c r="E71" s="35">
        <f t="shared" ref="E71:E134" ca="1" si="43">IF(A71=0,Start_Month,MIN(E70+1,Policy_Term*12))</f>
        <v>204</v>
      </c>
      <c r="F71" s="25">
        <f t="shared" ca="1" si="7"/>
        <v>46844</v>
      </c>
      <c r="G71" s="25">
        <f t="shared" ca="1" si="8"/>
        <v>46508</v>
      </c>
      <c r="H71" s="41">
        <f t="shared" ca="1" si="9"/>
        <v>1</v>
      </c>
      <c r="I71" s="41">
        <f t="shared" ca="1" si="10"/>
        <v>0</v>
      </c>
      <c r="J71" s="41">
        <f t="shared" ca="1" si="11"/>
        <v>0</v>
      </c>
      <c r="K71" s="41">
        <f t="shared" ca="1" si="12"/>
        <v>0</v>
      </c>
      <c r="L71" s="169">
        <f t="shared" ref="L71:L134" si="44">IF(A71=0,1,(1+Exp_Inflation)^(1/12)*L70)</f>
        <v>1.2972079303949731</v>
      </c>
      <c r="M71" s="101">
        <f t="shared" ref="M71:M134" si="45">IF(MONTH(B71)&lt;=3,YEAR(B71),YEAR(B71)+1)</f>
        <v>2029</v>
      </c>
      <c r="N71" s="29">
        <f t="shared" ref="N71:N134" ca="1" si="46">SA*(AND(C71&lt;=Policy_Term,B71&lt;=Maturity_Date))</f>
        <v>877000</v>
      </c>
      <c r="O71" s="109">
        <f t="shared" ref="O71:O134" ca="1" si="47">VLOOKUP(Policy_Term,MAT_FACTOR,2,0)*Premium*(AND(C71=Policy_Term,B71&lt;=Maturity_Date))</f>
        <v>0</v>
      </c>
      <c r="P71" s="7">
        <f t="shared" ca="1" si="34"/>
        <v>0</v>
      </c>
      <c r="Q71" s="7">
        <f t="shared" ca="1" si="4"/>
        <v>877000</v>
      </c>
      <c r="R71" s="30"/>
      <c r="S71" s="30"/>
      <c r="T71" s="30">
        <f t="shared" ca="1" si="14"/>
        <v>0</v>
      </c>
      <c r="U71" s="32">
        <f t="shared" ca="1" si="15"/>
        <v>0</v>
      </c>
      <c r="V71" s="32">
        <f t="shared" ca="1" si="16"/>
        <v>43.064812967748828</v>
      </c>
      <c r="W71" s="32">
        <f t="shared" ca="1" si="17"/>
        <v>2594.4158607899462</v>
      </c>
      <c r="X71" s="32">
        <f t="shared" ca="1" si="18"/>
        <v>2594.4158607899462</v>
      </c>
      <c r="Y71" s="7">
        <f t="shared" ca="1" si="19"/>
        <v>0</v>
      </c>
      <c r="Z71" s="7">
        <f t="shared" ca="1" si="20"/>
        <v>0</v>
      </c>
      <c r="AA71" s="133">
        <f t="shared" ca="1" si="21"/>
        <v>0.68155794176815376</v>
      </c>
      <c r="AB71" s="52">
        <f t="shared" ca="1" si="22"/>
        <v>1.0520663415091169E-3</v>
      </c>
      <c r="AC71" s="53">
        <f t="shared" ca="1" si="23"/>
        <v>5.1430128318229462E-3</v>
      </c>
      <c r="AD71" s="52">
        <f t="shared" ca="1" si="35"/>
        <v>7.2151007844279715E-4</v>
      </c>
      <c r="AE71" s="54">
        <f t="shared" ca="1" si="36"/>
        <v>3.5233820391833855E-3</v>
      </c>
      <c r="AF71" s="7">
        <f t="shared" ca="1" si="24"/>
        <v>0</v>
      </c>
      <c r="AG71" s="7">
        <f t="shared" ca="1" si="25"/>
        <v>632.76433879433307</v>
      </c>
      <c r="AH71" s="48"/>
      <c r="AI71" s="30"/>
      <c r="AJ71" s="7">
        <f t="shared" ca="1" si="37"/>
        <v>0</v>
      </c>
      <c r="AK71" s="7">
        <f t="shared" ref="AK71:AK134" ca="1" si="48">U71*AA70</f>
        <v>0</v>
      </c>
      <c r="AL71" s="32">
        <f t="shared" ref="AL71:AL134" ca="1" si="49">V71*AA70</f>
        <v>29.53397077404323</v>
      </c>
      <c r="AM71" s="158">
        <f t="shared" ca="1" si="28"/>
        <v>1.8718971912317912</v>
      </c>
      <c r="AN71" s="7">
        <f t="shared" ca="1" si="38"/>
        <v>31.405867965275021</v>
      </c>
      <c r="AO71" s="7">
        <f t="shared" ref="AO71:AO134" ca="1" si="50">Y71*AA70</f>
        <v>0</v>
      </c>
      <c r="AP71" s="7">
        <f t="shared" ref="AP71:AP134" ca="1" si="51">Z71*AA70</f>
        <v>0</v>
      </c>
      <c r="AQ71" s="7">
        <f t="shared" ca="1" si="39"/>
        <v>0</v>
      </c>
      <c r="AR71" s="143">
        <f t="shared" ca="1" si="31"/>
        <v>-0.19986663339800492</v>
      </c>
      <c r="AS71" s="167">
        <f t="shared" ca="1" si="40"/>
        <v>-664.37007339300601</v>
      </c>
    </row>
    <row r="72" spans="1:45">
      <c r="A72" s="35">
        <f t="shared" si="32"/>
        <v>65</v>
      </c>
      <c r="B72" s="25">
        <f t="shared" si="33"/>
        <v>46904</v>
      </c>
      <c r="C72" s="34">
        <f t="shared" ca="1" si="41"/>
        <v>17.083334000000001</v>
      </c>
      <c r="D72" s="26">
        <f t="shared" ca="1" si="42"/>
        <v>67.083334000000008</v>
      </c>
      <c r="E72" s="35">
        <f t="shared" ca="1" si="43"/>
        <v>205</v>
      </c>
      <c r="F72" s="25">
        <f t="shared" ref="F72:F135" ca="1" si="52">IF(Frequency=0,Inception_Date,EDATE(Inception_Date,FLOOR(C71*Frequency,1)*12/Frequency))</f>
        <v>46874</v>
      </c>
      <c r="G72" s="25">
        <f t="shared" ref="G72:G135" ca="1" si="53">IF(Frequency=0,Inception_Date,EDATE(Inception_Date,FLOOR(C71,1)*12))</f>
        <v>46874</v>
      </c>
      <c r="H72" s="41">
        <f t="shared" ref="H72:H135" ca="1" si="54">OR(C71=0,AND(B71&gt;=Inception_Date,B72&lt;Maturity_Date))*(C72&lt;=Policy_Term)</f>
        <v>1</v>
      </c>
      <c r="I72" s="41">
        <f t="shared" ref="I72:I135" ca="1" si="55">IF(E72=1,1,IF(MOD(E72-1,12/Frequency)=0,1,0))*(C72&lt;=Premium_Term)</f>
        <v>0</v>
      </c>
      <c r="J72" s="41">
        <f t="shared" ref="J72:J135" ca="1" si="56">MIN(Premium_Term*12,IF(C71&gt;Premium_Term,0,CEILING(E71+1/(12/Frequency),1)))</f>
        <v>0</v>
      </c>
      <c r="K72" s="41">
        <f t="shared" ref="K72:K135" ca="1" si="57">IF(AND(G72&gt;B71,G72&lt;=B72),1,0)</f>
        <v>1</v>
      </c>
      <c r="L72" s="169">
        <f t="shared" si="44"/>
        <v>1.3024929160765324</v>
      </c>
      <c r="M72" s="101">
        <f t="shared" si="45"/>
        <v>2029</v>
      </c>
      <c r="N72" s="29">
        <f t="shared" ca="1" si="46"/>
        <v>877000</v>
      </c>
      <c r="O72" s="109">
        <f t="shared" ca="1" si="47"/>
        <v>0</v>
      </c>
      <c r="P72" s="7">
        <f t="shared" ref="P72:P135" ca="1" si="58">IF(I72,IF(Frequency=0,Premium,Premium/Frequency),0)*(C72&lt;=Premium_Term)</f>
        <v>0</v>
      </c>
      <c r="Q72" s="7">
        <f t="shared" ref="Q72:Q135" ca="1" si="59">N72</f>
        <v>877000</v>
      </c>
      <c r="R72" s="30"/>
      <c r="S72" s="30"/>
      <c r="T72" s="30">
        <f t="shared" ref="T72:T135" ca="1" si="60">IF(AND(E72/12=Policy_Term,B72=Maturity_Date),O72,0)</f>
        <v>0</v>
      </c>
      <c r="U72" s="32">
        <f t="shared" ref="U72:U135" ca="1" si="61">IF(C71=0,(Exp_Init_Fixed+Exp_Init_PC_Prem*Premium+Exp_Init_PC_SA*N72),0)</f>
        <v>0</v>
      </c>
      <c r="V72" s="32">
        <f t="shared" ref="V72:V135" ca="1" si="62">IF(C71=0,0,(Exp_RenIF_Fixed*L71*(1/12)+Exp_RenIF_PC_Prem*P72)*(C72&lt;=Policy_Term)*(B72&lt;=Maturity_Date))</f>
        <v>43.240264346499096</v>
      </c>
      <c r="W72" s="32">
        <f t="shared" ref="W72:W135" ca="1" si="63">(Exp_Claim*L72)*(C72&lt;=Policy_Term)*(B72&lt;=Maturity_Date)</f>
        <v>2604.9858321530646</v>
      </c>
      <c r="X72" s="32">
        <f t="shared" ref="X72:X135" ca="1" si="64">Exp_Claim*L72*(C72&lt;=Policy_Term)*(B72&lt;=Maturity_Date)</f>
        <v>2604.9858321530646</v>
      </c>
      <c r="Y72" s="7">
        <f t="shared" ref="Y72:Y135" ca="1" si="65">IF(E71=0,HLOOKUP(E72,Commissions,4,1)*P72,0)</f>
        <v>0</v>
      </c>
      <c r="Z72" s="7">
        <f t="shared" ref="Z72:Z135" ca="1" si="66">IF(C71=0,0,HLOOKUP(_xlfn.CEILING.MATH(C72,1),Commissions,4,1)*P72)</f>
        <v>0</v>
      </c>
      <c r="AA72" s="133">
        <f t="shared" ref="AA72:AA135" ca="1" si="67">(AA71-AD72-AE72)*(C71&lt;&gt;C72)</f>
        <v>0.67733932412505582</v>
      </c>
      <c r="AB72" s="52">
        <f t="shared" ref="AB72:AB135" ca="1" si="68">IF(C72=0,0,(1-(1-VLOOKUP(FLOOR(D72,1),Mort_Table,2,0))^(1/12)))*(C71&lt;&gt;C72)</f>
        <v>1.0520663415091169E-3</v>
      </c>
      <c r="AC72" s="53">
        <f t="shared" ref="AC72:AC135" ca="1" si="69">IF(C72=0,0,1-(1-HLOOKUP(CEILING(C72,1),Lapse_Rates,2,1))^(1/12))*(C71&lt;&gt;C72)</f>
        <v>5.1430128318229462E-3</v>
      </c>
      <c r="AD72" s="52">
        <f t="shared" ca="1" si="35"/>
        <v>7.1704417032250525E-4</v>
      </c>
      <c r="AE72" s="54">
        <f t="shared" ca="1" si="36"/>
        <v>3.5015734727754989E-3</v>
      </c>
      <c r="AF72" s="7">
        <f t="shared" ref="AF72:AF135" ca="1" si="70">P72*AA71</f>
        <v>0</v>
      </c>
      <c r="AG72" s="7">
        <f t="shared" ref="AG72:AG135" ca="1" si="71">AD72*Q72</f>
        <v>628.84773737283706</v>
      </c>
      <c r="AH72" s="48"/>
      <c r="AI72" s="30"/>
      <c r="AJ72" s="7">
        <f t="shared" ca="1" si="37"/>
        <v>0</v>
      </c>
      <c r="AK72" s="7">
        <f t="shared" ca="1" si="48"/>
        <v>0</v>
      </c>
      <c r="AL72" s="32">
        <f t="shared" ca="1" si="49"/>
        <v>29.470745569510807</v>
      </c>
      <c r="AM72" s="158">
        <f t="shared" ref="AM72:AM135" ca="1" si="72">W72*AD72+X72*(AE72*(AH72&lt;&gt;0)+AA72*(B72=Maturity_Date))</f>
        <v>1.867889904718075</v>
      </c>
      <c r="AN72" s="7">
        <f t="shared" ca="1" si="38"/>
        <v>31.338635474228884</v>
      </c>
      <c r="AO72" s="7">
        <f t="shared" ca="1" si="50"/>
        <v>0</v>
      </c>
      <c r="AP72" s="7">
        <f t="shared" ca="1" si="51"/>
        <v>0</v>
      </c>
      <c r="AQ72" s="7">
        <f t="shared" ca="1" si="39"/>
        <v>0</v>
      </c>
      <c r="AR72" s="143">
        <f t="shared" ref="AR72:AR135" ca="1" si="73">SUM(AF72,-AI72,-AK72,-AL72,-AQ72)*((1+VLOOKUP(_xlfn.CEILING.MATH(A72/12),Yield_Curve,3,1))^(1/12)-1)</f>
        <v>-0.19943876648933642</v>
      </c>
      <c r="AS72" s="167">
        <f t="shared" ca="1" si="40"/>
        <v>-660.38581161355535</v>
      </c>
    </row>
    <row r="73" spans="1:45">
      <c r="A73" s="35">
        <f t="shared" ref="A73:A136" si="74">A72+1</f>
        <v>66</v>
      </c>
      <c r="B73" s="25">
        <f t="shared" ref="B73:B136" si="75">EOMONTH(B72,1)</f>
        <v>46934</v>
      </c>
      <c r="C73" s="34">
        <f t="shared" ca="1" si="41"/>
        <v>17.166667</v>
      </c>
      <c r="D73" s="26">
        <f t="shared" ca="1" si="42"/>
        <v>67.166667000000004</v>
      </c>
      <c r="E73" s="35">
        <f t="shared" ca="1" si="43"/>
        <v>206</v>
      </c>
      <c r="F73" s="25">
        <f t="shared" ca="1" si="52"/>
        <v>46905</v>
      </c>
      <c r="G73" s="25">
        <f t="shared" ca="1" si="53"/>
        <v>46874</v>
      </c>
      <c r="H73" s="41">
        <f t="shared" ca="1" si="54"/>
        <v>1</v>
      </c>
      <c r="I73" s="41">
        <f t="shared" ca="1" si="55"/>
        <v>0</v>
      </c>
      <c r="J73" s="41">
        <f t="shared" ca="1" si="56"/>
        <v>0</v>
      </c>
      <c r="K73" s="41">
        <f t="shared" ca="1" si="57"/>
        <v>0</v>
      </c>
      <c r="L73" s="169">
        <f t="shared" si="44"/>
        <v>1.3077994334439533</v>
      </c>
      <c r="M73" s="101">
        <f t="shared" si="45"/>
        <v>2029</v>
      </c>
      <c r="N73" s="29">
        <f t="shared" ca="1" si="46"/>
        <v>877000</v>
      </c>
      <c r="O73" s="109">
        <f t="shared" ca="1" si="47"/>
        <v>0</v>
      </c>
      <c r="P73" s="7">
        <f t="shared" ca="1" si="58"/>
        <v>0</v>
      </c>
      <c r="Q73" s="7">
        <f t="shared" ca="1" si="59"/>
        <v>877000</v>
      </c>
      <c r="R73" s="30"/>
      <c r="S73" s="30"/>
      <c r="T73" s="30">
        <f t="shared" ca="1" si="60"/>
        <v>0</v>
      </c>
      <c r="U73" s="32">
        <f t="shared" ca="1" si="61"/>
        <v>0</v>
      </c>
      <c r="V73" s="32">
        <f t="shared" ca="1" si="62"/>
        <v>43.416430535884416</v>
      </c>
      <c r="W73" s="32">
        <f t="shared" ca="1" si="63"/>
        <v>2615.5988668879068</v>
      </c>
      <c r="X73" s="32">
        <f t="shared" ca="1" si="64"/>
        <v>2615.5988668879068</v>
      </c>
      <c r="Y73" s="7">
        <f t="shared" ca="1" si="65"/>
        <v>0</v>
      </c>
      <c r="Z73" s="7">
        <f t="shared" ca="1" si="66"/>
        <v>0</v>
      </c>
      <c r="AA73" s="133">
        <f t="shared" ca="1" si="67"/>
        <v>0.67314681832620182</v>
      </c>
      <c r="AB73" s="52">
        <f t="shared" ca="1" si="68"/>
        <v>1.0520663415091169E-3</v>
      </c>
      <c r="AC73" s="53">
        <f t="shared" ca="1" si="69"/>
        <v>5.1430128318229462E-3</v>
      </c>
      <c r="AD73" s="52">
        <f t="shared" ref="AD73:AD136" ca="1" si="76">AA72*AB73</f>
        <v>7.1260590469250542E-4</v>
      </c>
      <c r="AE73" s="54">
        <f t="shared" ref="AE73:AE136" ca="1" si="77">AA72*AC73*(1-AB73)</f>
        <v>3.4798998941615775E-3</v>
      </c>
      <c r="AF73" s="7">
        <f t="shared" ca="1" si="70"/>
        <v>0</v>
      </c>
      <c r="AG73" s="7">
        <f t="shared" ca="1" si="71"/>
        <v>624.95537841532723</v>
      </c>
      <c r="AH73" s="48"/>
      <c r="AI73" s="30"/>
      <c r="AJ73" s="7">
        <f t="shared" ref="AJ73:AJ136" ca="1" si="78">T73*AA73</f>
        <v>0</v>
      </c>
      <c r="AK73" s="7">
        <f t="shared" ca="1" si="48"/>
        <v>0</v>
      </c>
      <c r="AL73" s="32">
        <f t="shared" ca="1" si="49"/>
        <v>29.407655715098386</v>
      </c>
      <c r="AM73" s="158">
        <f t="shared" ca="1" si="72"/>
        <v>1.863891196851349</v>
      </c>
      <c r="AN73" s="7">
        <f t="shared" ref="AN73:AN136" ca="1" si="79">SUM(AK73:AM73)</f>
        <v>31.271546911949734</v>
      </c>
      <c r="AO73" s="7">
        <f t="shared" ca="1" si="50"/>
        <v>0</v>
      </c>
      <c r="AP73" s="7">
        <f t="shared" ca="1" si="51"/>
        <v>0</v>
      </c>
      <c r="AQ73" s="7">
        <f t="shared" ref="AQ73:AQ136" ca="1" si="80">SUM(AO73:AP73)</f>
        <v>0</v>
      </c>
      <c r="AR73" s="143">
        <f t="shared" ca="1" si="73"/>
        <v>-0.19901181554191885</v>
      </c>
      <c r="AS73" s="167">
        <f t="shared" ref="AS73:AS136" ca="1" si="81">AF73+AR73-SUM(AG73:AJ73,AN73,AQ73)</f>
        <v>-656.42593714281884</v>
      </c>
    </row>
    <row r="74" spans="1:45">
      <c r="A74" s="35">
        <f t="shared" si="74"/>
        <v>67</v>
      </c>
      <c r="B74" s="25">
        <f t="shared" si="75"/>
        <v>46965</v>
      </c>
      <c r="C74" s="34">
        <f t="shared" ca="1" si="41"/>
        <v>17.25</v>
      </c>
      <c r="D74" s="26">
        <f t="shared" ca="1" si="42"/>
        <v>67.25</v>
      </c>
      <c r="E74" s="35">
        <f t="shared" ca="1" si="43"/>
        <v>207</v>
      </c>
      <c r="F74" s="25">
        <f t="shared" ca="1" si="52"/>
        <v>46935</v>
      </c>
      <c r="G74" s="25">
        <f t="shared" ca="1" si="53"/>
        <v>46874</v>
      </c>
      <c r="H74" s="41">
        <f t="shared" ca="1" si="54"/>
        <v>1</v>
      </c>
      <c r="I74" s="41">
        <f t="shared" ca="1" si="55"/>
        <v>0</v>
      </c>
      <c r="J74" s="41">
        <f t="shared" ca="1" si="56"/>
        <v>0</v>
      </c>
      <c r="K74" s="41">
        <f t="shared" ca="1" si="57"/>
        <v>0</v>
      </c>
      <c r="L74" s="169">
        <f t="shared" si="44"/>
        <v>1.3131275702199892</v>
      </c>
      <c r="M74" s="101">
        <f t="shared" si="45"/>
        <v>2029</v>
      </c>
      <c r="N74" s="29">
        <f t="shared" ca="1" si="46"/>
        <v>877000</v>
      </c>
      <c r="O74" s="109">
        <f t="shared" ca="1" si="47"/>
        <v>0</v>
      </c>
      <c r="P74" s="7">
        <f t="shared" ca="1" si="58"/>
        <v>0</v>
      </c>
      <c r="Q74" s="7">
        <f t="shared" ca="1" si="59"/>
        <v>877000</v>
      </c>
      <c r="R74" s="30"/>
      <c r="S74" s="30"/>
      <c r="T74" s="30">
        <f t="shared" ca="1" si="60"/>
        <v>0</v>
      </c>
      <c r="U74" s="32">
        <f t="shared" ca="1" si="61"/>
        <v>0</v>
      </c>
      <c r="V74" s="32">
        <f t="shared" ca="1" si="62"/>
        <v>43.593314448131771</v>
      </c>
      <c r="W74" s="32">
        <f t="shared" ca="1" si="63"/>
        <v>2626.2551404399783</v>
      </c>
      <c r="X74" s="32">
        <f t="shared" ca="1" si="64"/>
        <v>2626.2551404399783</v>
      </c>
      <c r="Y74" s="7">
        <f t="shared" ca="1" si="65"/>
        <v>0</v>
      </c>
      <c r="Z74" s="7">
        <f t="shared" ca="1" si="66"/>
        <v>0</v>
      </c>
      <c r="AA74" s="133">
        <f t="shared" ca="1" si="67"/>
        <v>0.66898026274793498</v>
      </c>
      <c r="AB74" s="52">
        <f t="shared" ca="1" si="68"/>
        <v>1.0520663415091169E-3</v>
      </c>
      <c r="AC74" s="53">
        <f t="shared" ca="1" si="69"/>
        <v>5.1430128318229462E-3</v>
      </c>
      <c r="AD74" s="52">
        <f t="shared" ca="1" si="76"/>
        <v>7.0819511045494934E-4</v>
      </c>
      <c r="AE74" s="54">
        <f t="shared" ca="1" si="77"/>
        <v>3.4583604678119417E-3</v>
      </c>
      <c r="AF74" s="7">
        <f t="shared" ca="1" si="70"/>
        <v>0</v>
      </c>
      <c r="AG74" s="7">
        <f t="shared" ca="1" si="71"/>
        <v>621.08711186899052</v>
      </c>
      <c r="AH74" s="48"/>
      <c r="AI74" s="30"/>
      <c r="AJ74" s="7">
        <f t="shared" ca="1" si="78"/>
        <v>0</v>
      </c>
      <c r="AK74" s="7">
        <f t="shared" ca="1" si="48"/>
        <v>0</v>
      </c>
      <c r="AL74" s="32">
        <f t="shared" ca="1" si="49"/>
        <v>29.344700921053548</v>
      </c>
      <c r="AM74" s="158">
        <f t="shared" ca="1" si="72"/>
        <v>1.8599010492667689</v>
      </c>
      <c r="AN74" s="7">
        <f t="shared" ca="1" si="79"/>
        <v>31.204601970320315</v>
      </c>
      <c r="AO74" s="7">
        <f t="shared" ca="1" si="50"/>
        <v>0</v>
      </c>
      <c r="AP74" s="7">
        <f t="shared" ca="1" si="51"/>
        <v>0</v>
      </c>
      <c r="AQ74" s="7">
        <f t="shared" ca="1" si="80"/>
        <v>0</v>
      </c>
      <c r="AR74" s="143">
        <f t="shared" ca="1" si="73"/>
        <v>-0.19858577859489698</v>
      </c>
      <c r="AS74" s="167">
        <f t="shared" ca="1" si="81"/>
        <v>-652.49029961790575</v>
      </c>
    </row>
    <row r="75" spans="1:45">
      <c r="A75" s="35">
        <f t="shared" si="74"/>
        <v>68</v>
      </c>
      <c r="B75" s="25">
        <f t="shared" si="75"/>
        <v>46996</v>
      </c>
      <c r="C75" s="34">
        <f t="shared" ca="1" si="41"/>
        <v>17.333334000000001</v>
      </c>
      <c r="D75" s="26">
        <f t="shared" ca="1" si="42"/>
        <v>67.333334000000008</v>
      </c>
      <c r="E75" s="35">
        <f t="shared" ca="1" si="43"/>
        <v>208</v>
      </c>
      <c r="F75" s="25">
        <f t="shared" ca="1" si="52"/>
        <v>46966</v>
      </c>
      <c r="G75" s="25">
        <f t="shared" ca="1" si="53"/>
        <v>46874</v>
      </c>
      <c r="H75" s="41">
        <f t="shared" ca="1" si="54"/>
        <v>1</v>
      </c>
      <c r="I75" s="41">
        <f t="shared" ca="1" si="55"/>
        <v>0</v>
      </c>
      <c r="J75" s="41">
        <f t="shared" ca="1" si="56"/>
        <v>0</v>
      </c>
      <c r="K75" s="41">
        <f t="shared" ca="1" si="57"/>
        <v>0</v>
      </c>
      <c r="L75" s="169">
        <f t="shared" si="44"/>
        <v>1.3184774144847868</v>
      </c>
      <c r="M75" s="101">
        <f t="shared" si="45"/>
        <v>2029</v>
      </c>
      <c r="N75" s="29">
        <f t="shared" ca="1" si="46"/>
        <v>877000</v>
      </c>
      <c r="O75" s="109">
        <f t="shared" ca="1" si="47"/>
        <v>0</v>
      </c>
      <c r="P75" s="7">
        <f t="shared" ca="1" si="58"/>
        <v>0</v>
      </c>
      <c r="Q75" s="7">
        <f t="shared" ca="1" si="59"/>
        <v>877000</v>
      </c>
      <c r="R75" s="30"/>
      <c r="S75" s="30"/>
      <c r="T75" s="30">
        <f t="shared" ca="1" si="60"/>
        <v>0</v>
      </c>
      <c r="U75" s="32">
        <f t="shared" ca="1" si="61"/>
        <v>0</v>
      </c>
      <c r="V75" s="32">
        <f t="shared" ca="1" si="62"/>
        <v>43.770919007332971</v>
      </c>
      <c r="W75" s="32">
        <f t="shared" ca="1" si="63"/>
        <v>2636.9548289695736</v>
      </c>
      <c r="X75" s="32">
        <f t="shared" ca="1" si="64"/>
        <v>2636.9548289695736</v>
      </c>
      <c r="Y75" s="7">
        <f t="shared" ca="1" si="65"/>
        <v>0</v>
      </c>
      <c r="Z75" s="7">
        <f t="shared" ca="1" si="66"/>
        <v>0</v>
      </c>
      <c r="AA75" s="133">
        <f t="shared" ca="1" si="67"/>
        <v>0.66483949676699539</v>
      </c>
      <c r="AB75" s="52">
        <f t="shared" ca="1" si="68"/>
        <v>1.0520663415091169E-3</v>
      </c>
      <c r="AC75" s="53">
        <f t="shared" ca="1" si="69"/>
        <v>5.1430128318229462E-3</v>
      </c>
      <c r="AD75" s="52">
        <f t="shared" ca="1" si="76"/>
        <v>7.0381161757102778E-4</v>
      </c>
      <c r="AE75" s="54">
        <f t="shared" ca="1" si="77"/>
        <v>3.4369543633685617E-3</v>
      </c>
      <c r="AF75" s="7">
        <f t="shared" ca="1" si="70"/>
        <v>0</v>
      </c>
      <c r="AG75" s="7">
        <f t="shared" ca="1" si="71"/>
        <v>617.24278860979132</v>
      </c>
      <c r="AH75" s="48"/>
      <c r="AI75" s="30"/>
      <c r="AJ75" s="7">
        <f t="shared" ca="1" si="78"/>
        <v>0</v>
      </c>
      <c r="AK75" s="7">
        <f t="shared" ca="1" si="48"/>
        <v>0</v>
      </c>
      <c r="AL75" s="32">
        <f t="shared" ca="1" si="49"/>
        <v>29.281880898244193</v>
      </c>
      <c r="AM75" s="158">
        <f t="shared" ca="1" si="72"/>
        <v>1.8559194436388085</v>
      </c>
      <c r="AN75" s="7">
        <f t="shared" ca="1" si="79"/>
        <v>31.137800341883</v>
      </c>
      <c r="AO75" s="7">
        <f t="shared" ca="1" si="50"/>
        <v>0</v>
      </c>
      <c r="AP75" s="7">
        <f t="shared" ca="1" si="51"/>
        <v>0</v>
      </c>
      <c r="AQ75" s="7">
        <f t="shared" ca="1" si="80"/>
        <v>0</v>
      </c>
      <c r="AR75" s="143">
        <f t="shared" ca="1" si="73"/>
        <v>-0.19816065369161351</v>
      </c>
      <c r="AS75" s="167">
        <f t="shared" ca="1" si="81"/>
        <v>-648.57874960536594</v>
      </c>
    </row>
    <row r="76" spans="1:45">
      <c r="A76" s="35">
        <f t="shared" si="74"/>
        <v>69</v>
      </c>
      <c r="B76" s="25">
        <f t="shared" si="75"/>
        <v>47026</v>
      </c>
      <c r="C76" s="34">
        <f t="shared" ca="1" si="41"/>
        <v>17.416667</v>
      </c>
      <c r="D76" s="26">
        <f t="shared" ca="1" si="42"/>
        <v>67.416667000000004</v>
      </c>
      <c r="E76" s="35">
        <f t="shared" ca="1" si="43"/>
        <v>209</v>
      </c>
      <c r="F76" s="25">
        <f t="shared" ca="1" si="52"/>
        <v>46997</v>
      </c>
      <c r="G76" s="25">
        <f t="shared" ca="1" si="53"/>
        <v>46874</v>
      </c>
      <c r="H76" s="41">
        <f t="shared" ca="1" si="54"/>
        <v>1</v>
      </c>
      <c r="I76" s="41">
        <f t="shared" ca="1" si="55"/>
        <v>0</v>
      </c>
      <c r="J76" s="41">
        <f t="shared" ca="1" si="56"/>
        <v>0</v>
      </c>
      <c r="K76" s="41">
        <f t="shared" ca="1" si="57"/>
        <v>0</v>
      </c>
      <c r="L76" s="169">
        <f t="shared" si="44"/>
        <v>1.3238490546773425</v>
      </c>
      <c r="M76" s="101">
        <f t="shared" si="45"/>
        <v>2029</v>
      </c>
      <c r="N76" s="29">
        <f t="shared" ca="1" si="46"/>
        <v>877000</v>
      </c>
      <c r="O76" s="109">
        <f t="shared" ca="1" si="47"/>
        <v>0</v>
      </c>
      <c r="P76" s="7">
        <f t="shared" ca="1" si="58"/>
        <v>0</v>
      </c>
      <c r="Q76" s="7">
        <f t="shared" ca="1" si="59"/>
        <v>877000</v>
      </c>
      <c r="R76" s="30"/>
      <c r="S76" s="30"/>
      <c r="T76" s="30">
        <f t="shared" ca="1" si="60"/>
        <v>0</v>
      </c>
      <c r="U76" s="32">
        <f t="shared" ca="1" si="61"/>
        <v>0</v>
      </c>
      <c r="V76" s="32">
        <f t="shared" ca="1" si="62"/>
        <v>43.949247149492891</v>
      </c>
      <c r="W76" s="32">
        <f t="shared" ca="1" si="63"/>
        <v>2647.6981093546851</v>
      </c>
      <c r="X76" s="32">
        <f t="shared" ca="1" si="64"/>
        <v>2647.6981093546851</v>
      </c>
      <c r="Y76" s="7">
        <f t="shared" ca="1" si="65"/>
        <v>0</v>
      </c>
      <c r="Z76" s="7">
        <f t="shared" ca="1" si="66"/>
        <v>0</v>
      </c>
      <c r="AA76" s="133">
        <f t="shared" ca="1" si="67"/>
        <v>0.66072436075432794</v>
      </c>
      <c r="AB76" s="52">
        <f t="shared" ca="1" si="68"/>
        <v>1.0520663415091169E-3</v>
      </c>
      <c r="AC76" s="53">
        <f t="shared" ca="1" si="69"/>
        <v>5.1430128318229462E-3</v>
      </c>
      <c r="AD76" s="52">
        <f t="shared" ca="1" si="76"/>
        <v>6.9945525705441517E-4</v>
      </c>
      <c r="AE76" s="54">
        <f t="shared" ca="1" si="77"/>
        <v>3.4156807556130508E-3</v>
      </c>
      <c r="AF76" s="7">
        <f t="shared" ca="1" si="70"/>
        <v>0</v>
      </c>
      <c r="AG76" s="7">
        <f t="shared" ca="1" si="71"/>
        <v>613.42226043672213</v>
      </c>
      <c r="AH76" s="48"/>
      <c r="AI76" s="30"/>
      <c r="AJ76" s="7">
        <f t="shared" ca="1" si="78"/>
        <v>0</v>
      </c>
      <c r="AK76" s="7">
        <f t="shared" ca="1" si="48"/>
        <v>0</v>
      </c>
      <c r="AL76" s="32">
        <f t="shared" ca="1" si="49"/>
        <v>29.219195358157158</v>
      </c>
      <c r="AM76" s="158">
        <f t="shared" ca="1" si="72"/>
        <v>1.8519463616811702</v>
      </c>
      <c r="AN76" s="7">
        <f t="shared" ca="1" si="79"/>
        <v>31.07114171983833</v>
      </c>
      <c r="AO76" s="7">
        <f t="shared" ca="1" si="50"/>
        <v>0</v>
      </c>
      <c r="AP76" s="7">
        <f t="shared" ca="1" si="51"/>
        <v>0</v>
      </c>
      <c r="AQ76" s="7">
        <f t="shared" ca="1" si="80"/>
        <v>0</v>
      </c>
      <c r="AR76" s="143">
        <f t="shared" ca="1" si="73"/>
        <v>-0.19773643887959974</v>
      </c>
      <c r="AS76" s="167">
        <f t="shared" ca="1" si="81"/>
        <v>-644.69113859544007</v>
      </c>
    </row>
    <row r="77" spans="1:45">
      <c r="A77" s="35">
        <f t="shared" si="74"/>
        <v>70</v>
      </c>
      <c r="B77" s="25">
        <f t="shared" si="75"/>
        <v>47057</v>
      </c>
      <c r="C77" s="34">
        <f t="shared" ca="1" si="41"/>
        <v>17.5</v>
      </c>
      <c r="D77" s="26">
        <f t="shared" ca="1" si="42"/>
        <v>67.5</v>
      </c>
      <c r="E77" s="35">
        <f t="shared" ca="1" si="43"/>
        <v>210</v>
      </c>
      <c r="F77" s="25">
        <f t="shared" ca="1" si="52"/>
        <v>47027</v>
      </c>
      <c r="G77" s="25">
        <f t="shared" ca="1" si="53"/>
        <v>46874</v>
      </c>
      <c r="H77" s="41">
        <f t="shared" ca="1" si="54"/>
        <v>1</v>
      </c>
      <c r="I77" s="41">
        <f t="shared" ca="1" si="55"/>
        <v>0</v>
      </c>
      <c r="J77" s="41">
        <f t="shared" ca="1" si="56"/>
        <v>0</v>
      </c>
      <c r="K77" s="41">
        <f t="shared" ca="1" si="57"/>
        <v>0</v>
      </c>
      <c r="L77" s="169">
        <f t="shared" si="44"/>
        <v>1.3292425795969638</v>
      </c>
      <c r="M77" s="101">
        <f t="shared" si="45"/>
        <v>2029</v>
      </c>
      <c r="N77" s="29">
        <f t="shared" ca="1" si="46"/>
        <v>877000</v>
      </c>
      <c r="O77" s="109">
        <f t="shared" ca="1" si="47"/>
        <v>0</v>
      </c>
      <c r="P77" s="7">
        <f t="shared" ca="1" si="58"/>
        <v>0</v>
      </c>
      <c r="Q77" s="7">
        <f t="shared" ca="1" si="59"/>
        <v>877000</v>
      </c>
      <c r="R77" s="30"/>
      <c r="S77" s="30"/>
      <c r="T77" s="30">
        <f t="shared" ca="1" si="60"/>
        <v>0</v>
      </c>
      <c r="U77" s="32">
        <f t="shared" ca="1" si="61"/>
        <v>0</v>
      </c>
      <c r="V77" s="32">
        <f t="shared" ca="1" si="62"/>
        <v>44.128301822578081</v>
      </c>
      <c r="W77" s="32">
        <f t="shared" ca="1" si="63"/>
        <v>2658.4851591939278</v>
      </c>
      <c r="X77" s="32">
        <f t="shared" ca="1" si="64"/>
        <v>2658.4851591939278</v>
      </c>
      <c r="Y77" s="7">
        <f t="shared" ca="1" si="65"/>
        <v>0</v>
      </c>
      <c r="Z77" s="7">
        <f t="shared" ca="1" si="66"/>
        <v>0</v>
      </c>
      <c r="AA77" s="133">
        <f t="shared" ca="1" si="67"/>
        <v>0.65663469606892833</v>
      </c>
      <c r="AB77" s="52">
        <f t="shared" ca="1" si="68"/>
        <v>1.0520663415091169E-3</v>
      </c>
      <c r="AC77" s="53">
        <f t="shared" ca="1" si="69"/>
        <v>5.1430128318229462E-3</v>
      </c>
      <c r="AD77" s="52">
        <f t="shared" ca="1" si="76"/>
        <v>6.9512586096475576E-4</v>
      </c>
      <c r="AE77" s="54">
        <f t="shared" ca="1" si="77"/>
        <v>3.3945388244348484E-3</v>
      </c>
      <c r="AF77" s="7">
        <f t="shared" ca="1" si="70"/>
        <v>0</v>
      </c>
      <c r="AG77" s="7">
        <f t="shared" ca="1" si="71"/>
        <v>609.62538006609077</v>
      </c>
      <c r="AH77" s="48"/>
      <c r="AI77" s="30"/>
      <c r="AJ77" s="7">
        <f t="shared" ca="1" si="78"/>
        <v>0</v>
      </c>
      <c r="AK77" s="7">
        <f t="shared" ca="1" si="48"/>
        <v>0</v>
      </c>
      <c r="AL77" s="32">
        <f t="shared" ca="1" si="49"/>
        <v>29.156644012896948</v>
      </c>
      <c r="AM77" s="158">
        <f t="shared" ca="1" si="72"/>
        <v>1.8479817851467049</v>
      </c>
      <c r="AN77" s="7">
        <f t="shared" ca="1" si="79"/>
        <v>31.004625798043651</v>
      </c>
      <c r="AO77" s="7">
        <f t="shared" ca="1" si="50"/>
        <v>0</v>
      </c>
      <c r="AP77" s="7">
        <f t="shared" ca="1" si="51"/>
        <v>0</v>
      </c>
      <c r="AQ77" s="7">
        <f t="shared" ca="1" si="80"/>
        <v>0</v>
      </c>
      <c r="AR77" s="143">
        <f t="shared" ca="1" si="73"/>
        <v>-0.19731313221056687</v>
      </c>
      <c r="AS77" s="167">
        <f t="shared" ca="1" si="81"/>
        <v>-640.82731899634496</v>
      </c>
    </row>
    <row r="78" spans="1:45">
      <c r="A78" s="35">
        <f t="shared" si="74"/>
        <v>71</v>
      </c>
      <c r="B78" s="25">
        <f t="shared" si="75"/>
        <v>47087</v>
      </c>
      <c r="C78" s="34">
        <f t="shared" ca="1" si="41"/>
        <v>17.583334000000001</v>
      </c>
      <c r="D78" s="26">
        <f t="shared" ca="1" si="42"/>
        <v>67.583334000000008</v>
      </c>
      <c r="E78" s="35">
        <f t="shared" ca="1" si="43"/>
        <v>211</v>
      </c>
      <c r="F78" s="25">
        <f t="shared" ca="1" si="52"/>
        <v>47058</v>
      </c>
      <c r="G78" s="25">
        <f t="shared" ca="1" si="53"/>
        <v>46874</v>
      </c>
      <c r="H78" s="41">
        <f t="shared" ca="1" si="54"/>
        <v>1</v>
      </c>
      <c r="I78" s="41">
        <f t="shared" ca="1" si="55"/>
        <v>0</v>
      </c>
      <c r="J78" s="41">
        <f t="shared" ca="1" si="56"/>
        <v>0</v>
      </c>
      <c r="K78" s="41">
        <f t="shared" ca="1" si="57"/>
        <v>0</v>
      </c>
      <c r="L78" s="169">
        <f t="shared" si="44"/>
        <v>1.3346580784047379</v>
      </c>
      <c r="M78" s="101">
        <f t="shared" si="45"/>
        <v>2029</v>
      </c>
      <c r="N78" s="29">
        <f t="shared" ca="1" si="46"/>
        <v>877000</v>
      </c>
      <c r="O78" s="109">
        <f t="shared" ca="1" si="47"/>
        <v>0</v>
      </c>
      <c r="P78" s="7">
        <f t="shared" ca="1" si="58"/>
        <v>0</v>
      </c>
      <c r="Q78" s="7">
        <f t="shared" ca="1" si="59"/>
        <v>877000</v>
      </c>
      <c r="R78" s="30"/>
      <c r="S78" s="30"/>
      <c r="T78" s="30">
        <f t="shared" ca="1" si="60"/>
        <v>0</v>
      </c>
      <c r="U78" s="32">
        <f t="shared" ca="1" si="61"/>
        <v>0</v>
      </c>
      <c r="V78" s="32">
        <f t="shared" ca="1" si="62"/>
        <v>44.308085986565459</v>
      </c>
      <c r="W78" s="32">
        <f t="shared" ca="1" si="63"/>
        <v>2669.3161568094761</v>
      </c>
      <c r="X78" s="32">
        <f t="shared" ca="1" si="64"/>
        <v>2669.3161568094761</v>
      </c>
      <c r="Y78" s="7">
        <f t="shared" ca="1" si="65"/>
        <v>0</v>
      </c>
      <c r="Z78" s="7">
        <f t="shared" ca="1" si="66"/>
        <v>0</v>
      </c>
      <c r="AA78" s="133">
        <f t="shared" ca="1" si="67"/>
        <v>0.65257034505172751</v>
      </c>
      <c r="AB78" s="52">
        <f t="shared" ca="1" si="68"/>
        <v>1.0520663415091169E-3</v>
      </c>
      <c r="AC78" s="53">
        <f t="shared" ca="1" si="69"/>
        <v>5.1430128318229462E-3</v>
      </c>
      <c r="AD78" s="52">
        <f t="shared" ca="1" si="76"/>
        <v>6.9082326240118837E-4</v>
      </c>
      <c r="AE78" s="54">
        <f t="shared" ca="1" si="77"/>
        <v>3.3735277547996072E-3</v>
      </c>
      <c r="AF78" s="7">
        <f t="shared" ca="1" si="70"/>
        <v>0</v>
      </c>
      <c r="AG78" s="7">
        <f t="shared" ca="1" si="71"/>
        <v>605.85200112584221</v>
      </c>
      <c r="AH78" s="48"/>
      <c r="AI78" s="30"/>
      <c r="AJ78" s="7">
        <f t="shared" ca="1" si="78"/>
        <v>0</v>
      </c>
      <c r="AK78" s="7">
        <f t="shared" ca="1" si="48"/>
        <v>0</v>
      </c>
      <c r="AL78" s="32">
        <f t="shared" ca="1" si="49"/>
        <v>29.094226575184351</v>
      </c>
      <c r="AM78" s="158">
        <f t="shared" ca="1" si="72"/>
        <v>1.8440256958273245</v>
      </c>
      <c r="AN78" s="7">
        <f t="shared" ca="1" si="79"/>
        <v>30.938252271011674</v>
      </c>
      <c r="AO78" s="7">
        <f t="shared" ca="1" si="50"/>
        <v>0</v>
      </c>
      <c r="AP78" s="7">
        <f t="shared" ca="1" si="51"/>
        <v>0</v>
      </c>
      <c r="AQ78" s="7">
        <f t="shared" ca="1" si="80"/>
        <v>0</v>
      </c>
      <c r="AR78" s="143">
        <f t="shared" ca="1" si="73"/>
        <v>-0.19689073174039673</v>
      </c>
      <c r="AS78" s="167">
        <f t="shared" ca="1" si="81"/>
        <v>-636.98714412859431</v>
      </c>
    </row>
    <row r="79" spans="1:45">
      <c r="A79" s="35">
        <f t="shared" si="74"/>
        <v>72</v>
      </c>
      <c r="B79" s="25">
        <f t="shared" si="75"/>
        <v>47118</v>
      </c>
      <c r="C79" s="34">
        <f t="shared" ca="1" si="41"/>
        <v>17.666667</v>
      </c>
      <c r="D79" s="26">
        <f t="shared" ca="1" si="42"/>
        <v>67.666667000000004</v>
      </c>
      <c r="E79" s="35">
        <f t="shared" ca="1" si="43"/>
        <v>212</v>
      </c>
      <c r="F79" s="25">
        <f t="shared" ca="1" si="52"/>
        <v>47088</v>
      </c>
      <c r="G79" s="25">
        <f t="shared" ca="1" si="53"/>
        <v>46874</v>
      </c>
      <c r="H79" s="41">
        <f t="shared" ca="1" si="54"/>
        <v>1</v>
      </c>
      <c r="I79" s="41">
        <f t="shared" ca="1" si="55"/>
        <v>0</v>
      </c>
      <c r="J79" s="41">
        <f t="shared" ca="1" si="56"/>
        <v>0</v>
      </c>
      <c r="K79" s="41">
        <f t="shared" ca="1" si="57"/>
        <v>0</v>
      </c>
      <c r="L79" s="169">
        <f t="shared" si="44"/>
        <v>1.3400956406250051</v>
      </c>
      <c r="M79" s="101">
        <f t="shared" si="45"/>
        <v>2029</v>
      </c>
      <c r="N79" s="29">
        <f t="shared" ca="1" si="46"/>
        <v>877000</v>
      </c>
      <c r="O79" s="109">
        <f t="shared" ca="1" si="47"/>
        <v>0</v>
      </c>
      <c r="P79" s="7">
        <f t="shared" ca="1" si="58"/>
        <v>0</v>
      </c>
      <c r="Q79" s="7">
        <f t="shared" ca="1" si="59"/>
        <v>877000</v>
      </c>
      <c r="R79" s="30"/>
      <c r="S79" s="30"/>
      <c r="T79" s="30">
        <f t="shared" ca="1" si="60"/>
        <v>0</v>
      </c>
      <c r="U79" s="32">
        <f t="shared" ca="1" si="61"/>
        <v>0</v>
      </c>
      <c r="V79" s="32">
        <f t="shared" ca="1" si="62"/>
        <v>44.48860261349126</v>
      </c>
      <c r="W79" s="32">
        <f t="shared" ca="1" si="63"/>
        <v>2680.19128125001</v>
      </c>
      <c r="X79" s="32">
        <f t="shared" ca="1" si="64"/>
        <v>2680.19128125001</v>
      </c>
      <c r="Y79" s="7">
        <f t="shared" ca="1" si="65"/>
        <v>0</v>
      </c>
      <c r="Z79" s="7">
        <f t="shared" ca="1" si="66"/>
        <v>0</v>
      </c>
      <c r="AA79" s="133">
        <f t="shared" ca="1" si="67"/>
        <v>0.64853115101951386</v>
      </c>
      <c r="AB79" s="52">
        <f t="shared" ca="1" si="68"/>
        <v>1.0520663415091169E-3</v>
      </c>
      <c r="AC79" s="53">
        <f t="shared" ca="1" si="69"/>
        <v>5.1430128318229462E-3</v>
      </c>
      <c r="AD79" s="52">
        <f t="shared" ca="1" si="76"/>
        <v>6.8654729549591303E-4</v>
      </c>
      <c r="AE79" s="54">
        <f t="shared" ca="1" si="77"/>
        <v>3.3526467367177735E-3</v>
      </c>
      <c r="AF79" s="7">
        <f t="shared" ca="1" si="70"/>
        <v>0</v>
      </c>
      <c r="AG79" s="7">
        <f t="shared" ca="1" si="71"/>
        <v>602.10197814991568</v>
      </c>
      <c r="AH79" s="48"/>
      <c r="AI79" s="30"/>
      <c r="AJ79" s="7">
        <f t="shared" ca="1" si="78"/>
        <v>0</v>
      </c>
      <c r="AK79" s="7">
        <f t="shared" ca="1" si="48"/>
        <v>0</v>
      </c>
      <c r="AL79" s="32">
        <f t="shared" ca="1" si="49"/>
        <v>29.031942758355179</v>
      </c>
      <c r="AM79" s="158">
        <f t="shared" ca="1" si="72"/>
        <v>1.8400780755539203</v>
      </c>
      <c r="AN79" s="7">
        <f t="shared" ca="1" si="79"/>
        <v>30.872020833909097</v>
      </c>
      <c r="AO79" s="7">
        <f t="shared" ca="1" si="50"/>
        <v>0</v>
      </c>
      <c r="AP79" s="7">
        <f t="shared" ca="1" si="51"/>
        <v>0</v>
      </c>
      <c r="AQ79" s="7">
        <f t="shared" ca="1" si="80"/>
        <v>0</v>
      </c>
      <c r="AR79" s="143">
        <f t="shared" ca="1" si="73"/>
        <v>-0.19646923552913328</v>
      </c>
      <c r="AS79" s="167">
        <f t="shared" ca="1" si="81"/>
        <v>-633.17046821935389</v>
      </c>
    </row>
    <row r="80" spans="1:45">
      <c r="A80" s="35">
        <f t="shared" si="74"/>
        <v>73</v>
      </c>
      <c r="B80" s="25">
        <f t="shared" si="75"/>
        <v>47149</v>
      </c>
      <c r="C80" s="34">
        <f t="shared" ca="1" si="41"/>
        <v>17.75</v>
      </c>
      <c r="D80" s="26">
        <f t="shared" ca="1" si="42"/>
        <v>67.75</v>
      </c>
      <c r="E80" s="35">
        <f t="shared" ca="1" si="43"/>
        <v>213</v>
      </c>
      <c r="F80" s="25">
        <f t="shared" ca="1" si="52"/>
        <v>47119</v>
      </c>
      <c r="G80" s="25">
        <f t="shared" ca="1" si="53"/>
        <v>46874</v>
      </c>
      <c r="H80" s="41">
        <f t="shared" ca="1" si="54"/>
        <v>1</v>
      </c>
      <c r="I80" s="41">
        <f t="shared" ca="1" si="55"/>
        <v>0</v>
      </c>
      <c r="J80" s="41">
        <f t="shared" ca="1" si="56"/>
        <v>0</v>
      </c>
      <c r="K80" s="41">
        <f t="shared" ca="1" si="57"/>
        <v>0</v>
      </c>
      <c r="L80" s="169">
        <f t="shared" si="44"/>
        <v>1.345555356146839</v>
      </c>
      <c r="M80" s="101">
        <f t="shared" si="45"/>
        <v>2029</v>
      </c>
      <c r="N80" s="29">
        <f t="shared" ca="1" si="46"/>
        <v>877000</v>
      </c>
      <c r="O80" s="109">
        <f t="shared" ca="1" si="47"/>
        <v>0</v>
      </c>
      <c r="P80" s="7">
        <f t="shared" ca="1" si="58"/>
        <v>0</v>
      </c>
      <c r="Q80" s="7">
        <f t="shared" ca="1" si="59"/>
        <v>877000</v>
      </c>
      <c r="R80" s="30"/>
      <c r="S80" s="30"/>
      <c r="T80" s="30">
        <f t="shared" ca="1" si="60"/>
        <v>0</v>
      </c>
      <c r="U80" s="32">
        <f t="shared" ca="1" si="61"/>
        <v>0</v>
      </c>
      <c r="V80" s="32">
        <f t="shared" ca="1" si="62"/>
        <v>44.66985468750017</v>
      </c>
      <c r="W80" s="32">
        <f t="shared" ca="1" si="63"/>
        <v>2691.1107122936778</v>
      </c>
      <c r="X80" s="32">
        <f t="shared" ca="1" si="64"/>
        <v>2691.1107122936778</v>
      </c>
      <c r="Y80" s="7">
        <f t="shared" ca="1" si="65"/>
        <v>0</v>
      </c>
      <c r="Z80" s="7">
        <f t="shared" ca="1" si="66"/>
        <v>0</v>
      </c>
      <c r="AA80" s="133">
        <f t="shared" ca="1" si="67"/>
        <v>0.64451695825889266</v>
      </c>
      <c r="AB80" s="52">
        <f t="shared" ca="1" si="68"/>
        <v>1.0520663415091169E-3</v>
      </c>
      <c r="AC80" s="53">
        <f t="shared" ca="1" si="69"/>
        <v>5.1430128318229462E-3</v>
      </c>
      <c r="AD80" s="52">
        <f t="shared" ca="1" si="76"/>
        <v>6.822977954077966E-4</v>
      </c>
      <c r="AE80" s="54">
        <f t="shared" ca="1" si="77"/>
        <v>3.3318949652133578E-3</v>
      </c>
      <c r="AF80" s="7">
        <f t="shared" ca="1" si="70"/>
        <v>0</v>
      </c>
      <c r="AG80" s="7">
        <f t="shared" ca="1" si="71"/>
        <v>598.37516657263757</v>
      </c>
      <c r="AH80" s="48"/>
      <c r="AI80" s="30"/>
      <c r="AJ80" s="7">
        <f t="shared" ca="1" si="78"/>
        <v>0</v>
      </c>
      <c r="AK80" s="7">
        <f t="shared" ca="1" si="48"/>
        <v>0</v>
      </c>
      <c r="AL80" s="32">
        <f t="shared" ca="1" si="49"/>
        <v>28.969792276358913</v>
      </c>
      <c r="AM80" s="158">
        <f t="shared" ca="1" si="72"/>
        <v>1.8361389061962816</v>
      </c>
      <c r="AN80" s="7">
        <f t="shared" ca="1" si="79"/>
        <v>30.805931182555195</v>
      </c>
      <c r="AO80" s="7">
        <f t="shared" ca="1" si="50"/>
        <v>0</v>
      </c>
      <c r="AP80" s="7">
        <f t="shared" ca="1" si="51"/>
        <v>0</v>
      </c>
      <c r="AQ80" s="7">
        <f t="shared" ca="1" si="80"/>
        <v>0</v>
      </c>
      <c r="AR80" s="143">
        <f t="shared" ca="1" si="73"/>
        <v>-0.17014492998711397</v>
      </c>
      <c r="AS80" s="167">
        <f t="shared" ca="1" si="81"/>
        <v>-629.35124268517995</v>
      </c>
    </row>
    <row r="81" spans="1:45">
      <c r="A81" s="35">
        <f t="shared" si="74"/>
        <v>74</v>
      </c>
      <c r="B81" s="25">
        <f t="shared" si="75"/>
        <v>47177</v>
      </c>
      <c r="C81" s="34">
        <f t="shared" ca="1" si="41"/>
        <v>17.833334000000001</v>
      </c>
      <c r="D81" s="26">
        <f t="shared" ca="1" si="42"/>
        <v>67.833334000000008</v>
      </c>
      <c r="E81" s="35">
        <f t="shared" ca="1" si="43"/>
        <v>214</v>
      </c>
      <c r="F81" s="25">
        <f t="shared" ca="1" si="52"/>
        <v>47150</v>
      </c>
      <c r="G81" s="25">
        <f t="shared" ca="1" si="53"/>
        <v>46874</v>
      </c>
      <c r="H81" s="41">
        <f t="shared" ca="1" si="54"/>
        <v>1</v>
      </c>
      <c r="I81" s="41">
        <f t="shared" ca="1" si="55"/>
        <v>0</v>
      </c>
      <c r="J81" s="41">
        <f t="shared" ca="1" si="56"/>
        <v>0</v>
      </c>
      <c r="K81" s="41">
        <f t="shared" ca="1" si="57"/>
        <v>0</v>
      </c>
      <c r="L81" s="169">
        <f t="shared" si="44"/>
        <v>1.3510373152255322</v>
      </c>
      <c r="M81" s="101">
        <f t="shared" si="45"/>
        <v>2029</v>
      </c>
      <c r="N81" s="29">
        <f t="shared" ca="1" si="46"/>
        <v>877000</v>
      </c>
      <c r="O81" s="109">
        <f t="shared" ca="1" si="47"/>
        <v>0</v>
      </c>
      <c r="P81" s="7">
        <f t="shared" ca="1" si="58"/>
        <v>0</v>
      </c>
      <c r="Q81" s="7">
        <f t="shared" ca="1" si="59"/>
        <v>877000</v>
      </c>
      <c r="R81" s="30"/>
      <c r="S81" s="30"/>
      <c r="T81" s="30">
        <f t="shared" ca="1" si="60"/>
        <v>0</v>
      </c>
      <c r="U81" s="32">
        <f t="shared" ca="1" si="61"/>
        <v>0</v>
      </c>
      <c r="V81" s="32">
        <f t="shared" ca="1" si="62"/>
        <v>44.85184520489463</v>
      </c>
      <c r="W81" s="32">
        <f t="shared" ca="1" si="63"/>
        <v>2702.0746304510644</v>
      </c>
      <c r="X81" s="32">
        <f t="shared" ca="1" si="64"/>
        <v>2702.0746304510644</v>
      </c>
      <c r="Y81" s="7">
        <f t="shared" ca="1" si="65"/>
        <v>0</v>
      </c>
      <c r="Z81" s="7">
        <f t="shared" ca="1" si="66"/>
        <v>0</v>
      </c>
      <c r="AA81" s="133">
        <f t="shared" ca="1" si="67"/>
        <v>0.64052761202028374</v>
      </c>
      <c r="AB81" s="52">
        <f t="shared" ca="1" si="68"/>
        <v>1.0520663415091169E-3</v>
      </c>
      <c r="AC81" s="53">
        <f t="shared" ca="1" si="69"/>
        <v>5.1430128318229462E-3</v>
      </c>
      <c r="AD81" s="52">
        <f t="shared" ca="1" si="76"/>
        <v>6.7807459831601747E-4</v>
      </c>
      <c r="AE81" s="54">
        <f t="shared" ca="1" si="77"/>
        <v>3.3112716402929065E-3</v>
      </c>
      <c r="AF81" s="7">
        <f t="shared" ca="1" si="70"/>
        <v>0</v>
      </c>
      <c r="AG81" s="7">
        <f t="shared" ca="1" si="71"/>
        <v>594.67142272314732</v>
      </c>
      <c r="AH81" s="48"/>
      <c r="AI81" s="30"/>
      <c r="AJ81" s="7">
        <f t="shared" ca="1" si="78"/>
        <v>0</v>
      </c>
      <c r="AK81" s="7">
        <f t="shared" ca="1" si="48"/>
        <v>0</v>
      </c>
      <c r="AL81" s="32">
        <f t="shared" ca="1" si="49"/>
        <v>28.907774843757387</v>
      </c>
      <c r="AM81" s="158">
        <f t="shared" ca="1" si="72"/>
        <v>1.8322081696630068</v>
      </c>
      <c r="AN81" s="7">
        <f t="shared" ca="1" si="79"/>
        <v>30.739983013420392</v>
      </c>
      <c r="AO81" s="7">
        <f t="shared" ca="1" si="50"/>
        <v>0</v>
      </c>
      <c r="AP81" s="7">
        <f t="shared" ca="1" si="51"/>
        <v>0</v>
      </c>
      <c r="AQ81" s="7">
        <f t="shared" ca="1" si="80"/>
        <v>0</v>
      </c>
      <c r="AR81" s="143">
        <f t="shared" ca="1" si="73"/>
        <v>-0.16978069017388694</v>
      </c>
      <c r="AS81" s="167">
        <f t="shared" ca="1" si="81"/>
        <v>-625.58118642674162</v>
      </c>
    </row>
    <row r="82" spans="1:45">
      <c r="A82" s="35">
        <f t="shared" si="74"/>
        <v>75</v>
      </c>
      <c r="B82" s="25">
        <f t="shared" si="75"/>
        <v>47208</v>
      </c>
      <c r="C82" s="34">
        <f t="shared" ca="1" si="41"/>
        <v>17.916667</v>
      </c>
      <c r="D82" s="26">
        <f t="shared" ca="1" si="42"/>
        <v>67.916667000000004</v>
      </c>
      <c r="E82" s="35">
        <f t="shared" ca="1" si="43"/>
        <v>215</v>
      </c>
      <c r="F82" s="25">
        <f t="shared" ca="1" si="52"/>
        <v>47178</v>
      </c>
      <c r="G82" s="25">
        <f t="shared" ca="1" si="53"/>
        <v>46874</v>
      </c>
      <c r="H82" s="41">
        <f t="shared" ca="1" si="54"/>
        <v>1</v>
      </c>
      <c r="I82" s="41">
        <f t="shared" ca="1" si="55"/>
        <v>0</v>
      </c>
      <c r="J82" s="41">
        <f t="shared" ca="1" si="56"/>
        <v>0</v>
      </c>
      <c r="K82" s="41">
        <f t="shared" ca="1" si="57"/>
        <v>0</v>
      </c>
      <c r="L82" s="169">
        <f t="shared" si="44"/>
        <v>1.3565416084840889</v>
      </c>
      <c r="M82" s="101">
        <f t="shared" si="45"/>
        <v>2029</v>
      </c>
      <c r="N82" s="29">
        <f t="shared" ca="1" si="46"/>
        <v>877000</v>
      </c>
      <c r="O82" s="109">
        <f t="shared" ca="1" si="47"/>
        <v>0</v>
      </c>
      <c r="P82" s="7">
        <f t="shared" ca="1" si="58"/>
        <v>0</v>
      </c>
      <c r="Q82" s="7">
        <f t="shared" ca="1" si="59"/>
        <v>877000</v>
      </c>
      <c r="R82" s="30"/>
      <c r="S82" s="30"/>
      <c r="T82" s="30">
        <f t="shared" ca="1" si="60"/>
        <v>0</v>
      </c>
      <c r="U82" s="32">
        <f t="shared" ca="1" si="61"/>
        <v>0</v>
      </c>
      <c r="V82" s="32">
        <f t="shared" ca="1" si="62"/>
        <v>45.034577174184399</v>
      </c>
      <c r="W82" s="32">
        <f t="shared" ca="1" si="63"/>
        <v>2713.0832169681776</v>
      </c>
      <c r="X82" s="32">
        <f t="shared" ca="1" si="64"/>
        <v>2713.0832169681776</v>
      </c>
      <c r="Y82" s="7">
        <f t="shared" ca="1" si="65"/>
        <v>0</v>
      </c>
      <c r="Z82" s="7">
        <f t="shared" ca="1" si="66"/>
        <v>0</v>
      </c>
      <c r="AA82" s="133">
        <f t="shared" ca="1" si="67"/>
        <v>0.63656295851195532</v>
      </c>
      <c r="AB82" s="52">
        <f t="shared" ca="1" si="68"/>
        <v>1.0520663415091169E-3</v>
      </c>
      <c r="AC82" s="53">
        <f t="shared" ca="1" si="69"/>
        <v>5.1430128318229462E-3</v>
      </c>
      <c r="AD82" s="52">
        <f t="shared" ca="1" si="76"/>
        <v>6.7387754141375099E-4</v>
      </c>
      <c r="AE82" s="54">
        <f t="shared" ca="1" si="77"/>
        <v>3.2907759669146609E-3</v>
      </c>
      <c r="AF82" s="7">
        <f t="shared" ca="1" si="70"/>
        <v>0</v>
      </c>
      <c r="AG82" s="7">
        <f t="shared" ca="1" si="71"/>
        <v>590.99060381985964</v>
      </c>
      <c r="AH82" s="48"/>
      <c r="AI82" s="30"/>
      <c r="AJ82" s="7">
        <f t="shared" ca="1" si="78"/>
        <v>0</v>
      </c>
      <c r="AK82" s="7">
        <f t="shared" ca="1" si="48"/>
        <v>0</v>
      </c>
      <c r="AL82" s="32">
        <f t="shared" ca="1" si="49"/>
        <v>28.845890175723511</v>
      </c>
      <c r="AM82" s="158">
        <f t="shared" ca="1" si="72"/>
        <v>1.8282858479014259</v>
      </c>
      <c r="AN82" s="7">
        <f t="shared" ca="1" si="79"/>
        <v>30.674176023624938</v>
      </c>
      <c r="AO82" s="7">
        <f t="shared" ca="1" si="50"/>
        <v>0</v>
      </c>
      <c r="AP82" s="7">
        <f t="shared" ca="1" si="51"/>
        <v>0</v>
      </c>
      <c r="AQ82" s="7">
        <f t="shared" ca="1" si="80"/>
        <v>0</v>
      </c>
      <c r="AR82" s="143">
        <f t="shared" ca="1" si="73"/>
        <v>-0.16941723011143797</v>
      </c>
      <c r="AS82" s="167">
        <f t="shared" ca="1" si="81"/>
        <v>-621.83419707359599</v>
      </c>
    </row>
    <row r="83" spans="1:45">
      <c r="A83" s="35">
        <f t="shared" si="74"/>
        <v>76</v>
      </c>
      <c r="B83" s="25">
        <f t="shared" si="75"/>
        <v>47238</v>
      </c>
      <c r="C83" s="34">
        <f t="shared" ca="1" si="41"/>
        <v>18</v>
      </c>
      <c r="D83" s="26">
        <f t="shared" ca="1" si="42"/>
        <v>68</v>
      </c>
      <c r="E83" s="35">
        <f t="shared" ca="1" si="43"/>
        <v>216</v>
      </c>
      <c r="F83" s="25">
        <f t="shared" ca="1" si="52"/>
        <v>47209</v>
      </c>
      <c r="G83" s="25">
        <f t="shared" ca="1" si="53"/>
        <v>46874</v>
      </c>
      <c r="H83" s="41">
        <f t="shared" ca="1" si="54"/>
        <v>1</v>
      </c>
      <c r="I83" s="41">
        <f t="shared" ca="1" si="55"/>
        <v>0</v>
      </c>
      <c r="J83" s="41">
        <f t="shared" ca="1" si="56"/>
        <v>0</v>
      </c>
      <c r="K83" s="41">
        <f t="shared" ca="1" si="57"/>
        <v>0</v>
      </c>
      <c r="L83" s="169">
        <f t="shared" si="44"/>
        <v>1.3620683269147225</v>
      </c>
      <c r="M83" s="101">
        <f t="shared" si="45"/>
        <v>2030</v>
      </c>
      <c r="N83" s="29">
        <f t="shared" ca="1" si="46"/>
        <v>877000</v>
      </c>
      <c r="O83" s="109">
        <f t="shared" ca="1" si="47"/>
        <v>0</v>
      </c>
      <c r="P83" s="7">
        <f t="shared" ca="1" si="58"/>
        <v>0</v>
      </c>
      <c r="Q83" s="7">
        <f t="shared" ca="1" si="59"/>
        <v>877000</v>
      </c>
      <c r="R83" s="30"/>
      <c r="S83" s="30"/>
      <c r="T83" s="30">
        <f t="shared" ca="1" si="60"/>
        <v>0</v>
      </c>
      <c r="U83" s="32">
        <f t="shared" ca="1" si="61"/>
        <v>0</v>
      </c>
      <c r="V83" s="32">
        <f t="shared" ca="1" si="62"/>
        <v>45.218053616136288</v>
      </c>
      <c r="W83" s="32">
        <f t="shared" ca="1" si="63"/>
        <v>2724.1366538294451</v>
      </c>
      <c r="X83" s="32">
        <f t="shared" ca="1" si="64"/>
        <v>2724.1366538294451</v>
      </c>
      <c r="Y83" s="7">
        <f t="shared" ca="1" si="65"/>
        <v>0</v>
      </c>
      <c r="Z83" s="7">
        <f t="shared" ca="1" si="66"/>
        <v>0</v>
      </c>
      <c r="AA83" s="133">
        <f t="shared" ca="1" si="67"/>
        <v>0.6325664387682135</v>
      </c>
      <c r="AB83" s="52">
        <f t="shared" ca="1" si="68"/>
        <v>1.1411348652753395E-3</v>
      </c>
      <c r="AC83" s="53">
        <f t="shared" ca="1" si="69"/>
        <v>5.1430128318229462E-3</v>
      </c>
      <c r="AD83" s="52">
        <f t="shared" ca="1" si="76"/>
        <v>7.2640418590081161E-4</v>
      </c>
      <c r="AE83" s="54">
        <f t="shared" ca="1" si="77"/>
        <v>3.2701155578409862E-3</v>
      </c>
      <c r="AF83" s="7">
        <f t="shared" ca="1" si="70"/>
        <v>0</v>
      </c>
      <c r="AG83" s="7">
        <f t="shared" ca="1" si="71"/>
        <v>637.05647103501178</v>
      </c>
      <c r="AH83" s="48"/>
      <c r="AI83" s="30"/>
      <c r="AJ83" s="7">
        <f t="shared" ca="1" si="78"/>
        <v>0</v>
      </c>
      <c r="AK83" s="7">
        <f t="shared" ca="1" si="48"/>
        <v>0</v>
      </c>
      <c r="AL83" s="32">
        <f t="shared" ca="1" si="49"/>
        <v>28.784137988039934</v>
      </c>
      <c r="AM83" s="158">
        <f t="shared" ca="1" si="72"/>
        <v>1.9788242683075392</v>
      </c>
      <c r="AN83" s="7">
        <f t="shared" ca="1" si="79"/>
        <v>30.762962256347471</v>
      </c>
      <c r="AO83" s="7">
        <f t="shared" ca="1" si="50"/>
        <v>0</v>
      </c>
      <c r="AP83" s="7">
        <f t="shared" ca="1" si="51"/>
        <v>0</v>
      </c>
      <c r="AQ83" s="7">
        <f t="shared" ca="1" si="80"/>
        <v>0</v>
      </c>
      <c r="AR83" s="143">
        <f t="shared" ca="1" si="73"/>
        <v>-0.16905454813050613</v>
      </c>
      <c r="AS83" s="167">
        <f t="shared" ca="1" si="81"/>
        <v>-667.98848783948972</v>
      </c>
    </row>
    <row r="84" spans="1:45">
      <c r="A84" s="35">
        <f t="shared" si="74"/>
        <v>77</v>
      </c>
      <c r="B84" s="25">
        <f t="shared" si="75"/>
        <v>47269</v>
      </c>
      <c r="C84" s="34">
        <f t="shared" ca="1" si="41"/>
        <v>18.083334000000001</v>
      </c>
      <c r="D84" s="26">
        <f t="shared" ca="1" si="42"/>
        <v>68.083334000000008</v>
      </c>
      <c r="E84" s="35">
        <f t="shared" ca="1" si="43"/>
        <v>217</v>
      </c>
      <c r="F84" s="25">
        <f t="shared" ca="1" si="52"/>
        <v>47239</v>
      </c>
      <c r="G84" s="25">
        <f t="shared" ca="1" si="53"/>
        <v>47239</v>
      </c>
      <c r="H84" s="41">
        <f t="shared" ca="1" si="54"/>
        <v>1</v>
      </c>
      <c r="I84" s="41">
        <f t="shared" ca="1" si="55"/>
        <v>0</v>
      </c>
      <c r="J84" s="41">
        <f t="shared" ca="1" si="56"/>
        <v>0</v>
      </c>
      <c r="K84" s="41">
        <f t="shared" ca="1" si="57"/>
        <v>1</v>
      </c>
      <c r="L84" s="169">
        <f t="shared" si="44"/>
        <v>1.3676175618803599</v>
      </c>
      <c r="M84" s="101">
        <f t="shared" si="45"/>
        <v>2030</v>
      </c>
      <c r="N84" s="29">
        <f t="shared" ca="1" si="46"/>
        <v>877000</v>
      </c>
      <c r="O84" s="109">
        <f t="shared" ca="1" si="47"/>
        <v>0</v>
      </c>
      <c r="P84" s="7">
        <f t="shared" ca="1" si="58"/>
        <v>0</v>
      </c>
      <c r="Q84" s="7">
        <f t="shared" ca="1" si="59"/>
        <v>877000</v>
      </c>
      <c r="R84" s="30"/>
      <c r="S84" s="30"/>
      <c r="T84" s="30">
        <f t="shared" ca="1" si="60"/>
        <v>0</v>
      </c>
      <c r="U84" s="32">
        <f t="shared" ca="1" si="61"/>
        <v>0</v>
      </c>
      <c r="V84" s="32">
        <f t="shared" ca="1" si="62"/>
        <v>45.402277563824079</v>
      </c>
      <c r="W84" s="32">
        <f t="shared" ca="1" si="63"/>
        <v>2735.2351237607199</v>
      </c>
      <c r="X84" s="32">
        <f t="shared" ca="1" si="64"/>
        <v>2735.2351237607199</v>
      </c>
      <c r="Y84" s="7">
        <f t="shared" ca="1" si="65"/>
        <v>0</v>
      </c>
      <c r="Z84" s="7">
        <f t="shared" ca="1" si="66"/>
        <v>0</v>
      </c>
      <c r="AA84" s="133">
        <f t="shared" ca="1" si="67"/>
        <v>0.62859501028975595</v>
      </c>
      <c r="AB84" s="52">
        <f t="shared" ca="1" si="68"/>
        <v>1.1411348652753395E-3</v>
      </c>
      <c r="AC84" s="53">
        <f t="shared" ca="1" si="69"/>
        <v>5.1430128318229462E-3</v>
      </c>
      <c r="AD84" s="52">
        <f t="shared" ca="1" si="76"/>
        <v>7.2184361788146659E-4</v>
      </c>
      <c r="AE84" s="54">
        <f t="shared" ca="1" si="77"/>
        <v>3.2495848605761323E-3</v>
      </c>
      <c r="AF84" s="7">
        <f t="shared" ca="1" si="70"/>
        <v>0</v>
      </c>
      <c r="AG84" s="7">
        <f t="shared" ca="1" si="71"/>
        <v>633.0568528820462</v>
      </c>
      <c r="AH84" s="48"/>
      <c r="AI84" s="30"/>
      <c r="AJ84" s="7">
        <f t="shared" ca="1" si="78"/>
        <v>0</v>
      </c>
      <c r="AK84" s="7">
        <f t="shared" ca="1" si="48"/>
        <v>0</v>
      </c>
      <c r="AL84" s="32">
        <f t="shared" ca="1" si="49"/>
        <v>28.719957030514159</v>
      </c>
      <c r="AM84" s="158">
        <f t="shared" ca="1" si="72"/>
        <v>1.9744120174918991</v>
      </c>
      <c r="AN84" s="7">
        <f t="shared" ca="1" si="79"/>
        <v>30.69436904800606</v>
      </c>
      <c r="AO84" s="7">
        <f t="shared" ca="1" si="50"/>
        <v>0</v>
      </c>
      <c r="AP84" s="7">
        <f t="shared" ca="1" si="51"/>
        <v>0</v>
      </c>
      <c r="AQ84" s="7">
        <f t="shared" ca="1" si="80"/>
        <v>0</v>
      </c>
      <c r="AR84" s="143">
        <f t="shared" ca="1" si="73"/>
        <v>-0.16867760153660044</v>
      </c>
      <c r="AS84" s="167">
        <f t="shared" ca="1" si="81"/>
        <v>-663.91989953158884</v>
      </c>
    </row>
    <row r="85" spans="1:45">
      <c r="A85" s="35">
        <f t="shared" si="74"/>
        <v>78</v>
      </c>
      <c r="B85" s="25">
        <f t="shared" si="75"/>
        <v>47299</v>
      </c>
      <c r="C85" s="34">
        <f t="shared" ca="1" si="41"/>
        <v>18.166667</v>
      </c>
      <c r="D85" s="26">
        <f t="shared" ca="1" si="42"/>
        <v>68.166667000000004</v>
      </c>
      <c r="E85" s="35">
        <f t="shared" ca="1" si="43"/>
        <v>218</v>
      </c>
      <c r="F85" s="25">
        <f t="shared" ca="1" si="52"/>
        <v>47270</v>
      </c>
      <c r="G85" s="25">
        <f t="shared" ca="1" si="53"/>
        <v>47239</v>
      </c>
      <c r="H85" s="41">
        <f t="shared" ca="1" si="54"/>
        <v>1</v>
      </c>
      <c r="I85" s="41">
        <f t="shared" ca="1" si="55"/>
        <v>0</v>
      </c>
      <c r="J85" s="41">
        <f t="shared" ca="1" si="56"/>
        <v>0</v>
      </c>
      <c r="K85" s="41">
        <f t="shared" ca="1" si="57"/>
        <v>0</v>
      </c>
      <c r="L85" s="169">
        <f t="shared" si="44"/>
        <v>1.3731894051161517</v>
      </c>
      <c r="M85" s="101">
        <f t="shared" si="45"/>
        <v>2030</v>
      </c>
      <c r="N85" s="29">
        <f t="shared" ca="1" si="46"/>
        <v>877000</v>
      </c>
      <c r="O85" s="109">
        <f t="shared" ca="1" si="47"/>
        <v>0</v>
      </c>
      <c r="P85" s="7">
        <f t="shared" ca="1" si="58"/>
        <v>0</v>
      </c>
      <c r="Q85" s="7">
        <f t="shared" ca="1" si="59"/>
        <v>877000</v>
      </c>
      <c r="R85" s="30"/>
      <c r="S85" s="30"/>
      <c r="T85" s="30">
        <f t="shared" ca="1" si="60"/>
        <v>0</v>
      </c>
      <c r="U85" s="32">
        <f t="shared" ca="1" si="61"/>
        <v>0</v>
      </c>
      <c r="V85" s="32">
        <f t="shared" ca="1" si="62"/>
        <v>45.587252062678658</v>
      </c>
      <c r="W85" s="32">
        <f t="shared" ca="1" si="63"/>
        <v>2746.3788102323033</v>
      </c>
      <c r="X85" s="32">
        <f t="shared" ca="1" si="64"/>
        <v>2746.3788102323033</v>
      </c>
      <c r="Y85" s="7">
        <f t="shared" ca="1" si="65"/>
        <v>0</v>
      </c>
      <c r="Z85" s="7">
        <f t="shared" ca="1" si="66"/>
        <v>0</v>
      </c>
      <c r="AA85" s="133">
        <f t="shared" ca="1" si="67"/>
        <v>0.62464851554662304</v>
      </c>
      <c r="AB85" s="52">
        <f t="shared" ca="1" si="68"/>
        <v>1.1411348652753395E-3</v>
      </c>
      <c r="AC85" s="53">
        <f t="shared" ca="1" si="69"/>
        <v>5.1430128318229462E-3</v>
      </c>
      <c r="AD85" s="52">
        <f t="shared" ca="1" si="76"/>
        <v>7.1731168237975133E-4</v>
      </c>
      <c r="AE85" s="54">
        <f t="shared" ca="1" si="77"/>
        <v>3.2291830607531964E-3</v>
      </c>
      <c r="AF85" s="7">
        <f t="shared" ca="1" si="70"/>
        <v>0</v>
      </c>
      <c r="AG85" s="7">
        <f t="shared" ca="1" si="71"/>
        <v>629.08234544704192</v>
      </c>
      <c r="AH85" s="48"/>
      <c r="AI85" s="30"/>
      <c r="AJ85" s="7">
        <f t="shared" ca="1" si="78"/>
        <v>0</v>
      </c>
      <c r="AK85" s="7">
        <f t="shared" ca="1" si="48"/>
        <v>0</v>
      </c>
      <c r="AL85" s="32">
        <f t="shared" ca="1" si="49"/>
        <v>28.65591917942119</v>
      </c>
      <c r="AM85" s="158">
        <f t="shared" ca="1" si="72"/>
        <v>1.9700096048198332</v>
      </c>
      <c r="AN85" s="7">
        <f t="shared" ca="1" si="79"/>
        <v>30.625928784241022</v>
      </c>
      <c r="AO85" s="7">
        <f t="shared" ca="1" si="50"/>
        <v>0</v>
      </c>
      <c r="AP85" s="7">
        <f t="shared" ca="1" si="51"/>
        <v>0</v>
      </c>
      <c r="AQ85" s="7">
        <f t="shared" ca="1" si="80"/>
        <v>0</v>
      </c>
      <c r="AR85" s="143">
        <f t="shared" ca="1" si="73"/>
        <v>-0.16830149543315315</v>
      </c>
      <c r="AS85" s="167">
        <f t="shared" ca="1" si="81"/>
        <v>-659.87657572671617</v>
      </c>
    </row>
    <row r="86" spans="1:45">
      <c r="A86" s="35">
        <f t="shared" si="74"/>
        <v>79</v>
      </c>
      <c r="B86" s="25">
        <f t="shared" si="75"/>
        <v>47330</v>
      </c>
      <c r="C86" s="34">
        <f t="shared" ca="1" si="41"/>
        <v>18.25</v>
      </c>
      <c r="D86" s="26">
        <f t="shared" ca="1" si="42"/>
        <v>68.25</v>
      </c>
      <c r="E86" s="35">
        <f t="shared" ca="1" si="43"/>
        <v>219</v>
      </c>
      <c r="F86" s="25">
        <f t="shared" ca="1" si="52"/>
        <v>47300</v>
      </c>
      <c r="G86" s="25">
        <f t="shared" ca="1" si="53"/>
        <v>47239</v>
      </c>
      <c r="H86" s="41">
        <f t="shared" ca="1" si="54"/>
        <v>1</v>
      </c>
      <c r="I86" s="41">
        <f t="shared" ca="1" si="55"/>
        <v>0</v>
      </c>
      <c r="J86" s="41">
        <f t="shared" ca="1" si="56"/>
        <v>0</v>
      </c>
      <c r="K86" s="41">
        <f t="shared" ca="1" si="57"/>
        <v>0</v>
      </c>
      <c r="L86" s="169">
        <f t="shared" si="44"/>
        <v>1.3787839487309894</v>
      </c>
      <c r="M86" s="101">
        <f t="shared" si="45"/>
        <v>2030</v>
      </c>
      <c r="N86" s="29">
        <f t="shared" ca="1" si="46"/>
        <v>877000</v>
      </c>
      <c r="O86" s="109">
        <f t="shared" ca="1" si="47"/>
        <v>0</v>
      </c>
      <c r="P86" s="7">
        <f t="shared" ca="1" si="58"/>
        <v>0</v>
      </c>
      <c r="Q86" s="7">
        <f t="shared" ca="1" si="59"/>
        <v>877000</v>
      </c>
      <c r="R86" s="30"/>
      <c r="S86" s="30"/>
      <c r="T86" s="30">
        <f t="shared" ca="1" si="60"/>
        <v>0</v>
      </c>
      <c r="U86" s="32">
        <f t="shared" ca="1" si="61"/>
        <v>0</v>
      </c>
      <c r="V86" s="32">
        <f t="shared" ca="1" si="62"/>
        <v>45.772980170538389</v>
      </c>
      <c r="W86" s="32">
        <f t="shared" ca="1" si="63"/>
        <v>2757.5678974619786</v>
      </c>
      <c r="X86" s="32">
        <f t="shared" ca="1" si="64"/>
        <v>2757.5678974619786</v>
      </c>
      <c r="Y86" s="7">
        <f t="shared" ca="1" si="65"/>
        <v>0</v>
      </c>
      <c r="Z86" s="7">
        <f t="shared" ca="1" si="66"/>
        <v>0</v>
      </c>
      <c r="AA86" s="133">
        <f t="shared" ca="1" si="67"/>
        <v>0.62072679799787223</v>
      </c>
      <c r="AB86" s="52">
        <f t="shared" ca="1" si="68"/>
        <v>1.1411348652753395E-3</v>
      </c>
      <c r="AC86" s="53">
        <f t="shared" ca="1" si="69"/>
        <v>5.1430128318229462E-3</v>
      </c>
      <c r="AD86" s="52">
        <f t="shared" ca="1" si="76"/>
        <v>7.1280819963273644E-4</v>
      </c>
      <c r="AE86" s="54">
        <f t="shared" ca="1" si="77"/>
        <v>3.2089093491180975E-3</v>
      </c>
      <c r="AF86" s="7">
        <f t="shared" ca="1" si="70"/>
        <v>0</v>
      </c>
      <c r="AG86" s="7">
        <f t="shared" ca="1" si="71"/>
        <v>625.13279107790981</v>
      </c>
      <c r="AH86" s="48"/>
      <c r="AI86" s="30"/>
      <c r="AJ86" s="7">
        <f t="shared" ca="1" si="78"/>
        <v>0</v>
      </c>
      <c r="AK86" s="7">
        <f t="shared" ca="1" si="48"/>
        <v>0</v>
      </c>
      <c r="AL86" s="32">
        <f t="shared" ca="1" si="49"/>
        <v>28.592024115671816</v>
      </c>
      <c r="AM86" s="158">
        <f t="shared" ca="1" si="72"/>
        <v>1.9656170083549034</v>
      </c>
      <c r="AN86" s="7">
        <f t="shared" ca="1" si="79"/>
        <v>30.55764112402672</v>
      </c>
      <c r="AO86" s="7">
        <f t="shared" ca="1" si="50"/>
        <v>0</v>
      </c>
      <c r="AP86" s="7">
        <f t="shared" ca="1" si="51"/>
        <v>0</v>
      </c>
      <c r="AQ86" s="7">
        <f t="shared" ca="1" si="80"/>
        <v>0</v>
      </c>
      <c r="AR86" s="143">
        <f t="shared" ca="1" si="73"/>
        <v>-0.16792622794609455</v>
      </c>
      <c r="AS86" s="167">
        <f t="shared" ca="1" si="81"/>
        <v>-655.85835842988263</v>
      </c>
    </row>
    <row r="87" spans="1:45">
      <c r="A87" s="35">
        <f t="shared" si="74"/>
        <v>80</v>
      </c>
      <c r="B87" s="25">
        <f t="shared" si="75"/>
        <v>47361</v>
      </c>
      <c r="C87" s="34">
        <f t="shared" ca="1" si="41"/>
        <v>18.333334000000001</v>
      </c>
      <c r="D87" s="26">
        <f t="shared" ca="1" si="42"/>
        <v>68.333334000000008</v>
      </c>
      <c r="E87" s="35">
        <f t="shared" ca="1" si="43"/>
        <v>220</v>
      </c>
      <c r="F87" s="25">
        <f t="shared" ca="1" si="52"/>
        <v>47331</v>
      </c>
      <c r="G87" s="25">
        <f t="shared" ca="1" si="53"/>
        <v>47239</v>
      </c>
      <c r="H87" s="41">
        <f t="shared" ca="1" si="54"/>
        <v>1</v>
      </c>
      <c r="I87" s="41">
        <f t="shared" ca="1" si="55"/>
        <v>0</v>
      </c>
      <c r="J87" s="41">
        <f t="shared" ca="1" si="56"/>
        <v>0</v>
      </c>
      <c r="K87" s="41">
        <f t="shared" ca="1" si="57"/>
        <v>0</v>
      </c>
      <c r="L87" s="169">
        <f t="shared" si="44"/>
        <v>1.3844012852090268</v>
      </c>
      <c r="M87" s="101">
        <f t="shared" si="45"/>
        <v>2030</v>
      </c>
      <c r="N87" s="29">
        <f t="shared" ca="1" si="46"/>
        <v>877000</v>
      </c>
      <c r="O87" s="109">
        <f t="shared" ca="1" si="47"/>
        <v>0</v>
      </c>
      <c r="P87" s="7">
        <f t="shared" ca="1" si="58"/>
        <v>0</v>
      </c>
      <c r="Q87" s="7">
        <f t="shared" ca="1" si="59"/>
        <v>877000</v>
      </c>
      <c r="R87" s="30"/>
      <c r="S87" s="30"/>
      <c r="T87" s="30">
        <f t="shared" ca="1" si="60"/>
        <v>0</v>
      </c>
      <c r="U87" s="32">
        <f t="shared" ca="1" si="61"/>
        <v>0</v>
      </c>
      <c r="V87" s="32">
        <f t="shared" ca="1" si="62"/>
        <v>45.959464957699652</v>
      </c>
      <c r="W87" s="32">
        <f t="shared" ca="1" si="63"/>
        <v>2768.8025704180536</v>
      </c>
      <c r="X87" s="32">
        <f t="shared" ca="1" si="64"/>
        <v>2768.8025704180536</v>
      </c>
      <c r="Y87" s="7">
        <f t="shared" ca="1" si="65"/>
        <v>0</v>
      </c>
      <c r="Z87" s="7">
        <f t="shared" ca="1" si="66"/>
        <v>0</v>
      </c>
      <c r="AA87" s="133">
        <f t="shared" ca="1" si="67"/>
        <v>0.61682970208536858</v>
      </c>
      <c r="AB87" s="52">
        <f t="shared" ca="1" si="68"/>
        <v>1.1411348652753395E-3</v>
      </c>
      <c r="AC87" s="53">
        <f t="shared" ca="1" si="69"/>
        <v>5.1430128318229462E-3</v>
      </c>
      <c r="AD87" s="52">
        <f t="shared" ca="1" si="76"/>
        <v>7.0833299100609478E-4</v>
      </c>
      <c r="AE87" s="54">
        <f t="shared" ca="1" si="77"/>
        <v>3.188762921497479E-3</v>
      </c>
      <c r="AF87" s="7">
        <f t="shared" ca="1" si="70"/>
        <v>0</v>
      </c>
      <c r="AG87" s="7">
        <f t="shared" ca="1" si="71"/>
        <v>621.20803311234511</v>
      </c>
      <c r="AH87" s="48"/>
      <c r="AI87" s="30"/>
      <c r="AJ87" s="7">
        <f t="shared" ca="1" si="78"/>
        <v>0</v>
      </c>
      <c r="AK87" s="7">
        <f t="shared" ca="1" si="48"/>
        <v>0</v>
      </c>
      <c r="AL87" s="32">
        <f t="shared" ca="1" si="49"/>
        <v>28.528271520888318</v>
      </c>
      <c r="AM87" s="158">
        <f t="shared" ca="1" si="72"/>
        <v>1.9612342062095833</v>
      </c>
      <c r="AN87" s="7">
        <f t="shared" ca="1" si="79"/>
        <v>30.4895057270979</v>
      </c>
      <c r="AO87" s="7">
        <f t="shared" ca="1" si="50"/>
        <v>0</v>
      </c>
      <c r="AP87" s="7">
        <f t="shared" ca="1" si="51"/>
        <v>0</v>
      </c>
      <c r="AQ87" s="7">
        <f t="shared" ca="1" si="80"/>
        <v>0</v>
      </c>
      <c r="AR87" s="143">
        <f t="shared" ca="1" si="73"/>
        <v>-0.16755179720553354</v>
      </c>
      <c r="AS87" s="167">
        <f t="shared" ca="1" si="81"/>
        <v>-651.86509063664857</v>
      </c>
    </row>
    <row r="88" spans="1:45">
      <c r="A88" s="35">
        <f t="shared" si="74"/>
        <v>81</v>
      </c>
      <c r="B88" s="25">
        <f t="shared" si="75"/>
        <v>47391</v>
      </c>
      <c r="C88" s="34">
        <f t="shared" ca="1" si="41"/>
        <v>18.416667</v>
      </c>
      <c r="D88" s="26">
        <f t="shared" ca="1" si="42"/>
        <v>68.416667000000004</v>
      </c>
      <c r="E88" s="35">
        <f t="shared" ca="1" si="43"/>
        <v>221</v>
      </c>
      <c r="F88" s="25">
        <f t="shared" ca="1" si="52"/>
        <v>47362</v>
      </c>
      <c r="G88" s="25">
        <f t="shared" ca="1" si="53"/>
        <v>47239</v>
      </c>
      <c r="H88" s="41">
        <f t="shared" ca="1" si="54"/>
        <v>1</v>
      </c>
      <c r="I88" s="41">
        <f t="shared" ca="1" si="55"/>
        <v>0</v>
      </c>
      <c r="J88" s="41">
        <f t="shared" ca="1" si="56"/>
        <v>0</v>
      </c>
      <c r="K88" s="41">
        <f t="shared" ca="1" si="57"/>
        <v>0</v>
      </c>
      <c r="L88" s="169">
        <f t="shared" si="44"/>
        <v>1.3900415074112102</v>
      </c>
      <c r="M88" s="101">
        <f t="shared" si="45"/>
        <v>2030</v>
      </c>
      <c r="N88" s="29">
        <f t="shared" ca="1" si="46"/>
        <v>877000</v>
      </c>
      <c r="O88" s="109">
        <f t="shared" ca="1" si="47"/>
        <v>0</v>
      </c>
      <c r="P88" s="7">
        <f t="shared" ca="1" si="58"/>
        <v>0</v>
      </c>
      <c r="Q88" s="7">
        <f t="shared" ca="1" si="59"/>
        <v>877000</v>
      </c>
      <c r="R88" s="30"/>
      <c r="S88" s="30"/>
      <c r="T88" s="30">
        <f t="shared" ca="1" si="60"/>
        <v>0</v>
      </c>
      <c r="U88" s="32">
        <f t="shared" ca="1" si="61"/>
        <v>0</v>
      </c>
      <c r="V88" s="32">
        <f t="shared" ca="1" si="62"/>
        <v>46.146709506967554</v>
      </c>
      <c r="W88" s="32">
        <f t="shared" ca="1" si="63"/>
        <v>2780.0830148224204</v>
      </c>
      <c r="X88" s="32">
        <f t="shared" ca="1" si="64"/>
        <v>2780.0830148224204</v>
      </c>
      <c r="Y88" s="7">
        <f t="shared" ca="1" si="65"/>
        <v>0</v>
      </c>
      <c r="Z88" s="7">
        <f t="shared" ca="1" si="66"/>
        <v>0</v>
      </c>
      <c r="AA88" s="133">
        <f t="shared" ca="1" si="67"/>
        <v>0.61295707322761472</v>
      </c>
      <c r="AB88" s="52">
        <f t="shared" ca="1" si="68"/>
        <v>1.1411348652753395E-3</v>
      </c>
      <c r="AC88" s="53">
        <f t="shared" ca="1" si="69"/>
        <v>5.1430128318229462E-3</v>
      </c>
      <c r="AD88" s="52">
        <f t="shared" ca="1" si="76"/>
        <v>7.0388587898701481E-4</v>
      </c>
      <c r="AE88" s="54">
        <f t="shared" ca="1" si="77"/>
        <v>3.1687429787668068E-3</v>
      </c>
      <c r="AF88" s="7">
        <f t="shared" ca="1" si="70"/>
        <v>0</v>
      </c>
      <c r="AG88" s="7">
        <f t="shared" ca="1" si="71"/>
        <v>617.30791587161195</v>
      </c>
      <c r="AH88" s="48"/>
      <c r="AI88" s="30"/>
      <c r="AJ88" s="7">
        <f t="shared" ca="1" si="78"/>
        <v>0</v>
      </c>
      <c r="AK88" s="7">
        <f t="shared" ca="1" si="48"/>
        <v>0</v>
      </c>
      <c r="AL88" s="32">
        <f t="shared" ca="1" si="49"/>
        <v>28.464661077402841</v>
      </c>
      <c r="AM88" s="158">
        <f t="shared" ca="1" si="72"/>
        <v>1.9568611765451496</v>
      </c>
      <c r="AN88" s="7">
        <f t="shared" ca="1" si="79"/>
        <v>30.421522253947991</v>
      </c>
      <c r="AO88" s="7">
        <f t="shared" ca="1" si="50"/>
        <v>0</v>
      </c>
      <c r="AP88" s="7">
        <f t="shared" ca="1" si="51"/>
        <v>0</v>
      </c>
      <c r="AQ88" s="7">
        <f t="shared" ca="1" si="80"/>
        <v>0</v>
      </c>
      <c r="AR88" s="143">
        <f t="shared" ca="1" si="73"/>
        <v>-0.16717820134574832</v>
      </c>
      <c r="AS88" s="167">
        <f t="shared" ca="1" si="81"/>
        <v>-647.8966163269057</v>
      </c>
    </row>
    <row r="89" spans="1:45">
      <c r="A89" s="35">
        <f t="shared" si="74"/>
        <v>82</v>
      </c>
      <c r="B89" s="25">
        <f t="shared" si="75"/>
        <v>47422</v>
      </c>
      <c r="C89" s="34">
        <f t="shared" ca="1" si="41"/>
        <v>18.5</v>
      </c>
      <c r="D89" s="26">
        <f t="shared" ca="1" si="42"/>
        <v>68.5</v>
      </c>
      <c r="E89" s="35">
        <f t="shared" ca="1" si="43"/>
        <v>222</v>
      </c>
      <c r="F89" s="25">
        <f t="shared" ca="1" si="52"/>
        <v>47392</v>
      </c>
      <c r="G89" s="25">
        <f t="shared" ca="1" si="53"/>
        <v>47239</v>
      </c>
      <c r="H89" s="41">
        <f t="shared" ca="1" si="54"/>
        <v>1</v>
      </c>
      <c r="I89" s="41">
        <f t="shared" ca="1" si="55"/>
        <v>0</v>
      </c>
      <c r="J89" s="41">
        <f t="shared" ca="1" si="56"/>
        <v>0</v>
      </c>
      <c r="K89" s="41">
        <f t="shared" ca="1" si="57"/>
        <v>0</v>
      </c>
      <c r="L89" s="169">
        <f t="shared" si="44"/>
        <v>1.3957047085768126</v>
      </c>
      <c r="M89" s="101">
        <f t="shared" si="45"/>
        <v>2030</v>
      </c>
      <c r="N89" s="29">
        <f t="shared" ca="1" si="46"/>
        <v>877000</v>
      </c>
      <c r="O89" s="109">
        <f t="shared" ca="1" si="47"/>
        <v>0</v>
      </c>
      <c r="P89" s="7">
        <f t="shared" ca="1" si="58"/>
        <v>0</v>
      </c>
      <c r="Q89" s="7">
        <f t="shared" ca="1" si="59"/>
        <v>877000</v>
      </c>
      <c r="R89" s="30"/>
      <c r="S89" s="30"/>
      <c r="T89" s="30">
        <f t="shared" ca="1" si="60"/>
        <v>0</v>
      </c>
      <c r="U89" s="32">
        <f t="shared" ca="1" si="61"/>
        <v>0</v>
      </c>
      <c r="V89" s="32">
        <f t="shared" ca="1" si="62"/>
        <v>46.334716913707013</v>
      </c>
      <c r="W89" s="32">
        <f t="shared" ca="1" si="63"/>
        <v>2791.4094171536253</v>
      </c>
      <c r="X89" s="32">
        <f t="shared" ca="1" si="64"/>
        <v>2791.4094171536253</v>
      </c>
      <c r="Y89" s="7">
        <f t="shared" ca="1" si="65"/>
        <v>0</v>
      </c>
      <c r="Z89" s="7">
        <f t="shared" ca="1" si="66"/>
        <v>0</v>
      </c>
      <c r="AA89" s="133">
        <f t="shared" ca="1" si="67"/>
        <v>0.60910875781361895</v>
      </c>
      <c r="AB89" s="52">
        <f t="shared" ca="1" si="68"/>
        <v>1.1411348652753395E-3</v>
      </c>
      <c r="AC89" s="53">
        <f t="shared" ca="1" si="69"/>
        <v>5.1430128318229462E-3</v>
      </c>
      <c r="AD89" s="52">
        <f t="shared" ca="1" si="76"/>
        <v>6.9946668717716049E-4</v>
      </c>
      <c r="AE89" s="54">
        <f t="shared" ca="1" si="77"/>
        <v>3.1488487268186752E-3</v>
      </c>
      <c r="AF89" s="7">
        <f t="shared" ca="1" si="70"/>
        <v>0</v>
      </c>
      <c r="AG89" s="7">
        <f t="shared" ca="1" si="71"/>
        <v>613.43228465436971</v>
      </c>
      <c r="AH89" s="48"/>
      <c r="AI89" s="30"/>
      <c r="AJ89" s="7">
        <f t="shared" ca="1" si="78"/>
        <v>0</v>
      </c>
      <c r="AK89" s="7">
        <f t="shared" ca="1" si="48"/>
        <v>0</v>
      </c>
      <c r="AL89" s="32">
        <f t="shared" ca="1" si="49"/>
        <v>28.401192468255907</v>
      </c>
      <c r="AM89" s="158">
        <f t="shared" ca="1" si="72"/>
        <v>1.9524978975715748</v>
      </c>
      <c r="AN89" s="7">
        <f t="shared" ca="1" si="79"/>
        <v>30.353690365827482</v>
      </c>
      <c r="AO89" s="7">
        <f t="shared" ca="1" si="50"/>
        <v>0</v>
      </c>
      <c r="AP89" s="7">
        <f t="shared" ca="1" si="51"/>
        <v>0</v>
      </c>
      <c r="AQ89" s="7">
        <f t="shared" ca="1" si="80"/>
        <v>0</v>
      </c>
      <c r="AR89" s="143">
        <f t="shared" ca="1" si="73"/>
        <v>-0.16680543850517743</v>
      </c>
      <c r="AS89" s="167">
        <f t="shared" ca="1" si="81"/>
        <v>-643.95278045870236</v>
      </c>
    </row>
    <row r="90" spans="1:45">
      <c r="A90" s="35">
        <f t="shared" si="74"/>
        <v>83</v>
      </c>
      <c r="B90" s="25">
        <f t="shared" si="75"/>
        <v>47452</v>
      </c>
      <c r="C90" s="34">
        <f t="shared" ca="1" si="41"/>
        <v>18.583334000000001</v>
      </c>
      <c r="D90" s="26">
        <f t="shared" ca="1" si="42"/>
        <v>68.583334000000008</v>
      </c>
      <c r="E90" s="35">
        <f t="shared" ca="1" si="43"/>
        <v>223</v>
      </c>
      <c r="F90" s="25">
        <f t="shared" ca="1" si="52"/>
        <v>47423</v>
      </c>
      <c r="G90" s="25">
        <f t="shared" ca="1" si="53"/>
        <v>47239</v>
      </c>
      <c r="H90" s="41">
        <f t="shared" ca="1" si="54"/>
        <v>1</v>
      </c>
      <c r="I90" s="41">
        <f t="shared" ca="1" si="55"/>
        <v>0</v>
      </c>
      <c r="J90" s="41">
        <f t="shared" ca="1" si="56"/>
        <v>0</v>
      </c>
      <c r="K90" s="41">
        <f t="shared" ca="1" si="57"/>
        <v>0</v>
      </c>
      <c r="L90" s="169">
        <f t="shared" si="44"/>
        <v>1.4013909823249755</v>
      </c>
      <c r="M90" s="101">
        <f t="shared" si="45"/>
        <v>2030</v>
      </c>
      <c r="N90" s="29">
        <f t="shared" ca="1" si="46"/>
        <v>877000</v>
      </c>
      <c r="O90" s="109">
        <f t="shared" ca="1" si="47"/>
        <v>0</v>
      </c>
      <c r="P90" s="7">
        <f t="shared" ca="1" si="58"/>
        <v>0</v>
      </c>
      <c r="Q90" s="7">
        <f t="shared" ca="1" si="59"/>
        <v>877000</v>
      </c>
      <c r="R90" s="30"/>
      <c r="S90" s="30"/>
      <c r="T90" s="30">
        <f t="shared" ca="1" si="60"/>
        <v>0</v>
      </c>
      <c r="U90" s="32">
        <f t="shared" ca="1" si="61"/>
        <v>0</v>
      </c>
      <c r="V90" s="32">
        <f t="shared" ca="1" si="62"/>
        <v>46.523490285893757</v>
      </c>
      <c r="W90" s="32">
        <f t="shared" ca="1" si="63"/>
        <v>2802.7819646499511</v>
      </c>
      <c r="X90" s="32">
        <f t="shared" ca="1" si="64"/>
        <v>2802.7819646499511</v>
      </c>
      <c r="Y90" s="7">
        <f t="shared" ca="1" si="65"/>
        <v>0</v>
      </c>
      <c r="Z90" s="7">
        <f t="shared" ca="1" si="66"/>
        <v>0</v>
      </c>
      <c r="AA90" s="133">
        <f t="shared" ca="1" si="67"/>
        <v>0.605284603196802</v>
      </c>
      <c r="AB90" s="52">
        <f t="shared" ca="1" si="68"/>
        <v>1.1411348652753395E-3</v>
      </c>
      <c r="AC90" s="53">
        <f t="shared" ca="1" si="69"/>
        <v>5.1430128318229462E-3</v>
      </c>
      <c r="AD90" s="52">
        <f t="shared" ca="1" si="76"/>
        <v>6.9507524028567349E-4</v>
      </c>
      <c r="AE90" s="54">
        <f t="shared" ca="1" si="77"/>
        <v>3.1290793765313056E-3</v>
      </c>
      <c r="AF90" s="7">
        <f t="shared" ca="1" si="70"/>
        <v>0</v>
      </c>
      <c r="AG90" s="7">
        <f t="shared" ca="1" si="71"/>
        <v>609.58098573053564</v>
      </c>
      <c r="AH90" s="48"/>
      <c r="AI90" s="30"/>
      <c r="AJ90" s="7">
        <f t="shared" ca="1" si="78"/>
        <v>0</v>
      </c>
      <c r="AK90" s="7">
        <f t="shared" ca="1" si="48"/>
        <v>0</v>
      </c>
      <c r="AL90" s="32">
        <f t="shared" ca="1" si="49"/>
        <v>28.337865377194714</v>
      </c>
      <c r="AM90" s="158">
        <f t="shared" ca="1" si="72"/>
        <v>1.9481443475474167</v>
      </c>
      <c r="AN90" s="7">
        <f t="shared" ca="1" si="79"/>
        <v>30.286009724742129</v>
      </c>
      <c r="AO90" s="7">
        <f t="shared" ca="1" si="50"/>
        <v>0</v>
      </c>
      <c r="AP90" s="7">
        <f t="shared" ca="1" si="51"/>
        <v>0</v>
      </c>
      <c r="AQ90" s="7">
        <f t="shared" ca="1" si="80"/>
        <v>0</v>
      </c>
      <c r="AR90" s="143">
        <f t="shared" ca="1" si="73"/>
        <v>-0.16643350682640984</v>
      </c>
      <c r="AS90" s="167">
        <f t="shared" ca="1" si="81"/>
        <v>-640.03342896210415</v>
      </c>
    </row>
    <row r="91" spans="1:45">
      <c r="A91" s="35">
        <f t="shared" si="74"/>
        <v>84</v>
      </c>
      <c r="B91" s="25">
        <f t="shared" si="75"/>
        <v>47483</v>
      </c>
      <c r="C91" s="34">
        <f t="shared" ca="1" si="41"/>
        <v>18.666667</v>
      </c>
      <c r="D91" s="26">
        <f t="shared" ca="1" si="42"/>
        <v>68.666667000000004</v>
      </c>
      <c r="E91" s="35">
        <f t="shared" ca="1" si="43"/>
        <v>224</v>
      </c>
      <c r="F91" s="25">
        <f t="shared" ca="1" si="52"/>
        <v>47453</v>
      </c>
      <c r="G91" s="25">
        <f t="shared" ca="1" si="53"/>
        <v>47239</v>
      </c>
      <c r="H91" s="41">
        <f t="shared" ca="1" si="54"/>
        <v>1</v>
      </c>
      <c r="I91" s="41">
        <f t="shared" ca="1" si="55"/>
        <v>0</v>
      </c>
      <c r="J91" s="41">
        <f t="shared" ca="1" si="56"/>
        <v>0</v>
      </c>
      <c r="K91" s="41">
        <f t="shared" ca="1" si="57"/>
        <v>0</v>
      </c>
      <c r="L91" s="169">
        <f t="shared" si="44"/>
        <v>1.407100422656256</v>
      </c>
      <c r="M91" s="101">
        <f t="shared" si="45"/>
        <v>2030</v>
      </c>
      <c r="N91" s="29">
        <f t="shared" ca="1" si="46"/>
        <v>877000</v>
      </c>
      <c r="O91" s="109">
        <f t="shared" ca="1" si="47"/>
        <v>0</v>
      </c>
      <c r="P91" s="7">
        <f t="shared" ca="1" si="58"/>
        <v>0</v>
      </c>
      <c r="Q91" s="7">
        <f t="shared" ca="1" si="59"/>
        <v>877000</v>
      </c>
      <c r="R91" s="30"/>
      <c r="S91" s="30"/>
      <c r="T91" s="30">
        <f t="shared" ca="1" si="60"/>
        <v>0</v>
      </c>
      <c r="U91" s="32">
        <f t="shared" ca="1" si="61"/>
        <v>0</v>
      </c>
      <c r="V91" s="32">
        <f t="shared" ca="1" si="62"/>
        <v>46.713032744165851</v>
      </c>
      <c r="W91" s="32">
        <f t="shared" ca="1" si="63"/>
        <v>2814.2008453125122</v>
      </c>
      <c r="X91" s="32">
        <f t="shared" ca="1" si="64"/>
        <v>2814.2008453125122</v>
      </c>
      <c r="Y91" s="7">
        <f t="shared" ca="1" si="65"/>
        <v>0</v>
      </c>
      <c r="Z91" s="7">
        <f t="shared" ca="1" si="66"/>
        <v>0</v>
      </c>
      <c r="AA91" s="133">
        <f t="shared" ca="1" si="67"/>
        <v>0.60148445768894254</v>
      </c>
      <c r="AB91" s="52">
        <f t="shared" ca="1" si="68"/>
        <v>1.1411348652753395E-3</v>
      </c>
      <c r="AC91" s="53">
        <f t="shared" ca="1" si="69"/>
        <v>5.1430128318229462E-3</v>
      </c>
      <c r="AD91" s="52">
        <f t="shared" ca="1" si="76"/>
        <v>6.9071136412222E-4</v>
      </c>
      <c r="AE91" s="54">
        <f t="shared" ca="1" si="77"/>
        <v>3.1094341437372464E-3</v>
      </c>
      <c r="AF91" s="7">
        <f t="shared" ca="1" si="70"/>
        <v>0</v>
      </c>
      <c r="AG91" s="7">
        <f t="shared" ca="1" si="71"/>
        <v>605.7538663351869</v>
      </c>
      <c r="AH91" s="48"/>
      <c r="AI91" s="30"/>
      <c r="AJ91" s="7">
        <f t="shared" ca="1" si="78"/>
        <v>0</v>
      </c>
      <c r="AK91" s="7">
        <f t="shared" ca="1" si="48"/>
        <v>0</v>
      </c>
      <c r="AL91" s="32">
        <f t="shared" ca="1" si="49"/>
        <v>28.274679488671644</v>
      </c>
      <c r="AM91" s="158">
        <f t="shared" ca="1" si="72"/>
        <v>1.94380050477971</v>
      </c>
      <c r="AN91" s="7">
        <f t="shared" ca="1" si="79"/>
        <v>30.218479993451353</v>
      </c>
      <c r="AO91" s="7">
        <f t="shared" ca="1" si="50"/>
        <v>0</v>
      </c>
      <c r="AP91" s="7">
        <f t="shared" ca="1" si="51"/>
        <v>0</v>
      </c>
      <c r="AQ91" s="7">
        <f t="shared" ca="1" si="80"/>
        <v>0</v>
      </c>
      <c r="AR91" s="143">
        <f t="shared" ca="1" si="73"/>
        <v>-0.16606240445617626</v>
      </c>
      <c r="AS91" s="167">
        <f t="shared" ca="1" si="81"/>
        <v>-636.13840873309437</v>
      </c>
    </row>
    <row r="92" spans="1:45">
      <c r="A92" s="35">
        <f t="shared" si="74"/>
        <v>85</v>
      </c>
      <c r="B92" s="25">
        <f t="shared" si="75"/>
        <v>47514</v>
      </c>
      <c r="C92" s="34">
        <f t="shared" ca="1" si="41"/>
        <v>18.75</v>
      </c>
      <c r="D92" s="26">
        <f t="shared" ca="1" si="42"/>
        <v>68.75</v>
      </c>
      <c r="E92" s="35">
        <f t="shared" ca="1" si="43"/>
        <v>225</v>
      </c>
      <c r="F92" s="25">
        <f t="shared" ca="1" si="52"/>
        <v>47484</v>
      </c>
      <c r="G92" s="25">
        <f t="shared" ca="1" si="53"/>
        <v>47239</v>
      </c>
      <c r="H92" s="41">
        <f t="shared" ca="1" si="54"/>
        <v>1</v>
      </c>
      <c r="I92" s="41">
        <f t="shared" ca="1" si="55"/>
        <v>0</v>
      </c>
      <c r="J92" s="41">
        <f t="shared" ca="1" si="56"/>
        <v>0</v>
      </c>
      <c r="K92" s="41">
        <f t="shared" ca="1" si="57"/>
        <v>0</v>
      </c>
      <c r="L92" s="169">
        <f t="shared" si="44"/>
        <v>1.4128331239541816</v>
      </c>
      <c r="M92" s="101">
        <f t="shared" si="45"/>
        <v>2030</v>
      </c>
      <c r="N92" s="29">
        <f t="shared" ca="1" si="46"/>
        <v>877000</v>
      </c>
      <c r="O92" s="109">
        <f t="shared" ca="1" si="47"/>
        <v>0</v>
      </c>
      <c r="P92" s="7">
        <f t="shared" ca="1" si="58"/>
        <v>0</v>
      </c>
      <c r="Q92" s="7">
        <f t="shared" ca="1" si="59"/>
        <v>877000</v>
      </c>
      <c r="R92" s="30"/>
      <c r="S92" s="30"/>
      <c r="T92" s="30">
        <f t="shared" ca="1" si="60"/>
        <v>0</v>
      </c>
      <c r="U92" s="32">
        <f t="shared" ca="1" si="61"/>
        <v>0</v>
      </c>
      <c r="V92" s="32">
        <f t="shared" ca="1" si="62"/>
        <v>46.903347421875196</v>
      </c>
      <c r="W92" s="32">
        <f t="shared" ca="1" si="63"/>
        <v>2825.6662479083634</v>
      </c>
      <c r="X92" s="32">
        <f t="shared" ca="1" si="64"/>
        <v>2825.6662479083634</v>
      </c>
      <c r="Y92" s="7">
        <f t="shared" ca="1" si="65"/>
        <v>0</v>
      </c>
      <c r="Z92" s="7">
        <f t="shared" ca="1" si="66"/>
        <v>0</v>
      </c>
      <c r="AA92" s="133">
        <f t="shared" ca="1" si="67"/>
        <v>0.59770817055416015</v>
      </c>
      <c r="AB92" s="52">
        <f t="shared" ca="1" si="68"/>
        <v>1.1411348652753395E-3</v>
      </c>
      <c r="AC92" s="53">
        <f t="shared" ca="1" si="69"/>
        <v>5.1430128318229462E-3</v>
      </c>
      <c r="AD92" s="52">
        <f t="shared" ca="1" si="76"/>
        <v>6.8637488559008207E-4</v>
      </c>
      <c r="AE92" s="54">
        <f t="shared" ca="1" si="77"/>
        <v>3.0899122491922669E-3</v>
      </c>
      <c r="AF92" s="7">
        <f t="shared" ca="1" si="70"/>
        <v>0</v>
      </c>
      <c r="AG92" s="7">
        <f t="shared" ca="1" si="71"/>
        <v>601.950774662502</v>
      </c>
      <c r="AH92" s="48"/>
      <c r="AI92" s="30"/>
      <c r="AJ92" s="7">
        <f t="shared" ca="1" si="78"/>
        <v>0</v>
      </c>
      <c r="AK92" s="7">
        <f t="shared" ca="1" si="48"/>
        <v>0</v>
      </c>
      <c r="AL92" s="32">
        <f t="shared" ca="1" si="49"/>
        <v>28.211634487842662</v>
      </c>
      <c r="AM92" s="158">
        <f t="shared" ca="1" si="72"/>
        <v>1.9394663476238594</v>
      </c>
      <c r="AN92" s="7">
        <f t="shared" ca="1" si="79"/>
        <v>30.151100835466522</v>
      </c>
      <c r="AO92" s="7">
        <f t="shared" ca="1" si="50"/>
        <v>0</v>
      </c>
      <c r="AP92" s="7">
        <f t="shared" ca="1" si="51"/>
        <v>0</v>
      </c>
      <c r="AQ92" s="7">
        <f t="shared" ca="1" si="80"/>
        <v>0</v>
      </c>
      <c r="AR92" s="143">
        <f t="shared" ca="1" si="73"/>
        <v>-0.18676714853180171</v>
      </c>
      <c r="AS92" s="167">
        <f t="shared" ca="1" si="81"/>
        <v>-632.28864264650031</v>
      </c>
    </row>
    <row r="93" spans="1:45">
      <c r="A93" s="35">
        <f t="shared" si="74"/>
        <v>86</v>
      </c>
      <c r="B93" s="25">
        <f t="shared" si="75"/>
        <v>47542</v>
      </c>
      <c r="C93" s="34">
        <f t="shared" ca="1" si="41"/>
        <v>18.833334000000001</v>
      </c>
      <c r="D93" s="26">
        <f t="shared" ca="1" si="42"/>
        <v>68.833334000000008</v>
      </c>
      <c r="E93" s="35">
        <f t="shared" ca="1" si="43"/>
        <v>226</v>
      </c>
      <c r="F93" s="25">
        <f t="shared" ca="1" si="52"/>
        <v>47515</v>
      </c>
      <c r="G93" s="25">
        <f t="shared" ca="1" si="53"/>
        <v>47239</v>
      </c>
      <c r="H93" s="41">
        <f t="shared" ca="1" si="54"/>
        <v>1</v>
      </c>
      <c r="I93" s="41">
        <f t="shared" ca="1" si="55"/>
        <v>0</v>
      </c>
      <c r="J93" s="41">
        <f t="shared" ca="1" si="56"/>
        <v>0</v>
      </c>
      <c r="K93" s="41">
        <f t="shared" ca="1" si="57"/>
        <v>0</v>
      </c>
      <c r="L93" s="169">
        <f t="shared" si="44"/>
        <v>1.4185891809868094</v>
      </c>
      <c r="M93" s="101">
        <f t="shared" si="45"/>
        <v>2030</v>
      </c>
      <c r="N93" s="29">
        <f t="shared" ca="1" si="46"/>
        <v>877000</v>
      </c>
      <c r="O93" s="109">
        <f t="shared" ca="1" si="47"/>
        <v>0</v>
      </c>
      <c r="P93" s="7">
        <f t="shared" ca="1" si="58"/>
        <v>0</v>
      </c>
      <c r="Q93" s="7">
        <f t="shared" ca="1" si="59"/>
        <v>877000</v>
      </c>
      <c r="R93" s="30"/>
      <c r="S93" s="30"/>
      <c r="T93" s="30">
        <f t="shared" ca="1" si="60"/>
        <v>0</v>
      </c>
      <c r="U93" s="32">
        <f t="shared" ca="1" si="61"/>
        <v>0</v>
      </c>
      <c r="V93" s="32">
        <f t="shared" ca="1" si="62"/>
        <v>47.094437465139386</v>
      </c>
      <c r="W93" s="32">
        <f t="shared" ca="1" si="63"/>
        <v>2837.1783619736188</v>
      </c>
      <c r="X93" s="32">
        <f t="shared" ca="1" si="64"/>
        <v>2837.1783619736188</v>
      </c>
      <c r="Y93" s="7">
        <f t="shared" ca="1" si="65"/>
        <v>0</v>
      </c>
      <c r="Z93" s="7">
        <f t="shared" ca="1" si="66"/>
        <v>0</v>
      </c>
      <c r="AA93" s="133">
        <f t="shared" ca="1" si="67"/>
        <v>0.59395559200293646</v>
      </c>
      <c r="AB93" s="52">
        <f t="shared" ca="1" si="68"/>
        <v>1.1411348652753395E-3</v>
      </c>
      <c r="AC93" s="53">
        <f t="shared" ca="1" si="69"/>
        <v>5.1430128318229462E-3</v>
      </c>
      <c r="AD93" s="52">
        <f t="shared" ca="1" si="76"/>
        <v>6.8206563267929116E-4</v>
      </c>
      <c r="AE93" s="54">
        <f t="shared" ca="1" si="77"/>
        <v>3.0705129185444485E-3</v>
      </c>
      <c r="AF93" s="7">
        <f t="shared" ca="1" si="70"/>
        <v>0</v>
      </c>
      <c r="AG93" s="7">
        <f t="shared" ca="1" si="71"/>
        <v>598.1715598597383</v>
      </c>
      <c r="AH93" s="48"/>
      <c r="AI93" s="30"/>
      <c r="AJ93" s="7">
        <f t="shared" ca="1" si="78"/>
        <v>0</v>
      </c>
      <c r="AK93" s="7">
        <f t="shared" ca="1" si="48"/>
        <v>0</v>
      </c>
      <c r="AL93" s="32">
        <f t="shared" ca="1" si="49"/>
        <v>28.148730060565761</v>
      </c>
      <c r="AM93" s="158">
        <f t="shared" ca="1" si="72"/>
        <v>1.9351418544835313</v>
      </c>
      <c r="AN93" s="7">
        <f t="shared" ca="1" si="79"/>
        <v>30.083871915049293</v>
      </c>
      <c r="AO93" s="7">
        <f t="shared" ca="1" si="50"/>
        <v>0</v>
      </c>
      <c r="AP93" s="7">
        <f t="shared" ca="1" si="51"/>
        <v>0</v>
      </c>
      <c r="AQ93" s="7">
        <f t="shared" ca="1" si="80"/>
        <v>0</v>
      </c>
      <c r="AR93" s="143">
        <f t="shared" ca="1" si="73"/>
        <v>-0.18635070755892594</v>
      </c>
      <c r="AS93" s="167">
        <f t="shared" ca="1" si="81"/>
        <v>-628.44178248234653</v>
      </c>
    </row>
    <row r="94" spans="1:45">
      <c r="A94" s="35">
        <f t="shared" si="74"/>
        <v>87</v>
      </c>
      <c r="B94" s="25">
        <f t="shared" si="75"/>
        <v>47573</v>
      </c>
      <c r="C94" s="34">
        <f t="shared" ca="1" si="41"/>
        <v>18.916667</v>
      </c>
      <c r="D94" s="26">
        <f t="shared" ca="1" si="42"/>
        <v>68.916667000000004</v>
      </c>
      <c r="E94" s="35">
        <f t="shared" ca="1" si="43"/>
        <v>227</v>
      </c>
      <c r="F94" s="25">
        <f t="shared" ca="1" si="52"/>
        <v>47543</v>
      </c>
      <c r="G94" s="25">
        <f t="shared" ca="1" si="53"/>
        <v>47239</v>
      </c>
      <c r="H94" s="41">
        <f t="shared" ca="1" si="54"/>
        <v>1</v>
      </c>
      <c r="I94" s="41">
        <f t="shared" ca="1" si="55"/>
        <v>0</v>
      </c>
      <c r="J94" s="41">
        <f t="shared" ca="1" si="56"/>
        <v>0</v>
      </c>
      <c r="K94" s="41">
        <f t="shared" ca="1" si="57"/>
        <v>0</v>
      </c>
      <c r="L94" s="169">
        <f t="shared" si="44"/>
        <v>1.424368688908294</v>
      </c>
      <c r="M94" s="101">
        <f t="shared" si="45"/>
        <v>2030</v>
      </c>
      <c r="N94" s="29">
        <f t="shared" ca="1" si="46"/>
        <v>877000</v>
      </c>
      <c r="O94" s="109">
        <f t="shared" ca="1" si="47"/>
        <v>0</v>
      </c>
      <c r="P94" s="7">
        <f t="shared" ca="1" si="58"/>
        <v>0</v>
      </c>
      <c r="Q94" s="7">
        <f t="shared" ca="1" si="59"/>
        <v>877000</v>
      </c>
      <c r="R94" s="30"/>
      <c r="S94" s="30"/>
      <c r="T94" s="30">
        <f t="shared" ca="1" si="60"/>
        <v>0</v>
      </c>
      <c r="U94" s="32">
        <f t="shared" ca="1" si="61"/>
        <v>0</v>
      </c>
      <c r="V94" s="32">
        <f t="shared" ca="1" si="62"/>
        <v>47.286306032893641</v>
      </c>
      <c r="W94" s="32">
        <f t="shared" ca="1" si="63"/>
        <v>2848.7373778165879</v>
      </c>
      <c r="X94" s="32">
        <f t="shared" ca="1" si="64"/>
        <v>2848.7373778165879</v>
      </c>
      <c r="Y94" s="7">
        <f t="shared" ca="1" si="65"/>
        <v>0</v>
      </c>
      <c r="Z94" s="7">
        <f t="shared" ca="1" si="66"/>
        <v>0</v>
      </c>
      <c r="AA94" s="133">
        <f t="shared" ca="1" si="67"/>
        <v>0.59022657318617322</v>
      </c>
      <c r="AB94" s="52">
        <f t="shared" ca="1" si="68"/>
        <v>1.1411348652753395E-3</v>
      </c>
      <c r="AC94" s="53">
        <f t="shared" ca="1" si="69"/>
        <v>5.1430128318229462E-3</v>
      </c>
      <c r="AD94" s="52">
        <f t="shared" ca="1" si="76"/>
        <v>6.7778343445980542E-4</v>
      </c>
      <c r="AE94" s="54">
        <f t="shared" ca="1" si="77"/>
        <v>3.051235382303473E-3</v>
      </c>
      <c r="AF94" s="7">
        <f t="shared" ca="1" si="70"/>
        <v>0</v>
      </c>
      <c r="AG94" s="7">
        <f t="shared" ca="1" si="71"/>
        <v>594.41607202124931</v>
      </c>
      <c r="AH94" s="48"/>
      <c r="AI94" s="30"/>
      <c r="AJ94" s="7">
        <f t="shared" ca="1" si="78"/>
        <v>0</v>
      </c>
      <c r="AK94" s="7">
        <f t="shared" ca="1" si="48"/>
        <v>0</v>
      </c>
      <c r="AL94" s="32">
        <f t="shared" ca="1" si="49"/>
        <v>28.085965893399369</v>
      </c>
      <c r="AM94" s="158">
        <f t="shared" ca="1" si="72"/>
        <v>1.9308270038105473</v>
      </c>
      <c r="AN94" s="7">
        <f t="shared" ca="1" si="79"/>
        <v>30.016792897209918</v>
      </c>
      <c r="AO94" s="7">
        <f t="shared" ca="1" si="50"/>
        <v>0</v>
      </c>
      <c r="AP94" s="7">
        <f t="shared" ca="1" si="51"/>
        <v>0</v>
      </c>
      <c r="AQ94" s="7">
        <f t="shared" ca="1" si="80"/>
        <v>0</v>
      </c>
      <c r="AR94" s="143">
        <f t="shared" ca="1" si="73"/>
        <v>-0.1859351951384495</v>
      </c>
      <c r="AS94" s="167">
        <f t="shared" ca="1" si="81"/>
        <v>-624.61880011359767</v>
      </c>
    </row>
    <row r="95" spans="1:45">
      <c r="A95" s="35">
        <f t="shared" si="74"/>
        <v>88</v>
      </c>
      <c r="B95" s="25">
        <f t="shared" si="75"/>
        <v>47603</v>
      </c>
      <c r="C95" s="34">
        <f t="shared" ca="1" si="41"/>
        <v>19</v>
      </c>
      <c r="D95" s="26">
        <f t="shared" ca="1" si="42"/>
        <v>69</v>
      </c>
      <c r="E95" s="35">
        <f t="shared" ca="1" si="43"/>
        <v>228</v>
      </c>
      <c r="F95" s="25">
        <f t="shared" ca="1" si="52"/>
        <v>47574</v>
      </c>
      <c r="G95" s="25">
        <f t="shared" ca="1" si="53"/>
        <v>47239</v>
      </c>
      <c r="H95" s="41">
        <f t="shared" ca="1" si="54"/>
        <v>1</v>
      </c>
      <c r="I95" s="41">
        <f t="shared" ca="1" si="55"/>
        <v>0</v>
      </c>
      <c r="J95" s="41">
        <f t="shared" ca="1" si="56"/>
        <v>0</v>
      </c>
      <c r="K95" s="41">
        <f t="shared" ca="1" si="57"/>
        <v>0</v>
      </c>
      <c r="L95" s="169">
        <f t="shared" si="44"/>
        <v>1.4301717432604593</v>
      </c>
      <c r="M95" s="101">
        <f t="shared" si="45"/>
        <v>2031</v>
      </c>
      <c r="N95" s="29">
        <f t="shared" ca="1" si="46"/>
        <v>877000</v>
      </c>
      <c r="O95" s="109">
        <f t="shared" ca="1" si="47"/>
        <v>0</v>
      </c>
      <c r="P95" s="7">
        <f t="shared" ca="1" si="58"/>
        <v>0</v>
      </c>
      <c r="Q95" s="7">
        <f t="shared" ca="1" si="59"/>
        <v>877000</v>
      </c>
      <c r="R95" s="30"/>
      <c r="S95" s="30"/>
      <c r="T95" s="30">
        <f t="shared" ca="1" si="60"/>
        <v>0</v>
      </c>
      <c r="U95" s="32">
        <f t="shared" ca="1" si="61"/>
        <v>0</v>
      </c>
      <c r="V95" s="32">
        <f t="shared" ca="1" si="62"/>
        <v>47.478956296943132</v>
      </c>
      <c r="W95" s="32">
        <f t="shared" ca="1" si="63"/>
        <v>2860.3434865209183</v>
      </c>
      <c r="X95" s="32">
        <f t="shared" ca="1" si="64"/>
        <v>2860.3434865209183</v>
      </c>
      <c r="Y95" s="7">
        <f t="shared" ca="1" si="65"/>
        <v>0</v>
      </c>
      <c r="Z95" s="7">
        <f t="shared" ca="1" si="66"/>
        <v>0</v>
      </c>
      <c r="AA95" s="133">
        <f t="shared" ca="1" si="67"/>
        <v>0.58646337661360215</v>
      </c>
      <c r="AB95" s="52">
        <f t="shared" ca="1" si="68"/>
        <v>1.2392112538950339E-3</v>
      </c>
      <c r="AC95" s="53">
        <f t="shared" ca="1" si="69"/>
        <v>5.1430128318229462E-3</v>
      </c>
      <c r="AD95" s="52">
        <f t="shared" ca="1" si="76"/>
        <v>7.314154118402067E-4</v>
      </c>
      <c r="AE95" s="54">
        <f t="shared" ca="1" si="77"/>
        <v>3.0317811607308873E-3</v>
      </c>
      <c r="AF95" s="7">
        <f t="shared" ca="1" si="70"/>
        <v>0</v>
      </c>
      <c r="AG95" s="7">
        <f t="shared" ca="1" si="71"/>
        <v>641.45131618386131</v>
      </c>
      <c r="AH95" s="48"/>
      <c r="AI95" s="30"/>
      <c r="AJ95" s="7">
        <f t="shared" ca="1" si="78"/>
        <v>0</v>
      </c>
      <c r="AK95" s="7">
        <f t="shared" ca="1" si="48"/>
        <v>0</v>
      </c>
      <c r="AL95" s="32">
        <f t="shared" ca="1" si="49"/>
        <v>28.023341673600825</v>
      </c>
      <c r="AM95" s="158">
        <f t="shared" ca="1" si="72"/>
        <v>2.0920993091981503</v>
      </c>
      <c r="AN95" s="7">
        <f t="shared" ca="1" si="79"/>
        <v>30.115440982798976</v>
      </c>
      <c r="AO95" s="7">
        <f t="shared" ca="1" si="50"/>
        <v>0</v>
      </c>
      <c r="AP95" s="7">
        <f t="shared" ca="1" si="51"/>
        <v>0</v>
      </c>
      <c r="AQ95" s="7">
        <f t="shared" ca="1" si="80"/>
        <v>0</v>
      </c>
      <c r="AR95" s="143">
        <f t="shared" ca="1" si="73"/>
        <v>-0.18552060919994801</v>
      </c>
      <c r="AS95" s="167">
        <f t="shared" ca="1" si="81"/>
        <v>-671.75227777586019</v>
      </c>
    </row>
    <row r="96" spans="1:45">
      <c r="A96" s="35">
        <f t="shared" si="74"/>
        <v>89</v>
      </c>
      <c r="B96" s="25">
        <f t="shared" si="75"/>
        <v>47634</v>
      </c>
      <c r="C96" s="34">
        <f t="shared" ca="1" si="41"/>
        <v>19.083334000000001</v>
      </c>
      <c r="D96" s="26">
        <f t="shared" ca="1" si="42"/>
        <v>69.083334000000008</v>
      </c>
      <c r="E96" s="35">
        <f t="shared" ca="1" si="43"/>
        <v>229</v>
      </c>
      <c r="F96" s="25">
        <f t="shared" ca="1" si="52"/>
        <v>47604</v>
      </c>
      <c r="G96" s="25">
        <f t="shared" ca="1" si="53"/>
        <v>47604</v>
      </c>
      <c r="H96" s="41">
        <f t="shared" ca="1" si="54"/>
        <v>1</v>
      </c>
      <c r="I96" s="41">
        <f t="shared" ca="1" si="55"/>
        <v>0</v>
      </c>
      <c r="J96" s="41">
        <f t="shared" ca="1" si="56"/>
        <v>0</v>
      </c>
      <c r="K96" s="41">
        <f t="shared" ca="1" si="57"/>
        <v>1</v>
      </c>
      <c r="L96" s="169">
        <f t="shared" si="44"/>
        <v>1.4359984399743786</v>
      </c>
      <c r="M96" s="101">
        <f t="shared" si="45"/>
        <v>2031</v>
      </c>
      <c r="N96" s="29">
        <f t="shared" ca="1" si="46"/>
        <v>877000</v>
      </c>
      <c r="O96" s="109">
        <f t="shared" ca="1" si="47"/>
        <v>0</v>
      </c>
      <c r="P96" s="7">
        <f t="shared" ca="1" si="58"/>
        <v>0</v>
      </c>
      <c r="Q96" s="7">
        <f t="shared" ca="1" si="59"/>
        <v>877000</v>
      </c>
      <c r="R96" s="30"/>
      <c r="S96" s="30"/>
      <c r="T96" s="30">
        <f t="shared" ca="1" si="60"/>
        <v>0</v>
      </c>
      <c r="U96" s="32">
        <f t="shared" ca="1" si="61"/>
        <v>0</v>
      </c>
      <c r="V96" s="32">
        <f t="shared" ca="1" si="62"/>
        <v>47.672391442015311</v>
      </c>
      <c r="W96" s="32">
        <f t="shared" ca="1" si="63"/>
        <v>2871.9968799487574</v>
      </c>
      <c r="X96" s="32">
        <f t="shared" ca="1" si="64"/>
        <v>2871.9968799487574</v>
      </c>
      <c r="Y96" s="7">
        <f t="shared" ca="1" si="65"/>
        <v>0</v>
      </c>
      <c r="Z96" s="7">
        <f t="shared" ca="1" si="66"/>
        <v>0</v>
      </c>
      <c r="AA96" s="133">
        <f t="shared" ca="1" si="67"/>
        <v>0.58272417362093265</v>
      </c>
      <c r="AB96" s="52">
        <f t="shared" ca="1" si="68"/>
        <v>1.2392112538950339E-3</v>
      </c>
      <c r="AC96" s="53">
        <f t="shared" ca="1" si="69"/>
        <v>5.1430128318229462E-3</v>
      </c>
      <c r="AD96" s="52">
        <f t="shared" ca="1" si="76"/>
        <v>7.2675201629685742E-4</v>
      </c>
      <c r="AE96" s="54">
        <f t="shared" ca="1" si="77"/>
        <v>3.0124509763726011E-3</v>
      </c>
      <c r="AF96" s="7">
        <f t="shared" ca="1" si="70"/>
        <v>0</v>
      </c>
      <c r="AG96" s="7">
        <f t="shared" ca="1" si="71"/>
        <v>637.36151829234393</v>
      </c>
      <c r="AH96" s="48"/>
      <c r="AI96" s="30"/>
      <c r="AJ96" s="7">
        <f t="shared" ca="1" si="78"/>
        <v>0</v>
      </c>
      <c r="AK96" s="7">
        <f t="shared" ca="1" si="48"/>
        <v>0</v>
      </c>
      <c r="AL96" s="32">
        <f t="shared" ca="1" si="49"/>
        <v>27.958111656329688</v>
      </c>
      <c r="AM96" s="158">
        <f t="shared" ca="1" si="72"/>
        <v>2.0872295233010432</v>
      </c>
      <c r="AN96" s="7">
        <f t="shared" ca="1" si="79"/>
        <v>30.045341179630732</v>
      </c>
      <c r="AO96" s="7">
        <f t="shared" ca="1" si="50"/>
        <v>0</v>
      </c>
      <c r="AP96" s="7">
        <f t="shared" ca="1" si="51"/>
        <v>0</v>
      </c>
      <c r="AQ96" s="7">
        <f t="shared" ca="1" si="80"/>
        <v>0</v>
      </c>
      <c r="AR96" s="143">
        <f t="shared" ca="1" si="73"/>
        <v>-0.18508877231613824</v>
      </c>
      <c r="AS96" s="167">
        <f t="shared" ca="1" si="81"/>
        <v>-667.59194824429085</v>
      </c>
    </row>
    <row r="97" spans="1:45">
      <c r="A97" s="35">
        <f t="shared" si="74"/>
        <v>90</v>
      </c>
      <c r="B97" s="25">
        <f t="shared" si="75"/>
        <v>47664</v>
      </c>
      <c r="C97" s="34">
        <f t="shared" ca="1" si="41"/>
        <v>19.166667</v>
      </c>
      <c r="D97" s="26">
        <f t="shared" ca="1" si="42"/>
        <v>69.166667000000004</v>
      </c>
      <c r="E97" s="35">
        <f t="shared" ca="1" si="43"/>
        <v>230</v>
      </c>
      <c r="F97" s="25">
        <f t="shared" ca="1" si="52"/>
        <v>47635</v>
      </c>
      <c r="G97" s="25">
        <f t="shared" ca="1" si="53"/>
        <v>47604</v>
      </c>
      <c r="H97" s="41">
        <f t="shared" ca="1" si="54"/>
        <v>1</v>
      </c>
      <c r="I97" s="41">
        <f t="shared" ca="1" si="55"/>
        <v>0</v>
      </c>
      <c r="J97" s="41">
        <f t="shared" ca="1" si="56"/>
        <v>0</v>
      </c>
      <c r="K97" s="41">
        <f t="shared" ca="1" si="57"/>
        <v>0</v>
      </c>
      <c r="L97" s="169">
        <f t="shared" si="44"/>
        <v>1.44184887537196</v>
      </c>
      <c r="M97" s="101">
        <f t="shared" si="45"/>
        <v>2031</v>
      </c>
      <c r="N97" s="29">
        <f t="shared" ca="1" si="46"/>
        <v>877000</v>
      </c>
      <c r="O97" s="109">
        <f t="shared" ca="1" si="47"/>
        <v>0</v>
      </c>
      <c r="P97" s="7">
        <f t="shared" ca="1" si="58"/>
        <v>0</v>
      </c>
      <c r="Q97" s="7">
        <f t="shared" ca="1" si="59"/>
        <v>877000</v>
      </c>
      <c r="R97" s="30"/>
      <c r="S97" s="30"/>
      <c r="T97" s="30">
        <f t="shared" ca="1" si="60"/>
        <v>0</v>
      </c>
      <c r="U97" s="32">
        <f t="shared" ca="1" si="61"/>
        <v>0</v>
      </c>
      <c r="V97" s="32">
        <f t="shared" ca="1" si="62"/>
        <v>47.866614665812619</v>
      </c>
      <c r="W97" s="32">
        <f t="shared" ca="1" si="63"/>
        <v>2883.6977507439201</v>
      </c>
      <c r="X97" s="32">
        <f t="shared" ca="1" si="64"/>
        <v>2883.6977507439201</v>
      </c>
      <c r="Y97" s="7">
        <f t="shared" ca="1" si="65"/>
        <v>0</v>
      </c>
      <c r="Z97" s="7">
        <f t="shared" ca="1" si="66"/>
        <v>0</v>
      </c>
      <c r="AA97" s="133">
        <f t="shared" ca="1" si="67"/>
        <v>0.57900881122867909</v>
      </c>
      <c r="AB97" s="52">
        <f t="shared" ca="1" si="68"/>
        <v>1.2392112538950339E-3</v>
      </c>
      <c r="AC97" s="53">
        <f t="shared" ca="1" si="69"/>
        <v>5.1430128318229462E-3</v>
      </c>
      <c r="AD97" s="52">
        <f t="shared" ca="1" si="76"/>
        <v>7.2211835386774338E-4</v>
      </c>
      <c r="AE97" s="54">
        <f t="shared" ca="1" si="77"/>
        <v>2.9932440383858426E-3</v>
      </c>
      <c r="AF97" s="7">
        <f t="shared" ca="1" si="70"/>
        <v>0</v>
      </c>
      <c r="AG97" s="7">
        <f t="shared" ca="1" si="71"/>
        <v>633.297796342011</v>
      </c>
      <c r="AH97" s="48"/>
      <c r="AI97" s="30"/>
      <c r="AJ97" s="7">
        <f t="shared" ca="1" si="78"/>
        <v>0</v>
      </c>
      <c r="AK97" s="7">
        <f t="shared" ca="1" si="48"/>
        <v>0</v>
      </c>
      <c r="AL97" s="32">
        <f t="shared" ca="1" si="49"/>
        <v>27.893033475167275</v>
      </c>
      <c r="AM97" s="158">
        <f t="shared" ca="1" si="72"/>
        <v>2.0823710728193139</v>
      </c>
      <c r="AN97" s="7">
        <f t="shared" ca="1" si="79"/>
        <v>29.975404547986589</v>
      </c>
      <c r="AO97" s="7">
        <f t="shared" ca="1" si="50"/>
        <v>0</v>
      </c>
      <c r="AP97" s="7">
        <f t="shared" ca="1" si="51"/>
        <v>0</v>
      </c>
      <c r="AQ97" s="7">
        <f t="shared" ca="1" si="80"/>
        <v>0</v>
      </c>
      <c r="AR97" s="143">
        <f t="shared" ca="1" si="73"/>
        <v>-0.18465794062035054</v>
      </c>
      <c r="AS97" s="167">
        <f t="shared" ca="1" si="81"/>
        <v>-663.45785883061797</v>
      </c>
    </row>
    <row r="98" spans="1:45">
      <c r="A98" s="35">
        <f t="shared" si="74"/>
        <v>91</v>
      </c>
      <c r="B98" s="25">
        <f t="shared" si="75"/>
        <v>47695</v>
      </c>
      <c r="C98" s="34">
        <f t="shared" ca="1" si="41"/>
        <v>19.25</v>
      </c>
      <c r="D98" s="26">
        <f t="shared" ca="1" si="42"/>
        <v>69.25</v>
      </c>
      <c r="E98" s="35">
        <f t="shared" ca="1" si="43"/>
        <v>231</v>
      </c>
      <c r="F98" s="25">
        <f t="shared" ca="1" si="52"/>
        <v>47665</v>
      </c>
      <c r="G98" s="25">
        <f t="shared" ca="1" si="53"/>
        <v>47604</v>
      </c>
      <c r="H98" s="41">
        <f t="shared" ca="1" si="54"/>
        <v>1</v>
      </c>
      <c r="I98" s="41">
        <f t="shared" ca="1" si="55"/>
        <v>0</v>
      </c>
      <c r="J98" s="41">
        <f t="shared" ca="1" si="56"/>
        <v>0</v>
      </c>
      <c r="K98" s="41">
        <f t="shared" ca="1" si="57"/>
        <v>0</v>
      </c>
      <c r="L98" s="169">
        <f t="shared" si="44"/>
        <v>1.4477231461675395</v>
      </c>
      <c r="M98" s="101">
        <f t="shared" si="45"/>
        <v>2031</v>
      </c>
      <c r="N98" s="29">
        <f t="shared" ca="1" si="46"/>
        <v>877000</v>
      </c>
      <c r="O98" s="109">
        <f t="shared" ca="1" si="47"/>
        <v>0</v>
      </c>
      <c r="P98" s="7">
        <f t="shared" ca="1" si="58"/>
        <v>0</v>
      </c>
      <c r="Q98" s="7">
        <f t="shared" ca="1" si="59"/>
        <v>877000</v>
      </c>
      <c r="R98" s="30"/>
      <c r="S98" s="30"/>
      <c r="T98" s="30">
        <f t="shared" ca="1" si="60"/>
        <v>0</v>
      </c>
      <c r="U98" s="32">
        <f t="shared" ca="1" si="61"/>
        <v>0</v>
      </c>
      <c r="V98" s="32">
        <f t="shared" ca="1" si="62"/>
        <v>48.061629179065335</v>
      </c>
      <c r="W98" s="32">
        <f t="shared" ca="1" si="63"/>
        <v>2895.4462923350789</v>
      </c>
      <c r="X98" s="32">
        <f t="shared" ca="1" si="64"/>
        <v>2895.4462923350789</v>
      </c>
      <c r="Y98" s="7">
        <f t="shared" ca="1" si="65"/>
        <v>0</v>
      </c>
      <c r="Z98" s="7">
        <f t="shared" ca="1" si="66"/>
        <v>0</v>
      </c>
      <c r="AA98" s="133">
        <f t="shared" ca="1" si="67"/>
        <v>0.57531713743272994</v>
      </c>
      <c r="AB98" s="52">
        <f t="shared" ca="1" si="68"/>
        <v>1.2392112538950339E-3</v>
      </c>
      <c r="AC98" s="53">
        <f t="shared" ca="1" si="69"/>
        <v>5.1430128318229462E-3</v>
      </c>
      <c r="AD98" s="52">
        <f t="shared" ca="1" si="76"/>
        <v>7.1751423497896439E-4</v>
      </c>
      <c r="AE98" s="54">
        <f t="shared" ca="1" si="77"/>
        <v>2.9741595609701342E-3</v>
      </c>
      <c r="AF98" s="7">
        <f t="shared" ca="1" si="70"/>
        <v>0</v>
      </c>
      <c r="AG98" s="7">
        <f t="shared" ca="1" si="71"/>
        <v>629.25998407655175</v>
      </c>
      <c r="AH98" s="48"/>
      <c r="AI98" s="30"/>
      <c r="AJ98" s="7">
        <f t="shared" ca="1" si="78"/>
        <v>0</v>
      </c>
      <c r="AK98" s="7">
        <f t="shared" ca="1" si="48"/>
        <v>0</v>
      </c>
      <c r="AL98" s="32">
        <f t="shared" ca="1" si="49"/>
        <v>27.828106776684216</v>
      </c>
      <c r="AM98" s="158">
        <f t="shared" ca="1" si="72"/>
        <v>2.0775239313674829</v>
      </c>
      <c r="AN98" s="7">
        <f t="shared" ca="1" si="79"/>
        <v>29.905630708051699</v>
      </c>
      <c r="AO98" s="7">
        <f t="shared" ca="1" si="50"/>
        <v>0</v>
      </c>
      <c r="AP98" s="7">
        <f t="shared" ca="1" si="51"/>
        <v>0</v>
      </c>
      <c r="AQ98" s="7">
        <f t="shared" ca="1" si="80"/>
        <v>0</v>
      </c>
      <c r="AR98" s="143">
        <f t="shared" ca="1" si="73"/>
        <v>-0.18422811177280574</v>
      </c>
      <c r="AS98" s="167">
        <f t="shared" ca="1" si="81"/>
        <v>-659.34984289637623</v>
      </c>
    </row>
    <row r="99" spans="1:45">
      <c r="A99" s="35">
        <f t="shared" si="74"/>
        <v>92</v>
      </c>
      <c r="B99" s="25">
        <f t="shared" si="75"/>
        <v>47726</v>
      </c>
      <c r="C99" s="34">
        <f t="shared" ca="1" si="41"/>
        <v>19.333334000000001</v>
      </c>
      <c r="D99" s="26">
        <f t="shared" ca="1" si="42"/>
        <v>69.333334000000008</v>
      </c>
      <c r="E99" s="35">
        <f t="shared" ca="1" si="43"/>
        <v>232</v>
      </c>
      <c r="F99" s="25">
        <f t="shared" ca="1" si="52"/>
        <v>47696</v>
      </c>
      <c r="G99" s="25">
        <f t="shared" ca="1" si="53"/>
        <v>47604</v>
      </c>
      <c r="H99" s="41">
        <f t="shared" ca="1" si="54"/>
        <v>1</v>
      </c>
      <c r="I99" s="41">
        <f t="shared" ca="1" si="55"/>
        <v>0</v>
      </c>
      <c r="J99" s="41">
        <f t="shared" ca="1" si="56"/>
        <v>0</v>
      </c>
      <c r="K99" s="41">
        <f t="shared" ca="1" si="57"/>
        <v>0</v>
      </c>
      <c r="L99" s="169">
        <f t="shared" si="44"/>
        <v>1.453621349469479</v>
      </c>
      <c r="M99" s="101">
        <f t="shared" si="45"/>
        <v>2031</v>
      </c>
      <c r="N99" s="29">
        <f t="shared" ca="1" si="46"/>
        <v>877000</v>
      </c>
      <c r="O99" s="109">
        <f t="shared" ca="1" si="47"/>
        <v>0</v>
      </c>
      <c r="P99" s="7">
        <f t="shared" ca="1" si="58"/>
        <v>0</v>
      </c>
      <c r="Q99" s="7">
        <f t="shared" ca="1" si="59"/>
        <v>877000</v>
      </c>
      <c r="R99" s="30"/>
      <c r="S99" s="30"/>
      <c r="T99" s="30">
        <f t="shared" ca="1" si="60"/>
        <v>0</v>
      </c>
      <c r="U99" s="32">
        <f t="shared" ca="1" si="61"/>
        <v>0</v>
      </c>
      <c r="V99" s="32">
        <f t="shared" ca="1" si="62"/>
        <v>48.257438205584648</v>
      </c>
      <c r="W99" s="32">
        <f t="shared" ca="1" si="63"/>
        <v>2907.2426989389578</v>
      </c>
      <c r="X99" s="32">
        <f t="shared" ca="1" si="64"/>
        <v>2907.2426989389578</v>
      </c>
      <c r="Y99" s="7">
        <f t="shared" ca="1" si="65"/>
        <v>0</v>
      </c>
      <c r="Z99" s="7">
        <f t="shared" ca="1" si="66"/>
        <v>0</v>
      </c>
      <c r="AA99" s="133">
        <f t="shared" ca="1" si="67"/>
        <v>0.57164900119812956</v>
      </c>
      <c r="AB99" s="52">
        <f t="shared" ca="1" si="68"/>
        <v>1.2392112538950339E-3</v>
      </c>
      <c r="AC99" s="53">
        <f t="shared" ca="1" si="69"/>
        <v>5.1430128318229462E-3</v>
      </c>
      <c r="AD99" s="52">
        <f t="shared" ca="1" si="76"/>
        <v>7.1293947126531486E-4</v>
      </c>
      <c r="AE99" s="54">
        <f t="shared" ca="1" si="77"/>
        <v>2.9551967633351449E-3</v>
      </c>
      <c r="AF99" s="7">
        <f t="shared" ca="1" si="70"/>
        <v>0</v>
      </c>
      <c r="AG99" s="7">
        <f t="shared" ca="1" si="71"/>
        <v>625.24791629968115</v>
      </c>
      <c r="AH99" s="48"/>
      <c r="AI99" s="30"/>
      <c r="AJ99" s="7">
        <f t="shared" ca="1" si="78"/>
        <v>0</v>
      </c>
      <c r="AK99" s="7">
        <f t="shared" ca="1" si="48"/>
        <v>0</v>
      </c>
      <c r="AL99" s="32">
        <f t="shared" ca="1" si="49"/>
        <v>27.763331208273815</v>
      </c>
      <c r="AM99" s="158">
        <f t="shared" ca="1" si="72"/>
        <v>2.0726880726214874</v>
      </c>
      <c r="AN99" s="7">
        <f t="shared" ca="1" si="79"/>
        <v>29.836019280895304</v>
      </c>
      <c r="AO99" s="7">
        <f t="shared" ca="1" si="50"/>
        <v>0</v>
      </c>
      <c r="AP99" s="7">
        <f t="shared" ca="1" si="51"/>
        <v>0</v>
      </c>
      <c r="AQ99" s="7">
        <f t="shared" ca="1" si="80"/>
        <v>0</v>
      </c>
      <c r="AR99" s="143">
        <f t="shared" ca="1" si="73"/>
        <v>-0.18379928343917087</v>
      </c>
      <c r="AS99" s="167">
        <f t="shared" ca="1" si="81"/>
        <v>-655.26773486401567</v>
      </c>
    </row>
    <row r="100" spans="1:45">
      <c r="A100" s="35">
        <f t="shared" si="74"/>
        <v>93</v>
      </c>
      <c r="B100" s="25">
        <f t="shared" si="75"/>
        <v>47756</v>
      </c>
      <c r="C100" s="34">
        <f t="shared" ca="1" si="41"/>
        <v>19.416667</v>
      </c>
      <c r="D100" s="26">
        <f t="shared" ca="1" si="42"/>
        <v>69.416667000000004</v>
      </c>
      <c r="E100" s="35">
        <f t="shared" ca="1" si="43"/>
        <v>233</v>
      </c>
      <c r="F100" s="25">
        <f t="shared" ca="1" si="52"/>
        <v>47727</v>
      </c>
      <c r="G100" s="25">
        <f t="shared" ca="1" si="53"/>
        <v>47604</v>
      </c>
      <c r="H100" s="41">
        <f t="shared" ca="1" si="54"/>
        <v>1</v>
      </c>
      <c r="I100" s="41">
        <f t="shared" ca="1" si="55"/>
        <v>0</v>
      </c>
      <c r="J100" s="41">
        <f t="shared" ca="1" si="56"/>
        <v>0</v>
      </c>
      <c r="K100" s="41">
        <f t="shared" ca="1" si="57"/>
        <v>0</v>
      </c>
      <c r="L100" s="169">
        <f t="shared" si="44"/>
        <v>1.4595435827817715</v>
      </c>
      <c r="M100" s="101">
        <f t="shared" si="45"/>
        <v>2031</v>
      </c>
      <c r="N100" s="29">
        <f t="shared" ca="1" si="46"/>
        <v>877000</v>
      </c>
      <c r="O100" s="109">
        <f t="shared" ca="1" si="47"/>
        <v>0</v>
      </c>
      <c r="P100" s="7">
        <f t="shared" ca="1" si="58"/>
        <v>0</v>
      </c>
      <c r="Q100" s="7">
        <f t="shared" ca="1" si="59"/>
        <v>877000</v>
      </c>
      <c r="R100" s="30"/>
      <c r="S100" s="30"/>
      <c r="T100" s="30">
        <f t="shared" ca="1" si="60"/>
        <v>0</v>
      </c>
      <c r="U100" s="32">
        <f t="shared" ca="1" si="61"/>
        <v>0</v>
      </c>
      <c r="V100" s="32">
        <f t="shared" ca="1" si="62"/>
        <v>48.454044982315963</v>
      </c>
      <c r="W100" s="32">
        <f t="shared" ca="1" si="63"/>
        <v>2919.0871655635433</v>
      </c>
      <c r="X100" s="32">
        <f t="shared" ca="1" si="64"/>
        <v>2919.0871655635433</v>
      </c>
      <c r="Y100" s="7">
        <f t="shared" ca="1" si="65"/>
        <v>0</v>
      </c>
      <c r="Z100" s="7">
        <f t="shared" ca="1" si="66"/>
        <v>0</v>
      </c>
      <c r="AA100" s="133">
        <f t="shared" ca="1" si="67"/>
        <v>0.56800425245289832</v>
      </c>
      <c r="AB100" s="52">
        <f t="shared" ca="1" si="68"/>
        <v>1.2392112538950339E-3</v>
      </c>
      <c r="AC100" s="53">
        <f t="shared" ca="1" si="69"/>
        <v>5.1430128318229462E-3</v>
      </c>
      <c r="AD100" s="52">
        <f t="shared" ca="1" si="76"/>
        <v>7.0839387556257793E-4</v>
      </c>
      <c r="AE100" s="54">
        <f t="shared" ca="1" si="77"/>
        <v>2.936354869668748E-3</v>
      </c>
      <c r="AF100" s="7">
        <f t="shared" ca="1" si="70"/>
        <v>0</v>
      </c>
      <c r="AG100" s="7">
        <f t="shared" ca="1" si="71"/>
        <v>621.26142886838079</v>
      </c>
      <c r="AH100" s="48"/>
      <c r="AI100" s="30"/>
      <c r="AJ100" s="7">
        <f t="shared" ca="1" si="78"/>
        <v>0</v>
      </c>
      <c r="AK100" s="7">
        <f t="shared" ca="1" si="48"/>
        <v>0</v>
      </c>
      <c r="AL100" s="32">
        <f t="shared" ca="1" si="49"/>
        <v>27.698706418150163</v>
      </c>
      <c r="AM100" s="158">
        <f t="shared" ca="1" si="72"/>
        <v>2.0678634703185388</v>
      </c>
      <c r="AN100" s="7">
        <f t="shared" ca="1" si="79"/>
        <v>29.766569888468702</v>
      </c>
      <c r="AO100" s="7">
        <f t="shared" ca="1" si="50"/>
        <v>0</v>
      </c>
      <c r="AP100" s="7">
        <f t="shared" ca="1" si="51"/>
        <v>0</v>
      </c>
      <c r="AQ100" s="7">
        <f t="shared" ca="1" si="80"/>
        <v>0</v>
      </c>
      <c r="AR100" s="143">
        <f t="shared" ca="1" si="73"/>
        <v>-0.18337145329054683</v>
      </c>
      <c r="AS100" s="167">
        <f t="shared" ca="1" si="81"/>
        <v>-651.21137021013999</v>
      </c>
    </row>
    <row r="101" spans="1:45">
      <c r="A101" s="35">
        <f t="shared" si="74"/>
        <v>94</v>
      </c>
      <c r="B101" s="25">
        <f t="shared" si="75"/>
        <v>47787</v>
      </c>
      <c r="C101" s="34">
        <f t="shared" ca="1" si="41"/>
        <v>19.5</v>
      </c>
      <c r="D101" s="26">
        <f t="shared" ca="1" si="42"/>
        <v>69.5</v>
      </c>
      <c r="E101" s="35">
        <f t="shared" ca="1" si="43"/>
        <v>234</v>
      </c>
      <c r="F101" s="25">
        <f t="shared" ca="1" si="52"/>
        <v>47757</v>
      </c>
      <c r="G101" s="25">
        <f t="shared" ca="1" si="53"/>
        <v>47604</v>
      </c>
      <c r="H101" s="41">
        <f t="shared" ca="1" si="54"/>
        <v>1</v>
      </c>
      <c r="I101" s="41">
        <f t="shared" ca="1" si="55"/>
        <v>0</v>
      </c>
      <c r="J101" s="41">
        <f t="shared" ca="1" si="56"/>
        <v>0</v>
      </c>
      <c r="K101" s="41">
        <f t="shared" ca="1" si="57"/>
        <v>0</v>
      </c>
      <c r="L101" s="169">
        <f t="shared" si="44"/>
        <v>1.4654899440056541</v>
      </c>
      <c r="M101" s="101">
        <f t="shared" si="45"/>
        <v>2031</v>
      </c>
      <c r="N101" s="29">
        <f t="shared" ca="1" si="46"/>
        <v>877000</v>
      </c>
      <c r="O101" s="109">
        <f t="shared" ca="1" si="47"/>
        <v>0</v>
      </c>
      <c r="P101" s="7">
        <f t="shared" ca="1" si="58"/>
        <v>0</v>
      </c>
      <c r="Q101" s="7">
        <f t="shared" ca="1" si="59"/>
        <v>877000</v>
      </c>
      <c r="R101" s="30"/>
      <c r="S101" s="30"/>
      <c r="T101" s="30">
        <f t="shared" ca="1" si="60"/>
        <v>0</v>
      </c>
      <c r="U101" s="32">
        <f t="shared" ca="1" si="61"/>
        <v>0</v>
      </c>
      <c r="V101" s="32">
        <f t="shared" ca="1" si="62"/>
        <v>48.651452759392384</v>
      </c>
      <c r="W101" s="32">
        <f t="shared" ca="1" si="63"/>
        <v>2930.979888011308</v>
      </c>
      <c r="X101" s="32">
        <f t="shared" ca="1" si="64"/>
        <v>2930.979888011308</v>
      </c>
      <c r="Y101" s="7">
        <f t="shared" ca="1" si="65"/>
        <v>0</v>
      </c>
      <c r="Z101" s="7">
        <f t="shared" ca="1" si="66"/>
        <v>0</v>
      </c>
      <c r="AA101" s="133">
        <f t="shared" ca="1" si="67"/>
        <v>0.5643827420818931</v>
      </c>
      <c r="AB101" s="52">
        <f t="shared" ca="1" si="68"/>
        <v>1.2392112538950339E-3</v>
      </c>
      <c r="AC101" s="53">
        <f t="shared" ca="1" si="69"/>
        <v>5.1430128318229462E-3</v>
      </c>
      <c r="AD101" s="52">
        <f t="shared" ca="1" si="76"/>
        <v>7.0387726189986757E-4</v>
      </c>
      <c r="AE101" s="54">
        <f t="shared" ca="1" si="77"/>
        <v>2.9176331091052767E-3</v>
      </c>
      <c r="AF101" s="7">
        <f t="shared" ca="1" si="70"/>
        <v>0</v>
      </c>
      <c r="AG101" s="7">
        <f t="shared" ca="1" si="71"/>
        <v>617.30035868618381</v>
      </c>
      <c r="AH101" s="48"/>
      <c r="AI101" s="30"/>
      <c r="AJ101" s="7">
        <f t="shared" ca="1" si="78"/>
        <v>0</v>
      </c>
      <c r="AK101" s="7">
        <f t="shared" ca="1" si="48"/>
        <v>0</v>
      </c>
      <c r="AL101" s="32">
        <f t="shared" ca="1" si="49"/>
        <v>27.634232055346168</v>
      </c>
      <c r="AM101" s="158">
        <f t="shared" ca="1" si="72"/>
        <v>2.0630500982569799</v>
      </c>
      <c r="AN101" s="7">
        <f t="shared" ca="1" si="79"/>
        <v>29.697282153603147</v>
      </c>
      <c r="AO101" s="7">
        <f t="shared" ca="1" si="50"/>
        <v>0</v>
      </c>
      <c r="AP101" s="7">
        <f t="shared" ca="1" si="51"/>
        <v>0</v>
      </c>
      <c r="AQ101" s="7">
        <f t="shared" ca="1" si="80"/>
        <v>0</v>
      </c>
      <c r="AR101" s="143">
        <f t="shared" ca="1" si="73"/>
        <v>-0.18294461900345524</v>
      </c>
      <c r="AS101" s="167">
        <f t="shared" ca="1" si="81"/>
        <v>-647.18058545879046</v>
      </c>
    </row>
    <row r="102" spans="1:45">
      <c r="A102" s="35">
        <f t="shared" si="74"/>
        <v>95</v>
      </c>
      <c r="B102" s="25">
        <f t="shared" si="75"/>
        <v>47817</v>
      </c>
      <c r="C102" s="34">
        <f t="shared" ca="1" si="41"/>
        <v>19.583334000000001</v>
      </c>
      <c r="D102" s="26">
        <f t="shared" ca="1" si="42"/>
        <v>69.583334000000008</v>
      </c>
      <c r="E102" s="35">
        <f t="shared" ca="1" si="43"/>
        <v>235</v>
      </c>
      <c r="F102" s="25">
        <f t="shared" ca="1" si="52"/>
        <v>47788</v>
      </c>
      <c r="G102" s="25">
        <f t="shared" ca="1" si="53"/>
        <v>47604</v>
      </c>
      <c r="H102" s="41">
        <f t="shared" ca="1" si="54"/>
        <v>1</v>
      </c>
      <c r="I102" s="41">
        <f t="shared" ca="1" si="55"/>
        <v>0</v>
      </c>
      <c r="J102" s="41">
        <f t="shared" ca="1" si="56"/>
        <v>0</v>
      </c>
      <c r="K102" s="41">
        <f t="shared" ca="1" si="57"/>
        <v>0</v>
      </c>
      <c r="L102" s="169">
        <f t="shared" si="44"/>
        <v>1.471460531441225</v>
      </c>
      <c r="M102" s="101">
        <f t="shared" si="45"/>
        <v>2031</v>
      </c>
      <c r="N102" s="29">
        <f t="shared" ca="1" si="46"/>
        <v>877000</v>
      </c>
      <c r="O102" s="109">
        <f t="shared" ca="1" si="47"/>
        <v>0</v>
      </c>
      <c r="P102" s="7">
        <f t="shared" ca="1" si="58"/>
        <v>0</v>
      </c>
      <c r="Q102" s="7">
        <f t="shared" ca="1" si="59"/>
        <v>877000</v>
      </c>
      <c r="R102" s="30"/>
      <c r="S102" s="30"/>
      <c r="T102" s="30">
        <f t="shared" ca="1" si="60"/>
        <v>0</v>
      </c>
      <c r="U102" s="32">
        <f t="shared" ca="1" si="61"/>
        <v>0</v>
      </c>
      <c r="V102" s="32">
        <f t="shared" ca="1" si="62"/>
        <v>48.849664800188471</v>
      </c>
      <c r="W102" s="32">
        <f t="shared" ca="1" si="63"/>
        <v>2942.9210628824499</v>
      </c>
      <c r="X102" s="32">
        <f t="shared" ca="1" si="64"/>
        <v>2942.9210628824499</v>
      </c>
      <c r="Y102" s="7">
        <f t="shared" ca="1" si="65"/>
        <v>0</v>
      </c>
      <c r="Z102" s="7">
        <f t="shared" ca="1" si="66"/>
        <v>0</v>
      </c>
      <c r="AA102" s="133">
        <f t="shared" ca="1" si="67"/>
        <v>0.56078432192070715</v>
      </c>
      <c r="AB102" s="52">
        <f t="shared" ca="1" si="68"/>
        <v>1.2392112538950339E-3</v>
      </c>
      <c r="AC102" s="53">
        <f t="shared" ca="1" si="69"/>
        <v>5.1430128318229462E-3</v>
      </c>
      <c r="AD102" s="52">
        <f t="shared" ca="1" si="76"/>
        <v>6.9938944549202025E-4</v>
      </c>
      <c r="AE102" s="54">
        <f t="shared" ca="1" si="77"/>
        <v>2.8990307156939897E-3</v>
      </c>
      <c r="AF102" s="7">
        <f t="shared" ca="1" si="70"/>
        <v>0</v>
      </c>
      <c r="AG102" s="7">
        <f t="shared" ca="1" si="71"/>
        <v>613.36454369650176</v>
      </c>
      <c r="AH102" s="48"/>
      <c r="AI102" s="30"/>
      <c r="AJ102" s="7">
        <f t="shared" ca="1" si="78"/>
        <v>0</v>
      </c>
      <c r="AK102" s="7">
        <f t="shared" ca="1" si="48"/>
        <v>0</v>
      </c>
      <c r="AL102" s="32">
        <f t="shared" ca="1" si="49"/>
        <v>27.569907769711701</v>
      </c>
      <c r="AM102" s="158">
        <f t="shared" ca="1" si="72"/>
        <v>2.0582479302961434</v>
      </c>
      <c r="AN102" s="7">
        <f t="shared" ca="1" si="79"/>
        <v>29.628155700007845</v>
      </c>
      <c r="AO102" s="7">
        <f t="shared" ca="1" si="50"/>
        <v>0</v>
      </c>
      <c r="AP102" s="7">
        <f t="shared" ca="1" si="51"/>
        <v>0</v>
      </c>
      <c r="AQ102" s="7">
        <f t="shared" ca="1" si="80"/>
        <v>0</v>
      </c>
      <c r="AR102" s="143">
        <f t="shared" ca="1" si="73"/>
        <v>-0.18251877825982615</v>
      </c>
      <c r="AS102" s="167">
        <f t="shared" ca="1" si="81"/>
        <v>-643.17521817476938</v>
      </c>
    </row>
    <row r="103" spans="1:45">
      <c r="A103" s="35">
        <f t="shared" si="74"/>
        <v>96</v>
      </c>
      <c r="B103" s="25">
        <f t="shared" si="75"/>
        <v>47848</v>
      </c>
      <c r="C103" s="34">
        <f t="shared" ca="1" si="41"/>
        <v>19.666667</v>
      </c>
      <c r="D103" s="26">
        <f t="shared" ca="1" si="42"/>
        <v>69.666667000000004</v>
      </c>
      <c r="E103" s="35">
        <f t="shared" ca="1" si="43"/>
        <v>236</v>
      </c>
      <c r="F103" s="25">
        <f t="shared" ca="1" si="52"/>
        <v>47818</v>
      </c>
      <c r="G103" s="25">
        <f t="shared" ca="1" si="53"/>
        <v>47604</v>
      </c>
      <c r="H103" s="41">
        <f t="shared" ca="1" si="54"/>
        <v>1</v>
      </c>
      <c r="I103" s="41">
        <f t="shared" ca="1" si="55"/>
        <v>0</v>
      </c>
      <c r="J103" s="41">
        <f t="shared" ca="1" si="56"/>
        <v>0</v>
      </c>
      <c r="K103" s="41">
        <f t="shared" ca="1" si="57"/>
        <v>0</v>
      </c>
      <c r="L103" s="169">
        <f t="shared" si="44"/>
        <v>1.4774554437890695</v>
      </c>
      <c r="M103" s="101">
        <f t="shared" si="45"/>
        <v>2031</v>
      </c>
      <c r="N103" s="29">
        <f t="shared" ca="1" si="46"/>
        <v>877000</v>
      </c>
      <c r="O103" s="109">
        <f t="shared" ca="1" si="47"/>
        <v>0</v>
      </c>
      <c r="P103" s="7">
        <f t="shared" ca="1" si="58"/>
        <v>0</v>
      </c>
      <c r="Q103" s="7">
        <f t="shared" ca="1" si="59"/>
        <v>877000</v>
      </c>
      <c r="R103" s="30"/>
      <c r="S103" s="30"/>
      <c r="T103" s="30">
        <f t="shared" ca="1" si="60"/>
        <v>0</v>
      </c>
      <c r="U103" s="32">
        <f t="shared" ca="1" si="61"/>
        <v>0</v>
      </c>
      <c r="V103" s="32">
        <f t="shared" ca="1" si="62"/>
        <v>49.048684381374166</v>
      </c>
      <c r="W103" s="32">
        <f t="shared" ca="1" si="63"/>
        <v>2954.910887578139</v>
      </c>
      <c r="X103" s="32">
        <f t="shared" ca="1" si="64"/>
        <v>2954.910887578139</v>
      </c>
      <c r="Y103" s="7">
        <f t="shared" ca="1" si="65"/>
        <v>0</v>
      </c>
      <c r="Z103" s="7">
        <f t="shared" ca="1" si="66"/>
        <v>0</v>
      </c>
      <c r="AA103" s="133">
        <f t="shared" ca="1" si="67"/>
        <v>0.55720884474960741</v>
      </c>
      <c r="AB103" s="52">
        <f t="shared" ca="1" si="68"/>
        <v>1.2392112538950339E-3</v>
      </c>
      <c r="AC103" s="53">
        <f t="shared" ca="1" si="69"/>
        <v>5.1430128318229462E-3</v>
      </c>
      <c r="AD103" s="52">
        <f t="shared" ca="1" si="76"/>
        <v>6.9493024273203593E-4</v>
      </c>
      <c r="AE103" s="54">
        <f t="shared" ca="1" si="77"/>
        <v>2.8805469283677341E-3</v>
      </c>
      <c r="AF103" s="7">
        <f t="shared" ca="1" si="70"/>
        <v>0</v>
      </c>
      <c r="AG103" s="7">
        <f t="shared" ca="1" si="71"/>
        <v>609.45382287599546</v>
      </c>
      <c r="AH103" s="48"/>
      <c r="AI103" s="30"/>
      <c r="AJ103" s="7">
        <f t="shared" ca="1" si="78"/>
        <v>0</v>
      </c>
      <c r="AK103" s="7">
        <f t="shared" ca="1" si="48"/>
        <v>0</v>
      </c>
      <c r="AL103" s="32">
        <f t="shared" ca="1" si="49"/>
        <v>27.505733211911693</v>
      </c>
      <c r="AM103" s="158">
        <f t="shared" ca="1" si="72"/>
        <v>2.0534569403562117</v>
      </c>
      <c r="AN103" s="7">
        <f t="shared" ca="1" si="79"/>
        <v>29.559190152267906</v>
      </c>
      <c r="AO103" s="7">
        <f t="shared" ca="1" si="50"/>
        <v>0</v>
      </c>
      <c r="AP103" s="7">
        <f t="shared" ca="1" si="51"/>
        <v>0</v>
      </c>
      <c r="AQ103" s="7">
        <f t="shared" ca="1" si="80"/>
        <v>0</v>
      </c>
      <c r="AR103" s="143">
        <f t="shared" ca="1" si="73"/>
        <v>-0.18209392874698557</v>
      </c>
      <c r="AS103" s="167">
        <f t="shared" ca="1" si="81"/>
        <v>-639.19510695701035</v>
      </c>
    </row>
    <row r="104" spans="1:45">
      <c r="A104" s="35">
        <f t="shared" si="74"/>
        <v>97</v>
      </c>
      <c r="B104" s="25">
        <f t="shared" si="75"/>
        <v>47879</v>
      </c>
      <c r="C104" s="34">
        <f t="shared" ca="1" si="41"/>
        <v>19.75</v>
      </c>
      <c r="D104" s="26">
        <f t="shared" ca="1" si="42"/>
        <v>69.75</v>
      </c>
      <c r="E104" s="35">
        <f t="shared" ca="1" si="43"/>
        <v>237</v>
      </c>
      <c r="F104" s="25">
        <f t="shared" ca="1" si="52"/>
        <v>47849</v>
      </c>
      <c r="G104" s="25">
        <f t="shared" ca="1" si="53"/>
        <v>47604</v>
      </c>
      <c r="H104" s="41">
        <f t="shared" ca="1" si="54"/>
        <v>1</v>
      </c>
      <c r="I104" s="41">
        <f t="shared" ca="1" si="55"/>
        <v>0</v>
      </c>
      <c r="J104" s="41">
        <f t="shared" ca="1" si="56"/>
        <v>0</v>
      </c>
      <c r="K104" s="41">
        <f t="shared" ca="1" si="57"/>
        <v>0</v>
      </c>
      <c r="L104" s="169">
        <f t="shared" si="44"/>
        <v>1.4834747801518913</v>
      </c>
      <c r="M104" s="101">
        <f t="shared" si="45"/>
        <v>2031</v>
      </c>
      <c r="N104" s="29">
        <f t="shared" ca="1" si="46"/>
        <v>877000</v>
      </c>
      <c r="O104" s="109">
        <f t="shared" ca="1" si="47"/>
        <v>0</v>
      </c>
      <c r="P104" s="7">
        <f t="shared" ca="1" si="58"/>
        <v>0</v>
      </c>
      <c r="Q104" s="7">
        <f t="shared" ca="1" si="59"/>
        <v>877000</v>
      </c>
      <c r="R104" s="30"/>
      <c r="S104" s="30"/>
      <c r="T104" s="30">
        <f t="shared" ca="1" si="60"/>
        <v>0</v>
      </c>
      <c r="U104" s="32">
        <f t="shared" ca="1" si="61"/>
        <v>0</v>
      </c>
      <c r="V104" s="32">
        <f t="shared" ca="1" si="62"/>
        <v>49.248514792968976</v>
      </c>
      <c r="W104" s="32">
        <f t="shared" ca="1" si="63"/>
        <v>2966.9495603037826</v>
      </c>
      <c r="X104" s="32">
        <f t="shared" ca="1" si="64"/>
        <v>2966.9495603037826</v>
      </c>
      <c r="Y104" s="7">
        <f t="shared" ca="1" si="65"/>
        <v>0</v>
      </c>
      <c r="Z104" s="7">
        <f t="shared" ca="1" si="66"/>
        <v>0</v>
      </c>
      <c r="AA104" s="133">
        <f t="shared" ca="1" si="67"/>
        <v>0.55365616428751196</v>
      </c>
      <c r="AB104" s="52">
        <f t="shared" ca="1" si="68"/>
        <v>1.2392112538950339E-3</v>
      </c>
      <c r="AC104" s="53">
        <f t="shared" ca="1" si="69"/>
        <v>5.1430128318229462E-3</v>
      </c>
      <c r="AD104" s="52">
        <f t="shared" ca="1" si="76"/>
        <v>6.904994711835643E-4</v>
      </c>
      <c r="AE104" s="54">
        <f t="shared" ca="1" si="77"/>
        <v>2.8621809909118068E-3</v>
      </c>
      <c r="AF104" s="7">
        <f t="shared" ca="1" si="70"/>
        <v>0</v>
      </c>
      <c r="AG104" s="7">
        <f t="shared" ca="1" si="71"/>
        <v>605.56803622798589</v>
      </c>
      <c r="AH104" s="48"/>
      <c r="AI104" s="30"/>
      <c r="AJ104" s="7">
        <f t="shared" ca="1" si="78"/>
        <v>0</v>
      </c>
      <c r="AK104" s="7">
        <f t="shared" ca="1" si="48"/>
        <v>0</v>
      </c>
      <c r="AL104" s="32">
        <f t="shared" ca="1" si="49"/>
        <v>27.441708033424195</v>
      </c>
      <c r="AM104" s="158">
        <f t="shared" ca="1" si="72"/>
        <v>2.0486771024180706</v>
      </c>
      <c r="AN104" s="7">
        <f t="shared" ca="1" si="79"/>
        <v>29.490385135842267</v>
      </c>
      <c r="AO104" s="7">
        <f t="shared" ca="1" si="50"/>
        <v>0</v>
      </c>
      <c r="AP104" s="7">
        <f t="shared" ca="1" si="51"/>
        <v>0</v>
      </c>
      <c r="AQ104" s="7">
        <f t="shared" ca="1" si="80"/>
        <v>0</v>
      </c>
      <c r="AR104" s="143">
        <f t="shared" ca="1" si="73"/>
        <v>-0.17826502863793092</v>
      </c>
      <c r="AS104" s="167">
        <f t="shared" ca="1" si="81"/>
        <v>-635.23668639246614</v>
      </c>
    </row>
    <row r="105" spans="1:45">
      <c r="A105" s="35">
        <f t="shared" si="74"/>
        <v>98</v>
      </c>
      <c r="B105" s="25">
        <f t="shared" si="75"/>
        <v>47907</v>
      </c>
      <c r="C105" s="34">
        <f t="shared" ca="1" si="41"/>
        <v>19.833334000000001</v>
      </c>
      <c r="D105" s="26">
        <f t="shared" ca="1" si="42"/>
        <v>69.833334000000008</v>
      </c>
      <c r="E105" s="35">
        <f t="shared" ca="1" si="43"/>
        <v>238</v>
      </c>
      <c r="F105" s="25">
        <f t="shared" ca="1" si="52"/>
        <v>47880</v>
      </c>
      <c r="G105" s="25">
        <f t="shared" ca="1" si="53"/>
        <v>47604</v>
      </c>
      <c r="H105" s="41">
        <f t="shared" ca="1" si="54"/>
        <v>1</v>
      </c>
      <c r="I105" s="41">
        <f t="shared" ca="1" si="55"/>
        <v>0</v>
      </c>
      <c r="J105" s="41">
        <f t="shared" ca="1" si="56"/>
        <v>0</v>
      </c>
      <c r="K105" s="41">
        <f t="shared" ca="1" si="57"/>
        <v>0</v>
      </c>
      <c r="L105" s="169">
        <f t="shared" si="44"/>
        <v>1.4895186400361506</v>
      </c>
      <c r="M105" s="101">
        <f t="shared" si="45"/>
        <v>2031</v>
      </c>
      <c r="N105" s="29">
        <f t="shared" ca="1" si="46"/>
        <v>877000</v>
      </c>
      <c r="O105" s="109">
        <f t="shared" ca="1" si="47"/>
        <v>0</v>
      </c>
      <c r="P105" s="7">
        <f t="shared" ca="1" si="58"/>
        <v>0</v>
      </c>
      <c r="Q105" s="7">
        <f t="shared" ca="1" si="59"/>
        <v>877000</v>
      </c>
      <c r="R105" s="30"/>
      <c r="S105" s="30"/>
      <c r="T105" s="30">
        <f t="shared" ca="1" si="60"/>
        <v>0</v>
      </c>
      <c r="U105" s="32">
        <f t="shared" ca="1" si="61"/>
        <v>0</v>
      </c>
      <c r="V105" s="32">
        <f t="shared" ca="1" si="62"/>
        <v>49.44915933839637</v>
      </c>
      <c r="W105" s="32">
        <f t="shared" ca="1" si="63"/>
        <v>2979.0372800723012</v>
      </c>
      <c r="X105" s="32">
        <f t="shared" ca="1" si="64"/>
        <v>2979.0372800723012</v>
      </c>
      <c r="Y105" s="7">
        <f t="shared" ca="1" si="65"/>
        <v>0</v>
      </c>
      <c r="Z105" s="7">
        <f t="shared" ca="1" si="66"/>
        <v>0</v>
      </c>
      <c r="AA105" s="133">
        <f t="shared" ca="1" si="67"/>
        <v>0.5501261351860055</v>
      </c>
      <c r="AB105" s="52">
        <f t="shared" ca="1" si="68"/>
        <v>1.2392112538950339E-3</v>
      </c>
      <c r="AC105" s="53">
        <f t="shared" ca="1" si="69"/>
        <v>5.1430128318229462E-3</v>
      </c>
      <c r="AD105" s="52">
        <f t="shared" ca="1" si="76"/>
        <v>6.8609694957344263E-4</v>
      </c>
      <c r="AE105" s="54">
        <f t="shared" ca="1" si="77"/>
        <v>2.8439321519330165E-3</v>
      </c>
      <c r="AF105" s="7">
        <f t="shared" ca="1" si="70"/>
        <v>0</v>
      </c>
      <c r="AG105" s="7">
        <f t="shared" ca="1" si="71"/>
        <v>601.70702477590919</v>
      </c>
      <c r="AH105" s="48"/>
      <c r="AI105" s="30"/>
      <c r="AJ105" s="7">
        <f t="shared" ca="1" si="78"/>
        <v>0</v>
      </c>
      <c r="AK105" s="7">
        <f t="shared" ca="1" si="48"/>
        <v>0</v>
      </c>
      <c r="AL105" s="32">
        <f t="shared" ca="1" si="49"/>
        <v>27.377831886538537</v>
      </c>
      <c r="AM105" s="158">
        <f t="shared" ca="1" si="72"/>
        <v>2.0439083905231712</v>
      </c>
      <c r="AN105" s="7">
        <f t="shared" ca="1" si="79"/>
        <v>29.421740277061708</v>
      </c>
      <c r="AO105" s="7">
        <f t="shared" ca="1" si="50"/>
        <v>0</v>
      </c>
      <c r="AP105" s="7">
        <f t="shared" ca="1" si="51"/>
        <v>0</v>
      </c>
      <c r="AQ105" s="7">
        <f t="shared" ca="1" si="80"/>
        <v>0</v>
      </c>
      <c r="AR105" s="143">
        <f t="shared" ca="1" si="73"/>
        <v>-0.17785008059096596</v>
      </c>
      <c r="AS105" s="167">
        <f t="shared" ca="1" si="81"/>
        <v>-631.30661513356188</v>
      </c>
    </row>
    <row r="106" spans="1:45">
      <c r="A106" s="35">
        <f t="shared" si="74"/>
        <v>99</v>
      </c>
      <c r="B106" s="25">
        <f t="shared" si="75"/>
        <v>47938</v>
      </c>
      <c r="C106" s="34">
        <f t="shared" ca="1" si="41"/>
        <v>19.916667</v>
      </c>
      <c r="D106" s="26">
        <f t="shared" ca="1" si="42"/>
        <v>69.916667000000004</v>
      </c>
      <c r="E106" s="35">
        <f t="shared" ca="1" si="43"/>
        <v>239</v>
      </c>
      <c r="F106" s="25">
        <f t="shared" ca="1" si="52"/>
        <v>47908</v>
      </c>
      <c r="G106" s="25">
        <f t="shared" ca="1" si="53"/>
        <v>47604</v>
      </c>
      <c r="H106" s="41">
        <f t="shared" ca="1" si="54"/>
        <v>1</v>
      </c>
      <c r="I106" s="41">
        <f t="shared" ca="1" si="55"/>
        <v>0</v>
      </c>
      <c r="J106" s="41">
        <f t="shared" ca="1" si="56"/>
        <v>0</v>
      </c>
      <c r="K106" s="41">
        <f t="shared" ca="1" si="57"/>
        <v>0</v>
      </c>
      <c r="L106" s="169">
        <f t="shared" si="44"/>
        <v>1.4955871233537095</v>
      </c>
      <c r="M106" s="101">
        <f t="shared" si="45"/>
        <v>2031</v>
      </c>
      <c r="N106" s="29">
        <f t="shared" ca="1" si="46"/>
        <v>877000</v>
      </c>
      <c r="O106" s="109">
        <f t="shared" ca="1" si="47"/>
        <v>0</v>
      </c>
      <c r="P106" s="7">
        <f t="shared" ca="1" si="58"/>
        <v>0</v>
      </c>
      <c r="Q106" s="7">
        <f t="shared" ca="1" si="59"/>
        <v>877000</v>
      </c>
      <c r="R106" s="30"/>
      <c r="S106" s="30"/>
      <c r="T106" s="30">
        <f t="shared" ca="1" si="60"/>
        <v>0</v>
      </c>
      <c r="U106" s="32">
        <f t="shared" ca="1" si="61"/>
        <v>0</v>
      </c>
      <c r="V106" s="32">
        <f t="shared" ca="1" si="62"/>
        <v>49.650621334538357</v>
      </c>
      <c r="W106" s="32">
        <f t="shared" ca="1" si="63"/>
        <v>2991.1742467074191</v>
      </c>
      <c r="X106" s="32">
        <f t="shared" ca="1" si="64"/>
        <v>2991.1742467074191</v>
      </c>
      <c r="Y106" s="7">
        <f t="shared" ca="1" si="65"/>
        <v>0</v>
      </c>
      <c r="Z106" s="7">
        <f t="shared" ca="1" si="66"/>
        <v>0</v>
      </c>
      <c r="AA106" s="133">
        <f t="shared" ca="1" si="67"/>
        <v>0.54661861302339221</v>
      </c>
      <c r="AB106" s="52">
        <f t="shared" ca="1" si="68"/>
        <v>1.2392112538950339E-3</v>
      </c>
      <c r="AC106" s="53">
        <f t="shared" ca="1" si="69"/>
        <v>5.1430128318229462E-3</v>
      </c>
      <c r="AD106" s="52">
        <f t="shared" ca="1" si="76"/>
        <v>6.8172249778427881E-4</v>
      </c>
      <c r="AE106" s="54">
        <f t="shared" ca="1" si="77"/>
        <v>2.8257996648289444E-3</v>
      </c>
      <c r="AF106" s="7">
        <f t="shared" ca="1" si="70"/>
        <v>0</v>
      </c>
      <c r="AG106" s="7">
        <f t="shared" ca="1" si="71"/>
        <v>597.87063055681256</v>
      </c>
      <c r="AH106" s="48"/>
      <c r="AI106" s="30"/>
      <c r="AJ106" s="7">
        <f t="shared" ca="1" si="78"/>
        <v>0</v>
      </c>
      <c r="AK106" s="7">
        <f t="shared" ca="1" si="48"/>
        <v>0</v>
      </c>
      <c r="AL106" s="32">
        <f t="shared" ca="1" si="49"/>
        <v>27.314104424353417</v>
      </c>
      <c r="AM106" s="158">
        <f t="shared" ca="1" si="72"/>
        <v>2.0391507787733905</v>
      </c>
      <c r="AN106" s="7">
        <f t="shared" ca="1" si="79"/>
        <v>29.353255203126807</v>
      </c>
      <c r="AO106" s="7">
        <f t="shared" ca="1" si="50"/>
        <v>0</v>
      </c>
      <c r="AP106" s="7">
        <f t="shared" ca="1" si="51"/>
        <v>0</v>
      </c>
      <c r="AQ106" s="7">
        <f t="shared" ca="1" si="80"/>
        <v>0</v>
      </c>
      <c r="AR106" s="143">
        <f t="shared" ca="1" si="73"/>
        <v>-0.17743609841982647</v>
      </c>
      <c r="AS106" s="167">
        <f t="shared" ca="1" si="81"/>
        <v>-627.4013218583591</v>
      </c>
    </row>
    <row r="107" spans="1:45">
      <c r="A107" s="35">
        <f t="shared" si="74"/>
        <v>100</v>
      </c>
      <c r="B107" s="25">
        <f t="shared" si="75"/>
        <v>47968</v>
      </c>
      <c r="C107" s="34">
        <f t="shared" ca="1" si="41"/>
        <v>20</v>
      </c>
      <c r="D107" s="26">
        <f t="shared" ca="1" si="42"/>
        <v>70</v>
      </c>
      <c r="E107" s="35">
        <f t="shared" ca="1" si="43"/>
        <v>240</v>
      </c>
      <c r="F107" s="25">
        <f t="shared" ca="1" si="52"/>
        <v>47939</v>
      </c>
      <c r="G107" s="25">
        <f t="shared" ca="1" si="53"/>
        <v>47604</v>
      </c>
      <c r="H107" s="41">
        <f t="shared" ca="1" si="54"/>
        <v>1</v>
      </c>
      <c r="I107" s="41">
        <f t="shared" ca="1" si="55"/>
        <v>0</v>
      </c>
      <c r="J107" s="41">
        <f t="shared" ca="1" si="56"/>
        <v>0</v>
      </c>
      <c r="K107" s="41">
        <f t="shared" ca="1" si="57"/>
        <v>0</v>
      </c>
      <c r="L107" s="169">
        <f t="shared" si="44"/>
        <v>1.5016803304234831</v>
      </c>
      <c r="M107" s="101">
        <f t="shared" si="45"/>
        <v>2032</v>
      </c>
      <c r="N107" s="29">
        <f t="shared" ca="1" si="46"/>
        <v>877000</v>
      </c>
      <c r="O107" s="109">
        <f t="shared" ca="1" si="47"/>
        <v>0</v>
      </c>
      <c r="P107" s="7">
        <f t="shared" ca="1" si="58"/>
        <v>0</v>
      </c>
      <c r="Q107" s="7">
        <f t="shared" ca="1" si="59"/>
        <v>877000</v>
      </c>
      <c r="R107" s="30"/>
      <c r="S107" s="30"/>
      <c r="T107" s="30">
        <f t="shared" ca="1" si="60"/>
        <v>0</v>
      </c>
      <c r="U107" s="32">
        <f t="shared" ca="1" si="61"/>
        <v>0</v>
      </c>
      <c r="V107" s="32">
        <f t="shared" ca="1" si="62"/>
        <v>49.852904111790316</v>
      </c>
      <c r="W107" s="32">
        <f t="shared" ca="1" si="63"/>
        <v>3003.3606608469663</v>
      </c>
      <c r="X107" s="32">
        <f t="shared" ca="1" si="64"/>
        <v>3003.3606608469663</v>
      </c>
      <c r="Y107" s="7">
        <f t="shared" ca="1" si="65"/>
        <v>0</v>
      </c>
      <c r="Z107" s="7">
        <f t="shared" ca="1" si="66"/>
        <v>0</v>
      </c>
      <c r="AA107" s="133">
        <f t="shared" ca="1" si="67"/>
        <v>0.54307465332256144</v>
      </c>
      <c r="AB107" s="52">
        <f t="shared" ca="1" si="68"/>
        <v>1.3473395765567497E-3</v>
      </c>
      <c r="AC107" s="53">
        <f t="shared" ca="1" si="69"/>
        <v>5.1430128318229462E-3</v>
      </c>
      <c r="AD107" s="52">
        <f t="shared" ca="1" si="76"/>
        <v>7.364808906089751E-4</v>
      </c>
      <c r="AE107" s="54">
        <f t="shared" ca="1" si="77"/>
        <v>2.8074788102217733E-3</v>
      </c>
      <c r="AF107" s="7">
        <f t="shared" ca="1" si="70"/>
        <v>0</v>
      </c>
      <c r="AG107" s="7">
        <f t="shared" ca="1" si="71"/>
        <v>645.89374106407115</v>
      </c>
      <c r="AH107" s="48"/>
      <c r="AI107" s="30"/>
      <c r="AJ107" s="7">
        <f t="shared" ca="1" si="78"/>
        <v>0</v>
      </c>
      <c r="AK107" s="7">
        <f t="shared" ca="1" si="48"/>
        <v>0</v>
      </c>
      <c r="AL107" s="32">
        <f t="shared" ca="1" si="49"/>
        <v>27.250525300774989</v>
      </c>
      <c r="AM107" s="158">
        <f t="shared" ca="1" si="72"/>
        <v>2.2119177343205338</v>
      </c>
      <c r="AN107" s="7">
        <f t="shared" ca="1" si="79"/>
        <v>29.462443035095522</v>
      </c>
      <c r="AO107" s="7">
        <f t="shared" ca="1" si="50"/>
        <v>0</v>
      </c>
      <c r="AP107" s="7">
        <f t="shared" ca="1" si="51"/>
        <v>0</v>
      </c>
      <c r="AQ107" s="7">
        <f t="shared" ca="1" si="80"/>
        <v>0</v>
      </c>
      <c r="AR107" s="143">
        <f t="shared" ca="1" si="73"/>
        <v>-0.17702307987624025</v>
      </c>
      <c r="AS107" s="167">
        <f t="shared" ca="1" si="81"/>
        <v>-675.53320717904285</v>
      </c>
    </row>
    <row r="108" spans="1:45">
      <c r="A108" s="35">
        <f t="shared" si="74"/>
        <v>101</v>
      </c>
      <c r="B108" s="25">
        <f t="shared" si="75"/>
        <v>47999</v>
      </c>
      <c r="C108" s="34">
        <f t="shared" ca="1" si="41"/>
        <v>20.083334000000001</v>
      </c>
      <c r="D108" s="26">
        <f t="shared" ca="1" si="42"/>
        <v>70.083334000000008</v>
      </c>
      <c r="E108" s="35">
        <f t="shared" ca="1" si="43"/>
        <v>241</v>
      </c>
      <c r="F108" s="25">
        <f t="shared" ca="1" si="52"/>
        <v>47969</v>
      </c>
      <c r="G108" s="25">
        <f t="shared" ca="1" si="53"/>
        <v>47969</v>
      </c>
      <c r="H108" s="41">
        <f t="shared" ca="1" si="54"/>
        <v>1</v>
      </c>
      <c r="I108" s="41">
        <f t="shared" ca="1" si="55"/>
        <v>0</v>
      </c>
      <c r="J108" s="41">
        <f t="shared" ca="1" si="56"/>
        <v>0</v>
      </c>
      <c r="K108" s="41">
        <f t="shared" ca="1" si="57"/>
        <v>1</v>
      </c>
      <c r="L108" s="169">
        <f t="shared" si="44"/>
        <v>1.5077983619730984</v>
      </c>
      <c r="M108" s="101">
        <f t="shared" si="45"/>
        <v>2032</v>
      </c>
      <c r="N108" s="29">
        <f t="shared" ca="1" si="46"/>
        <v>877000</v>
      </c>
      <c r="O108" s="109">
        <f t="shared" ca="1" si="47"/>
        <v>0</v>
      </c>
      <c r="P108" s="7">
        <f t="shared" ca="1" si="58"/>
        <v>0</v>
      </c>
      <c r="Q108" s="7">
        <f t="shared" ca="1" si="59"/>
        <v>877000</v>
      </c>
      <c r="R108" s="30"/>
      <c r="S108" s="30"/>
      <c r="T108" s="30">
        <f t="shared" ca="1" si="60"/>
        <v>0</v>
      </c>
      <c r="U108" s="32">
        <f t="shared" ca="1" si="61"/>
        <v>0</v>
      </c>
      <c r="V108" s="32">
        <f t="shared" ca="1" si="62"/>
        <v>50.056011014116109</v>
      </c>
      <c r="W108" s="32">
        <f t="shared" ca="1" si="63"/>
        <v>3015.5967239461966</v>
      </c>
      <c r="X108" s="32">
        <f t="shared" ca="1" si="64"/>
        <v>3015.5967239461966</v>
      </c>
      <c r="Y108" s="7">
        <f t="shared" ca="1" si="65"/>
        <v>0</v>
      </c>
      <c r="Z108" s="7">
        <f t="shared" ca="1" si="66"/>
        <v>0</v>
      </c>
      <c r="AA108" s="133">
        <f t="shared" ca="1" si="67"/>
        <v>0.53955367061164994</v>
      </c>
      <c r="AB108" s="52">
        <f t="shared" ca="1" si="68"/>
        <v>1.3473395765567497E-3</v>
      </c>
      <c r="AC108" s="53">
        <f t="shared" ca="1" si="69"/>
        <v>5.1430128318229462E-3</v>
      </c>
      <c r="AD108" s="52">
        <f t="shared" ca="1" si="76"/>
        <v>7.3170597344632358E-4</v>
      </c>
      <c r="AE108" s="54">
        <f t="shared" ca="1" si="77"/>
        <v>2.7892767374651756E-3</v>
      </c>
      <c r="AF108" s="7">
        <f t="shared" ca="1" si="70"/>
        <v>0</v>
      </c>
      <c r="AG108" s="7">
        <f t="shared" ca="1" si="71"/>
        <v>641.70613871242574</v>
      </c>
      <c r="AH108" s="48"/>
      <c r="AI108" s="30"/>
      <c r="AJ108" s="7">
        <f t="shared" ca="1" si="78"/>
        <v>0</v>
      </c>
      <c r="AK108" s="7">
        <f t="shared" ca="1" si="48"/>
        <v>0</v>
      </c>
      <c r="AL108" s="32">
        <f t="shared" ca="1" si="49"/>
        <v>27.184150828201425</v>
      </c>
      <c r="AM108" s="158">
        <f t="shared" ca="1" si="72"/>
        <v>2.2065301364165961</v>
      </c>
      <c r="AN108" s="7">
        <f t="shared" ca="1" si="79"/>
        <v>29.390680964618021</v>
      </c>
      <c r="AO108" s="7">
        <f t="shared" ca="1" si="50"/>
        <v>0</v>
      </c>
      <c r="AP108" s="7">
        <f t="shared" ca="1" si="51"/>
        <v>0</v>
      </c>
      <c r="AQ108" s="7">
        <f t="shared" ca="1" si="80"/>
        <v>0</v>
      </c>
      <c r="AR108" s="143">
        <f t="shared" ca="1" si="73"/>
        <v>-0.1765919023693685</v>
      </c>
      <c r="AS108" s="167">
        <f t="shared" ca="1" si="81"/>
        <v>-671.27341157941316</v>
      </c>
    </row>
    <row r="109" spans="1:45">
      <c r="A109" s="35">
        <f t="shared" si="74"/>
        <v>102</v>
      </c>
      <c r="B109" s="25">
        <f t="shared" si="75"/>
        <v>48029</v>
      </c>
      <c r="C109" s="34">
        <f t="shared" ca="1" si="41"/>
        <v>20.166667</v>
      </c>
      <c r="D109" s="26">
        <f t="shared" ca="1" si="42"/>
        <v>70.166667000000004</v>
      </c>
      <c r="E109" s="35">
        <f t="shared" ca="1" si="43"/>
        <v>242</v>
      </c>
      <c r="F109" s="25">
        <f t="shared" ca="1" si="52"/>
        <v>48000</v>
      </c>
      <c r="G109" s="25">
        <f t="shared" ca="1" si="53"/>
        <v>47969</v>
      </c>
      <c r="H109" s="41">
        <f t="shared" ca="1" si="54"/>
        <v>1</v>
      </c>
      <c r="I109" s="41">
        <f t="shared" ca="1" si="55"/>
        <v>0</v>
      </c>
      <c r="J109" s="41">
        <f t="shared" ca="1" si="56"/>
        <v>0</v>
      </c>
      <c r="K109" s="41">
        <f t="shared" ca="1" si="57"/>
        <v>0</v>
      </c>
      <c r="L109" s="169">
        <f t="shared" si="44"/>
        <v>1.5139413191405591</v>
      </c>
      <c r="M109" s="101">
        <f t="shared" si="45"/>
        <v>2032</v>
      </c>
      <c r="N109" s="29">
        <f t="shared" ca="1" si="46"/>
        <v>877000</v>
      </c>
      <c r="O109" s="109">
        <f t="shared" ca="1" si="47"/>
        <v>0</v>
      </c>
      <c r="P109" s="7">
        <f t="shared" ca="1" si="58"/>
        <v>0</v>
      </c>
      <c r="Q109" s="7">
        <f t="shared" ca="1" si="59"/>
        <v>877000</v>
      </c>
      <c r="R109" s="30"/>
      <c r="S109" s="30"/>
      <c r="T109" s="30">
        <f t="shared" ca="1" si="60"/>
        <v>0</v>
      </c>
      <c r="U109" s="32">
        <f t="shared" ca="1" si="61"/>
        <v>0</v>
      </c>
      <c r="V109" s="32">
        <f t="shared" ca="1" si="62"/>
        <v>50.259945399103273</v>
      </c>
      <c r="W109" s="32">
        <f t="shared" ca="1" si="63"/>
        <v>3027.882638281118</v>
      </c>
      <c r="X109" s="32">
        <f t="shared" ca="1" si="64"/>
        <v>3027.882638281118</v>
      </c>
      <c r="Y109" s="7">
        <f t="shared" ca="1" si="65"/>
        <v>0</v>
      </c>
      <c r="Z109" s="7">
        <f t="shared" ca="1" si="66"/>
        <v>0</v>
      </c>
      <c r="AA109" s="133">
        <f t="shared" ca="1" si="67"/>
        <v>0.53605551592111222</v>
      </c>
      <c r="AB109" s="52">
        <f t="shared" ca="1" si="68"/>
        <v>1.3473395765567497E-3</v>
      </c>
      <c r="AC109" s="53">
        <f t="shared" ca="1" si="69"/>
        <v>5.1430128318229462E-3</v>
      </c>
      <c r="AD109" s="52">
        <f t="shared" ca="1" si="76"/>
        <v>7.2696201409154049E-4</v>
      </c>
      <c r="AE109" s="54">
        <f t="shared" ca="1" si="77"/>
        <v>2.7711926764461665E-3</v>
      </c>
      <c r="AF109" s="7">
        <f t="shared" ca="1" si="70"/>
        <v>0</v>
      </c>
      <c r="AG109" s="7">
        <f t="shared" ca="1" si="71"/>
        <v>637.54568635828105</v>
      </c>
      <c r="AH109" s="48"/>
      <c r="AI109" s="30"/>
      <c r="AJ109" s="7">
        <f t="shared" ca="1" si="78"/>
        <v>0</v>
      </c>
      <c r="AK109" s="7">
        <f t="shared" ca="1" si="48"/>
        <v>0</v>
      </c>
      <c r="AL109" s="32">
        <f t="shared" ca="1" si="49"/>
        <v>27.117938024827279</v>
      </c>
      <c r="AM109" s="158">
        <f t="shared" ca="1" si="72"/>
        <v>2.201155661157649</v>
      </c>
      <c r="AN109" s="7">
        <f t="shared" ca="1" si="79"/>
        <v>29.319093685984928</v>
      </c>
      <c r="AO109" s="7">
        <f t="shared" ca="1" si="50"/>
        <v>0</v>
      </c>
      <c r="AP109" s="7">
        <f t="shared" ca="1" si="51"/>
        <v>0</v>
      </c>
      <c r="AQ109" s="7">
        <f t="shared" ca="1" si="80"/>
        <v>0</v>
      </c>
      <c r="AR109" s="143">
        <f t="shared" ca="1" si="73"/>
        <v>-0.17616177508737449</v>
      </c>
      <c r="AS109" s="167">
        <f t="shared" ca="1" si="81"/>
        <v>-667.04094181935341</v>
      </c>
    </row>
    <row r="110" spans="1:45">
      <c r="A110" s="35">
        <f t="shared" si="74"/>
        <v>103</v>
      </c>
      <c r="B110" s="25">
        <f t="shared" si="75"/>
        <v>48060</v>
      </c>
      <c r="C110" s="34">
        <f t="shared" ca="1" si="41"/>
        <v>20.25</v>
      </c>
      <c r="D110" s="26">
        <f t="shared" ca="1" si="42"/>
        <v>70.25</v>
      </c>
      <c r="E110" s="35">
        <f t="shared" ca="1" si="43"/>
        <v>243</v>
      </c>
      <c r="F110" s="25">
        <f t="shared" ca="1" si="52"/>
        <v>48030</v>
      </c>
      <c r="G110" s="25">
        <f t="shared" ca="1" si="53"/>
        <v>47969</v>
      </c>
      <c r="H110" s="41">
        <f t="shared" ca="1" si="54"/>
        <v>1</v>
      </c>
      <c r="I110" s="41">
        <f t="shared" ca="1" si="55"/>
        <v>0</v>
      </c>
      <c r="J110" s="41">
        <f t="shared" ca="1" si="56"/>
        <v>0</v>
      </c>
      <c r="K110" s="41">
        <f t="shared" ca="1" si="57"/>
        <v>0</v>
      </c>
      <c r="L110" s="169">
        <f t="shared" si="44"/>
        <v>1.5201093034759177</v>
      </c>
      <c r="M110" s="101">
        <f t="shared" si="45"/>
        <v>2032</v>
      </c>
      <c r="N110" s="29">
        <f t="shared" ca="1" si="46"/>
        <v>877000</v>
      </c>
      <c r="O110" s="109">
        <f t="shared" ca="1" si="47"/>
        <v>0</v>
      </c>
      <c r="P110" s="7">
        <f t="shared" ca="1" si="58"/>
        <v>0</v>
      </c>
      <c r="Q110" s="7">
        <f t="shared" ca="1" si="59"/>
        <v>877000</v>
      </c>
      <c r="R110" s="30"/>
      <c r="S110" s="30"/>
      <c r="T110" s="30">
        <f t="shared" ca="1" si="60"/>
        <v>0</v>
      </c>
      <c r="U110" s="32">
        <f t="shared" ca="1" si="61"/>
        <v>0</v>
      </c>
      <c r="V110" s="32">
        <f t="shared" ca="1" si="62"/>
        <v>50.464710638018637</v>
      </c>
      <c r="W110" s="32">
        <f t="shared" ca="1" si="63"/>
        <v>3040.2186069518352</v>
      </c>
      <c r="X110" s="32">
        <f t="shared" ca="1" si="64"/>
        <v>3040.2186069518352</v>
      </c>
      <c r="Y110" s="7">
        <f t="shared" ca="1" si="65"/>
        <v>0</v>
      </c>
      <c r="Z110" s="7">
        <f t="shared" ca="1" si="66"/>
        <v>0</v>
      </c>
      <c r="AA110" s="133">
        <f t="shared" ca="1" si="67"/>
        <v>0.53258004124723546</v>
      </c>
      <c r="AB110" s="52">
        <f t="shared" ca="1" si="68"/>
        <v>1.3473395765567497E-3</v>
      </c>
      <c r="AC110" s="53">
        <f t="shared" ca="1" si="69"/>
        <v>5.1430128318229462E-3</v>
      </c>
      <c r="AD110" s="52">
        <f t="shared" ca="1" si="76"/>
        <v>7.2224881183206142E-4</v>
      </c>
      <c r="AE110" s="54">
        <f t="shared" ca="1" si="77"/>
        <v>2.7532258620447288E-3</v>
      </c>
      <c r="AF110" s="7">
        <f t="shared" ca="1" si="70"/>
        <v>0</v>
      </c>
      <c r="AG110" s="7">
        <f t="shared" ca="1" si="71"/>
        <v>633.41220797671781</v>
      </c>
      <c r="AH110" s="48"/>
      <c r="AI110" s="30"/>
      <c r="AJ110" s="7">
        <f t="shared" ca="1" si="78"/>
        <v>0</v>
      </c>
      <c r="AK110" s="7">
        <f t="shared" ca="1" si="48"/>
        <v>0</v>
      </c>
      <c r="AL110" s="32">
        <f t="shared" ca="1" si="49"/>
        <v>27.051886496872722</v>
      </c>
      <c r="AM110" s="158">
        <f t="shared" ca="1" si="72"/>
        <v>2.1957942765806879</v>
      </c>
      <c r="AN110" s="7">
        <f t="shared" ca="1" si="79"/>
        <v>29.247680773453411</v>
      </c>
      <c r="AO110" s="7">
        <f t="shared" ca="1" si="50"/>
        <v>0</v>
      </c>
      <c r="AP110" s="7">
        <f t="shared" ca="1" si="51"/>
        <v>0</v>
      </c>
      <c r="AQ110" s="7">
        <f t="shared" ca="1" si="80"/>
        <v>0</v>
      </c>
      <c r="AR110" s="143">
        <f t="shared" ca="1" si="73"/>
        <v>-0.17573269547221146</v>
      </c>
      <c r="AS110" s="167">
        <f t="shared" ca="1" si="81"/>
        <v>-662.83562144564348</v>
      </c>
    </row>
    <row r="111" spans="1:45">
      <c r="A111" s="35">
        <f t="shared" si="74"/>
        <v>104</v>
      </c>
      <c r="B111" s="25">
        <f t="shared" si="75"/>
        <v>48091</v>
      </c>
      <c r="C111" s="34">
        <f t="shared" ca="1" si="41"/>
        <v>20.333334000000001</v>
      </c>
      <c r="D111" s="26">
        <f t="shared" ca="1" si="42"/>
        <v>70.333334000000008</v>
      </c>
      <c r="E111" s="35">
        <f t="shared" ca="1" si="43"/>
        <v>244</v>
      </c>
      <c r="F111" s="25">
        <f t="shared" ca="1" si="52"/>
        <v>48061</v>
      </c>
      <c r="G111" s="25">
        <f t="shared" ca="1" si="53"/>
        <v>47969</v>
      </c>
      <c r="H111" s="41">
        <f t="shared" ca="1" si="54"/>
        <v>1</v>
      </c>
      <c r="I111" s="41">
        <f t="shared" ca="1" si="55"/>
        <v>0</v>
      </c>
      <c r="J111" s="41">
        <f t="shared" ca="1" si="56"/>
        <v>0</v>
      </c>
      <c r="K111" s="41">
        <f t="shared" ca="1" si="57"/>
        <v>0</v>
      </c>
      <c r="L111" s="169">
        <f t="shared" si="44"/>
        <v>1.526302416942954</v>
      </c>
      <c r="M111" s="101">
        <f t="shared" si="45"/>
        <v>2032</v>
      </c>
      <c r="N111" s="29">
        <f t="shared" ca="1" si="46"/>
        <v>877000</v>
      </c>
      <c r="O111" s="109">
        <f t="shared" ca="1" si="47"/>
        <v>0</v>
      </c>
      <c r="P111" s="7">
        <f t="shared" ca="1" si="58"/>
        <v>0</v>
      </c>
      <c r="Q111" s="7">
        <f t="shared" ca="1" si="59"/>
        <v>877000</v>
      </c>
      <c r="R111" s="30"/>
      <c r="S111" s="30"/>
      <c r="T111" s="30">
        <f t="shared" ca="1" si="60"/>
        <v>0</v>
      </c>
      <c r="U111" s="32">
        <f t="shared" ca="1" si="61"/>
        <v>0</v>
      </c>
      <c r="V111" s="32">
        <f t="shared" ca="1" si="62"/>
        <v>50.67031011586392</v>
      </c>
      <c r="W111" s="32">
        <f t="shared" ca="1" si="63"/>
        <v>3052.6048338859082</v>
      </c>
      <c r="X111" s="32">
        <f t="shared" ca="1" si="64"/>
        <v>3052.6048338859082</v>
      </c>
      <c r="Y111" s="7">
        <f t="shared" ca="1" si="65"/>
        <v>0</v>
      </c>
      <c r="Z111" s="7">
        <f t="shared" ca="1" si="66"/>
        <v>0</v>
      </c>
      <c r="AA111" s="133">
        <f t="shared" ca="1" si="67"/>
        <v>0.52912709954587744</v>
      </c>
      <c r="AB111" s="52">
        <f t="shared" ca="1" si="68"/>
        <v>1.3473395765567497E-3</v>
      </c>
      <c r="AC111" s="53">
        <f t="shared" ca="1" si="69"/>
        <v>5.1430128318229462E-3</v>
      </c>
      <c r="AD111" s="52">
        <f t="shared" ca="1" si="76"/>
        <v>7.1756616725662651E-4</v>
      </c>
      <c r="AE111" s="54">
        <f t="shared" ca="1" si="77"/>
        <v>2.7353755341014427E-3</v>
      </c>
      <c r="AF111" s="7">
        <f t="shared" ca="1" si="70"/>
        <v>0</v>
      </c>
      <c r="AG111" s="7">
        <f t="shared" ca="1" si="71"/>
        <v>629.30552868406141</v>
      </c>
      <c r="AH111" s="48"/>
      <c r="AI111" s="30"/>
      <c r="AJ111" s="7">
        <f t="shared" ca="1" si="78"/>
        <v>0</v>
      </c>
      <c r="AK111" s="7">
        <f t="shared" ca="1" si="48"/>
        <v>0</v>
      </c>
      <c r="AL111" s="32">
        <f t="shared" ca="1" si="49"/>
        <v>26.985995851517018</v>
      </c>
      <c r="AM111" s="158">
        <f t="shared" ca="1" si="72"/>
        <v>2.1904459508005623</v>
      </c>
      <c r="AN111" s="7">
        <f t="shared" ca="1" si="79"/>
        <v>29.17644180231758</v>
      </c>
      <c r="AO111" s="7">
        <f t="shared" ca="1" si="50"/>
        <v>0</v>
      </c>
      <c r="AP111" s="7">
        <f t="shared" ca="1" si="51"/>
        <v>0</v>
      </c>
      <c r="AQ111" s="7">
        <f t="shared" ca="1" si="80"/>
        <v>0</v>
      </c>
      <c r="AR111" s="143">
        <f t="shared" ca="1" si="73"/>
        <v>-0.17530466097206301</v>
      </c>
      <c r="AS111" s="167">
        <f t="shared" ca="1" si="81"/>
        <v>-658.65727514735102</v>
      </c>
    </row>
    <row r="112" spans="1:45">
      <c r="A112" s="35">
        <f t="shared" si="74"/>
        <v>105</v>
      </c>
      <c r="B112" s="25">
        <f t="shared" si="75"/>
        <v>48121</v>
      </c>
      <c r="C112" s="34">
        <f t="shared" ca="1" si="41"/>
        <v>20.416667</v>
      </c>
      <c r="D112" s="26">
        <f t="shared" ca="1" si="42"/>
        <v>70.416667000000004</v>
      </c>
      <c r="E112" s="35">
        <f t="shared" ca="1" si="43"/>
        <v>245</v>
      </c>
      <c r="F112" s="25">
        <f t="shared" ca="1" si="52"/>
        <v>48092</v>
      </c>
      <c r="G112" s="25">
        <f t="shared" ca="1" si="53"/>
        <v>47969</v>
      </c>
      <c r="H112" s="41">
        <f t="shared" ca="1" si="54"/>
        <v>1</v>
      </c>
      <c r="I112" s="41">
        <f t="shared" ca="1" si="55"/>
        <v>0</v>
      </c>
      <c r="J112" s="41">
        <f t="shared" ca="1" si="56"/>
        <v>0</v>
      </c>
      <c r="K112" s="41">
        <f t="shared" ca="1" si="57"/>
        <v>0</v>
      </c>
      <c r="L112" s="169">
        <f t="shared" si="44"/>
        <v>1.5325207619208612</v>
      </c>
      <c r="M112" s="101">
        <f t="shared" si="45"/>
        <v>2032</v>
      </c>
      <c r="N112" s="29">
        <f t="shared" ca="1" si="46"/>
        <v>877000</v>
      </c>
      <c r="O112" s="109">
        <f t="shared" ca="1" si="47"/>
        <v>0</v>
      </c>
      <c r="P112" s="7">
        <f t="shared" ca="1" si="58"/>
        <v>0</v>
      </c>
      <c r="Q112" s="7">
        <f t="shared" ca="1" si="59"/>
        <v>877000</v>
      </c>
      <c r="R112" s="30"/>
      <c r="S112" s="30"/>
      <c r="T112" s="30">
        <f t="shared" ca="1" si="60"/>
        <v>0</v>
      </c>
      <c r="U112" s="32">
        <f t="shared" ca="1" si="61"/>
        <v>0</v>
      </c>
      <c r="V112" s="32">
        <f t="shared" ca="1" si="62"/>
        <v>50.876747231431793</v>
      </c>
      <c r="W112" s="32">
        <f t="shared" ca="1" si="63"/>
        <v>3065.0415238417222</v>
      </c>
      <c r="X112" s="32">
        <f t="shared" ca="1" si="64"/>
        <v>3065.0415238417222</v>
      </c>
      <c r="Y112" s="7">
        <f t="shared" ca="1" si="65"/>
        <v>0</v>
      </c>
      <c r="Z112" s="7">
        <f t="shared" ca="1" si="66"/>
        <v>0</v>
      </c>
      <c r="AA112" s="133">
        <f t="shared" ca="1" si="67"/>
        <v>0.52569654472624527</v>
      </c>
      <c r="AB112" s="52">
        <f t="shared" ca="1" si="68"/>
        <v>1.3473395765567497E-3</v>
      </c>
      <c r="AC112" s="53">
        <f t="shared" ca="1" si="69"/>
        <v>5.1430128318229462E-3</v>
      </c>
      <c r="AD112" s="52">
        <f t="shared" ca="1" si="76"/>
        <v>7.1291388224684364E-4</v>
      </c>
      <c r="AE112" s="54">
        <f t="shared" ca="1" si="77"/>
        <v>2.7176409373853246E-3</v>
      </c>
      <c r="AF112" s="7">
        <f t="shared" ca="1" si="70"/>
        <v>0</v>
      </c>
      <c r="AG112" s="7">
        <f t="shared" ca="1" si="71"/>
        <v>625.22547473048189</v>
      </c>
      <c r="AH112" s="48"/>
      <c r="AI112" s="30"/>
      <c r="AJ112" s="7">
        <f t="shared" ca="1" si="78"/>
        <v>0</v>
      </c>
      <c r="AK112" s="7">
        <f t="shared" ca="1" si="48"/>
        <v>0</v>
      </c>
      <c r="AL112" s="32">
        <f t="shared" ca="1" si="49"/>
        <v>26.920265696896255</v>
      </c>
      <c r="AM112" s="158">
        <f t="shared" ca="1" si="72"/>
        <v>2.1851106520097838</v>
      </c>
      <c r="AN112" s="7">
        <f t="shared" ca="1" si="79"/>
        <v>29.105376348906038</v>
      </c>
      <c r="AO112" s="7">
        <f t="shared" ca="1" si="50"/>
        <v>0</v>
      </c>
      <c r="AP112" s="7">
        <f t="shared" ca="1" si="51"/>
        <v>0</v>
      </c>
      <c r="AQ112" s="7">
        <f t="shared" ca="1" si="80"/>
        <v>0</v>
      </c>
      <c r="AR112" s="143">
        <f t="shared" ca="1" si="73"/>
        <v>-0.17487766904132845</v>
      </c>
      <c r="AS112" s="167">
        <f t="shared" ca="1" si="81"/>
        <v>-654.50572874842919</v>
      </c>
    </row>
    <row r="113" spans="1:45">
      <c r="A113" s="35">
        <f t="shared" si="74"/>
        <v>106</v>
      </c>
      <c r="B113" s="25">
        <f t="shared" si="75"/>
        <v>48152</v>
      </c>
      <c r="C113" s="34">
        <f t="shared" ca="1" si="41"/>
        <v>20.5</v>
      </c>
      <c r="D113" s="26">
        <f t="shared" ca="1" si="42"/>
        <v>70.5</v>
      </c>
      <c r="E113" s="35">
        <f t="shared" ca="1" si="43"/>
        <v>246</v>
      </c>
      <c r="F113" s="25">
        <f t="shared" ca="1" si="52"/>
        <v>48122</v>
      </c>
      <c r="G113" s="25">
        <f t="shared" ca="1" si="53"/>
        <v>47969</v>
      </c>
      <c r="H113" s="41">
        <f t="shared" ca="1" si="54"/>
        <v>1</v>
      </c>
      <c r="I113" s="41">
        <f t="shared" ca="1" si="55"/>
        <v>0</v>
      </c>
      <c r="J113" s="41">
        <f t="shared" ca="1" si="56"/>
        <v>0</v>
      </c>
      <c r="K113" s="41">
        <f t="shared" ca="1" si="57"/>
        <v>0</v>
      </c>
      <c r="L113" s="169">
        <f t="shared" si="44"/>
        <v>1.5387644412059378</v>
      </c>
      <c r="M113" s="101">
        <f t="shared" si="45"/>
        <v>2032</v>
      </c>
      <c r="N113" s="29">
        <f t="shared" ca="1" si="46"/>
        <v>877000</v>
      </c>
      <c r="O113" s="109">
        <f t="shared" ca="1" si="47"/>
        <v>0</v>
      </c>
      <c r="P113" s="7">
        <f t="shared" ca="1" si="58"/>
        <v>0</v>
      </c>
      <c r="Q113" s="7">
        <f t="shared" ca="1" si="59"/>
        <v>877000</v>
      </c>
      <c r="R113" s="30"/>
      <c r="S113" s="30"/>
      <c r="T113" s="30">
        <f t="shared" ca="1" si="60"/>
        <v>0</v>
      </c>
      <c r="U113" s="32">
        <f t="shared" ca="1" si="61"/>
        <v>0</v>
      </c>
      <c r="V113" s="32">
        <f t="shared" ca="1" si="62"/>
        <v>51.084025397362041</v>
      </c>
      <c r="W113" s="32">
        <f t="shared" ca="1" si="63"/>
        <v>3077.5288824118757</v>
      </c>
      <c r="X113" s="32">
        <f t="shared" ca="1" si="64"/>
        <v>3077.5288824118757</v>
      </c>
      <c r="Y113" s="7">
        <f t="shared" ca="1" si="65"/>
        <v>0</v>
      </c>
      <c r="Z113" s="7">
        <f t="shared" ca="1" si="66"/>
        <v>0</v>
      </c>
      <c r="AA113" s="133">
        <f t="shared" ca="1" si="67"/>
        <v>0.52228823164471461</v>
      </c>
      <c r="AB113" s="52">
        <f t="shared" ca="1" si="68"/>
        <v>1.3473395765567497E-3</v>
      </c>
      <c r="AC113" s="53">
        <f t="shared" ca="1" si="69"/>
        <v>5.1430128318229462E-3</v>
      </c>
      <c r="AD113" s="52">
        <f t="shared" ca="1" si="76"/>
        <v>7.0829175996880577E-4</v>
      </c>
      <c r="AE113" s="54">
        <f t="shared" ca="1" si="77"/>
        <v>2.7000213215618708E-3</v>
      </c>
      <c r="AF113" s="7">
        <f t="shared" ca="1" si="70"/>
        <v>0</v>
      </c>
      <c r="AG113" s="7">
        <f t="shared" ca="1" si="71"/>
        <v>621.1718734926427</v>
      </c>
      <c r="AH113" s="48"/>
      <c r="AI113" s="30"/>
      <c r="AJ113" s="7">
        <f t="shared" ca="1" si="78"/>
        <v>0</v>
      </c>
      <c r="AK113" s="7">
        <f t="shared" ca="1" si="48"/>
        <v>0</v>
      </c>
      <c r="AL113" s="32">
        <f t="shared" ca="1" si="49"/>
        <v>26.854695642100985</v>
      </c>
      <c r="AM113" s="158">
        <f t="shared" ca="1" si="72"/>
        <v>2.1797883484783394</v>
      </c>
      <c r="AN113" s="7">
        <f t="shared" ca="1" si="79"/>
        <v>29.034483990579325</v>
      </c>
      <c r="AO113" s="7">
        <f t="shared" ca="1" si="50"/>
        <v>0</v>
      </c>
      <c r="AP113" s="7">
        <f t="shared" ca="1" si="51"/>
        <v>0</v>
      </c>
      <c r="AQ113" s="7">
        <f t="shared" ca="1" si="80"/>
        <v>0</v>
      </c>
      <c r="AR113" s="143">
        <f t="shared" ca="1" si="73"/>
        <v>-0.17445171714060739</v>
      </c>
      <c r="AS113" s="167">
        <f t="shared" ca="1" si="81"/>
        <v>-650.38080920036271</v>
      </c>
    </row>
    <row r="114" spans="1:45">
      <c r="A114" s="35">
        <f t="shared" si="74"/>
        <v>107</v>
      </c>
      <c r="B114" s="25">
        <f t="shared" si="75"/>
        <v>48182</v>
      </c>
      <c r="C114" s="34">
        <f t="shared" ca="1" si="41"/>
        <v>20.583334000000001</v>
      </c>
      <c r="D114" s="26">
        <f t="shared" ca="1" si="42"/>
        <v>70.583334000000008</v>
      </c>
      <c r="E114" s="35">
        <f t="shared" ca="1" si="43"/>
        <v>247</v>
      </c>
      <c r="F114" s="25">
        <f t="shared" ca="1" si="52"/>
        <v>48153</v>
      </c>
      <c r="G114" s="25">
        <f t="shared" ca="1" si="53"/>
        <v>47969</v>
      </c>
      <c r="H114" s="41">
        <f t="shared" ca="1" si="54"/>
        <v>1</v>
      </c>
      <c r="I114" s="41">
        <f t="shared" ca="1" si="55"/>
        <v>0</v>
      </c>
      <c r="J114" s="41">
        <f t="shared" ca="1" si="56"/>
        <v>0</v>
      </c>
      <c r="K114" s="41">
        <f t="shared" ca="1" si="57"/>
        <v>0</v>
      </c>
      <c r="L114" s="169">
        <f t="shared" si="44"/>
        <v>1.5450335580132872</v>
      </c>
      <c r="M114" s="101">
        <f t="shared" si="45"/>
        <v>2032</v>
      </c>
      <c r="N114" s="29">
        <f t="shared" ca="1" si="46"/>
        <v>877000</v>
      </c>
      <c r="O114" s="109">
        <f t="shared" ca="1" si="47"/>
        <v>0</v>
      </c>
      <c r="P114" s="7">
        <f t="shared" ca="1" si="58"/>
        <v>0</v>
      </c>
      <c r="Q114" s="7">
        <f t="shared" ca="1" si="59"/>
        <v>877000</v>
      </c>
      <c r="R114" s="30"/>
      <c r="S114" s="30"/>
      <c r="T114" s="30">
        <f t="shared" ca="1" si="60"/>
        <v>0</v>
      </c>
      <c r="U114" s="32">
        <f t="shared" ca="1" si="61"/>
        <v>0</v>
      </c>
      <c r="V114" s="32">
        <f t="shared" ca="1" si="62"/>
        <v>51.29214804019793</v>
      </c>
      <c r="W114" s="32">
        <f t="shared" ca="1" si="63"/>
        <v>3090.0671160265747</v>
      </c>
      <c r="X114" s="32">
        <f t="shared" ca="1" si="64"/>
        <v>3090.0671160265747</v>
      </c>
      <c r="Y114" s="7">
        <f t="shared" ca="1" si="65"/>
        <v>0</v>
      </c>
      <c r="Z114" s="7">
        <f t="shared" ca="1" si="66"/>
        <v>0</v>
      </c>
      <c r="AA114" s="133">
        <f t="shared" ca="1" si="67"/>
        <v>0.51890201609868858</v>
      </c>
      <c r="AB114" s="52">
        <f t="shared" ca="1" si="68"/>
        <v>1.3473395765567497E-3</v>
      </c>
      <c r="AC114" s="53">
        <f t="shared" ca="1" si="69"/>
        <v>5.1430128318229462E-3</v>
      </c>
      <c r="AD114" s="52">
        <f t="shared" ca="1" si="76"/>
        <v>7.0369960486476343E-4</v>
      </c>
      <c r="AE114" s="54">
        <f t="shared" ca="1" si="77"/>
        <v>2.6825159411613141E-3</v>
      </c>
      <c r="AF114" s="7">
        <f t="shared" ca="1" si="70"/>
        <v>0</v>
      </c>
      <c r="AG114" s="7">
        <f t="shared" ca="1" si="71"/>
        <v>617.1445534663975</v>
      </c>
      <c r="AH114" s="48"/>
      <c r="AI114" s="30"/>
      <c r="AJ114" s="7">
        <f t="shared" ca="1" si="78"/>
        <v>0</v>
      </c>
      <c r="AK114" s="7">
        <f t="shared" ca="1" si="48"/>
        <v>0</v>
      </c>
      <c r="AL114" s="32">
        <f t="shared" ca="1" si="49"/>
        <v>26.78928529717389</v>
      </c>
      <c r="AM114" s="158">
        <f t="shared" ca="1" si="72"/>
        <v>2.1744790085534995</v>
      </c>
      <c r="AN114" s="7">
        <f t="shared" ca="1" si="79"/>
        <v>28.963764305727391</v>
      </c>
      <c r="AO114" s="7">
        <f t="shared" ca="1" si="50"/>
        <v>0</v>
      </c>
      <c r="AP114" s="7">
        <f t="shared" ca="1" si="51"/>
        <v>0</v>
      </c>
      <c r="AQ114" s="7">
        <f t="shared" ca="1" si="80"/>
        <v>0</v>
      </c>
      <c r="AR114" s="143">
        <f t="shared" ca="1" si="73"/>
        <v>-0.17402680273668461</v>
      </c>
      <c r="AS114" s="167">
        <f t="shared" ca="1" si="81"/>
        <v>-646.28234457486155</v>
      </c>
    </row>
    <row r="115" spans="1:45">
      <c r="A115" s="35">
        <f t="shared" si="74"/>
        <v>108</v>
      </c>
      <c r="B115" s="25">
        <f t="shared" si="75"/>
        <v>48213</v>
      </c>
      <c r="C115" s="34">
        <f t="shared" ca="1" si="41"/>
        <v>20.666667</v>
      </c>
      <c r="D115" s="26">
        <f t="shared" ca="1" si="42"/>
        <v>70.666667000000004</v>
      </c>
      <c r="E115" s="35">
        <f t="shared" ca="1" si="43"/>
        <v>248</v>
      </c>
      <c r="F115" s="25">
        <f t="shared" ca="1" si="52"/>
        <v>48183</v>
      </c>
      <c r="G115" s="25">
        <f t="shared" ca="1" si="53"/>
        <v>47969</v>
      </c>
      <c r="H115" s="41">
        <f t="shared" ca="1" si="54"/>
        <v>1</v>
      </c>
      <c r="I115" s="41">
        <f t="shared" ca="1" si="55"/>
        <v>0</v>
      </c>
      <c r="J115" s="41">
        <f t="shared" ca="1" si="56"/>
        <v>0</v>
      </c>
      <c r="K115" s="41">
        <f t="shared" ca="1" si="57"/>
        <v>0</v>
      </c>
      <c r="L115" s="169">
        <f t="shared" si="44"/>
        <v>1.551328215978524</v>
      </c>
      <c r="M115" s="101">
        <f t="shared" si="45"/>
        <v>2032</v>
      </c>
      <c r="N115" s="29">
        <f t="shared" ca="1" si="46"/>
        <v>877000</v>
      </c>
      <c r="O115" s="109">
        <f t="shared" ca="1" si="47"/>
        <v>0</v>
      </c>
      <c r="P115" s="7">
        <f t="shared" ca="1" si="58"/>
        <v>0</v>
      </c>
      <c r="Q115" s="7">
        <f t="shared" ca="1" si="59"/>
        <v>877000</v>
      </c>
      <c r="R115" s="30"/>
      <c r="S115" s="30"/>
      <c r="T115" s="30">
        <f t="shared" ca="1" si="60"/>
        <v>0</v>
      </c>
      <c r="U115" s="32">
        <f t="shared" ca="1" si="61"/>
        <v>0</v>
      </c>
      <c r="V115" s="32">
        <f t="shared" ca="1" si="62"/>
        <v>51.501118600442908</v>
      </c>
      <c r="W115" s="32">
        <f t="shared" ca="1" si="63"/>
        <v>3102.656431957048</v>
      </c>
      <c r="X115" s="32">
        <f t="shared" ca="1" si="64"/>
        <v>3102.656431957048</v>
      </c>
      <c r="Y115" s="7">
        <f t="shared" ca="1" si="65"/>
        <v>0</v>
      </c>
      <c r="Z115" s="7">
        <f t="shared" ca="1" si="66"/>
        <v>0</v>
      </c>
      <c r="AA115" s="133">
        <f t="shared" ca="1" si="67"/>
        <v>0.51553775482049669</v>
      </c>
      <c r="AB115" s="52">
        <f t="shared" ca="1" si="68"/>
        <v>1.3473395765567497E-3</v>
      </c>
      <c r="AC115" s="53">
        <f t="shared" ca="1" si="69"/>
        <v>5.1430128318229462E-3</v>
      </c>
      <c r="AD115" s="52">
        <f t="shared" ca="1" si="76"/>
        <v>6.9913722264485076E-4</v>
      </c>
      <c r="AE115" s="54">
        <f t="shared" ca="1" si="77"/>
        <v>2.6651240555470848E-3</v>
      </c>
      <c r="AF115" s="7">
        <f t="shared" ca="1" si="70"/>
        <v>0</v>
      </c>
      <c r="AG115" s="7">
        <f t="shared" ca="1" si="71"/>
        <v>613.14334425953416</v>
      </c>
      <c r="AH115" s="48"/>
      <c r="AI115" s="30"/>
      <c r="AJ115" s="7">
        <f t="shared" ca="1" si="78"/>
        <v>0</v>
      </c>
      <c r="AK115" s="7">
        <f t="shared" ca="1" si="48"/>
        <v>0</v>
      </c>
      <c r="AL115" s="32">
        <f t="shared" ca="1" si="49"/>
        <v>26.724034273107495</v>
      </c>
      <c r="AM115" s="158">
        <f t="shared" ca="1" si="72"/>
        <v>2.1691826006596329</v>
      </c>
      <c r="AN115" s="7">
        <f t="shared" ca="1" si="79"/>
        <v>28.893216873767127</v>
      </c>
      <c r="AO115" s="7">
        <f t="shared" ca="1" si="50"/>
        <v>0</v>
      </c>
      <c r="AP115" s="7">
        <f t="shared" ca="1" si="51"/>
        <v>0</v>
      </c>
      <c r="AQ115" s="7">
        <f t="shared" ca="1" si="80"/>
        <v>0</v>
      </c>
      <c r="AR115" s="143">
        <f t="shared" ca="1" si="73"/>
        <v>-0.1736029233025152</v>
      </c>
      <c r="AS115" s="167">
        <f t="shared" ca="1" si="81"/>
        <v>-642.21016405660373</v>
      </c>
    </row>
    <row r="116" spans="1:45">
      <c r="A116" s="35">
        <f t="shared" si="74"/>
        <v>109</v>
      </c>
      <c r="B116" s="25">
        <f t="shared" si="75"/>
        <v>48244</v>
      </c>
      <c r="C116" s="34">
        <f t="shared" ca="1" si="41"/>
        <v>20.75</v>
      </c>
      <c r="D116" s="26">
        <f t="shared" ca="1" si="42"/>
        <v>70.75</v>
      </c>
      <c r="E116" s="35">
        <f t="shared" ca="1" si="43"/>
        <v>249</v>
      </c>
      <c r="F116" s="25">
        <f t="shared" ca="1" si="52"/>
        <v>48214</v>
      </c>
      <c r="G116" s="25">
        <f t="shared" ca="1" si="53"/>
        <v>47969</v>
      </c>
      <c r="H116" s="41">
        <f t="shared" ca="1" si="54"/>
        <v>1</v>
      </c>
      <c r="I116" s="41">
        <f t="shared" ca="1" si="55"/>
        <v>0</v>
      </c>
      <c r="J116" s="41">
        <f t="shared" ca="1" si="56"/>
        <v>0</v>
      </c>
      <c r="K116" s="41">
        <f t="shared" ca="1" si="57"/>
        <v>0</v>
      </c>
      <c r="L116" s="169">
        <f t="shared" si="44"/>
        <v>1.5576485191594869</v>
      </c>
      <c r="M116" s="101">
        <f t="shared" si="45"/>
        <v>2032</v>
      </c>
      <c r="N116" s="29">
        <f t="shared" ca="1" si="46"/>
        <v>877000</v>
      </c>
      <c r="O116" s="109">
        <f t="shared" ca="1" si="47"/>
        <v>0</v>
      </c>
      <c r="P116" s="7">
        <f t="shared" ca="1" si="58"/>
        <v>0</v>
      </c>
      <c r="Q116" s="7">
        <f t="shared" ca="1" si="59"/>
        <v>877000</v>
      </c>
      <c r="R116" s="30"/>
      <c r="S116" s="30"/>
      <c r="T116" s="30">
        <f t="shared" ca="1" si="60"/>
        <v>0</v>
      </c>
      <c r="U116" s="32">
        <f t="shared" ca="1" si="61"/>
        <v>0</v>
      </c>
      <c r="V116" s="32">
        <f t="shared" ca="1" si="62"/>
        <v>51.710940532617464</v>
      </c>
      <c r="W116" s="32">
        <f t="shared" ca="1" si="63"/>
        <v>3115.2970383189736</v>
      </c>
      <c r="X116" s="32">
        <f t="shared" ca="1" si="64"/>
        <v>3115.2970383189736</v>
      </c>
      <c r="Y116" s="7">
        <f t="shared" ca="1" si="65"/>
        <v>0</v>
      </c>
      <c r="Z116" s="7">
        <f t="shared" ca="1" si="66"/>
        <v>0</v>
      </c>
      <c r="AA116" s="133">
        <f t="shared" ca="1" si="67"/>
        <v>0.5121953054713333</v>
      </c>
      <c r="AB116" s="52">
        <f t="shared" ca="1" si="68"/>
        <v>1.3473395765567497E-3</v>
      </c>
      <c r="AC116" s="53">
        <f t="shared" ca="1" si="69"/>
        <v>5.1430128318229462E-3</v>
      </c>
      <c r="AD116" s="52">
        <f t="shared" ca="1" si="76"/>
        <v>6.9460442027886545E-4</v>
      </c>
      <c r="AE116" s="54">
        <f t="shared" ca="1" si="77"/>
        <v>2.647844928884471E-3</v>
      </c>
      <c r="AF116" s="7">
        <f t="shared" ca="1" si="70"/>
        <v>0</v>
      </c>
      <c r="AG116" s="7">
        <f t="shared" ca="1" si="71"/>
        <v>609.16807658456503</v>
      </c>
      <c r="AH116" s="48"/>
      <c r="AI116" s="30"/>
      <c r="AJ116" s="7">
        <f t="shared" ca="1" si="78"/>
        <v>0</v>
      </c>
      <c r="AK116" s="7">
        <f t="shared" ca="1" si="48"/>
        <v>0</v>
      </c>
      <c r="AL116" s="32">
        <f t="shared" ca="1" si="49"/>
        <v>26.658942181841827</v>
      </c>
      <c r="AM116" s="158">
        <f t="shared" ca="1" si="72"/>
        <v>2.1638990932980171</v>
      </c>
      <c r="AN116" s="7">
        <f t="shared" ca="1" si="79"/>
        <v>28.822841275139844</v>
      </c>
      <c r="AO116" s="7">
        <f t="shared" ca="1" si="50"/>
        <v>0</v>
      </c>
      <c r="AP116" s="7">
        <f t="shared" ca="1" si="51"/>
        <v>0</v>
      </c>
      <c r="AQ116" s="7">
        <f t="shared" ca="1" si="80"/>
        <v>0</v>
      </c>
      <c r="AR116" s="143">
        <f t="shared" ca="1" si="73"/>
        <v>-0.14508945574574741</v>
      </c>
      <c r="AS116" s="167">
        <f t="shared" ca="1" si="81"/>
        <v>-638.13600731545057</v>
      </c>
    </row>
    <row r="117" spans="1:45">
      <c r="A117" s="35">
        <f t="shared" si="74"/>
        <v>110</v>
      </c>
      <c r="B117" s="25">
        <f t="shared" si="75"/>
        <v>48273</v>
      </c>
      <c r="C117" s="34">
        <f t="shared" ca="1" si="41"/>
        <v>20.833334000000001</v>
      </c>
      <c r="D117" s="26">
        <f t="shared" ca="1" si="42"/>
        <v>70.833334000000008</v>
      </c>
      <c r="E117" s="35">
        <f t="shared" ca="1" si="43"/>
        <v>250</v>
      </c>
      <c r="F117" s="25">
        <f t="shared" ca="1" si="52"/>
        <v>48245</v>
      </c>
      <c r="G117" s="25">
        <f t="shared" ca="1" si="53"/>
        <v>47969</v>
      </c>
      <c r="H117" s="41">
        <f t="shared" ca="1" si="54"/>
        <v>1</v>
      </c>
      <c r="I117" s="41">
        <f t="shared" ca="1" si="55"/>
        <v>0</v>
      </c>
      <c r="J117" s="41">
        <f t="shared" ca="1" si="56"/>
        <v>0</v>
      </c>
      <c r="K117" s="41">
        <f t="shared" ca="1" si="57"/>
        <v>0</v>
      </c>
      <c r="L117" s="169">
        <f t="shared" si="44"/>
        <v>1.5639945720379591</v>
      </c>
      <c r="M117" s="101">
        <f t="shared" si="45"/>
        <v>2032</v>
      </c>
      <c r="N117" s="29">
        <f t="shared" ca="1" si="46"/>
        <v>877000</v>
      </c>
      <c r="O117" s="109">
        <f t="shared" ca="1" si="47"/>
        <v>0</v>
      </c>
      <c r="P117" s="7">
        <f t="shared" ca="1" si="58"/>
        <v>0</v>
      </c>
      <c r="Q117" s="7">
        <f t="shared" ca="1" si="59"/>
        <v>877000</v>
      </c>
      <c r="R117" s="30"/>
      <c r="S117" s="30"/>
      <c r="T117" s="30">
        <f t="shared" ca="1" si="60"/>
        <v>0</v>
      </c>
      <c r="U117" s="32">
        <f t="shared" ca="1" si="61"/>
        <v>0</v>
      </c>
      <c r="V117" s="32">
        <f t="shared" ca="1" si="62"/>
        <v>51.921617305316232</v>
      </c>
      <c r="W117" s="32">
        <f t="shared" ca="1" si="63"/>
        <v>3127.9891440759184</v>
      </c>
      <c r="X117" s="32">
        <f t="shared" ca="1" si="64"/>
        <v>3127.9891440759184</v>
      </c>
      <c r="Y117" s="7">
        <f t="shared" ca="1" si="65"/>
        <v>0</v>
      </c>
      <c r="Z117" s="7">
        <f t="shared" ca="1" si="66"/>
        <v>0</v>
      </c>
      <c r="AA117" s="133">
        <f t="shared" ca="1" si="67"/>
        <v>0.50887452663523569</v>
      </c>
      <c r="AB117" s="52">
        <f t="shared" ca="1" si="68"/>
        <v>1.3473395765567497E-3</v>
      </c>
      <c r="AC117" s="53">
        <f t="shared" ca="1" si="69"/>
        <v>5.1430128318229462E-3</v>
      </c>
      <c r="AD117" s="52">
        <f t="shared" ca="1" si="76"/>
        <v>6.9010100598810133E-4</v>
      </c>
      <c r="AE117" s="54">
        <f t="shared" ca="1" si="77"/>
        <v>2.6306778301094899E-3</v>
      </c>
      <c r="AF117" s="7">
        <f t="shared" ca="1" si="70"/>
        <v>0</v>
      </c>
      <c r="AG117" s="7">
        <f t="shared" ca="1" si="71"/>
        <v>605.21858225156484</v>
      </c>
      <c r="AH117" s="48"/>
      <c r="AI117" s="30"/>
      <c r="AJ117" s="7">
        <f t="shared" ca="1" si="78"/>
        <v>0</v>
      </c>
      <c r="AK117" s="7">
        <f t="shared" ca="1" si="48"/>
        <v>0</v>
      </c>
      <c r="AL117" s="32">
        <f t="shared" ca="1" si="49"/>
        <v>26.594008636262114</v>
      </c>
      <c r="AM117" s="158">
        <f t="shared" ca="1" si="72"/>
        <v>2.1586284550466512</v>
      </c>
      <c r="AN117" s="7">
        <f t="shared" ca="1" si="79"/>
        <v>28.752637091308763</v>
      </c>
      <c r="AO117" s="7">
        <f t="shared" ca="1" si="50"/>
        <v>0</v>
      </c>
      <c r="AP117" s="7">
        <f t="shared" ca="1" si="51"/>
        <v>0</v>
      </c>
      <c r="AQ117" s="7">
        <f t="shared" ca="1" si="80"/>
        <v>0</v>
      </c>
      <c r="AR117" s="143">
        <f t="shared" ca="1" si="73"/>
        <v>-0.14473605939852779</v>
      </c>
      <c r="AS117" s="167">
        <f t="shared" ca="1" si="81"/>
        <v>-634.11595540227211</v>
      </c>
    </row>
    <row r="118" spans="1:45">
      <c r="A118" s="35">
        <f t="shared" si="74"/>
        <v>111</v>
      </c>
      <c r="B118" s="25">
        <f t="shared" si="75"/>
        <v>48304</v>
      </c>
      <c r="C118" s="34">
        <f t="shared" ca="1" si="41"/>
        <v>20.916667</v>
      </c>
      <c r="D118" s="26">
        <f t="shared" ca="1" si="42"/>
        <v>70.916667000000004</v>
      </c>
      <c r="E118" s="35">
        <f t="shared" ca="1" si="43"/>
        <v>251</v>
      </c>
      <c r="F118" s="25">
        <f t="shared" ca="1" si="52"/>
        <v>48274</v>
      </c>
      <c r="G118" s="25">
        <f t="shared" ca="1" si="53"/>
        <v>47969</v>
      </c>
      <c r="H118" s="41">
        <f t="shared" ca="1" si="54"/>
        <v>1</v>
      </c>
      <c r="I118" s="41">
        <f t="shared" ca="1" si="55"/>
        <v>0</v>
      </c>
      <c r="J118" s="41">
        <f t="shared" ca="1" si="56"/>
        <v>0</v>
      </c>
      <c r="K118" s="41">
        <f t="shared" ca="1" si="57"/>
        <v>0</v>
      </c>
      <c r="L118" s="169">
        <f t="shared" si="44"/>
        <v>1.5703664795213959</v>
      </c>
      <c r="M118" s="101">
        <f t="shared" si="45"/>
        <v>2032</v>
      </c>
      <c r="N118" s="29">
        <f t="shared" ca="1" si="46"/>
        <v>877000</v>
      </c>
      <c r="O118" s="109">
        <f t="shared" ca="1" si="47"/>
        <v>0</v>
      </c>
      <c r="P118" s="7">
        <f t="shared" ca="1" si="58"/>
        <v>0</v>
      </c>
      <c r="Q118" s="7">
        <f t="shared" ca="1" si="59"/>
        <v>877000</v>
      </c>
      <c r="R118" s="30"/>
      <c r="S118" s="30"/>
      <c r="T118" s="30">
        <f t="shared" ca="1" si="60"/>
        <v>0</v>
      </c>
      <c r="U118" s="32">
        <f t="shared" ca="1" si="61"/>
        <v>0</v>
      </c>
      <c r="V118" s="32">
        <f t="shared" ca="1" si="62"/>
        <v>52.133152401265306</v>
      </c>
      <c r="W118" s="32">
        <f t="shared" ca="1" si="63"/>
        <v>3140.7329590427917</v>
      </c>
      <c r="X118" s="32">
        <f t="shared" ca="1" si="64"/>
        <v>3140.7329590427917</v>
      </c>
      <c r="Y118" s="7">
        <f t="shared" ca="1" si="65"/>
        <v>0</v>
      </c>
      <c r="Z118" s="7">
        <f t="shared" ca="1" si="66"/>
        <v>0</v>
      </c>
      <c r="AA118" s="133">
        <f t="shared" ca="1" si="67"/>
        <v>0.50557527781310052</v>
      </c>
      <c r="AB118" s="52">
        <f t="shared" ca="1" si="68"/>
        <v>1.3473395765567497E-3</v>
      </c>
      <c r="AC118" s="53">
        <f t="shared" ca="1" si="69"/>
        <v>5.1430128318229462E-3</v>
      </c>
      <c r="AD118" s="52">
        <f t="shared" ca="1" si="76"/>
        <v>6.8562678923723497E-4</v>
      </c>
      <c r="AE118" s="54">
        <f t="shared" ca="1" si="77"/>
        <v>2.613622032897956E-3</v>
      </c>
      <c r="AF118" s="7">
        <f t="shared" ca="1" si="70"/>
        <v>0</v>
      </c>
      <c r="AG118" s="7">
        <f t="shared" ca="1" si="71"/>
        <v>601.29469416105508</v>
      </c>
      <c r="AH118" s="48"/>
      <c r="AI118" s="30"/>
      <c r="AJ118" s="7">
        <f t="shared" ca="1" si="78"/>
        <v>0</v>
      </c>
      <c r="AK118" s="7">
        <f t="shared" ca="1" si="48"/>
        <v>0</v>
      </c>
      <c r="AL118" s="32">
        <f t="shared" ca="1" si="49"/>
        <v>26.529233250196484</v>
      </c>
      <c r="AM118" s="158">
        <f t="shared" ca="1" si="72"/>
        <v>2.1533706545600695</v>
      </c>
      <c r="AN118" s="7">
        <f t="shared" ca="1" si="79"/>
        <v>28.682603904756554</v>
      </c>
      <c r="AO118" s="7">
        <f t="shared" ca="1" si="50"/>
        <v>0</v>
      </c>
      <c r="AP118" s="7">
        <f t="shared" ca="1" si="51"/>
        <v>0</v>
      </c>
      <c r="AQ118" s="7">
        <f t="shared" ca="1" si="80"/>
        <v>0</v>
      </c>
      <c r="AR118" s="143">
        <f t="shared" ca="1" si="73"/>
        <v>-0.14438352382356473</v>
      </c>
      <c r="AS118" s="167">
        <f t="shared" ca="1" si="81"/>
        <v>-630.12168158963516</v>
      </c>
    </row>
    <row r="119" spans="1:45">
      <c r="A119" s="35">
        <f t="shared" si="74"/>
        <v>112</v>
      </c>
      <c r="B119" s="25">
        <f t="shared" si="75"/>
        <v>48334</v>
      </c>
      <c r="C119" s="34">
        <f t="shared" ca="1" si="41"/>
        <v>21</v>
      </c>
      <c r="D119" s="26">
        <f t="shared" ca="1" si="42"/>
        <v>71</v>
      </c>
      <c r="E119" s="35">
        <f t="shared" ca="1" si="43"/>
        <v>252</v>
      </c>
      <c r="F119" s="25">
        <f t="shared" ca="1" si="52"/>
        <v>48305</v>
      </c>
      <c r="G119" s="25">
        <f t="shared" ca="1" si="53"/>
        <v>47969</v>
      </c>
      <c r="H119" s="41">
        <f t="shared" ca="1" si="54"/>
        <v>1</v>
      </c>
      <c r="I119" s="41">
        <f t="shared" ca="1" si="55"/>
        <v>0</v>
      </c>
      <c r="J119" s="41">
        <f t="shared" ca="1" si="56"/>
        <v>0</v>
      </c>
      <c r="K119" s="41">
        <f t="shared" ca="1" si="57"/>
        <v>0</v>
      </c>
      <c r="L119" s="169">
        <f t="shared" si="44"/>
        <v>1.5767643469446582</v>
      </c>
      <c r="M119" s="101">
        <f t="shared" si="45"/>
        <v>2033</v>
      </c>
      <c r="N119" s="29">
        <f t="shared" ca="1" si="46"/>
        <v>877000</v>
      </c>
      <c r="O119" s="109">
        <f t="shared" ca="1" si="47"/>
        <v>0</v>
      </c>
      <c r="P119" s="7">
        <f t="shared" ca="1" si="58"/>
        <v>0</v>
      </c>
      <c r="Q119" s="7">
        <f t="shared" ca="1" si="59"/>
        <v>877000</v>
      </c>
      <c r="R119" s="30"/>
      <c r="S119" s="30"/>
      <c r="T119" s="30">
        <f t="shared" ca="1" si="60"/>
        <v>0</v>
      </c>
      <c r="U119" s="32">
        <f t="shared" ca="1" si="61"/>
        <v>0</v>
      </c>
      <c r="V119" s="32">
        <f t="shared" ca="1" si="62"/>
        <v>52.345549317379863</v>
      </c>
      <c r="W119" s="32">
        <f t="shared" ca="1" si="63"/>
        <v>3153.5286938893164</v>
      </c>
      <c r="X119" s="32">
        <f t="shared" ca="1" si="64"/>
        <v>3153.5286938893164</v>
      </c>
      <c r="Y119" s="7">
        <f t="shared" ca="1" si="65"/>
        <v>0</v>
      </c>
      <c r="Z119" s="7">
        <f t="shared" ca="1" si="66"/>
        <v>0</v>
      </c>
      <c r="AA119" s="133">
        <f t="shared" ca="1" si="67"/>
        <v>0.50223751666006289</v>
      </c>
      <c r="AB119" s="52">
        <f t="shared" ca="1" si="68"/>
        <v>1.4664364403057517E-3</v>
      </c>
      <c r="AC119" s="53">
        <f t="shared" ca="1" si="69"/>
        <v>5.1430128318229462E-3</v>
      </c>
      <c r="AD119" s="52">
        <f t="shared" ca="1" si="76"/>
        <v>7.413940107028346E-4</v>
      </c>
      <c r="AE119" s="54">
        <f t="shared" ca="1" si="77"/>
        <v>2.5963671423347456E-3</v>
      </c>
      <c r="AF119" s="7">
        <f t="shared" ca="1" si="70"/>
        <v>0</v>
      </c>
      <c r="AG119" s="7">
        <f t="shared" ca="1" si="71"/>
        <v>650.20254738638596</v>
      </c>
      <c r="AH119" s="48"/>
      <c r="AI119" s="30"/>
      <c r="AJ119" s="7">
        <f t="shared" ca="1" si="78"/>
        <v>0</v>
      </c>
      <c r="AK119" s="7">
        <f t="shared" ca="1" si="48"/>
        <v>0</v>
      </c>
      <c r="AL119" s="32">
        <f t="shared" ca="1" si="49"/>
        <v>26.464615638413679</v>
      </c>
      <c r="AM119" s="158">
        <f t="shared" ca="1" si="72"/>
        <v>2.3380072862290717</v>
      </c>
      <c r="AN119" s="7">
        <f t="shared" ca="1" si="79"/>
        <v>28.802622924642751</v>
      </c>
      <c r="AO119" s="7">
        <f t="shared" ca="1" si="50"/>
        <v>0</v>
      </c>
      <c r="AP119" s="7">
        <f t="shared" ca="1" si="51"/>
        <v>0</v>
      </c>
      <c r="AQ119" s="7">
        <f t="shared" ca="1" si="80"/>
        <v>0</v>
      </c>
      <c r="AR119" s="143">
        <f t="shared" ca="1" si="73"/>
        <v>-0.14403184692426363</v>
      </c>
      <c r="AS119" s="167">
        <f t="shared" ca="1" si="81"/>
        <v>-679.14920215795291</v>
      </c>
    </row>
    <row r="120" spans="1:45">
      <c r="A120" s="35">
        <f t="shared" si="74"/>
        <v>113</v>
      </c>
      <c r="B120" s="25">
        <f t="shared" si="75"/>
        <v>48365</v>
      </c>
      <c r="C120" s="34">
        <f t="shared" ca="1" si="41"/>
        <v>21.083334000000001</v>
      </c>
      <c r="D120" s="26">
        <f t="shared" ca="1" si="42"/>
        <v>71.083334000000008</v>
      </c>
      <c r="E120" s="35">
        <f t="shared" ca="1" si="43"/>
        <v>253</v>
      </c>
      <c r="F120" s="25">
        <f t="shared" ca="1" si="52"/>
        <v>48335</v>
      </c>
      <c r="G120" s="25">
        <f t="shared" ca="1" si="53"/>
        <v>48335</v>
      </c>
      <c r="H120" s="41">
        <f t="shared" ca="1" si="54"/>
        <v>1</v>
      </c>
      <c r="I120" s="41">
        <f t="shared" ca="1" si="55"/>
        <v>0</v>
      </c>
      <c r="J120" s="41">
        <f t="shared" ca="1" si="56"/>
        <v>0</v>
      </c>
      <c r="K120" s="41">
        <f t="shared" ca="1" si="57"/>
        <v>1</v>
      </c>
      <c r="L120" s="169">
        <f t="shared" si="44"/>
        <v>1.5831882800717543</v>
      </c>
      <c r="M120" s="101">
        <f t="shared" si="45"/>
        <v>2033</v>
      </c>
      <c r="N120" s="29">
        <f t="shared" ca="1" si="46"/>
        <v>877000</v>
      </c>
      <c r="O120" s="109">
        <f t="shared" ca="1" si="47"/>
        <v>0</v>
      </c>
      <c r="P120" s="7">
        <f t="shared" ca="1" si="58"/>
        <v>0</v>
      </c>
      <c r="Q120" s="7">
        <f t="shared" ca="1" si="59"/>
        <v>877000</v>
      </c>
      <c r="R120" s="30"/>
      <c r="S120" s="30"/>
      <c r="T120" s="30">
        <f t="shared" ca="1" si="60"/>
        <v>0</v>
      </c>
      <c r="U120" s="32">
        <f t="shared" ca="1" si="61"/>
        <v>0</v>
      </c>
      <c r="V120" s="32">
        <f t="shared" ca="1" si="62"/>
        <v>52.558811564821937</v>
      </c>
      <c r="W120" s="32">
        <f t="shared" ca="1" si="63"/>
        <v>3166.3765601435084</v>
      </c>
      <c r="X120" s="32">
        <f t="shared" ca="1" si="64"/>
        <v>3166.3765601435084</v>
      </c>
      <c r="Y120" s="7">
        <f t="shared" ca="1" si="65"/>
        <v>0</v>
      </c>
      <c r="Z120" s="7">
        <f t="shared" ca="1" si="66"/>
        <v>0</v>
      </c>
      <c r="AA120" s="133">
        <f t="shared" ca="1" si="67"/>
        <v>0.4989217910969832</v>
      </c>
      <c r="AB120" s="52">
        <f t="shared" ca="1" si="68"/>
        <v>1.4664364403057517E-3</v>
      </c>
      <c r="AC120" s="53">
        <f t="shared" ca="1" si="69"/>
        <v>5.1430128318229462E-3</v>
      </c>
      <c r="AD120" s="52">
        <f t="shared" ca="1" si="76"/>
        <v>7.3649939611898326E-4</v>
      </c>
      <c r="AE120" s="54">
        <f t="shared" ca="1" si="77"/>
        <v>2.5792261669607243E-3</v>
      </c>
      <c r="AF120" s="7">
        <f t="shared" ca="1" si="70"/>
        <v>0</v>
      </c>
      <c r="AG120" s="7">
        <f t="shared" ca="1" si="71"/>
        <v>645.90997039634829</v>
      </c>
      <c r="AH120" s="48"/>
      <c r="AI120" s="30"/>
      <c r="AJ120" s="7">
        <f t="shared" ca="1" si="78"/>
        <v>0</v>
      </c>
      <c r="AK120" s="7">
        <f t="shared" ca="1" si="48"/>
        <v>0</v>
      </c>
      <c r="AL120" s="32">
        <f t="shared" ca="1" si="49"/>
        <v>26.397006998920364</v>
      </c>
      <c r="AM120" s="158">
        <f t="shared" ca="1" si="72"/>
        <v>2.3320344244309976</v>
      </c>
      <c r="AN120" s="7">
        <f t="shared" ca="1" si="79"/>
        <v>28.729041423351362</v>
      </c>
      <c r="AO120" s="7">
        <f t="shared" ca="1" si="50"/>
        <v>0</v>
      </c>
      <c r="AP120" s="7">
        <f t="shared" ca="1" si="51"/>
        <v>0</v>
      </c>
      <c r="AQ120" s="7">
        <f t="shared" ca="1" si="80"/>
        <v>0</v>
      </c>
      <c r="AR120" s="143">
        <f t="shared" ca="1" si="73"/>
        <v>-0.14366389156276108</v>
      </c>
      <c r="AS120" s="167">
        <f t="shared" ca="1" si="81"/>
        <v>-674.7826757112623</v>
      </c>
    </row>
    <row r="121" spans="1:45">
      <c r="A121" s="35">
        <f t="shared" si="74"/>
        <v>114</v>
      </c>
      <c r="B121" s="25">
        <f t="shared" si="75"/>
        <v>48395</v>
      </c>
      <c r="C121" s="34">
        <f t="shared" ca="1" si="41"/>
        <v>21.166667</v>
      </c>
      <c r="D121" s="26">
        <f t="shared" ca="1" si="42"/>
        <v>71.166667000000004</v>
      </c>
      <c r="E121" s="35">
        <f t="shared" ca="1" si="43"/>
        <v>254</v>
      </c>
      <c r="F121" s="25">
        <f t="shared" ca="1" si="52"/>
        <v>48366</v>
      </c>
      <c r="G121" s="25">
        <f t="shared" ca="1" si="53"/>
        <v>48335</v>
      </c>
      <c r="H121" s="41">
        <f t="shared" ca="1" si="54"/>
        <v>1</v>
      </c>
      <c r="I121" s="41">
        <f t="shared" ca="1" si="55"/>
        <v>0</v>
      </c>
      <c r="J121" s="41">
        <f t="shared" ca="1" si="56"/>
        <v>0</v>
      </c>
      <c r="K121" s="41">
        <f t="shared" ca="1" si="57"/>
        <v>0</v>
      </c>
      <c r="L121" s="169">
        <f t="shared" si="44"/>
        <v>1.5896383850975879</v>
      </c>
      <c r="M121" s="101">
        <f t="shared" si="45"/>
        <v>2033</v>
      </c>
      <c r="N121" s="29">
        <f t="shared" ca="1" si="46"/>
        <v>877000</v>
      </c>
      <c r="O121" s="109">
        <f t="shared" ca="1" si="47"/>
        <v>0</v>
      </c>
      <c r="P121" s="7">
        <f t="shared" ca="1" si="58"/>
        <v>0</v>
      </c>
      <c r="Q121" s="7">
        <f t="shared" ca="1" si="59"/>
        <v>877000</v>
      </c>
      <c r="R121" s="30"/>
      <c r="S121" s="30"/>
      <c r="T121" s="30">
        <f t="shared" ca="1" si="60"/>
        <v>0</v>
      </c>
      <c r="U121" s="32">
        <f t="shared" ca="1" si="61"/>
        <v>0</v>
      </c>
      <c r="V121" s="32">
        <f t="shared" ca="1" si="62"/>
        <v>52.772942669058473</v>
      </c>
      <c r="W121" s="32">
        <f t="shared" ca="1" si="63"/>
        <v>3179.2767701951757</v>
      </c>
      <c r="X121" s="32">
        <f t="shared" ca="1" si="64"/>
        <v>3179.2767701951757</v>
      </c>
      <c r="Y121" s="7">
        <f t="shared" ca="1" si="65"/>
        <v>0</v>
      </c>
      <c r="Z121" s="7">
        <f t="shared" ca="1" si="66"/>
        <v>0</v>
      </c>
      <c r="AA121" s="133">
        <f t="shared" ca="1" si="67"/>
        <v>0.49562795564693757</v>
      </c>
      <c r="AB121" s="52">
        <f t="shared" ca="1" si="68"/>
        <v>1.4664364403057517E-3</v>
      </c>
      <c r="AC121" s="53">
        <f t="shared" ca="1" si="69"/>
        <v>5.1430128318229462E-3</v>
      </c>
      <c r="AD121" s="52">
        <f t="shared" ca="1" si="76"/>
        <v>7.3163709532722998E-4</v>
      </c>
      <c r="AE121" s="54">
        <f t="shared" ca="1" si="77"/>
        <v>2.5621983547183666E-3</v>
      </c>
      <c r="AF121" s="7">
        <f t="shared" ca="1" si="70"/>
        <v>0</v>
      </c>
      <c r="AG121" s="7">
        <f t="shared" ca="1" si="71"/>
        <v>641.64573260198074</v>
      </c>
      <c r="AH121" s="48"/>
      <c r="AI121" s="30"/>
      <c r="AJ121" s="7">
        <f t="shared" ca="1" si="78"/>
        <v>0</v>
      </c>
      <c r="AK121" s="7">
        <f t="shared" ca="1" si="48"/>
        <v>0</v>
      </c>
      <c r="AL121" s="32">
        <f t="shared" ca="1" si="49"/>
        <v>26.329571077905062</v>
      </c>
      <c r="AM121" s="158">
        <f t="shared" ca="1" si="72"/>
        <v>2.3260768213869354</v>
      </c>
      <c r="AN121" s="7">
        <f t="shared" ca="1" si="79"/>
        <v>28.655647899291996</v>
      </c>
      <c r="AO121" s="7">
        <f t="shared" ca="1" si="50"/>
        <v>0</v>
      </c>
      <c r="AP121" s="7">
        <f t="shared" ca="1" si="51"/>
        <v>0</v>
      </c>
      <c r="AQ121" s="7">
        <f t="shared" ca="1" si="80"/>
        <v>0</v>
      </c>
      <c r="AR121" s="143">
        <f t="shared" ca="1" si="73"/>
        <v>-0.14329687620967299</v>
      </c>
      <c r="AS121" s="167">
        <f t="shared" ca="1" si="81"/>
        <v>-670.44467737748244</v>
      </c>
    </row>
    <row r="122" spans="1:45">
      <c r="A122" s="35">
        <f t="shared" si="74"/>
        <v>115</v>
      </c>
      <c r="B122" s="25">
        <f t="shared" si="75"/>
        <v>48426</v>
      </c>
      <c r="C122" s="34">
        <f t="shared" ca="1" si="41"/>
        <v>21.25</v>
      </c>
      <c r="D122" s="26">
        <f t="shared" ca="1" si="42"/>
        <v>71.25</v>
      </c>
      <c r="E122" s="35">
        <f t="shared" ca="1" si="43"/>
        <v>255</v>
      </c>
      <c r="F122" s="25">
        <f t="shared" ca="1" si="52"/>
        <v>48396</v>
      </c>
      <c r="G122" s="25">
        <f t="shared" ca="1" si="53"/>
        <v>48335</v>
      </c>
      <c r="H122" s="41">
        <f t="shared" ca="1" si="54"/>
        <v>1</v>
      </c>
      <c r="I122" s="41">
        <f t="shared" ca="1" si="55"/>
        <v>0</v>
      </c>
      <c r="J122" s="41">
        <f t="shared" ca="1" si="56"/>
        <v>0</v>
      </c>
      <c r="K122" s="41">
        <f t="shared" ca="1" si="57"/>
        <v>0</v>
      </c>
      <c r="L122" s="169">
        <f t="shared" si="44"/>
        <v>1.5961147686497144</v>
      </c>
      <c r="M122" s="101">
        <f t="shared" si="45"/>
        <v>2033</v>
      </c>
      <c r="N122" s="29">
        <f t="shared" ca="1" si="46"/>
        <v>877000</v>
      </c>
      <c r="O122" s="109">
        <f t="shared" ca="1" si="47"/>
        <v>0</v>
      </c>
      <c r="P122" s="7">
        <f t="shared" ca="1" si="58"/>
        <v>0</v>
      </c>
      <c r="Q122" s="7">
        <f t="shared" ca="1" si="59"/>
        <v>877000</v>
      </c>
      <c r="R122" s="30"/>
      <c r="S122" s="30"/>
      <c r="T122" s="30">
        <f t="shared" ca="1" si="60"/>
        <v>0</v>
      </c>
      <c r="U122" s="32">
        <f t="shared" ca="1" si="61"/>
        <v>0</v>
      </c>
      <c r="V122" s="32">
        <f t="shared" ca="1" si="62"/>
        <v>52.987946169919596</v>
      </c>
      <c r="W122" s="32">
        <f t="shared" ca="1" si="63"/>
        <v>3192.2295372994286</v>
      </c>
      <c r="X122" s="32">
        <f t="shared" ca="1" si="64"/>
        <v>3192.2295372994286</v>
      </c>
      <c r="Y122" s="7">
        <f t="shared" ca="1" si="65"/>
        <v>0</v>
      </c>
      <c r="Z122" s="7">
        <f t="shared" ca="1" si="66"/>
        <v>0</v>
      </c>
      <c r="AA122" s="133">
        <f t="shared" ca="1" si="67"/>
        <v>0.49235586579342749</v>
      </c>
      <c r="AB122" s="52">
        <f t="shared" ca="1" si="68"/>
        <v>1.4664364403057517E-3</v>
      </c>
      <c r="AC122" s="53">
        <f t="shared" ca="1" si="69"/>
        <v>5.1430128318229462E-3</v>
      </c>
      <c r="AD122" s="52">
        <f t="shared" ca="1" si="76"/>
        <v>7.2680689499491215E-4</v>
      </c>
      <c r="AE122" s="54">
        <f t="shared" ca="1" si="77"/>
        <v>2.5452829585151577E-3</v>
      </c>
      <c r="AF122" s="7">
        <f t="shared" ca="1" si="70"/>
        <v>0</v>
      </c>
      <c r="AG122" s="7">
        <f t="shared" ca="1" si="71"/>
        <v>637.40964691053796</v>
      </c>
      <c r="AH122" s="48"/>
      <c r="AI122" s="30"/>
      <c r="AJ122" s="7">
        <f t="shared" ca="1" si="78"/>
        <v>0</v>
      </c>
      <c r="AK122" s="7">
        <f t="shared" ca="1" si="48"/>
        <v>0</v>
      </c>
      <c r="AL122" s="32">
        <f t="shared" ca="1" si="49"/>
        <v>26.262307434127226</v>
      </c>
      <c r="AM122" s="158">
        <f t="shared" ca="1" si="72"/>
        <v>2.3201344381156428</v>
      </c>
      <c r="AN122" s="7">
        <f t="shared" ca="1" si="79"/>
        <v>28.582441872242867</v>
      </c>
      <c r="AO122" s="7">
        <f t="shared" ca="1" si="50"/>
        <v>0</v>
      </c>
      <c r="AP122" s="7">
        <f t="shared" ca="1" si="51"/>
        <v>0</v>
      </c>
      <c r="AQ122" s="7">
        <f t="shared" ca="1" si="80"/>
        <v>0</v>
      </c>
      <c r="AR122" s="143">
        <f t="shared" ca="1" si="73"/>
        <v>-0.14293079846357812</v>
      </c>
      <c r="AS122" s="167">
        <f t="shared" ca="1" si="81"/>
        <v>-666.13501958124436</v>
      </c>
    </row>
    <row r="123" spans="1:45">
      <c r="A123" s="35">
        <f t="shared" si="74"/>
        <v>116</v>
      </c>
      <c r="B123" s="25">
        <f t="shared" si="75"/>
        <v>48457</v>
      </c>
      <c r="C123" s="34">
        <f t="shared" ca="1" si="41"/>
        <v>21.333334000000001</v>
      </c>
      <c r="D123" s="26">
        <f t="shared" ca="1" si="42"/>
        <v>71.333334000000008</v>
      </c>
      <c r="E123" s="35">
        <f t="shared" ca="1" si="43"/>
        <v>256</v>
      </c>
      <c r="F123" s="25">
        <f t="shared" ca="1" si="52"/>
        <v>48427</v>
      </c>
      <c r="G123" s="25">
        <f t="shared" ca="1" si="53"/>
        <v>48335</v>
      </c>
      <c r="H123" s="41">
        <f t="shared" ca="1" si="54"/>
        <v>1</v>
      </c>
      <c r="I123" s="41">
        <f t="shared" ca="1" si="55"/>
        <v>0</v>
      </c>
      <c r="J123" s="41">
        <f t="shared" ca="1" si="56"/>
        <v>0</v>
      </c>
      <c r="K123" s="41">
        <f t="shared" ca="1" si="57"/>
        <v>0</v>
      </c>
      <c r="L123" s="169">
        <f t="shared" si="44"/>
        <v>1.6026175377901026</v>
      </c>
      <c r="M123" s="101">
        <f t="shared" si="45"/>
        <v>2033</v>
      </c>
      <c r="N123" s="29">
        <f t="shared" ca="1" si="46"/>
        <v>877000</v>
      </c>
      <c r="O123" s="109">
        <f t="shared" ca="1" si="47"/>
        <v>0</v>
      </c>
      <c r="P123" s="7">
        <f t="shared" ca="1" si="58"/>
        <v>0</v>
      </c>
      <c r="Q123" s="7">
        <f t="shared" ca="1" si="59"/>
        <v>877000</v>
      </c>
      <c r="R123" s="30"/>
      <c r="S123" s="30"/>
      <c r="T123" s="30">
        <f t="shared" ca="1" si="60"/>
        <v>0</v>
      </c>
      <c r="U123" s="32">
        <f t="shared" ca="1" si="61"/>
        <v>0</v>
      </c>
      <c r="V123" s="32">
        <f t="shared" ca="1" si="62"/>
        <v>53.203825621657138</v>
      </c>
      <c r="W123" s="32">
        <f t="shared" ca="1" si="63"/>
        <v>3205.2350755802054</v>
      </c>
      <c r="X123" s="32">
        <f t="shared" ca="1" si="64"/>
        <v>3205.2350755802054</v>
      </c>
      <c r="Y123" s="7">
        <f t="shared" ca="1" si="65"/>
        <v>0</v>
      </c>
      <c r="Z123" s="7">
        <f t="shared" ca="1" si="66"/>
        <v>0</v>
      </c>
      <c r="AA123" s="133">
        <f t="shared" ca="1" si="67"/>
        <v>0.48910537797403891</v>
      </c>
      <c r="AB123" s="52">
        <f t="shared" ca="1" si="68"/>
        <v>1.4664364403057517E-3</v>
      </c>
      <c r="AC123" s="53">
        <f t="shared" ca="1" si="69"/>
        <v>5.1430128318229462E-3</v>
      </c>
      <c r="AD123" s="52">
        <f t="shared" ca="1" si="76"/>
        <v>7.2200858319777024E-4</v>
      </c>
      <c r="AE123" s="54">
        <f t="shared" ca="1" si="77"/>
        <v>2.5284792361908218E-3</v>
      </c>
      <c r="AF123" s="7">
        <f t="shared" ca="1" si="70"/>
        <v>0</v>
      </c>
      <c r="AG123" s="7">
        <f t="shared" ca="1" si="71"/>
        <v>633.20152746444455</v>
      </c>
      <c r="AH123" s="48"/>
      <c r="AI123" s="30"/>
      <c r="AJ123" s="7">
        <f t="shared" ca="1" si="78"/>
        <v>0</v>
      </c>
      <c r="AK123" s="7">
        <f t="shared" ca="1" si="48"/>
        <v>0</v>
      </c>
      <c r="AL123" s="32">
        <f t="shared" ca="1" si="49"/>
        <v>26.195215627473541</v>
      </c>
      <c r="AM123" s="158">
        <f t="shared" ca="1" si="72"/>
        <v>2.3142072357354619</v>
      </c>
      <c r="AN123" s="7">
        <f t="shared" ca="1" si="79"/>
        <v>28.509422863209004</v>
      </c>
      <c r="AO123" s="7">
        <f t="shared" ca="1" si="50"/>
        <v>0</v>
      </c>
      <c r="AP123" s="7">
        <f t="shared" ca="1" si="51"/>
        <v>0</v>
      </c>
      <c r="AQ123" s="7">
        <f t="shared" ca="1" si="80"/>
        <v>0</v>
      </c>
      <c r="AR123" s="143">
        <f t="shared" ca="1" si="73"/>
        <v>-0.14256565592919007</v>
      </c>
      <c r="AS123" s="167">
        <f t="shared" ca="1" si="81"/>
        <v>-661.85351598358272</v>
      </c>
    </row>
    <row r="124" spans="1:45">
      <c r="A124" s="35">
        <f t="shared" si="74"/>
        <v>117</v>
      </c>
      <c r="B124" s="25">
        <f t="shared" si="75"/>
        <v>48487</v>
      </c>
      <c r="C124" s="34">
        <f t="shared" ca="1" si="41"/>
        <v>21.416667</v>
      </c>
      <c r="D124" s="26">
        <f t="shared" ca="1" si="42"/>
        <v>71.416667000000004</v>
      </c>
      <c r="E124" s="35">
        <f t="shared" ca="1" si="43"/>
        <v>257</v>
      </c>
      <c r="F124" s="25">
        <f t="shared" ca="1" si="52"/>
        <v>48458</v>
      </c>
      <c r="G124" s="25">
        <f t="shared" ca="1" si="53"/>
        <v>48335</v>
      </c>
      <c r="H124" s="41">
        <f t="shared" ca="1" si="54"/>
        <v>1</v>
      </c>
      <c r="I124" s="41">
        <f t="shared" ca="1" si="55"/>
        <v>0</v>
      </c>
      <c r="J124" s="41">
        <f t="shared" ca="1" si="56"/>
        <v>0</v>
      </c>
      <c r="K124" s="41">
        <f t="shared" ca="1" si="57"/>
        <v>0</v>
      </c>
      <c r="L124" s="169">
        <f t="shared" si="44"/>
        <v>1.6091468000169054</v>
      </c>
      <c r="M124" s="101">
        <f t="shared" si="45"/>
        <v>2033</v>
      </c>
      <c r="N124" s="29">
        <f t="shared" ca="1" si="46"/>
        <v>877000</v>
      </c>
      <c r="O124" s="109">
        <f t="shared" ca="1" si="47"/>
        <v>0</v>
      </c>
      <c r="P124" s="7">
        <f t="shared" ca="1" si="58"/>
        <v>0</v>
      </c>
      <c r="Q124" s="7">
        <f t="shared" ca="1" si="59"/>
        <v>877000</v>
      </c>
      <c r="R124" s="30"/>
      <c r="S124" s="30"/>
      <c r="T124" s="30">
        <f t="shared" ca="1" si="60"/>
        <v>0</v>
      </c>
      <c r="U124" s="32">
        <f t="shared" ca="1" si="61"/>
        <v>0</v>
      </c>
      <c r="V124" s="32">
        <f t="shared" ca="1" si="62"/>
        <v>53.420584593003419</v>
      </c>
      <c r="W124" s="32">
        <f t="shared" ca="1" si="63"/>
        <v>3218.2936000338109</v>
      </c>
      <c r="X124" s="32">
        <f t="shared" ca="1" si="64"/>
        <v>3218.2936000338109</v>
      </c>
      <c r="Y124" s="7">
        <f t="shared" ca="1" si="65"/>
        <v>0</v>
      </c>
      <c r="Z124" s="7">
        <f t="shared" ca="1" si="66"/>
        <v>0</v>
      </c>
      <c r="AA124" s="133">
        <f t="shared" ca="1" si="67"/>
        <v>0.4858763495741435</v>
      </c>
      <c r="AB124" s="52">
        <f t="shared" ca="1" si="68"/>
        <v>1.4664364403057517E-3</v>
      </c>
      <c r="AC124" s="53">
        <f t="shared" ca="1" si="69"/>
        <v>5.1430128318229462E-3</v>
      </c>
      <c r="AD124" s="52">
        <f t="shared" ca="1" si="76"/>
        <v>7.1724194941064881E-4</v>
      </c>
      <c r="AE124" s="54">
        <f t="shared" ca="1" si="77"/>
        <v>2.5117864504847535E-3</v>
      </c>
      <c r="AF124" s="7">
        <f t="shared" ca="1" si="70"/>
        <v>0</v>
      </c>
      <c r="AG124" s="7">
        <f t="shared" ca="1" si="71"/>
        <v>629.02118963313899</v>
      </c>
      <c r="AH124" s="48"/>
      <c r="AI124" s="30"/>
      <c r="AJ124" s="7">
        <f t="shared" ca="1" si="78"/>
        <v>0</v>
      </c>
      <c r="AK124" s="7">
        <f t="shared" ca="1" si="48"/>
        <v>0</v>
      </c>
      <c r="AL124" s="32">
        <f t="shared" ca="1" si="49"/>
        <v>26.128295218955056</v>
      </c>
      <c r="AM124" s="158">
        <f t="shared" ca="1" si="72"/>
        <v>2.3082951754640653</v>
      </c>
      <c r="AN124" s="7">
        <f t="shared" ca="1" si="79"/>
        <v>28.43659039441912</v>
      </c>
      <c r="AO124" s="7">
        <f t="shared" ca="1" si="50"/>
        <v>0</v>
      </c>
      <c r="AP124" s="7">
        <f t="shared" ca="1" si="51"/>
        <v>0</v>
      </c>
      <c r="AQ124" s="7">
        <f t="shared" ca="1" si="80"/>
        <v>0</v>
      </c>
      <c r="AR124" s="143">
        <f t="shared" ca="1" si="73"/>
        <v>-0.14220144621734174</v>
      </c>
      <c r="AS124" s="167">
        <f t="shared" ca="1" si="81"/>
        <v>-657.59998147377541</v>
      </c>
    </row>
    <row r="125" spans="1:45">
      <c r="A125" s="35">
        <f t="shared" si="74"/>
        <v>118</v>
      </c>
      <c r="B125" s="25">
        <f t="shared" si="75"/>
        <v>48518</v>
      </c>
      <c r="C125" s="34">
        <f t="shared" ca="1" si="41"/>
        <v>21.5</v>
      </c>
      <c r="D125" s="26">
        <f t="shared" ca="1" si="42"/>
        <v>71.5</v>
      </c>
      <c r="E125" s="35">
        <f t="shared" ca="1" si="43"/>
        <v>258</v>
      </c>
      <c r="F125" s="25">
        <f t="shared" ca="1" si="52"/>
        <v>48488</v>
      </c>
      <c r="G125" s="25">
        <f t="shared" ca="1" si="53"/>
        <v>48335</v>
      </c>
      <c r="H125" s="41">
        <f t="shared" ca="1" si="54"/>
        <v>1</v>
      </c>
      <c r="I125" s="41">
        <f t="shared" ca="1" si="55"/>
        <v>0</v>
      </c>
      <c r="J125" s="41">
        <f t="shared" ca="1" si="56"/>
        <v>0</v>
      </c>
      <c r="K125" s="41">
        <f t="shared" ca="1" si="57"/>
        <v>0</v>
      </c>
      <c r="L125" s="169">
        <f t="shared" si="44"/>
        <v>1.6157026632662359</v>
      </c>
      <c r="M125" s="101">
        <f t="shared" si="45"/>
        <v>2033</v>
      </c>
      <c r="N125" s="29">
        <f t="shared" ca="1" si="46"/>
        <v>877000</v>
      </c>
      <c r="O125" s="109">
        <f t="shared" ca="1" si="47"/>
        <v>0</v>
      </c>
      <c r="P125" s="7">
        <f t="shared" ca="1" si="58"/>
        <v>0</v>
      </c>
      <c r="Q125" s="7">
        <f t="shared" ca="1" si="59"/>
        <v>877000</v>
      </c>
      <c r="R125" s="30"/>
      <c r="S125" s="30"/>
      <c r="T125" s="30">
        <f t="shared" ca="1" si="60"/>
        <v>0</v>
      </c>
      <c r="U125" s="32">
        <f t="shared" ca="1" si="61"/>
        <v>0</v>
      </c>
      <c r="V125" s="32">
        <f t="shared" ca="1" si="62"/>
        <v>53.638226667230171</v>
      </c>
      <c r="W125" s="32">
        <f t="shared" ca="1" si="63"/>
        <v>3231.4053265324719</v>
      </c>
      <c r="X125" s="32">
        <f t="shared" ca="1" si="64"/>
        <v>3231.4053265324719</v>
      </c>
      <c r="Y125" s="7">
        <f t="shared" ca="1" si="65"/>
        <v>0</v>
      </c>
      <c r="Z125" s="7">
        <f t="shared" ca="1" si="66"/>
        <v>0</v>
      </c>
      <c r="AA125" s="133">
        <f t="shared" ca="1" si="67"/>
        <v>0.4826686389206416</v>
      </c>
      <c r="AB125" s="52">
        <f t="shared" ca="1" si="68"/>
        <v>1.4664364403057517E-3</v>
      </c>
      <c r="AC125" s="53">
        <f t="shared" ca="1" si="69"/>
        <v>5.1430128318229462E-3</v>
      </c>
      <c r="AD125" s="52">
        <f t="shared" ca="1" si="76"/>
        <v>7.1250678449825999E-4</v>
      </c>
      <c r="AE125" s="54">
        <f t="shared" ca="1" si="77"/>
        <v>2.495203869003676E-3</v>
      </c>
      <c r="AF125" s="7">
        <f t="shared" ca="1" si="70"/>
        <v>0</v>
      </c>
      <c r="AG125" s="7">
        <f t="shared" ca="1" si="71"/>
        <v>624.86845000497397</v>
      </c>
      <c r="AH125" s="48"/>
      <c r="AI125" s="30"/>
      <c r="AJ125" s="7">
        <f t="shared" ca="1" si="78"/>
        <v>0</v>
      </c>
      <c r="AK125" s="7">
        <f t="shared" ca="1" si="48"/>
        <v>0</v>
      </c>
      <c r="AL125" s="32">
        <f t="shared" ca="1" si="49"/>
        <v>26.061545770704271</v>
      </c>
      <c r="AM125" s="158">
        <f t="shared" ca="1" si="72"/>
        <v>2.3023982186182015</v>
      </c>
      <c r="AN125" s="7">
        <f t="shared" ca="1" si="79"/>
        <v>28.363943989322472</v>
      </c>
      <c r="AO125" s="7">
        <f t="shared" ca="1" si="50"/>
        <v>0</v>
      </c>
      <c r="AP125" s="7">
        <f t="shared" ca="1" si="51"/>
        <v>0</v>
      </c>
      <c r="AQ125" s="7">
        <f t="shared" ca="1" si="80"/>
        <v>0</v>
      </c>
      <c r="AR125" s="143">
        <f t="shared" ca="1" si="73"/>
        <v>-0.14183816694496942</v>
      </c>
      <c r="AS125" s="167">
        <f t="shared" ca="1" si="81"/>
        <v>-653.37423216124137</v>
      </c>
    </row>
    <row r="126" spans="1:45">
      <c r="A126" s="35">
        <f t="shared" si="74"/>
        <v>119</v>
      </c>
      <c r="B126" s="25">
        <f t="shared" si="75"/>
        <v>48548</v>
      </c>
      <c r="C126" s="34">
        <f t="shared" ca="1" si="41"/>
        <v>21.583334000000001</v>
      </c>
      <c r="D126" s="26">
        <f t="shared" ca="1" si="42"/>
        <v>71.583334000000008</v>
      </c>
      <c r="E126" s="35">
        <f t="shared" ca="1" si="43"/>
        <v>259</v>
      </c>
      <c r="F126" s="25">
        <f t="shared" ca="1" si="52"/>
        <v>48519</v>
      </c>
      <c r="G126" s="25">
        <f t="shared" ca="1" si="53"/>
        <v>48335</v>
      </c>
      <c r="H126" s="41">
        <f t="shared" ca="1" si="54"/>
        <v>1</v>
      </c>
      <c r="I126" s="41">
        <f t="shared" ca="1" si="55"/>
        <v>0</v>
      </c>
      <c r="J126" s="41">
        <f t="shared" ca="1" si="56"/>
        <v>0</v>
      </c>
      <c r="K126" s="41">
        <f t="shared" ca="1" si="57"/>
        <v>0</v>
      </c>
      <c r="L126" s="169">
        <f t="shared" si="44"/>
        <v>1.6222852359139528</v>
      </c>
      <c r="M126" s="101">
        <f t="shared" si="45"/>
        <v>2033</v>
      </c>
      <c r="N126" s="29">
        <f t="shared" ca="1" si="46"/>
        <v>877000</v>
      </c>
      <c r="O126" s="109">
        <f t="shared" ca="1" si="47"/>
        <v>0</v>
      </c>
      <c r="P126" s="7">
        <f t="shared" ca="1" si="58"/>
        <v>0</v>
      </c>
      <c r="Q126" s="7">
        <f t="shared" ca="1" si="59"/>
        <v>877000</v>
      </c>
      <c r="R126" s="30"/>
      <c r="S126" s="30"/>
      <c r="T126" s="30">
        <f t="shared" ca="1" si="60"/>
        <v>0</v>
      </c>
      <c r="U126" s="32">
        <f t="shared" ca="1" si="61"/>
        <v>0</v>
      </c>
      <c r="V126" s="32">
        <f t="shared" ca="1" si="62"/>
        <v>53.856755442207863</v>
      </c>
      <c r="W126" s="32">
        <f t="shared" ca="1" si="63"/>
        <v>3244.5704718279057</v>
      </c>
      <c r="X126" s="32">
        <f t="shared" ca="1" si="64"/>
        <v>3244.5704718279057</v>
      </c>
      <c r="Y126" s="7">
        <f t="shared" ca="1" si="65"/>
        <v>0</v>
      </c>
      <c r="Z126" s="7">
        <f t="shared" ca="1" si="66"/>
        <v>0</v>
      </c>
      <c r="AA126" s="133">
        <f t="shared" ca="1" si="67"/>
        <v>0.47948210527574608</v>
      </c>
      <c r="AB126" s="52">
        <f t="shared" ca="1" si="68"/>
        <v>1.4664364403057517E-3</v>
      </c>
      <c r="AC126" s="53">
        <f t="shared" ca="1" si="69"/>
        <v>5.1430128318229462E-3</v>
      </c>
      <c r="AD126" s="52">
        <f t="shared" ca="1" si="76"/>
        <v>7.078028807060079E-4</v>
      </c>
      <c r="AE126" s="54">
        <f t="shared" ca="1" si="77"/>
        <v>2.4787307641895035E-3</v>
      </c>
      <c r="AF126" s="7">
        <f t="shared" ca="1" si="70"/>
        <v>0</v>
      </c>
      <c r="AG126" s="7">
        <f t="shared" ca="1" si="71"/>
        <v>620.74312637916898</v>
      </c>
      <c r="AH126" s="48"/>
      <c r="AI126" s="30"/>
      <c r="AJ126" s="7">
        <f t="shared" ca="1" si="78"/>
        <v>0</v>
      </c>
      <c r="AK126" s="7">
        <f t="shared" ca="1" si="48"/>
        <v>0</v>
      </c>
      <c r="AL126" s="32">
        <f t="shared" ca="1" si="49"/>
        <v>25.994966845972325</v>
      </c>
      <c r="AM126" s="158">
        <f t="shared" ca="1" si="72"/>
        <v>2.296516326613443</v>
      </c>
      <c r="AN126" s="7">
        <f t="shared" ca="1" si="79"/>
        <v>28.291483172585767</v>
      </c>
      <c r="AO126" s="7">
        <f t="shared" ca="1" si="50"/>
        <v>0</v>
      </c>
      <c r="AP126" s="7">
        <f t="shared" ca="1" si="51"/>
        <v>0</v>
      </c>
      <c r="AQ126" s="7">
        <f t="shared" ca="1" si="80"/>
        <v>0</v>
      </c>
      <c r="AR126" s="143">
        <f t="shared" ca="1" si="73"/>
        <v>-0.14147581573509752</v>
      </c>
      <c r="AS126" s="167">
        <f t="shared" ca="1" si="81"/>
        <v>-649.17608536748992</v>
      </c>
    </row>
    <row r="127" spans="1:45">
      <c r="A127" s="35">
        <f t="shared" si="74"/>
        <v>120</v>
      </c>
      <c r="B127" s="25">
        <f t="shared" si="75"/>
        <v>48579</v>
      </c>
      <c r="C127" s="34">
        <f t="shared" ca="1" si="41"/>
        <v>21.666667</v>
      </c>
      <c r="D127" s="26">
        <f t="shared" ref="D127:D190" ca="1" si="82">Age+C127</f>
        <v>71.666667000000004</v>
      </c>
      <c r="E127" s="35">
        <f t="shared" ca="1" si="43"/>
        <v>260</v>
      </c>
      <c r="F127" s="25">
        <f t="shared" ca="1" si="52"/>
        <v>48549</v>
      </c>
      <c r="G127" s="25">
        <f t="shared" ca="1" si="53"/>
        <v>48335</v>
      </c>
      <c r="H127" s="41">
        <f t="shared" ca="1" si="54"/>
        <v>1</v>
      </c>
      <c r="I127" s="41">
        <f t="shared" ca="1" si="55"/>
        <v>0</v>
      </c>
      <c r="J127" s="41">
        <f t="shared" ca="1" si="56"/>
        <v>0</v>
      </c>
      <c r="K127" s="41">
        <f t="shared" ca="1" si="57"/>
        <v>0</v>
      </c>
      <c r="L127" s="169">
        <f t="shared" si="44"/>
        <v>1.6288946267774513</v>
      </c>
      <c r="M127" s="101">
        <f t="shared" si="45"/>
        <v>2033</v>
      </c>
      <c r="N127" s="29">
        <f t="shared" ca="1" si="46"/>
        <v>877000</v>
      </c>
      <c r="O127" s="109">
        <f t="shared" ca="1" si="47"/>
        <v>0</v>
      </c>
      <c r="P127" s="7">
        <f t="shared" ca="1" si="58"/>
        <v>0</v>
      </c>
      <c r="Q127" s="7">
        <f t="shared" ca="1" si="59"/>
        <v>877000</v>
      </c>
      <c r="R127" s="30"/>
      <c r="S127" s="30"/>
      <c r="T127" s="30">
        <f t="shared" ca="1" si="60"/>
        <v>0</v>
      </c>
      <c r="U127" s="32">
        <f t="shared" ca="1" si="61"/>
        <v>0</v>
      </c>
      <c r="V127" s="32">
        <f t="shared" ca="1" si="62"/>
        <v>54.076174530465096</v>
      </c>
      <c r="W127" s="32">
        <f t="shared" ca="1" si="63"/>
        <v>3257.7892535549026</v>
      </c>
      <c r="X127" s="32">
        <f t="shared" ca="1" si="64"/>
        <v>3257.7892535549026</v>
      </c>
      <c r="Y127" s="7">
        <f t="shared" ca="1" si="65"/>
        <v>0</v>
      </c>
      <c r="Z127" s="7">
        <f t="shared" ca="1" si="66"/>
        <v>0</v>
      </c>
      <c r="AA127" s="133">
        <f t="shared" ca="1" si="67"/>
        <v>0.47631660883080779</v>
      </c>
      <c r="AB127" s="52">
        <f t="shared" ca="1" si="68"/>
        <v>1.4664364403057517E-3</v>
      </c>
      <c r="AC127" s="53">
        <f t="shared" ca="1" si="69"/>
        <v>5.1430128318229462E-3</v>
      </c>
      <c r="AD127" s="52">
        <f t="shared" ca="1" si="76"/>
        <v>7.0313003165087273E-4</v>
      </c>
      <c r="AE127" s="54">
        <f t="shared" ca="1" si="77"/>
        <v>2.4623664132874226E-3</v>
      </c>
      <c r="AF127" s="7">
        <f t="shared" ca="1" si="70"/>
        <v>0</v>
      </c>
      <c r="AG127" s="7">
        <f t="shared" ca="1" si="71"/>
        <v>616.64503775781543</v>
      </c>
      <c r="AH127" s="48"/>
      <c r="AI127" s="30"/>
      <c r="AJ127" s="7">
        <f t="shared" ca="1" si="78"/>
        <v>0</v>
      </c>
      <c r="AK127" s="7">
        <f t="shared" ca="1" si="48"/>
        <v>0</v>
      </c>
      <c r="AL127" s="32">
        <f t="shared" ca="1" si="49"/>
        <v>25.928558009126085</v>
      </c>
      <c r="AM127" s="158">
        <f t="shared" ca="1" si="72"/>
        <v>2.2906494609639316</v>
      </c>
      <c r="AN127" s="7">
        <f t="shared" ca="1" si="79"/>
        <v>28.219207470090016</v>
      </c>
      <c r="AO127" s="7">
        <f t="shared" ca="1" si="50"/>
        <v>0</v>
      </c>
      <c r="AP127" s="7">
        <f t="shared" ca="1" si="51"/>
        <v>0</v>
      </c>
      <c r="AQ127" s="7">
        <f t="shared" ca="1" si="80"/>
        <v>0</v>
      </c>
      <c r="AR127" s="143">
        <f t="shared" ca="1" si="73"/>
        <v>-0.14111439021682276</v>
      </c>
      <c r="AS127" s="167">
        <f t="shared" ca="1" si="81"/>
        <v>-645.00535961812227</v>
      </c>
    </row>
    <row r="128" spans="1:45">
      <c r="A128" s="35">
        <f t="shared" si="74"/>
        <v>121</v>
      </c>
      <c r="B128" s="25">
        <f t="shared" si="75"/>
        <v>48610</v>
      </c>
      <c r="C128" s="34">
        <f t="shared" ca="1" si="41"/>
        <v>21.75</v>
      </c>
      <c r="D128" s="26">
        <f t="shared" ca="1" si="82"/>
        <v>71.75</v>
      </c>
      <c r="E128" s="35">
        <f t="shared" ca="1" si="43"/>
        <v>261</v>
      </c>
      <c r="F128" s="25">
        <f t="shared" ca="1" si="52"/>
        <v>48580</v>
      </c>
      <c r="G128" s="25">
        <f t="shared" ca="1" si="53"/>
        <v>48335</v>
      </c>
      <c r="H128" s="41">
        <f t="shared" ca="1" si="54"/>
        <v>1</v>
      </c>
      <c r="I128" s="41">
        <f t="shared" ca="1" si="55"/>
        <v>0</v>
      </c>
      <c r="J128" s="41">
        <f t="shared" ca="1" si="56"/>
        <v>0</v>
      </c>
      <c r="K128" s="41">
        <f t="shared" ca="1" si="57"/>
        <v>0</v>
      </c>
      <c r="L128" s="169">
        <f t="shared" si="44"/>
        <v>1.6355309451174624</v>
      </c>
      <c r="M128" s="101">
        <f t="shared" si="45"/>
        <v>2033</v>
      </c>
      <c r="N128" s="29">
        <f t="shared" ca="1" si="46"/>
        <v>877000</v>
      </c>
      <c r="O128" s="109">
        <f t="shared" ca="1" si="47"/>
        <v>0</v>
      </c>
      <c r="P128" s="7">
        <f t="shared" ca="1" si="58"/>
        <v>0</v>
      </c>
      <c r="Q128" s="7">
        <f t="shared" ca="1" si="59"/>
        <v>877000</v>
      </c>
      <c r="R128" s="30"/>
      <c r="S128" s="30"/>
      <c r="T128" s="30">
        <f t="shared" ca="1" si="60"/>
        <v>0</v>
      </c>
      <c r="U128" s="32">
        <f t="shared" ca="1" si="61"/>
        <v>0</v>
      </c>
      <c r="V128" s="32">
        <f t="shared" ca="1" si="62"/>
        <v>54.296487559248376</v>
      </c>
      <c r="W128" s="32">
        <f t="shared" ca="1" si="63"/>
        <v>3271.0618902349247</v>
      </c>
      <c r="X128" s="32">
        <f t="shared" ca="1" si="64"/>
        <v>3271.0618902349247</v>
      </c>
      <c r="Y128" s="7">
        <f t="shared" ca="1" si="65"/>
        <v>0</v>
      </c>
      <c r="Z128" s="7">
        <f t="shared" ca="1" si="66"/>
        <v>0</v>
      </c>
      <c r="AA128" s="133">
        <f t="shared" ca="1" si="67"/>
        <v>0.47317201070018122</v>
      </c>
      <c r="AB128" s="52">
        <f t="shared" ca="1" si="68"/>
        <v>1.4664364403057517E-3</v>
      </c>
      <c r="AC128" s="53">
        <f t="shared" ca="1" si="69"/>
        <v>5.1430128318229462E-3</v>
      </c>
      <c r="AD128" s="52">
        <f t="shared" ca="1" si="76"/>
        <v>6.9848803231235693E-4</v>
      </c>
      <c r="AE128" s="54">
        <f t="shared" ca="1" si="77"/>
        <v>2.446110098314178E-3</v>
      </c>
      <c r="AF128" s="7">
        <f t="shared" ca="1" si="70"/>
        <v>0</v>
      </c>
      <c r="AG128" s="7">
        <f t="shared" ca="1" si="71"/>
        <v>612.57400433793703</v>
      </c>
      <c r="AH128" s="48"/>
      <c r="AI128" s="30"/>
      <c r="AJ128" s="7">
        <f t="shared" ca="1" si="78"/>
        <v>0</v>
      </c>
      <c r="AK128" s="7">
        <f t="shared" ca="1" si="48"/>
        <v>0</v>
      </c>
      <c r="AL128" s="32">
        <f t="shared" ca="1" si="49"/>
        <v>25.862318825645332</v>
      </c>
      <c r="AM128" s="158">
        <f t="shared" ca="1" si="72"/>
        <v>2.2847975832821312</v>
      </c>
      <c r="AN128" s="7">
        <f t="shared" ca="1" si="79"/>
        <v>28.147116408927463</v>
      </c>
      <c r="AO128" s="7">
        <f t="shared" ca="1" si="50"/>
        <v>0</v>
      </c>
      <c r="AP128" s="7">
        <f t="shared" ca="1" si="51"/>
        <v>0</v>
      </c>
      <c r="AQ128" s="7">
        <f t="shared" ca="1" si="80"/>
        <v>0</v>
      </c>
      <c r="AR128" s="143">
        <f t="shared" ca="1" si="73"/>
        <v>-0.14521629978571371</v>
      </c>
      <c r="AS128" s="167">
        <f t="shared" ca="1" si="81"/>
        <v>-640.86633704665019</v>
      </c>
    </row>
    <row r="129" spans="1:45">
      <c r="A129" s="35">
        <f t="shared" si="74"/>
        <v>122</v>
      </c>
      <c r="B129" s="25">
        <f t="shared" si="75"/>
        <v>48638</v>
      </c>
      <c r="C129" s="34">
        <f t="shared" ca="1" si="41"/>
        <v>21.833334000000001</v>
      </c>
      <c r="D129" s="26">
        <f t="shared" ca="1" si="82"/>
        <v>71.833334000000008</v>
      </c>
      <c r="E129" s="35">
        <f t="shared" ca="1" si="43"/>
        <v>262</v>
      </c>
      <c r="F129" s="25">
        <f t="shared" ca="1" si="52"/>
        <v>48611</v>
      </c>
      <c r="G129" s="25">
        <f t="shared" ca="1" si="53"/>
        <v>48335</v>
      </c>
      <c r="H129" s="41">
        <f t="shared" ca="1" si="54"/>
        <v>1</v>
      </c>
      <c r="I129" s="41">
        <f t="shared" ca="1" si="55"/>
        <v>0</v>
      </c>
      <c r="J129" s="41">
        <f t="shared" ca="1" si="56"/>
        <v>0</v>
      </c>
      <c r="K129" s="41">
        <f t="shared" ca="1" si="57"/>
        <v>0</v>
      </c>
      <c r="L129" s="169">
        <f t="shared" si="44"/>
        <v>1.6421943006398583</v>
      </c>
      <c r="M129" s="101">
        <f t="shared" si="45"/>
        <v>2033</v>
      </c>
      <c r="N129" s="29">
        <f t="shared" ca="1" si="46"/>
        <v>877000</v>
      </c>
      <c r="O129" s="109">
        <f t="shared" ca="1" si="47"/>
        <v>0</v>
      </c>
      <c r="P129" s="7">
        <f t="shared" ca="1" si="58"/>
        <v>0</v>
      </c>
      <c r="Q129" s="7">
        <f t="shared" ca="1" si="59"/>
        <v>877000</v>
      </c>
      <c r="R129" s="30"/>
      <c r="S129" s="30"/>
      <c r="T129" s="30">
        <f t="shared" ca="1" si="60"/>
        <v>0</v>
      </c>
      <c r="U129" s="32">
        <f t="shared" ca="1" si="61"/>
        <v>0</v>
      </c>
      <c r="V129" s="32">
        <f t="shared" ca="1" si="62"/>
        <v>54.517698170582079</v>
      </c>
      <c r="W129" s="32">
        <f t="shared" ca="1" si="63"/>
        <v>3284.3886012797166</v>
      </c>
      <c r="X129" s="32">
        <f t="shared" ca="1" si="64"/>
        <v>3284.3886012797166</v>
      </c>
      <c r="Y129" s="7">
        <f t="shared" ca="1" si="65"/>
        <v>0</v>
      </c>
      <c r="Z129" s="7">
        <f t="shared" ca="1" si="66"/>
        <v>0</v>
      </c>
      <c r="AA129" s="133">
        <f t="shared" ca="1" si="67"/>
        <v>0.47004817291513118</v>
      </c>
      <c r="AB129" s="52">
        <f t="shared" ca="1" si="68"/>
        <v>1.4664364403057517E-3</v>
      </c>
      <c r="AC129" s="53">
        <f t="shared" ca="1" si="69"/>
        <v>5.1430128318229462E-3</v>
      </c>
      <c r="AD129" s="52">
        <f t="shared" ca="1" si="76"/>
        <v>6.9387667902348876E-4</v>
      </c>
      <c r="AE129" s="54">
        <f t="shared" ca="1" si="77"/>
        <v>2.4299611060265756E-3</v>
      </c>
      <c r="AF129" s="7">
        <f t="shared" ca="1" si="70"/>
        <v>0</v>
      </c>
      <c r="AG129" s="7">
        <f t="shared" ca="1" si="71"/>
        <v>608.52984750359963</v>
      </c>
      <c r="AH129" s="48"/>
      <c r="AI129" s="30"/>
      <c r="AJ129" s="7">
        <f t="shared" ca="1" si="78"/>
        <v>0</v>
      </c>
      <c r="AK129" s="7">
        <f t="shared" ca="1" si="48"/>
        <v>0</v>
      </c>
      <c r="AL129" s="32">
        <f t="shared" ca="1" si="49"/>
        <v>25.796248862119914</v>
      </c>
      <c r="AM129" s="158">
        <f t="shared" ca="1" si="72"/>
        <v>2.2789606552785711</v>
      </c>
      <c r="AN129" s="7">
        <f t="shared" ca="1" si="79"/>
        <v>28.075209517398484</v>
      </c>
      <c r="AO129" s="7">
        <f t="shared" ca="1" si="50"/>
        <v>0</v>
      </c>
      <c r="AP129" s="7">
        <f t="shared" ca="1" si="51"/>
        <v>0</v>
      </c>
      <c r="AQ129" s="7">
        <f t="shared" ca="1" si="80"/>
        <v>0</v>
      </c>
      <c r="AR129" s="143">
        <f t="shared" ca="1" si="73"/>
        <v>-0.14484531852549415</v>
      </c>
      <c r="AS129" s="167">
        <f t="shared" ca="1" si="81"/>
        <v>-636.7499023395236</v>
      </c>
    </row>
    <row r="130" spans="1:45">
      <c r="A130" s="35">
        <f t="shared" si="74"/>
        <v>123</v>
      </c>
      <c r="B130" s="25">
        <f t="shared" si="75"/>
        <v>48669</v>
      </c>
      <c r="C130" s="34">
        <f t="shared" ca="1" si="41"/>
        <v>21.916667</v>
      </c>
      <c r="D130" s="26">
        <f t="shared" ca="1" si="82"/>
        <v>71.916667000000004</v>
      </c>
      <c r="E130" s="35">
        <f t="shared" ca="1" si="43"/>
        <v>263</v>
      </c>
      <c r="F130" s="25">
        <f t="shared" ca="1" si="52"/>
        <v>48639</v>
      </c>
      <c r="G130" s="25">
        <f t="shared" ca="1" si="53"/>
        <v>48335</v>
      </c>
      <c r="H130" s="41">
        <f t="shared" ca="1" si="54"/>
        <v>1</v>
      </c>
      <c r="I130" s="41">
        <f t="shared" ca="1" si="55"/>
        <v>0</v>
      </c>
      <c r="J130" s="41">
        <f t="shared" ca="1" si="56"/>
        <v>0</v>
      </c>
      <c r="K130" s="41">
        <f t="shared" ca="1" si="57"/>
        <v>0</v>
      </c>
      <c r="L130" s="169">
        <f t="shared" si="44"/>
        <v>1.6488848034974668</v>
      </c>
      <c r="M130" s="101">
        <f t="shared" si="45"/>
        <v>2033</v>
      </c>
      <c r="N130" s="29">
        <f t="shared" ca="1" si="46"/>
        <v>877000</v>
      </c>
      <c r="O130" s="109">
        <f t="shared" ca="1" si="47"/>
        <v>0</v>
      </c>
      <c r="P130" s="7">
        <f t="shared" ca="1" si="58"/>
        <v>0</v>
      </c>
      <c r="Q130" s="7">
        <f t="shared" ca="1" si="59"/>
        <v>877000</v>
      </c>
      <c r="R130" s="30"/>
      <c r="S130" s="30"/>
      <c r="T130" s="30">
        <f t="shared" ca="1" si="60"/>
        <v>0</v>
      </c>
      <c r="U130" s="32">
        <f t="shared" ca="1" si="61"/>
        <v>0</v>
      </c>
      <c r="V130" s="32">
        <f t="shared" ca="1" si="62"/>
        <v>54.739810021328609</v>
      </c>
      <c r="W130" s="32">
        <f t="shared" ca="1" si="63"/>
        <v>3297.7696069949334</v>
      </c>
      <c r="X130" s="32">
        <f t="shared" ca="1" si="64"/>
        <v>3297.7696069949334</v>
      </c>
      <c r="Y130" s="7">
        <f t="shared" ca="1" si="65"/>
        <v>0</v>
      </c>
      <c r="Z130" s="7">
        <f t="shared" ca="1" si="66"/>
        <v>0</v>
      </c>
      <c r="AA130" s="133">
        <f t="shared" ca="1" si="67"/>
        <v>0.46694495841777911</v>
      </c>
      <c r="AB130" s="52">
        <f t="shared" ca="1" si="68"/>
        <v>1.4664364403057517E-3</v>
      </c>
      <c r="AC130" s="53">
        <f t="shared" ca="1" si="69"/>
        <v>5.1430128318229462E-3</v>
      </c>
      <c r="AD130" s="52">
        <f t="shared" ca="1" si="76"/>
        <v>6.8929576946188747E-4</v>
      </c>
      <c r="AE130" s="54">
        <f t="shared" ca="1" si="77"/>
        <v>2.4139187278901871E-3</v>
      </c>
      <c r="AF130" s="7">
        <f t="shared" ca="1" si="70"/>
        <v>0</v>
      </c>
      <c r="AG130" s="7">
        <f t="shared" ca="1" si="71"/>
        <v>604.51238981807535</v>
      </c>
      <c r="AH130" s="48"/>
      <c r="AI130" s="30"/>
      <c r="AJ130" s="7">
        <f t="shared" ca="1" si="78"/>
        <v>0</v>
      </c>
      <c r="AK130" s="7">
        <f t="shared" ca="1" si="48"/>
        <v>0</v>
      </c>
      <c r="AL130" s="32">
        <f t="shared" ca="1" si="49"/>
        <v>25.730347686246901</v>
      </c>
      <c r="AM130" s="158">
        <f t="shared" ca="1" si="72"/>
        <v>2.2731386387615991</v>
      </c>
      <c r="AN130" s="7">
        <f t="shared" ca="1" si="79"/>
        <v>28.003486325008499</v>
      </c>
      <c r="AO130" s="7">
        <f t="shared" ca="1" si="50"/>
        <v>0</v>
      </c>
      <c r="AP130" s="7">
        <f t="shared" ca="1" si="51"/>
        <v>0</v>
      </c>
      <c r="AQ130" s="7">
        <f t="shared" ca="1" si="80"/>
        <v>0</v>
      </c>
      <c r="AR130" s="143">
        <f t="shared" ca="1" si="73"/>
        <v>-0.14447528500389373</v>
      </c>
      <c r="AS130" s="167">
        <f t="shared" ca="1" si="81"/>
        <v>-632.66035142808767</v>
      </c>
    </row>
    <row r="131" spans="1:45">
      <c r="A131" s="35">
        <f t="shared" si="74"/>
        <v>124</v>
      </c>
      <c r="B131" s="25">
        <f t="shared" si="75"/>
        <v>48699</v>
      </c>
      <c r="C131" s="34">
        <f t="shared" ca="1" si="41"/>
        <v>22</v>
      </c>
      <c r="D131" s="26">
        <f t="shared" ca="1" si="82"/>
        <v>72</v>
      </c>
      <c r="E131" s="35">
        <f t="shared" ca="1" si="43"/>
        <v>264</v>
      </c>
      <c r="F131" s="25">
        <f t="shared" ca="1" si="52"/>
        <v>48670</v>
      </c>
      <c r="G131" s="25">
        <f t="shared" ca="1" si="53"/>
        <v>48335</v>
      </c>
      <c r="H131" s="41">
        <f t="shared" ca="1" si="54"/>
        <v>0</v>
      </c>
      <c r="I131" s="41">
        <f t="shared" ca="1" si="55"/>
        <v>0</v>
      </c>
      <c r="J131" s="41">
        <f t="shared" ca="1" si="56"/>
        <v>0</v>
      </c>
      <c r="K131" s="41">
        <f t="shared" ca="1" si="57"/>
        <v>0</v>
      </c>
      <c r="L131" s="169">
        <f t="shared" si="44"/>
        <v>1.6556025642918921</v>
      </c>
      <c r="M131" s="101">
        <f t="shared" si="45"/>
        <v>2034</v>
      </c>
      <c r="N131" s="29">
        <f t="shared" ca="1" si="46"/>
        <v>877000</v>
      </c>
      <c r="O131" s="109">
        <f t="shared" ca="1" si="47"/>
        <v>49690</v>
      </c>
      <c r="P131" s="7">
        <f t="shared" ca="1" si="58"/>
        <v>0</v>
      </c>
      <c r="Q131" s="7">
        <f t="shared" ca="1" si="59"/>
        <v>877000</v>
      </c>
      <c r="R131" s="30"/>
      <c r="S131" s="30"/>
      <c r="T131" s="30">
        <f t="shared" ca="1" si="60"/>
        <v>49690</v>
      </c>
      <c r="U131" s="32">
        <f t="shared" ca="1" si="61"/>
        <v>0</v>
      </c>
      <c r="V131" s="32">
        <f t="shared" ca="1" si="62"/>
        <v>54.962826783248893</v>
      </c>
      <c r="W131" s="32">
        <f t="shared" ca="1" si="63"/>
        <v>3311.2051285837842</v>
      </c>
      <c r="X131" s="32">
        <f t="shared" ca="1" si="64"/>
        <v>3311.2051285837842</v>
      </c>
      <c r="Y131" s="7">
        <f t="shared" ca="1" si="65"/>
        <v>0</v>
      </c>
      <c r="Z131" s="7">
        <f t="shared" ca="1" si="66"/>
        <v>0</v>
      </c>
      <c r="AA131" s="133">
        <f t="shared" ca="1" si="67"/>
        <v>0.46380156938306372</v>
      </c>
      <c r="AB131" s="52">
        <f t="shared" ca="1" si="68"/>
        <v>1.5970198581496398E-3</v>
      </c>
      <c r="AC131" s="53">
        <f t="shared" ca="1" si="69"/>
        <v>5.1430128318229462E-3</v>
      </c>
      <c r="AD131" s="52">
        <f t="shared" ca="1" si="76"/>
        <v>7.4572037125605103E-4</v>
      </c>
      <c r="AE131" s="54">
        <f t="shared" ca="1" si="77"/>
        <v>2.3976686634593482E-3</v>
      </c>
      <c r="AF131" s="7">
        <f t="shared" ca="1" si="70"/>
        <v>0</v>
      </c>
      <c r="AG131" s="7">
        <f t="shared" ca="1" si="71"/>
        <v>653.99676559155671</v>
      </c>
      <c r="AH131" s="48"/>
      <c r="AI131" s="30"/>
      <c r="AJ131" s="7">
        <f t="shared" ca="1" si="78"/>
        <v>23046.299982644436</v>
      </c>
      <c r="AK131" s="7">
        <f t="shared" ca="1" si="48"/>
        <v>0</v>
      </c>
      <c r="AL131" s="32">
        <f t="shared" ca="1" si="49"/>
        <v>25.664614866827751</v>
      </c>
      <c r="AM131" s="158">
        <f t="shared" ca="1" si="72"/>
        <v>1538.2113683042007</v>
      </c>
      <c r="AN131" s="7">
        <f t="shared" ca="1" si="79"/>
        <v>1563.8759831710286</v>
      </c>
      <c r="AO131" s="7">
        <f t="shared" ca="1" si="50"/>
        <v>0</v>
      </c>
      <c r="AP131" s="7">
        <f t="shared" ca="1" si="51"/>
        <v>0</v>
      </c>
      <c r="AQ131" s="7">
        <f t="shared" ca="1" si="80"/>
        <v>0</v>
      </c>
      <c r="AR131" s="143">
        <f t="shared" ca="1" si="73"/>
        <v>-0.14410619679974299</v>
      </c>
      <c r="AS131" s="167">
        <f t="shared" ca="1" si="81"/>
        <v>-25264.316837603823</v>
      </c>
    </row>
    <row r="132" spans="1:45">
      <c r="A132" s="35">
        <f t="shared" si="74"/>
        <v>125</v>
      </c>
      <c r="B132" s="25">
        <f t="shared" si="75"/>
        <v>48730</v>
      </c>
      <c r="C132" s="34">
        <f t="shared" ca="1" si="41"/>
        <v>22</v>
      </c>
      <c r="D132" s="26">
        <f t="shared" ca="1" si="82"/>
        <v>72</v>
      </c>
      <c r="E132" s="35">
        <f t="shared" ca="1" si="43"/>
        <v>264</v>
      </c>
      <c r="F132" s="25">
        <f t="shared" ca="1" si="52"/>
        <v>48700</v>
      </c>
      <c r="G132" s="25">
        <f t="shared" ca="1" si="53"/>
        <v>48700</v>
      </c>
      <c r="H132" s="41">
        <f t="shared" ca="1" si="54"/>
        <v>0</v>
      </c>
      <c r="I132" s="41">
        <f t="shared" ca="1" si="55"/>
        <v>0</v>
      </c>
      <c r="J132" s="41">
        <f t="shared" ca="1" si="56"/>
        <v>0</v>
      </c>
      <c r="K132" s="41">
        <f t="shared" ca="1" si="57"/>
        <v>1</v>
      </c>
      <c r="L132" s="169">
        <f t="shared" si="44"/>
        <v>1.662347694075343</v>
      </c>
      <c r="M132" s="101">
        <f t="shared" si="45"/>
        <v>2034</v>
      </c>
      <c r="N132" s="29">
        <f t="shared" ca="1" si="46"/>
        <v>0</v>
      </c>
      <c r="O132" s="109">
        <f t="shared" ca="1" si="47"/>
        <v>0</v>
      </c>
      <c r="P132" s="7">
        <f t="shared" ca="1" si="58"/>
        <v>0</v>
      </c>
      <c r="Q132" s="7">
        <f t="shared" ca="1" si="59"/>
        <v>0</v>
      </c>
      <c r="R132" s="30"/>
      <c r="S132" s="30"/>
      <c r="T132" s="30">
        <f t="shared" ca="1" si="60"/>
        <v>0</v>
      </c>
      <c r="U132" s="32">
        <f t="shared" ca="1" si="61"/>
        <v>0</v>
      </c>
      <c r="V132" s="32">
        <f t="shared" ca="1" si="62"/>
        <v>0</v>
      </c>
      <c r="W132" s="32">
        <f t="shared" ca="1" si="63"/>
        <v>0</v>
      </c>
      <c r="X132" s="32">
        <f t="shared" ca="1" si="64"/>
        <v>0</v>
      </c>
      <c r="Y132" s="7">
        <f t="shared" ca="1" si="65"/>
        <v>0</v>
      </c>
      <c r="Z132" s="7">
        <f t="shared" ca="1" si="66"/>
        <v>0</v>
      </c>
      <c r="AA132" s="133">
        <f t="shared" ca="1" si="67"/>
        <v>0</v>
      </c>
      <c r="AB132" s="52">
        <f t="shared" ca="1" si="68"/>
        <v>0</v>
      </c>
      <c r="AC132" s="53">
        <f t="shared" ca="1" si="69"/>
        <v>0</v>
      </c>
      <c r="AD132" s="52">
        <f t="shared" ca="1" si="76"/>
        <v>0</v>
      </c>
      <c r="AE132" s="54">
        <f t="shared" ca="1" si="77"/>
        <v>0</v>
      </c>
      <c r="AF132" s="7">
        <f t="shared" ca="1" si="70"/>
        <v>0</v>
      </c>
      <c r="AG132" s="7">
        <f t="shared" ca="1" si="71"/>
        <v>0</v>
      </c>
      <c r="AH132" s="48"/>
      <c r="AI132" s="30"/>
      <c r="AJ132" s="7">
        <f t="shared" ca="1" si="78"/>
        <v>0</v>
      </c>
      <c r="AK132" s="7">
        <f t="shared" ca="1" si="48"/>
        <v>0</v>
      </c>
      <c r="AL132" s="32">
        <f t="shared" ca="1" si="49"/>
        <v>0</v>
      </c>
      <c r="AM132" s="158">
        <f t="shared" ca="1" si="72"/>
        <v>0</v>
      </c>
      <c r="AN132" s="7">
        <f t="shared" ca="1" si="79"/>
        <v>0</v>
      </c>
      <c r="AO132" s="7">
        <f t="shared" ca="1" si="50"/>
        <v>0</v>
      </c>
      <c r="AP132" s="7">
        <f t="shared" ca="1" si="51"/>
        <v>0</v>
      </c>
      <c r="AQ132" s="7">
        <f t="shared" ca="1" si="80"/>
        <v>0</v>
      </c>
      <c r="AR132" s="143">
        <f t="shared" ca="1" si="73"/>
        <v>0</v>
      </c>
      <c r="AS132" s="167">
        <f t="shared" ca="1" si="81"/>
        <v>0</v>
      </c>
    </row>
    <row r="133" spans="1:45">
      <c r="A133" s="35">
        <f t="shared" si="74"/>
        <v>126</v>
      </c>
      <c r="B133" s="25">
        <f t="shared" si="75"/>
        <v>48760</v>
      </c>
      <c r="C133" s="34">
        <f t="shared" ca="1" si="41"/>
        <v>22</v>
      </c>
      <c r="D133" s="26">
        <f t="shared" ca="1" si="82"/>
        <v>72</v>
      </c>
      <c r="E133" s="35">
        <f t="shared" ca="1" si="43"/>
        <v>264</v>
      </c>
      <c r="F133" s="25">
        <f t="shared" ca="1" si="52"/>
        <v>48700</v>
      </c>
      <c r="G133" s="25">
        <f t="shared" ca="1" si="53"/>
        <v>48700</v>
      </c>
      <c r="H133" s="41">
        <f t="shared" ca="1" si="54"/>
        <v>0</v>
      </c>
      <c r="I133" s="41">
        <f t="shared" ca="1" si="55"/>
        <v>0</v>
      </c>
      <c r="J133" s="41">
        <f t="shared" ca="1" si="56"/>
        <v>0</v>
      </c>
      <c r="K133" s="41">
        <f t="shared" ca="1" si="57"/>
        <v>0</v>
      </c>
      <c r="L133" s="169">
        <f t="shared" si="44"/>
        <v>1.6691203043524683</v>
      </c>
      <c r="M133" s="101">
        <f t="shared" si="45"/>
        <v>2034</v>
      </c>
      <c r="N133" s="29">
        <f t="shared" ca="1" si="46"/>
        <v>0</v>
      </c>
      <c r="O133" s="109">
        <f t="shared" ca="1" si="47"/>
        <v>0</v>
      </c>
      <c r="P133" s="7">
        <f t="shared" ca="1" si="58"/>
        <v>0</v>
      </c>
      <c r="Q133" s="7">
        <f t="shared" ca="1" si="59"/>
        <v>0</v>
      </c>
      <c r="R133" s="30"/>
      <c r="S133" s="30"/>
      <c r="T133" s="30">
        <f t="shared" ca="1" si="60"/>
        <v>0</v>
      </c>
      <c r="U133" s="32">
        <f t="shared" ca="1" si="61"/>
        <v>0</v>
      </c>
      <c r="V133" s="32">
        <f t="shared" ca="1" si="62"/>
        <v>0</v>
      </c>
      <c r="W133" s="32">
        <f t="shared" ca="1" si="63"/>
        <v>0</v>
      </c>
      <c r="X133" s="32">
        <f t="shared" ca="1" si="64"/>
        <v>0</v>
      </c>
      <c r="Y133" s="7">
        <f t="shared" ca="1" si="65"/>
        <v>0</v>
      </c>
      <c r="Z133" s="7">
        <f t="shared" ca="1" si="66"/>
        <v>0</v>
      </c>
      <c r="AA133" s="133">
        <f t="shared" ca="1" si="67"/>
        <v>0</v>
      </c>
      <c r="AB133" s="52">
        <f t="shared" ca="1" si="68"/>
        <v>0</v>
      </c>
      <c r="AC133" s="53">
        <f t="shared" ca="1" si="69"/>
        <v>0</v>
      </c>
      <c r="AD133" s="52">
        <f t="shared" ca="1" si="76"/>
        <v>0</v>
      </c>
      <c r="AE133" s="54">
        <f t="shared" ca="1" si="77"/>
        <v>0</v>
      </c>
      <c r="AF133" s="7">
        <f t="shared" ca="1" si="70"/>
        <v>0</v>
      </c>
      <c r="AG133" s="7">
        <f t="shared" ca="1" si="71"/>
        <v>0</v>
      </c>
      <c r="AH133" s="48"/>
      <c r="AI133" s="30"/>
      <c r="AJ133" s="7">
        <f t="shared" ca="1" si="78"/>
        <v>0</v>
      </c>
      <c r="AK133" s="7">
        <f t="shared" ca="1" si="48"/>
        <v>0</v>
      </c>
      <c r="AL133" s="32">
        <f t="shared" ca="1" si="49"/>
        <v>0</v>
      </c>
      <c r="AM133" s="158">
        <f t="shared" ca="1" si="72"/>
        <v>0</v>
      </c>
      <c r="AN133" s="7">
        <f t="shared" ca="1" si="79"/>
        <v>0</v>
      </c>
      <c r="AO133" s="7">
        <f t="shared" ca="1" si="50"/>
        <v>0</v>
      </c>
      <c r="AP133" s="7">
        <f t="shared" ca="1" si="51"/>
        <v>0</v>
      </c>
      <c r="AQ133" s="7">
        <f t="shared" ca="1" si="80"/>
        <v>0</v>
      </c>
      <c r="AR133" s="143">
        <f t="shared" ca="1" si="73"/>
        <v>0</v>
      </c>
      <c r="AS133" s="167">
        <f t="shared" ca="1" si="81"/>
        <v>0</v>
      </c>
    </row>
    <row r="134" spans="1:45">
      <c r="A134" s="35">
        <f t="shared" si="74"/>
        <v>127</v>
      </c>
      <c r="B134" s="25">
        <f t="shared" si="75"/>
        <v>48791</v>
      </c>
      <c r="C134" s="34">
        <f t="shared" ca="1" si="41"/>
        <v>22</v>
      </c>
      <c r="D134" s="26">
        <f t="shared" ca="1" si="82"/>
        <v>72</v>
      </c>
      <c r="E134" s="35">
        <f t="shared" ca="1" si="43"/>
        <v>264</v>
      </c>
      <c r="F134" s="25">
        <f t="shared" ca="1" si="52"/>
        <v>48700</v>
      </c>
      <c r="G134" s="25">
        <f t="shared" ca="1" si="53"/>
        <v>48700</v>
      </c>
      <c r="H134" s="41">
        <f t="shared" ca="1" si="54"/>
        <v>0</v>
      </c>
      <c r="I134" s="41">
        <f t="shared" ca="1" si="55"/>
        <v>0</v>
      </c>
      <c r="J134" s="41">
        <f t="shared" ca="1" si="56"/>
        <v>0</v>
      </c>
      <c r="K134" s="41">
        <f t="shared" ca="1" si="57"/>
        <v>0</v>
      </c>
      <c r="L134" s="169">
        <f t="shared" si="44"/>
        <v>1.675920507082201</v>
      </c>
      <c r="M134" s="101">
        <f t="shared" si="45"/>
        <v>2034</v>
      </c>
      <c r="N134" s="29">
        <f t="shared" ca="1" si="46"/>
        <v>0</v>
      </c>
      <c r="O134" s="109">
        <f t="shared" ca="1" si="47"/>
        <v>0</v>
      </c>
      <c r="P134" s="7">
        <f t="shared" ca="1" si="58"/>
        <v>0</v>
      </c>
      <c r="Q134" s="7">
        <f t="shared" ca="1" si="59"/>
        <v>0</v>
      </c>
      <c r="R134" s="30"/>
      <c r="S134" s="30"/>
      <c r="T134" s="30">
        <f t="shared" ca="1" si="60"/>
        <v>0</v>
      </c>
      <c r="U134" s="32">
        <f t="shared" ca="1" si="61"/>
        <v>0</v>
      </c>
      <c r="V134" s="32">
        <f t="shared" ca="1" si="62"/>
        <v>0</v>
      </c>
      <c r="W134" s="32">
        <f t="shared" ca="1" si="63"/>
        <v>0</v>
      </c>
      <c r="X134" s="32">
        <f t="shared" ca="1" si="64"/>
        <v>0</v>
      </c>
      <c r="Y134" s="7">
        <f t="shared" ca="1" si="65"/>
        <v>0</v>
      </c>
      <c r="Z134" s="7">
        <f t="shared" ca="1" si="66"/>
        <v>0</v>
      </c>
      <c r="AA134" s="133">
        <f t="shared" ca="1" si="67"/>
        <v>0</v>
      </c>
      <c r="AB134" s="52">
        <f t="shared" ca="1" si="68"/>
        <v>0</v>
      </c>
      <c r="AC134" s="53">
        <f t="shared" ca="1" si="69"/>
        <v>0</v>
      </c>
      <c r="AD134" s="52">
        <f t="shared" ca="1" si="76"/>
        <v>0</v>
      </c>
      <c r="AE134" s="54">
        <f t="shared" ca="1" si="77"/>
        <v>0</v>
      </c>
      <c r="AF134" s="7">
        <f t="shared" ca="1" si="70"/>
        <v>0</v>
      </c>
      <c r="AG134" s="7">
        <f t="shared" ca="1" si="71"/>
        <v>0</v>
      </c>
      <c r="AH134" s="48"/>
      <c r="AI134" s="30"/>
      <c r="AJ134" s="7">
        <f t="shared" ca="1" si="78"/>
        <v>0</v>
      </c>
      <c r="AK134" s="7">
        <f t="shared" ca="1" si="48"/>
        <v>0</v>
      </c>
      <c r="AL134" s="32">
        <f t="shared" ca="1" si="49"/>
        <v>0</v>
      </c>
      <c r="AM134" s="158">
        <f t="shared" ca="1" si="72"/>
        <v>0</v>
      </c>
      <c r="AN134" s="7">
        <f t="shared" ca="1" si="79"/>
        <v>0</v>
      </c>
      <c r="AO134" s="7">
        <f t="shared" ca="1" si="50"/>
        <v>0</v>
      </c>
      <c r="AP134" s="7">
        <f t="shared" ca="1" si="51"/>
        <v>0</v>
      </c>
      <c r="AQ134" s="7">
        <f t="shared" ca="1" si="80"/>
        <v>0</v>
      </c>
      <c r="AR134" s="143">
        <f t="shared" ca="1" si="73"/>
        <v>0</v>
      </c>
      <c r="AS134" s="167">
        <f t="shared" ca="1" si="81"/>
        <v>0</v>
      </c>
    </row>
    <row r="135" spans="1:45">
      <c r="A135" s="35">
        <f t="shared" si="74"/>
        <v>128</v>
      </c>
      <c r="B135" s="25">
        <f t="shared" si="75"/>
        <v>48822</v>
      </c>
      <c r="C135" s="34">
        <f t="shared" ref="C135:C198" ca="1" si="83">ROUNDUP(IF(B135&lt;Inception_Date,0,E135/12),6)</f>
        <v>22</v>
      </c>
      <c r="D135" s="26">
        <f t="shared" ca="1" si="82"/>
        <v>72</v>
      </c>
      <c r="E135" s="35">
        <f t="shared" ref="E135:E198" ca="1" si="84">IF(A135=0,Start_Month,MIN(E134+1,Policy_Term*12))</f>
        <v>264</v>
      </c>
      <c r="F135" s="25">
        <f t="shared" ca="1" si="52"/>
        <v>48700</v>
      </c>
      <c r="G135" s="25">
        <f t="shared" ca="1" si="53"/>
        <v>48700</v>
      </c>
      <c r="H135" s="41">
        <f t="shared" ca="1" si="54"/>
        <v>0</v>
      </c>
      <c r="I135" s="41">
        <f t="shared" ca="1" si="55"/>
        <v>0</v>
      </c>
      <c r="J135" s="41">
        <f t="shared" ca="1" si="56"/>
        <v>0</v>
      </c>
      <c r="K135" s="41">
        <f t="shared" ca="1" si="57"/>
        <v>0</v>
      </c>
      <c r="L135" s="169">
        <f t="shared" ref="L135:L198" si="85">IF(A135=0,1,(1+Exp_Inflation)^(1/12)*L134)</f>
        <v>1.6827484146796086</v>
      </c>
      <c r="M135" s="101">
        <f t="shared" ref="M135:M198" si="86">IF(MONTH(B135)&lt;=3,YEAR(B135),YEAR(B135)+1)</f>
        <v>2034</v>
      </c>
      <c r="N135" s="29">
        <f t="shared" ref="N135:N198" ca="1" si="87">SA*(AND(C135&lt;=Policy_Term,B135&lt;=Maturity_Date))</f>
        <v>0</v>
      </c>
      <c r="O135" s="109">
        <f t="shared" ref="O135:O198" ca="1" si="88">VLOOKUP(Policy_Term,MAT_FACTOR,2,0)*Premium*(AND(C135=Policy_Term,B135&lt;=Maturity_Date))</f>
        <v>0</v>
      </c>
      <c r="P135" s="7">
        <f t="shared" ca="1" si="58"/>
        <v>0</v>
      </c>
      <c r="Q135" s="7">
        <f t="shared" ca="1" si="59"/>
        <v>0</v>
      </c>
      <c r="R135" s="30"/>
      <c r="S135" s="30"/>
      <c r="T135" s="30">
        <f t="shared" ca="1" si="60"/>
        <v>0</v>
      </c>
      <c r="U135" s="32">
        <f t="shared" ca="1" si="61"/>
        <v>0</v>
      </c>
      <c r="V135" s="32">
        <f t="shared" ca="1" si="62"/>
        <v>0</v>
      </c>
      <c r="W135" s="32">
        <f t="shared" ca="1" si="63"/>
        <v>0</v>
      </c>
      <c r="X135" s="32">
        <f t="shared" ca="1" si="64"/>
        <v>0</v>
      </c>
      <c r="Y135" s="7">
        <f t="shared" ca="1" si="65"/>
        <v>0</v>
      </c>
      <c r="Z135" s="7">
        <f t="shared" ca="1" si="66"/>
        <v>0</v>
      </c>
      <c r="AA135" s="133">
        <f t="shared" ca="1" si="67"/>
        <v>0</v>
      </c>
      <c r="AB135" s="52">
        <f t="shared" ca="1" si="68"/>
        <v>0</v>
      </c>
      <c r="AC135" s="53">
        <f t="shared" ca="1" si="69"/>
        <v>0</v>
      </c>
      <c r="AD135" s="52">
        <f t="shared" ca="1" si="76"/>
        <v>0</v>
      </c>
      <c r="AE135" s="54">
        <f t="shared" ca="1" si="77"/>
        <v>0</v>
      </c>
      <c r="AF135" s="7">
        <f t="shared" ca="1" si="70"/>
        <v>0</v>
      </c>
      <c r="AG135" s="7">
        <f t="shared" ca="1" si="71"/>
        <v>0</v>
      </c>
      <c r="AH135" s="48"/>
      <c r="AI135" s="30"/>
      <c r="AJ135" s="7">
        <f t="shared" ca="1" si="78"/>
        <v>0</v>
      </c>
      <c r="AK135" s="7">
        <f t="shared" ref="AK135:AK198" ca="1" si="89">U135*AA134</f>
        <v>0</v>
      </c>
      <c r="AL135" s="32">
        <f t="shared" ref="AL135:AL198" ca="1" si="90">V135*AA134</f>
        <v>0</v>
      </c>
      <c r="AM135" s="158">
        <f t="shared" ca="1" si="72"/>
        <v>0</v>
      </c>
      <c r="AN135" s="7">
        <f t="shared" ca="1" si="79"/>
        <v>0</v>
      </c>
      <c r="AO135" s="7">
        <f t="shared" ref="AO135:AO198" ca="1" si="91">Y135*AA134</f>
        <v>0</v>
      </c>
      <c r="AP135" s="7">
        <f t="shared" ref="AP135:AP198" ca="1" si="92">Z135*AA134</f>
        <v>0</v>
      </c>
      <c r="AQ135" s="7">
        <f t="shared" ca="1" si="80"/>
        <v>0</v>
      </c>
      <c r="AR135" s="143">
        <f t="shared" ca="1" si="73"/>
        <v>0</v>
      </c>
      <c r="AS135" s="167">
        <f t="shared" ca="1" si="81"/>
        <v>0</v>
      </c>
    </row>
    <row r="136" spans="1:45">
      <c r="A136" s="35">
        <f t="shared" si="74"/>
        <v>129</v>
      </c>
      <c r="B136" s="25">
        <f t="shared" si="75"/>
        <v>48852</v>
      </c>
      <c r="C136" s="34">
        <f t="shared" ca="1" si="83"/>
        <v>22</v>
      </c>
      <c r="D136" s="26">
        <f t="shared" ca="1" si="82"/>
        <v>72</v>
      </c>
      <c r="E136" s="35">
        <f t="shared" ca="1" si="84"/>
        <v>264</v>
      </c>
      <c r="F136" s="25">
        <f t="shared" ref="F136:F199" ca="1" si="93">IF(Frequency=0,Inception_Date,EDATE(Inception_Date,FLOOR(C135*Frequency,1)*12/Frequency))</f>
        <v>48700</v>
      </c>
      <c r="G136" s="25">
        <f t="shared" ref="G136:G199" ca="1" si="94">IF(Frequency=0,Inception_Date,EDATE(Inception_Date,FLOOR(C135,1)*12))</f>
        <v>48700</v>
      </c>
      <c r="H136" s="41">
        <f t="shared" ref="H136:H199" ca="1" si="95">OR(C135=0,AND(B135&gt;=Inception_Date,B136&lt;Maturity_Date))*(C136&lt;=Policy_Term)</f>
        <v>0</v>
      </c>
      <c r="I136" s="41">
        <f t="shared" ref="I136:I199" ca="1" si="96">IF(E136=1,1,IF(MOD(E136-1,12/Frequency)=0,1,0))*(C136&lt;=Premium_Term)</f>
        <v>0</v>
      </c>
      <c r="J136" s="41">
        <f t="shared" ref="J136:J199" ca="1" si="97">MIN(Premium_Term*12,IF(C135&gt;Premium_Term,0,CEILING(E135+1/(12/Frequency),1)))</f>
        <v>0</v>
      </c>
      <c r="K136" s="41">
        <f t="shared" ref="K136:K199" ca="1" si="98">IF(AND(G136&gt;B135,G136&lt;=B136),1,0)</f>
        <v>0</v>
      </c>
      <c r="L136" s="169">
        <f t="shared" si="85"/>
        <v>1.6896041400177513</v>
      </c>
      <c r="M136" s="101">
        <f t="shared" si="86"/>
        <v>2034</v>
      </c>
      <c r="N136" s="29">
        <f t="shared" ca="1" si="87"/>
        <v>0</v>
      </c>
      <c r="O136" s="109">
        <f t="shared" ca="1" si="88"/>
        <v>0</v>
      </c>
      <c r="P136" s="7">
        <f t="shared" ref="P136:P199" ca="1" si="99">IF(I136,IF(Frequency=0,Premium,Premium/Frequency),0)*(C136&lt;=Premium_Term)</f>
        <v>0</v>
      </c>
      <c r="Q136" s="7">
        <f t="shared" ref="Q136:Q199" ca="1" si="100">N136</f>
        <v>0</v>
      </c>
      <c r="R136" s="30"/>
      <c r="S136" s="30"/>
      <c r="T136" s="30">
        <f t="shared" ref="T136:T199" ca="1" si="101">IF(AND(E136/12=Policy_Term,B136=Maturity_Date),O136,0)</f>
        <v>0</v>
      </c>
      <c r="U136" s="32">
        <f t="shared" ref="U136:U199" ca="1" si="102">IF(C135=0,(Exp_Init_Fixed+Exp_Init_PC_Prem*Premium+Exp_Init_PC_SA*N136),0)</f>
        <v>0</v>
      </c>
      <c r="V136" s="32">
        <f t="shared" ref="V136:V199" ca="1" si="103">IF(C135=0,0,(Exp_RenIF_Fixed*L135*(1/12)+Exp_RenIF_PC_Prem*P136)*(C136&lt;=Policy_Term)*(B136&lt;=Maturity_Date))</f>
        <v>0</v>
      </c>
      <c r="W136" s="32">
        <f t="shared" ref="W136:W199" ca="1" si="104">(Exp_Claim*L136)*(C136&lt;=Policy_Term)*(B136&lt;=Maturity_Date)</f>
        <v>0</v>
      </c>
      <c r="X136" s="32">
        <f t="shared" ref="X136:X199" ca="1" si="105">Exp_Claim*L136*(C136&lt;=Policy_Term)*(B136&lt;=Maturity_Date)</f>
        <v>0</v>
      </c>
      <c r="Y136" s="7">
        <f t="shared" ref="Y136:Y199" ca="1" si="106">IF(E135=0,HLOOKUP(E136,Commissions,4,1)*P136,0)</f>
        <v>0</v>
      </c>
      <c r="Z136" s="7">
        <f t="shared" ref="Z136:Z199" ca="1" si="107">IF(C135=0,0,HLOOKUP(_xlfn.CEILING.MATH(C136,1),Commissions,4,1)*P136)</f>
        <v>0</v>
      </c>
      <c r="AA136" s="133">
        <f t="shared" ref="AA136:AA199" ca="1" si="108">(AA135-AD136-AE136)*(C135&lt;&gt;C136)</f>
        <v>0</v>
      </c>
      <c r="AB136" s="52">
        <f t="shared" ref="AB136:AB199" ca="1" si="109">IF(C136=0,0,(1-(1-VLOOKUP(FLOOR(D136,1),Mort_Table,2,0))^(1/12)))*(C135&lt;&gt;C136)</f>
        <v>0</v>
      </c>
      <c r="AC136" s="53">
        <f t="shared" ref="AC136:AC199" ca="1" si="110">IF(C136=0,0,1-(1-HLOOKUP(CEILING(C136,1),Lapse_Rates,2,1))^(1/12))*(C135&lt;&gt;C136)</f>
        <v>0</v>
      </c>
      <c r="AD136" s="52">
        <f t="shared" ca="1" si="76"/>
        <v>0</v>
      </c>
      <c r="AE136" s="54">
        <f t="shared" ca="1" si="77"/>
        <v>0</v>
      </c>
      <c r="AF136" s="7">
        <f t="shared" ref="AF136:AF199" ca="1" si="111">P136*AA135</f>
        <v>0</v>
      </c>
      <c r="AG136" s="7">
        <f t="shared" ref="AG136:AG199" ca="1" si="112">AD136*Q136</f>
        <v>0</v>
      </c>
      <c r="AH136" s="48"/>
      <c r="AI136" s="30"/>
      <c r="AJ136" s="7">
        <f t="shared" ca="1" si="78"/>
        <v>0</v>
      </c>
      <c r="AK136" s="7">
        <f t="shared" ca="1" si="89"/>
        <v>0</v>
      </c>
      <c r="AL136" s="32">
        <f t="shared" ca="1" si="90"/>
        <v>0</v>
      </c>
      <c r="AM136" s="158">
        <f t="shared" ref="AM136:AM199" ca="1" si="113">W136*AD136+X136*(AE136*(AH136&lt;&gt;0)+AA136*(B136=Maturity_Date))</f>
        <v>0</v>
      </c>
      <c r="AN136" s="7">
        <f t="shared" ca="1" si="79"/>
        <v>0</v>
      </c>
      <c r="AO136" s="7">
        <f t="shared" ca="1" si="91"/>
        <v>0</v>
      </c>
      <c r="AP136" s="7">
        <f t="shared" ca="1" si="92"/>
        <v>0</v>
      </c>
      <c r="AQ136" s="7">
        <f t="shared" ca="1" si="80"/>
        <v>0</v>
      </c>
      <c r="AR136" s="143">
        <f t="shared" ref="AR136:AR199" ca="1" si="114">SUM(AF136,-AI136,-AK136,-AL136,-AQ136)*((1+VLOOKUP(_xlfn.CEILING.MATH(A136/12),Yield_Curve,3,1))^(1/12)-1)</f>
        <v>0</v>
      </c>
      <c r="AS136" s="167">
        <f t="shared" ca="1" si="81"/>
        <v>0</v>
      </c>
    </row>
    <row r="137" spans="1:45">
      <c r="A137" s="35">
        <f t="shared" ref="A137:A200" si="115">A136+1</f>
        <v>130</v>
      </c>
      <c r="B137" s="25">
        <f t="shared" ref="B137:B200" si="116">EOMONTH(B136,1)</f>
        <v>48883</v>
      </c>
      <c r="C137" s="34">
        <f t="shared" ca="1" si="83"/>
        <v>22</v>
      </c>
      <c r="D137" s="26">
        <f t="shared" ca="1" si="82"/>
        <v>72</v>
      </c>
      <c r="E137" s="35">
        <f t="shared" ca="1" si="84"/>
        <v>264</v>
      </c>
      <c r="F137" s="25">
        <f t="shared" ca="1" si="93"/>
        <v>48700</v>
      </c>
      <c r="G137" s="25">
        <f t="shared" ca="1" si="94"/>
        <v>48700</v>
      </c>
      <c r="H137" s="41">
        <f t="shared" ca="1" si="95"/>
        <v>0</v>
      </c>
      <c r="I137" s="41">
        <f t="shared" ca="1" si="96"/>
        <v>0</v>
      </c>
      <c r="J137" s="41">
        <f t="shared" ca="1" si="97"/>
        <v>0</v>
      </c>
      <c r="K137" s="41">
        <f t="shared" ca="1" si="98"/>
        <v>0</v>
      </c>
      <c r="L137" s="169">
        <f t="shared" si="85"/>
        <v>1.6964877964295484</v>
      </c>
      <c r="M137" s="101">
        <f t="shared" si="86"/>
        <v>2034</v>
      </c>
      <c r="N137" s="29">
        <f t="shared" ca="1" si="87"/>
        <v>0</v>
      </c>
      <c r="O137" s="109">
        <f t="shared" ca="1" si="88"/>
        <v>0</v>
      </c>
      <c r="P137" s="7">
        <f t="shared" ca="1" si="99"/>
        <v>0</v>
      </c>
      <c r="Q137" s="7">
        <f t="shared" ca="1" si="100"/>
        <v>0</v>
      </c>
      <c r="R137" s="30"/>
      <c r="S137" s="30"/>
      <c r="T137" s="30">
        <f t="shared" ca="1" si="101"/>
        <v>0</v>
      </c>
      <c r="U137" s="32">
        <f t="shared" ca="1" si="102"/>
        <v>0</v>
      </c>
      <c r="V137" s="32">
        <f t="shared" ca="1" si="103"/>
        <v>0</v>
      </c>
      <c r="W137" s="32">
        <f t="shared" ca="1" si="104"/>
        <v>0</v>
      </c>
      <c r="X137" s="32">
        <f t="shared" ca="1" si="105"/>
        <v>0</v>
      </c>
      <c r="Y137" s="7">
        <f t="shared" ca="1" si="106"/>
        <v>0</v>
      </c>
      <c r="Z137" s="7">
        <f t="shared" ca="1" si="107"/>
        <v>0</v>
      </c>
      <c r="AA137" s="133">
        <f t="shared" ca="1" si="108"/>
        <v>0</v>
      </c>
      <c r="AB137" s="52">
        <f t="shared" ca="1" si="109"/>
        <v>0</v>
      </c>
      <c r="AC137" s="53">
        <f t="shared" ca="1" si="110"/>
        <v>0</v>
      </c>
      <c r="AD137" s="52">
        <f t="shared" ref="AD137:AD200" ca="1" si="117">AA136*AB137</f>
        <v>0</v>
      </c>
      <c r="AE137" s="54">
        <f t="shared" ref="AE137:AE200" ca="1" si="118">AA136*AC137*(1-AB137)</f>
        <v>0</v>
      </c>
      <c r="AF137" s="7">
        <f t="shared" ca="1" si="111"/>
        <v>0</v>
      </c>
      <c r="AG137" s="7">
        <f t="shared" ca="1" si="112"/>
        <v>0</v>
      </c>
      <c r="AH137" s="48"/>
      <c r="AI137" s="30"/>
      <c r="AJ137" s="7">
        <f t="shared" ref="AJ137:AJ200" ca="1" si="119">T137*AA137</f>
        <v>0</v>
      </c>
      <c r="AK137" s="7">
        <f t="shared" ca="1" si="89"/>
        <v>0</v>
      </c>
      <c r="AL137" s="32">
        <f t="shared" ca="1" si="90"/>
        <v>0</v>
      </c>
      <c r="AM137" s="158">
        <f t="shared" ca="1" si="113"/>
        <v>0</v>
      </c>
      <c r="AN137" s="7">
        <f t="shared" ref="AN137:AN200" ca="1" si="120">SUM(AK137:AM137)</f>
        <v>0</v>
      </c>
      <c r="AO137" s="7">
        <f t="shared" ca="1" si="91"/>
        <v>0</v>
      </c>
      <c r="AP137" s="7">
        <f t="shared" ca="1" si="92"/>
        <v>0</v>
      </c>
      <c r="AQ137" s="7">
        <f t="shared" ref="AQ137:AQ200" ca="1" si="121">SUM(AO137:AP137)</f>
        <v>0</v>
      </c>
      <c r="AR137" s="143">
        <f t="shared" ca="1" si="114"/>
        <v>0</v>
      </c>
      <c r="AS137" s="167">
        <f t="shared" ref="AS137:AS200" ca="1" si="122">AF137+AR137-SUM(AG137:AJ137,AN137,AQ137)</f>
        <v>0</v>
      </c>
    </row>
    <row r="138" spans="1:45">
      <c r="A138" s="35">
        <f t="shared" si="115"/>
        <v>131</v>
      </c>
      <c r="B138" s="25">
        <f t="shared" si="116"/>
        <v>48913</v>
      </c>
      <c r="C138" s="34">
        <f t="shared" ca="1" si="83"/>
        <v>22</v>
      </c>
      <c r="D138" s="26">
        <f t="shared" ca="1" si="82"/>
        <v>72</v>
      </c>
      <c r="E138" s="35">
        <f t="shared" ca="1" si="84"/>
        <v>264</v>
      </c>
      <c r="F138" s="25">
        <f t="shared" ca="1" si="93"/>
        <v>48700</v>
      </c>
      <c r="G138" s="25">
        <f t="shared" ca="1" si="94"/>
        <v>48700</v>
      </c>
      <c r="H138" s="41">
        <f t="shared" ca="1" si="95"/>
        <v>0</v>
      </c>
      <c r="I138" s="41">
        <f t="shared" ca="1" si="96"/>
        <v>0</v>
      </c>
      <c r="J138" s="41">
        <f t="shared" ca="1" si="97"/>
        <v>0</v>
      </c>
      <c r="K138" s="41">
        <f t="shared" ca="1" si="98"/>
        <v>0</v>
      </c>
      <c r="L138" s="169">
        <f t="shared" si="85"/>
        <v>1.7033994977096512</v>
      </c>
      <c r="M138" s="101">
        <f t="shared" si="86"/>
        <v>2034</v>
      </c>
      <c r="N138" s="29">
        <f t="shared" ca="1" si="87"/>
        <v>0</v>
      </c>
      <c r="O138" s="109">
        <f t="shared" ca="1" si="88"/>
        <v>0</v>
      </c>
      <c r="P138" s="7">
        <f t="shared" ca="1" si="99"/>
        <v>0</v>
      </c>
      <c r="Q138" s="7">
        <f t="shared" ca="1" si="100"/>
        <v>0</v>
      </c>
      <c r="R138" s="30"/>
      <c r="S138" s="30"/>
      <c r="T138" s="30">
        <f t="shared" ca="1" si="101"/>
        <v>0</v>
      </c>
      <c r="U138" s="32">
        <f t="shared" ca="1" si="102"/>
        <v>0</v>
      </c>
      <c r="V138" s="32">
        <f t="shared" ca="1" si="103"/>
        <v>0</v>
      </c>
      <c r="W138" s="32">
        <f t="shared" ca="1" si="104"/>
        <v>0</v>
      </c>
      <c r="X138" s="32">
        <f t="shared" ca="1" si="105"/>
        <v>0</v>
      </c>
      <c r="Y138" s="7">
        <f t="shared" ca="1" si="106"/>
        <v>0</v>
      </c>
      <c r="Z138" s="7">
        <f t="shared" ca="1" si="107"/>
        <v>0</v>
      </c>
      <c r="AA138" s="133">
        <f t="shared" ca="1" si="108"/>
        <v>0</v>
      </c>
      <c r="AB138" s="52">
        <f t="shared" ca="1" si="109"/>
        <v>0</v>
      </c>
      <c r="AC138" s="53">
        <f t="shared" ca="1" si="110"/>
        <v>0</v>
      </c>
      <c r="AD138" s="52">
        <f t="shared" ca="1" si="117"/>
        <v>0</v>
      </c>
      <c r="AE138" s="54">
        <f t="shared" ca="1" si="118"/>
        <v>0</v>
      </c>
      <c r="AF138" s="7">
        <f t="shared" ca="1" si="111"/>
        <v>0</v>
      </c>
      <c r="AG138" s="7">
        <f t="shared" ca="1" si="112"/>
        <v>0</v>
      </c>
      <c r="AH138" s="48"/>
      <c r="AI138" s="30"/>
      <c r="AJ138" s="7">
        <f t="shared" ca="1" si="119"/>
        <v>0</v>
      </c>
      <c r="AK138" s="7">
        <f t="shared" ca="1" si="89"/>
        <v>0</v>
      </c>
      <c r="AL138" s="32">
        <f t="shared" ca="1" si="90"/>
        <v>0</v>
      </c>
      <c r="AM138" s="158">
        <f t="shared" ca="1" si="113"/>
        <v>0</v>
      </c>
      <c r="AN138" s="7">
        <f t="shared" ca="1" si="120"/>
        <v>0</v>
      </c>
      <c r="AO138" s="7">
        <f t="shared" ca="1" si="91"/>
        <v>0</v>
      </c>
      <c r="AP138" s="7">
        <f t="shared" ca="1" si="92"/>
        <v>0</v>
      </c>
      <c r="AQ138" s="7">
        <f t="shared" ca="1" si="121"/>
        <v>0</v>
      </c>
      <c r="AR138" s="143">
        <f t="shared" ca="1" si="114"/>
        <v>0</v>
      </c>
      <c r="AS138" s="167">
        <f t="shared" ca="1" si="122"/>
        <v>0</v>
      </c>
    </row>
    <row r="139" spans="1:45">
      <c r="A139" s="35">
        <f t="shared" si="115"/>
        <v>132</v>
      </c>
      <c r="B139" s="25">
        <f t="shared" si="116"/>
        <v>48944</v>
      </c>
      <c r="C139" s="34">
        <f t="shared" ca="1" si="83"/>
        <v>22</v>
      </c>
      <c r="D139" s="26">
        <f t="shared" ca="1" si="82"/>
        <v>72</v>
      </c>
      <c r="E139" s="35">
        <f t="shared" ca="1" si="84"/>
        <v>264</v>
      </c>
      <c r="F139" s="25">
        <f t="shared" ca="1" si="93"/>
        <v>48700</v>
      </c>
      <c r="G139" s="25">
        <f t="shared" ca="1" si="94"/>
        <v>48700</v>
      </c>
      <c r="H139" s="41">
        <f t="shared" ca="1" si="95"/>
        <v>0</v>
      </c>
      <c r="I139" s="41">
        <f t="shared" ca="1" si="96"/>
        <v>0</v>
      </c>
      <c r="J139" s="41">
        <f t="shared" ca="1" si="97"/>
        <v>0</v>
      </c>
      <c r="K139" s="41">
        <f t="shared" ca="1" si="98"/>
        <v>0</v>
      </c>
      <c r="L139" s="169">
        <f t="shared" si="85"/>
        <v>1.7103393581163246</v>
      </c>
      <c r="M139" s="101">
        <f t="shared" si="86"/>
        <v>2034</v>
      </c>
      <c r="N139" s="29">
        <f t="shared" ca="1" si="87"/>
        <v>0</v>
      </c>
      <c r="O139" s="109">
        <f t="shared" ca="1" si="88"/>
        <v>0</v>
      </c>
      <c r="P139" s="7">
        <f t="shared" ca="1" si="99"/>
        <v>0</v>
      </c>
      <c r="Q139" s="7">
        <f t="shared" ca="1" si="100"/>
        <v>0</v>
      </c>
      <c r="R139" s="30"/>
      <c r="S139" s="30"/>
      <c r="T139" s="30">
        <f t="shared" ca="1" si="101"/>
        <v>0</v>
      </c>
      <c r="U139" s="32">
        <f t="shared" ca="1" si="102"/>
        <v>0</v>
      </c>
      <c r="V139" s="32">
        <f t="shared" ca="1" si="103"/>
        <v>0</v>
      </c>
      <c r="W139" s="32">
        <f t="shared" ca="1" si="104"/>
        <v>0</v>
      </c>
      <c r="X139" s="32">
        <f t="shared" ca="1" si="105"/>
        <v>0</v>
      </c>
      <c r="Y139" s="7">
        <f t="shared" ca="1" si="106"/>
        <v>0</v>
      </c>
      <c r="Z139" s="7">
        <f t="shared" ca="1" si="107"/>
        <v>0</v>
      </c>
      <c r="AA139" s="133">
        <f t="shared" ca="1" si="108"/>
        <v>0</v>
      </c>
      <c r="AB139" s="52">
        <f t="shared" ca="1" si="109"/>
        <v>0</v>
      </c>
      <c r="AC139" s="53">
        <f t="shared" ca="1" si="110"/>
        <v>0</v>
      </c>
      <c r="AD139" s="52">
        <f t="shared" ca="1" si="117"/>
        <v>0</v>
      </c>
      <c r="AE139" s="54">
        <f t="shared" ca="1" si="118"/>
        <v>0</v>
      </c>
      <c r="AF139" s="7">
        <f t="shared" ca="1" si="111"/>
        <v>0</v>
      </c>
      <c r="AG139" s="7">
        <f t="shared" ca="1" si="112"/>
        <v>0</v>
      </c>
      <c r="AH139" s="48"/>
      <c r="AI139" s="30"/>
      <c r="AJ139" s="7">
        <f t="shared" ca="1" si="119"/>
        <v>0</v>
      </c>
      <c r="AK139" s="7">
        <f t="shared" ca="1" si="89"/>
        <v>0</v>
      </c>
      <c r="AL139" s="32">
        <f t="shared" ca="1" si="90"/>
        <v>0</v>
      </c>
      <c r="AM139" s="158">
        <f t="shared" ca="1" si="113"/>
        <v>0</v>
      </c>
      <c r="AN139" s="7">
        <f t="shared" ca="1" si="120"/>
        <v>0</v>
      </c>
      <c r="AO139" s="7">
        <f t="shared" ca="1" si="91"/>
        <v>0</v>
      </c>
      <c r="AP139" s="7">
        <f t="shared" ca="1" si="92"/>
        <v>0</v>
      </c>
      <c r="AQ139" s="7">
        <f t="shared" ca="1" si="121"/>
        <v>0</v>
      </c>
      <c r="AR139" s="143">
        <f t="shared" ca="1" si="114"/>
        <v>0</v>
      </c>
      <c r="AS139" s="167">
        <f t="shared" ca="1" si="122"/>
        <v>0</v>
      </c>
    </row>
    <row r="140" spans="1:45">
      <c r="A140" s="35">
        <f t="shared" si="115"/>
        <v>133</v>
      </c>
      <c r="B140" s="25">
        <f t="shared" si="116"/>
        <v>48975</v>
      </c>
      <c r="C140" s="34">
        <f t="shared" ca="1" si="83"/>
        <v>22</v>
      </c>
      <c r="D140" s="26">
        <f t="shared" ca="1" si="82"/>
        <v>72</v>
      </c>
      <c r="E140" s="35">
        <f t="shared" ca="1" si="84"/>
        <v>264</v>
      </c>
      <c r="F140" s="25">
        <f t="shared" ca="1" si="93"/>
        <v>48700</v>
      </c>
      <c r="G140" s="25">
        <f t="shared" ca="1" si="94"/>
        <v>48700</v>
      </c>
      <c r="H140" s="41">
        <f t="shared" ca="1" si="95"/>
        <v>0</v>
      </c>
      <c r="I140" s="41">
        <f t="shared" ca="1" si="96"/>
        <v>0</v>
      </c>
      <c r="J140" s="41">
        <f t="shared" ca="1" si="97"/>
        <v>0</v>
      </c>
      <c r="K140" s="41">
        <f t="shared" ca="1" si="98"/>
        <v>0</v>
      </c>
      <c r="L140" s="169">
        <f t="shared" si="85"/>
        <v>1.7173074923733362</v>
      </c>
      <c r="M140" s="101">
        <f t="shared" si="86"/>
        <v>2034</v>
      </c>
      <c r="N140" s="29">
        <f t="shared" ca="1" si="87"/>
        <v>0</v>
      </c>
      <c r="O140" s="109">
        <f t="shared" ca="1" si="88"/>
        <v>0</v>
      </c>
      <c r="P140" s="7">
        <f t="shared" ca="1" si="99"/>
        <v>0</v>
      </c>
      <c r="Q140" s="7">
        <f t="shared" ca="1" si="100"/>
        <v>0</v>
      </c>
      <c r="R140" s="30"/>
      <c r="S140" s="30"/>
      <c r="T140" s="30">
        <f t="shared" ca="1" si="101"/>
        <v>0</v>
      </c>
      <c r="U140" s="32">
        <f t="shared" ca="1" si="102"/>
        <v>0</v>
      </c>
      <c r="V140" s="32">
        <f t="shared" ca="1" si="103"/>
        <v>0</v>
      </c>
      <c r="W140" s="32">
        <f t="shared" ca="1" si="104"/>
        <v>0</v>
      </c>
      <c r="X140" s="32">
        <f t="shared" ca="1" si="105"/>
        <v>0</v>
      </c>
      <c r="Y140" s="7">
        <f t="shared" ca="1" si="106"/>
        <v>0</v>
      </c>
      <c r="Z140" s="7">
        <f t="shared" ca="1" si="107"/>
        <v>0</v>
      </c>
      <c r="AA140" s="133">
        <f t="shared" ca="1" si="108"/>
        <v>0</v>
      </c>
      <c r="AB140" s="52">
        <f t="shared" ca="1" si="109"/>
        <v>0</v>
      </c>
      <c r="AC140" s="53">
        <f t="shared" ca="1" si="110"/>
        <v>0</v>
      </c>
      <c r="AD140" s="52">
        <f t="shared" ca="1" si="117"/>
        <v>0</v>
      </c>
      <c r="AE140" s="54">
        <f t="shared" ca="1" si="118"/>
        <v>0</v>
      </c>
      <c r="AF140" s="7">
        <f t="shared" ca="1" si="111"/>
        <v>0</v>
      </c>
      <c r="AG140" s="7">
        <f t="shared" ca="1" si="112"/>
        <v>0</v>
      </c>
      <c r="AH140" s="48"/>
      <c r="AI140" s="30"/>
      <c r="AJ140" s="7">
        <f t="shared" ca="1" si="119"/>
        <v>0</v>
      </c>
      <c r="AK140" s="7">
        <f t="shared" ca="1" si="89"/>
        <v>0</v>
      </c>
      <c r="AL140" s="32">
        <f t="shared" ca="1" si="90"/>
        <v>0</v>
      </c>
      <c r="AM140" s="158">
        <f t="shared" ca="1" si="113"/>
        <v>0</v>
      </c>
      <c r="AN140" s="7">
        <f t="shared" ca="1" si="120"/>
        <v>0</v>
      </c>
      <c r="AO140" s="7">
        <f t="shared" ca="1" si="91"/>
        <v>0</v>
      </c>
      <c r="AP140" s="7">
        <f t="shared" ca="1" si="92"/>
        <v>0</v>
      </c>
      <c r="AQ140" s="7">
        <f t="shared" ca="1" si="121"/>
        <v>0</v>
      </c>
      <c r="AR140" s="143">
        <f t="shared" ca="1" si="114"/>
        <v>0</v>
      </c>
      <c r="AS140" s="167">
        <f t="shared" ca="1" si="122"/>
        <v>0</v>
      </c>
    </row>
    <row r="141" spans="1:45">
      <c r="A141" s="35">
        <f t="shared" si="115"/>
        <v>134</v>
      </c>
      <c r="B141" s="25">
        <f t="shared" si="116"/>
        <v>49003</v>
      </c>
      <c r="C141" s="34">
        <f t="shared" ca="1" si="83"/>
        <v>22</v>
      </c>
      <c r="D141" s="26">
        <f t="shared" ca="1" si="82"/>
        <v>72</v>
      </c>
      <c r="E141" s="35">
        <f t="shared" ca="1" si="84"/>
        <v>264</v>
      </c>
      <c r="F141" s="25">
        <f t="shared" ca="1" si="93"/>
        <v>48700</v>
      </c>
      <c r="G141" s="25">
        <f t="shared" ca="1" si="94"/>
        <v>48700</v>
      </c>
      <c r="H141" s="41">
        <f t="shared" ca="1" si="95"/>
        <v>0</v>
      </c>
      <c r="I141" s="41">
        <f t="shared" ca="1" si="96"/>
        <v>0</v>
      </c>
      <c r="J141" s="41">
        <f t="shared" ca="1" si="97"/>
        <v>0</v>
      </c>
      <c r="K141" s="41">
        <f t="shared" ca="1" si="98"/>
        <v>0</v>
      </c>
      <c r="L141" s="169">
        <f t="shared" si="85"/>
        <v>1.7243040156718519</v>
      </c>
      <c r="M141" s="101">
        <f t="shared" si="86"/>
        <v>2034</v>
      </c>
      <c r="N141" s="29">
        <f t="shared" ca="1" si="87"/>
        <v>0</v>
      </c>
      <c r="O141" s="109">
        <f t="shared" ca="1" si="88"/>
        <v>0</v>
      </c>
      <c r="P141" s="7">
        <f t="shared" ca="1" si="99"/>
        <v>0</v>
      </c>
      <c r="Q141" s="7">
        <f t="shared" ca="1" si="100"/>
        <v>0</v>
      </c>
      <c r="R141" s="30"/>
      <c r="S141" s="30"/>
      <c r="T141" s="30">
        <f t="shared" ca="1" si="101"/>
        <v>0</v>
      </c>
      <c r="U141" s="32">
        <f t="shared" ca="1" si="102"/>
        <v>0</v>
      </c>
      <c r="V141" s="32">
        <f t="shared" ca="1" si="103"/>
        <v>0</v>
      </c>
      <c r="W141" s="32">
        <f t="shared" ca="1" si="104"/>
        <v>0</v>
      </c>
      <c r="X141" s="32">
        <f t="shared" ca="1" si="105"/>
        <v>0</v>
      </c>
      <c r="Y141" s="7">
        <f t="shared" ca="1" si="106"/>
        <v>0</v>
      </c>
      <c r="Z141" s="7">
        <f t="shared" ca="1" si="107"/>
        <v>0</v>
      </c>
      <c r="AA141" s="133">
        <f t="shared" ca="1" si="108"/>
        <v>0</v>
      </c>
      <c r="AB141" s="52">
        <f t="shared" ca="1" si="109"/>
        <v>0</v>
      </c>
      <c r="AC141" s="53">
        <f t="shared" ca="1" si="110"/>
        <v>0</v>
      </c>
      <c r="AD141" s="52">
        <f t="shared" ca="1" si="117"/>
        <v>0</v>
      </c>
      <c r="AE141" s="54">
        <f t="shared" ca="1" si="118"/>
        <v>0</v>
      </c>
      <c r="AF141" s="7">
        <f t="shared" ca="1" si="111"/>
        <v>0</v>
      </c>
      <c r="AG141" s="7">
        <f t="shared" ca="1" si="112"/>
        <v>0</v>
      </c>
      <c r="AH141" s="48"/>
      <c r="AI141" s="30"/>
      <c r="AJ141" s="7">
        <f t="shared" ca="1" si="119"/>
        <v>0</v>
      </c>
      <c r="AK141" s="7">
        <f t="shared" ca="1" si="89"/>
        <v>0</v>
      </c>
      <c r="AL141" s="32">
        <f t="shared" ca="1" si="90"/>
        <v>0</v>
      </c>
      <c r="AM141" s="158">
        <f t="shared" ca="1" si="113"/>
        <v>0</v>
      </c>
      <c r="AN141" s="7">
        <f t="shared" ca="1" si="120"/>
        <v>0</v>
      </c>
      <c r="AO141" s="7">
        <f t="shared" ca="1" si="91"/>
        <v>0</v>
      </c>
      <c r="AP141" s="7">
        <f t="shared" ca="1" si="92"/>
        <v>0</v>
      </c>
      <c r="AQ141" s="7">
        <f t="shared" ca="1" si="121"/>
        <v>0</v>
      </c>
      <c r="AR141" s="143">
        <f t="shared" ca="1" si="114"/>
        <v>0</v>
      </c>
      <c r="AS141" s="167">
        <f t="shared" ca="1" si="122"/>
        <v>0</v>
      </c>
    </row>
    <row r="142" spans="1:45">
      <c r="A142" s="35">
        <f t="shared" si="115"/>
        <v>135</v>
      </c>
      <c r="B142" s="25">
        <f t="shared" si="116"/>
        <v>49034</v>
      </c>
      <c r="C142" s="34">
        <f t="shared" ca="1" si="83"/>
        <v>22</v>
      </c>
      <c r="D142" s="26">
        <f t="shared" ca="1" si="82"/>
        <v>72</v>
      </c>
      <c r="E142" s="35">
        <f t="shared" ca="1" si="84"/>
        <v>264</v>
      </c>
      <c r="F142" s="25">
        <f t="shared" ca="1" si="93"/>
        <v>48700</v>
      </c>
      <c r="G142" s="25">
        <f t="shared" ca="1" si="94"/>
        <v>48700</v>
      </c>
      <c r="H142" s="41">
        <f t="shared" ca="1" si="95"/>
        <v>0</v>
      </c>
      <c r="I142" s="41">
        <f t="shared" ca="1" si="96"/>
        <v>0</v>
      </c>
      <c r="J142" s="41">
        <f t="shared" ca="1" si="97"/>
        <v>0</v>
      </c>
      <c r="K142" s="41">
        <f t="shared" ca="1" si="98"/>
        <v>0</v>
      </c>
      <c r="L142" s="169">
        <f t="shared" si="85"/>
        <v>1.731329043672341</v>
      </c>
      <c r="M142" s="101">
        <f t="shared" si="86"/>
        <v>2034</v>
      </c>
      <c r="N142" s="29">
        <f t="shared" ca="1" si="87"/>
        <v>0</v>
      </c>
      <c r="O142" s="109">
        <f t="shared" ca="1" si="88"/>
        <v>0</v>
      </c>
      <c r="P142" s="7">
        <f t="shared" ca="1" si="99"/>
        <v>0</v>
      </c>
      <c r="Q142" s="7">
        <f t="shared" ca="1" si="100"/>
        <v>0</v>
      </c>
      <c r="R142" s="30"/>
      <c r="S142" s="30"/>
      <c r="T142" s="30">
        <f t="shared" ca="1" si="101"/>
        <v>0</v>
      </c>
      <c r="U142" s="32">
        <f t="shared" ca="1" si="102"/>
        <v>0</v>
      </c>
      <c r="V142" s="32">
        <f t="shared" ca="1" si="103"/>
        <v>0</v>
      </c>
      <c r="W142" s="32">
        <f t="shared" ca="1" si="104"/>
        <v>0</v>
      </c>
      <c r="X142" s="32">
        <f t="shared" ca="1" si="105"/>
        <v>0</v>
      </c>
      <c r="Y142" s="7">
        <f t="shared" ca="1" si="106"/>
        <v>0</v>
      </c>
      <c r="Z142" s="7">
        <f t="shared" ca="1" si="107"/>
        <v>0</v>
      </c>
      <c r="AA142" s="133">
        <f t="shared" ca="1" si="108"/>
        <v>0</v>
      </c>
      <c r="AB142" s="52">
        <f t="shared" ca="1" si="109"/>
        <v>0</v>
      </c>
      <c r="AC142" s="53">
        <f t="shared" ca="1" si="110"/>
        <v>0</v>
      </c>
      <c r="AD142" s="52">
        <f t="shared" ca="1" si="117"/>
        <v>0</v>
      </c>
      <c r="AE142" s="54">
        <f t="shared" ca="1" si="118"/>
        <v>0</v>
      </c>
      <c r="AF142" s="7">
        <f t="shared" ca="1" si="111"/>
        <v>0</v>
      </c>
      <c r="AG142" s="7">
        <f t="shared" ca="1" si="112"/>
        <v>0</v>
      </c>
      <c r="AH142" s="48"/>
      <c r="AI142" s="30"/>
      <c r="AJ142" s="7">
        <f t="shared" ca="1" si="119"/>
        <v>0</v>
      </c>
      <c r="AK142" s="7">
        <f t="shared" ca="1" si="89"/>
        <v>0</v>
      </c>
      <c r="AL142" s="32">
        <f t="shared" ca="1" si="90"/>
        <v>0</v>
      </c>
      <c r="AM142" s="158">
        <f t="shared" ca="1" si="113"/>
        <v>0</v>
      </c>
      <c r="AN142" s="7">
        <f t="shared" ca="1" si="120"/>
        <v>0</v>
      </c>
      <c r="AO142" s="7">
        <f t="shared" ca="1" si="91"/>
        <v>0</v>
      </c>
      <c r="AP142" s="7">
        <f t="shared" ca="1" si="92"/>
        <v>0</v>
      </c>
      <c r="AQ142" s="7">
        <f t="shared" ca="1" si="121"/>
        <v>0</v>
      </c>
      <c r="AR142" s="143">
        <f t="shared" ca="1" si="114"/>
        <v>0</v>
      </c>
      <c r="AS142" s="167">
        <f t="shared" ca="1" si="122"/>
        <v>0</v>
      </c>
    </row>
    <row r="143" spans="1:45">
      <c r="A143" s="35">
        <f t="shared" si="115"/>
        <v>136</v>
      </c>
      <c r="B143" s="25">
        <f t="shared" si="116"/>
        <v>49064</v>
      </c>
      <c r="C143" s="34">
        <f t="shared" ca="1" si="83"/>
        <v>22</v>
      </c>
      <c r="D143" s="26">
        <f t="shared" ca="1" si="82"/>
        <v>72</v>
      </c>
      <c r="E143" s="35">
        <f t="shared" ca="1" si="84"/>
        <v>264</v>
      </c>
      <c r="F143" s="25">
        <f t="shared" ca="1" si="93"/>
        <v>48700</v>
      </c>
      <c r="G143" s="25">
        <f t="shared" ca="1" si="94"/>
        <v>48700</v>
      </c>
      <c r="H143" s="41">
        <f t="shared" ca="1" si="95"/>
        <v>0</v>
      </c>
      <c r="I143" s="41">
        <f t="shared" ca="1" si="96"/>
        <v>0</v>
      </c>
      <c r="J143" s="41">
        <f t="shared" ca="1" si="97"/>
        <v>0</v>
      </c>
      <c r="K143" s="41">
        <f t="shared" ca="1" si="98"/>
        <v>0</v>
      </c>
      <c r="L143" s="169">
        <f t="shared" si="85"/>
        <v>1.7383826925064876</v>
      </c>
      <c r="M143" s="101">
        <f t="shared" si="86"/>
        <v>2035</v>
      </c>
      <c r="N143" s="29">
        <f t="shared" ca="1" si="87"/>
        <v>0</v>
      </c>
      <c r="O143" s="109">
        <f t="shared" ca="1" si="88"/>
        <v>0</v>
      </c>
      <c r="P143" s="7">
        <f t="shared" ca="1" si="99"/>
        <v>0</v>
      </c>
      <c r="Q143" s="7">
        <f t="shared" ca="1" si="100"/>
        <v>0</v>
      </c>
      <c r="R143" s="30"/>
      <c r="S143" s="30"/>
      <c r="T143" s="30">
        <f t="shared" ca="1" si="101"/>
        <v>0</v>
      </c>
      <c r="U143" s="32">
        <f t="shared" ca="1" si="102"/>
        <v>0</v>
      </c>
      <c r="V143" s="32">
        <f t="shared" ca="1" si="103"/>
        <v>0</v>
      </c>
      <c r="W143" s="32">
        <f t="shared" ca="1" si="104"/>
        <v>0</v>
      </c>
      <c r="X143" s="32">
        <f t="shared" ca="1" si="105"/>
        <v>0</v>
      </c>
      <c r="Y143" s="7">
        <f t="shared" ca="1" si="106"/>
        <v>0</v>
      </c>
      <c r="Z143" s="7">
        <f t="shared" ca="1" si="107"/>
        <v>0</v>
      </c>
      <c r="AA143" s="133">
        <f t="shared" ca="1" si="108"/>
        <v>0</v>
      </c>
      <c r="AB143" s="52">
        <f t="shared" ca="1" si="109"/>
        <v>0</v>
      </c>
      <c r="AC143" s="53">
        <f t="shared" ca="1" si="110"/>
        <v>0</v>
      </c>
      <c r="AD143" s="52">
        <f t="shared" ca="1" si="117"/>
        <v>0</v>
      </c>
      <c r="AE143" s="54">
        <f t="shared" ca="1" si="118"/>
        <v>0</v>
      </c>
      <c r="AF143" s="7">
        <f t="shared" ca="1" si="111"/>
        <v>0</v>
      </c>
      <c r="AG143" s="7">
        <f t="shared" ca="1" si="112"/>
        <v>0</v>
      </c>
      <c r="AH143" s="48"/>
      <c r="AI143" s="30"/>
      <c r="AJ143" s="7">
        <f t="shared" ca="1" si="119"/>
        <v>0</v>
      </c>
      <c r="AK143" s="7">
        <f t="shared" ca="1" si="89"/>
        <v>0</v>
      </c>
      <c r="AL143" s="32">
        <f t="shared" ca="1" si="90"/>
        <v>0</v>
      </c>
      <c r="AM143" s="158">
        <f t="shared" ca="1" si="113"/>
        <v>0</v>
      </c>
      <c r="AN143" s="7">
        <f t="shared" ca="1" si="120"/>
        <v>0</v>
      </c>
      <c r="AO143" s="7">
        <f t="shared" ca="1" si="91"/>
        <v>0</v>
      </c>
      <c r="AP143" s="7">
        <f t="shared" ca="1" si="92"/>
        <v>0</v>
      </c>
      <c r="AQ143" s="7">
        <f t="shared" ca="1" si="121"/>
        <v>0</v>
      </c>
      <c r="AR143" s="143">
        <f t="shared" ca="1" si="114"/>
        <v>0</v>
      </c>
      <c r="AS143" s="167">
        <f t="shared" ca="1" si="122"/>
        <v>0</v>
      </c>
    </row>
    <row r="144" spans="1:45">
      <c r="A144" s="35">
        <f t="shared" si="115"/>
        <v>137</v>
      </c>
      <c r="B144" s="25">
        <f t="shared" si="116"/>
        <v>49095</v>
      </c>
      <c r="C144" s="34">
        <f t="shared" ca="1" si="83"/>
        <v>22</v>
      </c>
      <c r="D144" s="26">
        <f t="shared" ca="1" si="82"/>
        <v>72</v>
      </c>
      <c r="E144" s="35">
        <f t="shared" ca="1" si="84"/>
        <v>264</v>
      </c>
      <c r="F144" s="25">
        <f t="shared" ca="1" si="93"/>
        <v>48700</v>
      </c>
      <c r="G144" s="25">
        <f t="shared" ca="1" si="94"/>
        <v>48700</v>
      </c>
      <c r="H144" s="41">
        <f t="shared" ca="1" si="95"/>
        <v>0</v>
      </c>
      <c r="I144" s="41">
        <f t="shared" ca="1" si="96"/>
        <v>0</v>
      </c>
      <c r="J144" s="41">
        <f t="shared" ca="1" si="97"/>
        <v>0</v>
      </c>
      <c r="K144" s="41">
        <f t="shared" ca="1" si="98"/>
        <v>0</v>
      </c>
      <c r="L144" s="169">
        <f t="shared" si="85"/>
        <v>1.7454650787791108</v>
      </c>
      <c r="M144" s="101">
        <f t="shared" si="86"/>
        <v>2035</v>
      </c>
      <c r="N144" s="29">
        <f t="shared" ca="1" si="87"/>
        <v>0</v>
      </c>
      <c r="O144" s="109">
        <f t="shared" ca="1" si="88"/>
        <v>0</v>
      </c>
      <c r="P144" s="7">
        <f t="shared" ca="1" si="99"/>
        <v>0</v>
      </c>
      <c r="Q144" s="7">
        <f t="shared" ca="1" si="100"/>
        <v>0</v>
      </c>
      <c r="R144" s="30"/>
      <c r="S144" s="30"/>
      <c r="T144" s="30">
        <f t="shared" ca="1" si="101"/>
        <v>0</v>
      </c>
      <c r="U144" s="32">
        <f t="shared" ca="1" si="102"/>
        <v>0</v>
      </c>
      <c r="V144" s="32">
        <f t="shared" ca="1" si="103"/>
        <v>0</v>
      </c>
      <c r="W144" s="32">
        <f t="shared" ca="1" si="104"/>
        <v>0</v>
      </c>
      <c r="X144" s="32">
        <f t="shared" ca="1" si="105"/>
        <v>0</v>
      </c>
      <c r="Y144" s="7">
        <f t="shared" ca="1" si="106"/>
        <v>0</v>
      </c>
      <c r="Z144" s="7">
        <f t="shared" ca="1" si="107"/>
        <v>0</v>
      </c>
      <c r="AA144" s="133">
        <f t="shared" ca="1" si="108"/>
        <v>0</v>
      </c>
      <c r="AB144" s="52">
        <f t="shared" ca="1" si="109"/>
        <v>0</v>
      </c>
      <c r="AC144" s="53">
        <f t="shared" ca="1" si="110"/>
        <v>0</v>
      </c>
      <c r="AD144" s="52">
        <f t="shared" ca="1" si="117"/>
        <v>0</v>
      </c>
      <c r="AE144" s="54">
        <f t="shared" ca="1" si="118"/>
        <v>0</v>
      </c>
      <c r="AF144" s="7">
        <f t="shared" ca="1" si="111"/>
        <v>0</v>
      </c>
      <c r="AG144" s="7">
        <f t="shared" ca="1" si="112"/>
        <v>0</v>
      </c>
      <c r="AH144" s="48"/>
      <c r="AI144" s="30"/>
      <c r="AJ144" s="7">
        <f t="shared" ca="1" si="119"/>
        <v>0</v>
      </c>
      <c r="AK144" s="7">
        <f t="shared" ca="1" si="89"/>
        <v>0</v>
      </c>
      <c r="AL144" s="32">
        <f t="shared" ca="1" si="90"/>
        <v>0</v>
      </c>
      <c r="AM144" s="158">
        <f t="shared" ca="1" si="113"/>
        <v>0</v>
      </c>
      <c r="AN144" s="7">
        <f t="shared" ca="1" si="120"/>
        <v>0</v>
      </c>
      <c r="AO144" s="7">
        <f t="shared" ca="1" si="91"/>
        <v>0</v>
      </c>
      <c r="AP144" s="7">
        <f t="shared" ca="1" si="92"/>
        <v>0</v>
      </c>
      <c r="AQ144" s="7">
        <f t="shared" ca="1" si="121"/>
        <v>0</v>
      </c>
      <c r="AR144" s="143">
        <f t="shared" ca="1" si="114"/>
        <v>0</v>
      </c>
      <c r="AS144" s="167">
        <f t="shared" ca="1" si="122"/>
        <v>0</v>
      </c>
    </row>
    <row r="145" spans="1:45">
      <c r="A145" s="35">
        <f t="shared" si="115"/>
        <v>138</v>
      </c>
      <c r="B145" s="25">
        <f t="shared" si="116"/>
        <v>49125</v>
      </c>
      <c r="C145" s="34">
        <f t="shared" ca="1" si="83"/>
        <v>22</v>
      </c>
      <c r="D145" s="26">
        <f t="shared" ca="1" si="82"/>
        <v>72</v>
      </c>
      <c r="E145" s="35">
        <f t="shared" ca="1" si="84"/>
        <v>264</v>
      </c>
      <c r="F145" s="25">
        <f t="shared" ca="1" si="93"/>
        <v>48700</v>
      </c>
      <c r="G145" s="25">
        <f t="shared" ca="1" si="94"/>
        <v>48700</v>
      </c>
      <c r="H145" s="41">
        <f t="shared" ca="1" si="95"/>
        <v>0</v>
      </c>
      <c r="I145" s="41">
        <f t="shared" ca="1" si="96"/>
        <v>0</v>
      </c>
      <c r="J145" s="41">
        <f t="shared" ca="1" si="97"/>
        <v>0</v>
      </c>
      <c r="K145" s="41">
        <f t="shared" ca="1" si="98"/>
        <v>0</v>
      </c>
      <c r="L145" s="169">
        <f t="shared" si="85"/>
        <v>1.7525763195700925</v>
      </c>
      <c r="M145" s="101">
        <f t="shared" si="86"/>
        <v>2035</v>
      </c>
      <c r="N145" s="29">
        <f t="shared" ca="1" si="87"/>
        <v>0</v>
      </c>
      <c r="O145" s="109">
        <f t="shared" ca="1" si="88"/>
        <v>0</v>
      </c>
      <c r="P145" s="7">
        <f t="shared" ca="1" si="99"/>
        <v>0</v>
      </c>
      <c r="Q145" s="7">
        <f t="shared" ca="1" si="100"/>
        <v>0</v>
      </c>
      <c r="R145" s="30"/>
      <c r="S145" s="30"/>
      <c r="T145" s="30">
        <f t="shared" ca="1" si="101"/>
        <v>0</v>
      </c>
      <c r="U145" s="32">
        <f t="shared" ca="1" si="102"/>
        <v>0</v>
      </c>
      <c r="V145" s="32">
        <f t="shared" ca="1" si="103"/>
        <v>0</v>
      </c>
      <c r="W145" s="32">
        <f t="shared" ca="1" si="104"/>
        <v>0</v>
      </c>
      <c r="X145" s="32">
        <f t="shared" ca="1" si="105"/>
        <v>0</v>
      </c>
      <c r="Y145" s="7">
        <f t="shared" ca="1" si="106"/>
        <v>0</v>
      </c>
      <c r="Z145" s="7">
        <f t="shared" ca="1" si="107"/>
        <v>0</v>
      </c>
      <c r="AA145" s="133">
        <f t="shared" ca="1" si="108"/>
        <v>0</v>
      </c>
      <c r="AB145" s="52">
        <f t="shared" ca="1" si="109"/>
        <v>0</v>
      </c>
      <c r="AC145" s="53">
        <f t="shared" ca="1" si="110"/>
        <v>0</v>
      </c>
      <c r="AD145" s="52">
        <f t="shared" ca="1" si="117"/>
        <v>0</v>
      </c>
      <c r="AE145" s="54">
        <f t="shared" ca="1" si="118"/>
        <v>0</v>
      </c>
      <c r="AF145" s="7">
        <f t="shared" ca="1" si="111"/>
        <v>0</v>
      </c>
      <c r="AG145" s="7">
        <f t="shared" ca="1" si="112"/>
        <v>0</v>
      </c>
      <c r="AH145" s="48"/>
      <c r="AI145" s="30"/>
      <c r="AJ145" s="7">
        <f t="shared" ca="1" si="119"/>
        <v>0</v>
      </c>
      <c r="AK145" s="7">
        <f t="shared" ca="1" si="89"/>
        <v>0</v>
      </c>
      <c r="AL145" s="32">
        <f t="shared" ca="1" si="90"/>
        <v>0</v>
      </c>
      <c r="AM145" s="158">
        <f t="shared" ca="1" si="113"/>
        <v>0</v>
      </c>
      <c r="AN145" s="7">
        <f t="shared" ca="1" si="120"/>
        <v>0</v>
      </c>
      <c r="AO145" s="7">
        <f t="shared" ca="1" si="91"/>
        <v>0</v>
      </c>
      <c r="AP145" s="7">
        <f t="shared" ca="1" si="92"/>
        <v>0</v>
      </c>
      <c r="AQ145" s="7">
        <f t="shared" ca="1" si="121"/>
        <v>0</v>
      </c>
      <c r="AR145" s="143">
        <f t="shared" ca="1" si="114"/>
        <v>0</v>
      </c>
      <c r="AS145" s="167">
        <f t="shared" ca="1" si="122"/>
        <v>0</v>
      </c>
    </row>
    <row r="146" spans="1:45">
      <c r="A146" s="35">
        <f t="shared" si="115"/>
        <v>139</v>
      </c>
      <c r="B146" s="25">
        <f t="shared" si="116"/>
        <v>49156</v>
      </c>
      <c r="C146" s="34">
        <f t="shared" ca="1" si="83"/>
        <v>22</v>
      </c>
      <c r="D146" s="26">
        <f t="shared" ca="1" si="82"/>
        <v>72</v>
      </c>
      <c r="E146" s="35">
        <f t="shared" ca="1" si="84"/>
        <v>264</v>
      </c>
      <c r="F146" s="25">
        <f t="shared" ca="1" si="93"/>
        <v>48700</v>
      </c>
      <c r="G146" s="25">
        <f t="shared" ca="1" si="94"/>
        <v>48700</v>
      </c>
      <c r="H146" s="41">
        <f t="shared" ca="1" si="95"/>
        <v>0</v>
      </c>
      <c r="I146" s="41">
        <f t="shared" ca="1" si="96"/>
        <v>0</v>
      </c>
      <c r="J146" s="41">
        <f t="shared" ca="1" si="97"/>
        <v>0</v>
      </c>
      <c r="K146" s="41">
        <f t="shared" ca="1" si="98"/>
        <v>0</v>
      </c>
      <c r="L146" s="169">
        <f t="shared" si="85"/>
        <v>1.759716532436312</v>
      </c>
      <c r="M146" s="101">
        <f t="shared" si="86"/>
        <v>2035</v>
      </c>
      <c r="N146" s="29">
        <f t="shared" ca="1" si="87"/>
        <v>0</v>
      </c>
      <c r="O146" s="109">
        <f t="shared" ca="1" si="88"/>
        <v>0</v>
      </c>
      <c r="P146" s="7">
        <f t="shared" ca="1" si="99"/>
        <v>0</v>
      </c>
      <c r="Q146" s="7">
        <f t="shared" ca="1" si="100"/>
        <v>0</v>
      </c>
      <c r="R146" s="30"/>
      <c r="S146" s="30"/>
      <c r="T146" s="30">
        <f t="shared" ca="1" si="101"/>
        <v>0</v>
      </c>
      <c r="U146" s="32">
        <f t="shared" ca="1" si="102"/>
        <v>0</v>
      </c>
      <c r="V146" s="32">
        <f t="shared" ca="1" si="103"/>
        <v>0</v>
      </c>
      <c r="W146" s="32">
        <f t="shared" ca="1" si="104"/>
        <v>0</v>
      </c>
      <c r="X146" s="32">
        <f t="shared" ca="1" si="105"/>
        <v>0</v>
      </c>
      <c r="Y146" s="7">
        <f t="shared" ca="1" si="106"/>
        <v>0</v>
      </c>
      <c r="Z146" s="7">
        <f t="shared" ca="1" si="107"/>
        <v>0</v>
      </c>
      <c r="AA146" s="133">
        <f t="shared" ca="1" si="108"/>
        <v>0</v>
      </c>
      <c r="AB146" s="52">
        <f t="shared" ca="1" si="109"/>
        <v>0</v>
      </c>
      <c r="AC146" s="53">
        <f t="shared" ca="1" si="110"/>
        <v>0</v>
      </c>
      <c r="AD146" s="52">
        <f t="shared" ca="1" si="117"/>
        <v>0</v>
      </c>
      <c r="AE146" s="54">
        <f t="shared" ca="1" si="118"/>
        <v>0</v>
      </c>
      <c r="AF146" s="7">
        <f t="shared" ca="1" si="111"/>
        <v>0</v>
      </c>
      <c r="AG146" s="7">
        <f t="shared" ca="1" si="112"/>
        <v>0</v>
      </c>
      <c r="AH146" s="48"/>
      <c r="AI146" s="30"/>
      <c r="AJ146" s="7">
        <f t="shared" ca="1" si="119"/>
        <v>0</v>
      </c>
      <c r="AK146" s="7">
        <f t="shared" ca="1" si="89"/>
        <v>0</v>
      </c>
      <c r="AL146" s="32">
        <f t="shared" ca="1" si="90"/>
        <v>0</v>
      </c>
      <c r="AM146" s="158">
        <f t="shared" ca="1" si="113"/>
        <v>0</v>
      </c>
      <c r="AN146" s="7">
        <f t="shared" ca="1" si="120"/>
        <v>0</v>
      </c>
      <c r="AO146" s="7">
        <f t="shared" ca="1" si="91"/>
        <v>0</v>
      </c>
      <c r="AP146" s="7">
        <f t="shared" ca="1" si="92"/>
        <v>0</v>
      </c>
      <c r="AQ146" s="7">
        <f t="shared" ca="1" si="121"/>
        <v>0</v>
      </c>
      <c r="AR146" s="143">
        <f t="shared" ca="1" si="114"/>
        <v>0</v>
      </c>
      <c r="AS146" s="167">
        <f t="shared" ca="1" si="122"/>
        <v>0</v>
      </c>
    </row>
    <row r="147" spans="1:45">
      <c r="A147" s="35">
        <f t="shared" si="115"/>
        <v>140</v>
      </c>
      <c r="B147" s="25">
        <f t="shared" si="116"/>
        <v>49187</v>
      </c>
      <c r="C147" s="34">
        <f t="shared" ca="1" si="83"/>
        <v>22</v>
      </c>
      <c r="D147" s="26">
        <f t="shared" ca="1" si="82"/>
        <v>72</v>
      </c>
      <c r="E147" s="35">
        <f t="shared" ca="1" si="84"/>
        <v>264</v>
      </c>
      <c r="F147" s="25">
        <f t="shared" ca="1" si="93"/>
        <v>48700</v>
      </c>
      <c r="G147" s="25">
        <f t="shared" ca="1" si="94"/>
        <v>48700</v>
      </c>
      <c r="H147" s="41">
        <f t="shared" ca="1" si="95"/>
        <v>0</v>
      </c>
      <c r="I147" s="41">
        <f t="shared" ca="1" si="96"/>
        <v>0</v>
      </c>
      <c r="J147" s="41">
        <f t="shared" ca="1" si="97"/>
        <v>0</v>
      </c>
      <c r="K147" s="41">
        <f t="shared" ca="1" si="98"/>
        <v>0</v>
      </c>
      <c r="L147" s="169">
        <f t="shared" si="85"/>
        <v>1.7668858354135899</v>
      </c>
      <c r="M147" s="101">
        <f t="shared" si="86"/>
        <v>2035</v>
      </c>
      <c r="N147" s="29">
        <f t="shared" ca="1" si="87"/>
        <v>0</v>
      </c>
      <c r="O147" s="109">
        <f t="shared" ca="1" si="88"/>
        <v>0</v>
      </c>
      <c r="P147" s="7">
        <f t="shared" ca="1" si="99"/>
        <v>0</v>
      </c>
      <c r="Q147" s="7">
        <f t="shared" ca="1" si="100"/>
        <v>0</v>
      </c>
      <c r="R147" s="30"/>
      <c r="S147" s="30"/>
      <c r="T147" s="30">
        <f t="shared" ca="1" si="101"/>
        <v>0</v>
      </c>
      <c r="U147" s="32">
        <f t="shared" ca="1" si="102"/>
        <v>0</v>
      </c>
      <c r="V147" s="32">
        <f t="shared" ca="1" si="103"/>
        <v>0</v>
      </c>
      <c r="W147" s="32">
        <f t="shared" ca="1" si="104"/>
        <v>0</v>
      </c>
      <c r="X147" s="32">
        <f t="shared" ca="1" si="105"/>
        <v>0</v>
      </c>
      <c r="Y147" s="7">
        <f t="shared" ca="1" si="106"/>
        <v>0</v>
      </c>
      <c r="Z147" s="7">
        <f t="shared" ca="1" si="107"/>
        <v>0</v>
      </c>
      <c r="AA147" s="133">
        <f t="shared" ca="1" si="108"/>
        <v>0</v>
      </c>
      <c r="AB147" s="52">
        <f t="shared" ca="1" si="109"/>
        <v>0</v>
      </c>
      <c r="AC147" s="53">
        <f t="shared" ca="1" si="110"/>
        <v>0</v>
      </c>
      <c r="AD147" s="52">
        <f t="shared" ca="1" si="117"/>
        <v>0</v>
      </c>
      <c r="AE147" s="54">
        <f t="shared" ca="1" si="118"/>
        <v>0</v>
      </c>
      <c r="AF147" s="7">
        <f t="shared" ca="1" si="111"/>
        <v>0</v>
      </c>
      <c r="AG147" s="7">
        <f t="shared" ca="1" si="112"/>
        <v>0</v>
      </c>
      <c r="AH147" s="48"/>
      <c r="AI147" s="30"/>
      <c r="AJ147" s="7">
        <f t="shared" ca="1" si="119"/>
        <v>0</v>
      </c>
      <c r="AK147" s="7">
        <f t="shared" ca="1" si="89"/>
        <v>0</v>
      </c>
      <c r="AL147" s="32">
        <f t="shared" ca="1" si="90"/>
        <v>0</v>
      </c>
      <c r="AM147" s="158">
        <f t="shared" ca="1" si="113"/>
        <v>0</v>
      </c>
      <c r="AN147" s="7">
        <f t="shared" ca="1" si="120"/>
        <v>0</v>
      </c>
      <c r="AO147" s="7">
        <f t="shared" ca="1" si="91"/>
        <v>0</v>
      </c>
      <c r="AP147" s="7">
        <f t="shared" ca="1" si="92"/>
        <v>0</v>
      </c>
      <c r="AQ147" s="7">
        <f t="shared" ca="1" si="121"/>
        <v>0</v>
      </c>
      <c r="AR147" s="143">
        <f t="shared" ca="1" si="114"/>
        <v>0</v>
      </c>
      <c r="AS147" s="167">
        <f t="shared" ca="1" si="122"/>
        <v>0</v>
      </c>
    </row>
    <row r="148" spans="1:45">
      <c r="A148" s="35">
        <f t="shared" si="115"/>
        <v>141</v>
      </c>
      <c r="B148" s="25">
        <f t="shared" si="116"/>
        <v>49217</v>
      </c>
      <c r="C148" s="34">
        <f t="shared" ca="1" si="83"/>
        <v>22</v>
      </c>
      <c r="D148" s="26">
        <f t="shared" ca="1" si="82"/>
        <v>72</v>
      </c>
      <c r="E148" s="35">
        <f t="shared" ca="1" si="84"/>
        <v>264</v>
      </c>
      <c r="F148" s="25">
        <f t="shared" ca="1" si="93"/>
        <v>48700</v>
      </c>
      <c r="G148" s="25">
        <f t="shared" ca="1" si="94"/>
        <v>48700</v>
      </c>
      <c r="H148" s="41">
        <f t="shared" ca="1" si="95"/>
        <v>0</v>
      </c>
      <c r="I148" s="41">
        <f t="shared" ca="1" si="96"/>
        <v>0</v>
      </c>
      <c r="J148" s="41">
        <f t="shared" ca="1" si="97"/>
        <v>0</v>
      </c>
      <c r="K148" s="41">
        <f t="shared" ca="1" si="98"/>
        <v>0</v>
      </c>
      <c r="L148" s="169">
        <f t="shared" si="85"/>
        <v>1.7740843470186398</v>
      </c>
      <c r="M148" s="101">
        <f t="shared" si="86"/>
        <v>2035</v>
      </c>
      <c r="N148" s="29">
        <f t="shared" ca="1" si="87"/>
        <v>0</v>
      </c>
      <c r="O148" s="109">
        <f t="shared" ca="1" si="88"/>
        <v>0</v>
      </c>
      <c r="P148" s="7">
        <f t="shared" ca="1" si="99"/>
        <v>0</v>
      </c>
      <c r="Q148" s="7">
        <f t="shared" ca="1" si="100"/>
        <v>0</v>
      </c>
      <c r="R148" s="30"/>
      <c r="S148" s="30"/>
      <c r="T148" s="30">
        <f t="shared" ca="1" si="101"/>
        <v>0</v>
      </c>
      <c r="U148" s="32">
        <f t="shared" ca="1" si="102"/>
        <v>0</v>
      </c>
      <c r="V148" s="32">
        <f t="shared" ca="1" si="103"/>
        <v>0</v>
      </c>
      <c r="W148" s="32">
        <f t="shared" ca="1" si="104"/>
        <v>0</v>
      </c>
      <c r="X148" s="32">
        <f t="shared" ca="1" si="105"/>
        <v>0</v>
      </c>
      <c r="Y148" s="7">
        <f t="shared" ca="1" si="106"/>
        <v>0</v>
      </c>
      <c r="Z148" s="7">
        <f t="shared" ca="1" si="107"/>
        <v>0</v>
      </c>
      <c r="AA148" s="133">
        <f t="shared" ca="1" si="108"/>
        <v>0</v>
      </c>
      <c r="AB148" s="52">
        <f t="shared" ca="1" si="109"/>
        <v>0</v>
      </c>
      <c r="AC148" s="53">
        <f t="shared" ca="1" si="110"/>
        <v>0</v>
      </c>
      <c r="AD148" s="52">
        <f t="shared" ca="1" si="117"/>
        <v>0</v>
      </c>
      <c r="AE148" s="54">
        <f t="shared" ca="1" si="118"/>
        <v>0</v>
      </c>
      <c r="AF148" s="7">
        <f t="shared" ca="1" si="111"/>
        <v>0</v>
      </c>
      <c r="AG148" s="7">
        <f t="shared" ca="1" si="112"/>
        <v>0</v>
      </c>
      <c r="AH148" s="48"/>
      <c r="AI148" s="30"/>
      <c r="AJ148" s="7">
        <f t="shared" ca="1" si="119"/>
        <v>0</v>
      </c>
      <c r="AK148" s="7">
        <f t="shared" ca="1" si="89"/>
        <v>0</v>
      </c>
      <c r="AL148" s="32">
        <f t="shared" ca="1" si="90"/>
        <v>0</v>
      </c>
      <c r="AM148" s="158">
        <f t="shared" ca="1" si="113"/>
        <v>0</v>
      </c>
      <c r="AN148" s="7">
        <f t="shared" ca="1" si="120"/>
        <v>0</v>
      </c>
      <c r="AO148" s="7">
        <f t="shared" ca="1" si="91"/>
        <v>0</v>
      </c>
      <c r="AP148" s="7">
        <f t="shared" ca="1" si="92"/>
        <v>0</v>
      </c>
      <c r="AQ148" s="7">
        <f t="shared" ca="1" si="121"/>
        <v>0</v>
      </c>
      <c r="AR148" s="143">
        <f t="shared" ca="1" si="114"/>
        <v>0</v>
      </c>
      <c r="AS148" s="167">
        <f t="shared" ca="1" si="122"/>
        <v>0</v>
      </c>
    </row>
    <row r="149" spans="1:45">
      <c r="A149" s="35">
        <f t="shared" si="115"/>
        <v>142</v>
      </c>
      <c r="B149" s="25">
        <f t="shared" si="116"/>
        <v>49248</v>
      </c>
      <c r="C149" s="34">
        <f t="shared" ca="1" si="83"/>
        <v>22</v>
      </c>
      <c r="D149" s="26">
        <f t="shared" ca="1" si="82"/>
        <v>72</v>
      </c>
      <c r="E149" s="35">
        <f t="shared" ca="1" si="84"/>
        <v>264</v>
      </c>
      <c r="F149" s="25">
        <f t="shared" ca="1" si="93"/>
        <v>48700</v>
      </c>
      <c r="G149" s="25">
        <f t="shared" ca="1" si="94"/>
        <v>48700</v>
      </c>
      <c r="H149" s="41">
        <f t="shared" ca="1" si="95"/>
        <v>0</v>
      </c>
      <c r="I149" s="41">
        <f t="shared" ca="1" si="96"/>
        <v>0</v>
      </c>
      <c r="J149" s="41">
        <f t="shared" ca="1" si="97"/>
        <v>0</v>
      </c>
      <c r="K149" s="41">
        <f t="shared" ca="1" si="98"/>
        <v>0</v>
      </c>
      <c r="L149" s="169">
        <f t="shared" si="85"/>
        <v>1.7813121862510266</v>
      </c>
      <c r="M149" s="101">
        <f t="shared" si="86"/>
        <v>2035</v>
      </c>
      <c r="N149" s="29">
        <f t="shared" ca="1" si="87"/>
        <v>0</v>
      </c>
      <c r="O149" s="109">
        <f t="shared" ca="1" si="88"/>
        <v>0</v>
      </c>
      <c r="P149" s="7">
        <f t="shared" ca="1" si="99"/>
        <v>0</v>
      </c>
      <c r="Q149" s="7">
        <f t="shared" ca="1" si="100"/>
        <v>0</v>
      </c>
      <c r="R149" s="30"/>
      <c r="S149" s="30"/>
      <c r="T149" s="30">
        <f t="shared" ca="1" si="101"/>
        <v>0</v>
      </c>
      <c r="U149" s="32">
        <f t="shared" ca="1" si="102"/>
        <v>0</v>
      </c>
      <c r="V149" s="32">
        <f t="shared" ca="1" si="103"/>
        <v>0</v>
      </c>
      <c r="W149" s="32">
        <f t="shared" ca="1" si="104"/>
        <v>0</v>
      </c>
      <c r="X149" s="32">
        <f t="shared" ca="1" si="105"/>
        <v>0</v>
      </c>
      <c r="Y149" s="7">
        <f t="shared" ca="1" si="106"/>
        <v>0</v>
      </c>
      <c r="Z149" s="7">
        <f t="shared" ca="1" si="107"/>
        <v>0</v>
      </c>
      <c r="AA149" s="133">
        <f t="shared" ca="1" si="108"/>
        <v>0</v>
      </c>
      <c r="AB149" s="52">
        <f t="shared" ca="1" si="109"/>
        <v>0</v>
      </c>
      <c r="AC149" s="53">
        <f t="shared" ca="1" si="110"/>
        <v>0</v>
      </c>
      <c r="AD149" s="52">
        <f t="shared" ca="1" si="117"/>
        <v>0</v>
      </c>
      <c r="AE149" s="54">
        <f t="shared" ca="1" si="118"/>
        <v>0</v>
      </c>
      <c r="AF149" s="7">
        <f t="shared" ca="1" si="111"/>
        <v>0</v>
      </c>
      <c r="AG149" s="7">
        <f t="shared" ca="1" si="112"/>
        <v>0</v>
      </c>
      <c r="AH149" s="48"/>
      <c r="AI149" s="30"/>
      <c r="AJ149" s="7">
        <f t="shared" ca="1" si="119"/>
        <v>0</v>
      </c>
      <c r="AK149" s="7">
        <f t="shared" ca="1" si="89"/>
        <v>0</v>
      </c>
      <c r="AL149" s="32">
        <f t="shared" ca="1" si="90"/>
        <v>0</v>
      </c>
      <c r="AM149" s="158">
        <f t="shared" ca="1" si="113"/>
        <v>0</v>
      </c>
      <c r="AN149" s="7">
        <f t="shared" ca="1" si="120"/>
        <v>0</v>
      </c>
      <c r="AO149" s="7">
        <f t="shared" ca="1" si="91"/>
        <v>0</v>
      </c>
      <c r="AP149" s="7">
        <f t="shared" ca="1" si="92"/>
        <v>0</v>
      </c>
      <c r="AQ149" s="7">
        <f t="shared" ca="1" si="121"/>
        <v>0</v>
      </c>
      <c r="AR149" s="143">
        <f t="shared" ca="1" si="114"/>
        <v>0</v>
      </c>
      <c r="AS149" s="167">
        <f t="shared" ca="1" si="122"/>
        <v>0</v>
      </c>
    </row>
    <row r="150" spans="1:45">
      <c r="A150" s="35">
        <f t="shared" si="115"/>
        <v>143</v>
      </c>
      <c r="B150" s="25">
        <f t="shared" si="116"/>
        <v>49278</v>
      </c>
      <c r="C150" s="34">
        <f t="shared" ca="1" si="83"/>
        <v>22</v>
      </c>
      <c r="D150" s="26">
        <f t="shared" ca="1" si="82"/>
        <v>72</v>
      </c>
      <c r="E150" s="35">
        <f t="shared" ca="1" si="84"/>
        <v>264</v>
      </c>
      <c r="F150" s="25">
        <f t="shared" ca="1" si="93"/>
        <v>48700</v>
      </c>
      <c r="G150" s="25">
        <f t="shared" ca="1" si="94"/>
        <v>48700</v>
      </c>
      <c r="H150" s="41">
        <f t="shared" ca="1" si="95"/>
        <v>0</v>
      </c>
      <c r="I150" s="41">
        <f t="shared" ca="1" si="96"/>
        <v>0</v>
      </c>
      <c r="J150" s="41">
        <f t="shared" ca="1" si="97"/>
        <v>0</v>
      </c>
      <c r="K150" s="41">
        <f t="shared" ca="1" si="98"/>
        <v>0</v>
      </c>
      <c r="L150" s="169">
        <f t="shared" si="85"/>
        <v>1.7885694725951347</v>
      </c>
      <c r="M150" s="101">
        <f t="shared" si="86"/>
        <v>2035</v>
      </c>
      <c r="N150" s="29">
        <f t="shared" ca="1" si="87"/>
        <v>0</v>
      </c>
      <c r="O150" s="109">
        <f t="shared" ca="1" si="88"/>
        <v>0</v>
      </c>
      <c r="P150" s="7">
        <f t="shared" ca="1" si="99"/>
        <v>0</v>
      </c>
      <c r="Q150" s="7">
        <f t="shared" ca="1" si="100"/>
        <v>0</v>
      </c>
      <c r="R150" s="30"/>
      <c r="S150" s="30"/>
      <c r="T150" s="30">
        <f t="shared" ca="1" si="101"/>
        <v>0</v>
      </c>
      <c r="U150" s="32">
        <f t="shared" ca="1" si="102"/>
        <v>0</v>
      </c>
      <c r="V150" s="32">
        <f t="shared" ca="1" si="103"/>
        <v>0</v>
      </c>
      <c r="W150" s="32">
        <f t="shared" ca="1" si="104"/>
        <v>0</v>
      </c>
      <c r="X150" s="32">
        <f t="shared" ca="1" si="105"/>
        <v>0</v>
      </c>
      <c r="Y150" s="7">
        <f t="shared" ca="1" si="106"/>
        <v>0</v>
      </c>
      <c r="Z150" s="7">
        <f t="shared" ca="1" si="107"/>
        <v>0</v>
      </c>
      <c r="AA150" s="133">
        <f t="shared" ca="1" si="108"/>
        <v>0</v>
      </c>
      <c r="AB150" s="52">
        <f t="shared" ca="1" si="109"/>
        <v>0</v>
      </c>
      <c r="AC150" s="53">
        <f t="shared" ca="1" si="110"/>
        <v>0</v>
      </c>
      <c r="AD150" s="52">
        <f t="shared" ca="1" si="117"/>
        <v>0</v>
      </c>
      <c r="AE150" s="54">
        <f t="shared" ca="1" si="118"/>
        <v>0</v>
      </c>
      <c r="AF150" s="7">
        <f t="shared" ca="1" si="111"/>
        <v>0</v>
      </c>
      <c r="AG150" s="7">
        <f t="shared" ca="1" si="112"/>
        <v>0</v>
      </c>
      <c r="AH150" s="48"/>
      <c r="AI150" s="30"/>
      <c r="AJ150" s="7">
        <f t="shared" ca="1" si="119"/>
        <v>0</v>
      </c>
      <c r="AK150" s="7">
        <f t="shared" ca="1" si="89"/>
        <v>0</v>
      </c>
      <c r="AL150" s="32">
        <f t="shared" ca="1" si="90"/>
        <v>0</v>
      </c>
      <c r="AM150" s="158">
        <f t="shared" ca="1" si="113"/>
        <v>0</v>
      </c>
      <c r="AN150" s="7">
        <f t="shared" ca="1" si="120"/>
        <v>0</v>
      </c>
      <c r="AO150" s="7">
        <f t="shared" ca="1" si="91"/>
        <v>0</v>
      </c>
      <c r="AP150" s="7">
        <f t="shared" ca="1" si="92"/>
        <v>0</v>
      </c>
      <c r="AQ150" s="7">
        <f t="shared" ca="1" si="121"/>
        <v>0</v>
      </c>
      <c r="AR150" s="143">
        <f t="shared" ca="1" si="114"/>
        <v>0</v>
      </c>
      <c r="AS150" s="167">
        <f t="shared" ca="1" si="122"/>
        <v>0</v>
      </c>
    </row>
    <row r="151" spans="1:45">
      <c r="A151" s="35">
        <f t="shared" si="115"/>
        <v>144</v>
      </c>
      <c r="B151" s="25">
        <f t="shared" si="116"/>
        <v>49309</v>
      </c>
      <c r="C151" s="34">
        <f t="shared" ca="1" si="83"/>
        <v>22</v>
      </c>
      <c r="D151" s="26">
        <f t="shared" ca="1" si="82"/>
        <v>72</v>
      </c>
      <c r="E151" s="35">
        <f t="shared" ca="1" si="84"/>
        <v>264</v>
      </c>
      <c r="F151" s="25">
        <f t="shared" ca="1" si="93"/>
        <v>48700</v>
      </c>
      <c r="G151" s="25">
        <f t="shared" ca="1" si="94"/>
        <v>48700</v>
      </c>
      <c r="H151" s="41">
        <f t="shared" ca="1" si="95"/>
        <v>0</v>
      </c>
      <c r="I151" s="41">
        <f t="shared" ca="1" si="96"/>
        <v>0</v>
      </c>
      <c r="J151" s="41">
        <f t="shared" ca="1" si="97"/>
        <v>0</v>
      </c>
      <c r="K151" s="41">
        <f t="shared" ca="1" si="98"/>
        <v>0</v>
      </c>
      <c r="L151" s="169">
        <f t="shared" si="85"/>
        <v>1.7958563260221418</v>
      </c>
      <c r="M151" s="101">
        <f t="shared" si="86"/>
        <v>2035</v>
      </c>
      <c r="N151" s="29">
        <f t="shared" ca="1" si="87"/>
        <v>0</v>
      </c>
      <c r="O151" s="109">
        <f t="shared" ca="1" si="88"/>
        <v>0</v>
      </c>
      <c r="P151" s="7">
        <f t="shared" ca="1" si="99"/>
        <v>0</v>
      </c>
      <c r="Q151" s="7">
        <f t="shared" ca="1" si="100"/>
        <v>0</v>
      </c>
      <c r="R151" s="30"/>
      <c r="S151" s="30"/>
      <c r="T151" s="30">
        <f t="shared" ca="1" si="101"/>
        <v>0</v>
      </c>
      <c r="U151" s="32">
        <f t="shared" ca="1" si="102"/>
        <v>0</v>
      </c>
      <c r="V151" s="32">
        <f t="shared" ca="1" si="103"/>
        <v>0</v>
      </c>
      <c r="W151" s="32">
        <f t="shared" ca="1" si="104"/>
        <v>0</v>
      </c>
      <c r="X151" s="32">
        <f t="shared" ca="1" si="105"/>
        <v>0</v>
      </c>
      <c r="Y151" s="7">
        <f t="shared" ca="1" si="106"/>
        <v>0</v>
      </c>
      <c r="Z151" s="7">
        <f t="shared" ca="1" si="107"/>
        <v>0</v>
      </c>
      <c r="AA151" s="133">
        <f t="shared" ca="1" si="108"/>
        <v>0</v>
      </c>
      <c r="AB151" s="52">
        <f t="shared" ca="1" si="109"/>
        <v>0</v>
      </c>
      <c r="AC151" s="53">
        <f t="shared" ca="1" si="110"/>
        <v>0</v>
      </c>
      <c r="AD151" s="52">
        <f t="shared" ca="1" si="117"/>
        <v>0</v>
      </c>
      <c r="AE151" s="54">
        <f t="shared" ca="1" si="118"/>
        <v>0</v>
      </c>
      <c r="AF151" s="7">
        <f t="shared" ca="1" si="111"/>
        <v>0</v>
      </c>
      <c r="AG151" s="7">
        <f t="shared" ca="1" si="112"/>
        <v>0</v>
      </c>
      <c r="AH151" s="48"/>
      <c r="AI151" s="30"/>
      <c r="AJ151" s="7">
        <f t="shared" ca="1" si="119"/>
        <v>0</v>
      </c>
      <c r="AK151" s="7">
        <f t="shared" ca="1" si="89"/>
        <v>0</v>
      </c>
      <c r="AL151" s="32">
        <f t="shared" ca="1" si="90"/>
        <v>0</v>
      </c>
      <c r="AM151" s="158">
        <f t="shared" ca="1" si="113"/>
        <v>0</v>
      </c>
      <c r="AN151" s="7">
        <f t="shared" ca="1" si="120"/>
        <v>0</v>
      </c>
      <c r="AO151" s="7">
        <f t="shared" ca="1" si="91"/>
        <v>0</v>
      </c>
      <c r="AP151" s="7">
        <f t="shared" ca="1" si="92"/>
        <v>0</v>
      </c>
      <c r="AQ151" s="7">
        <f t="shared" ca="1" si="121"/>
        <v>0</v>
      </c>
      <c r="AR151" s="143">
        <f t="shared" ca="1" si="114"/>
        <v>0</v>
      </c>
      <c r="AS151" s="167">
        <f t="shared" ca="1" si="122"/>
        <v>0</v>
      </c>
    </row>
    <row r="152" spans="1:45">
      <c r="A152" s="35">
        <f t="shared" si="115"/>
        <v>145</v>
      </c>
      <c r="B152" s="25">
        <f t="shared" si="116"/>
        <v>49340</v>
      </c>
      <c r="C152" s="34">
        <f t="shared" ca="1" si="83"/>
        <v>22</v>
      </c>
      <c r="D152" s="26">
        <f t="shared" ca="1" si="82"/>
        <v>72</v>
      </c>
      <c r="E152" s="35">
        <f t="shared" ca="1" si="84"/>
        <v>264</v>
      </c>
      <c r="F152" s="25">
        <f t="shared" ca="1" si="93"/>
        <v>48700</v>
      </c>
      <c r="G152" s="25">
        <f t="shared" ca="1" si="94"/>
        <v>48700</v>
      </c>
      <c r="H152" s="41">
        <f t="shared" ca="1" si="95"/>
        <v>0</v>
      </c>
      <c r="I152" s="41">
        <f t="shared" ca="1" si="96"/>
        <v>0</v>
      </c>
      <c r="J152" s="41">
        <f t="shared" ca="1" si="97"/>
        <v>0</v>
      </c>
      <c r="K152" s="41">
        <f t="shared" ca="1" si="98"/>
        <v>0</v>
      </c>
      <c r="L152" s="169">
        <f t="shared" si="85"/>
        <v>1.803172866992004</v>
      </c>
      <c r="M152" s="101">
        <f t="shared" si="86"/>
        <v>2035</v>
      </c>
      <c r="N152" s="29">
        <f t="shared" ca="1" si="87"/>
        <v>0</v>
      </c>
      <c r="O152" s="109">
        <f t="shared" ca="1" si="88"/>
        <v>0</v>
      </c>
      <c r="P152" s="7">
        <f t="shared" ca="1" si="99"/>
        <v>0</v>
      </c>
      <c r="Q152" s="7">
        <f t="shared" ca="1" si="100"/>
        <v>0</v>
      </c>
      <c r="R152" s="30"/>
      <c r="S152" s="30"/>
      <c r="T152" s="30">
        <f t="shared" ca="1" si="101"/>
        <v>0</v>
      </c>
      <c r="U152" s="32">
        <f t="shared" ca="1" si="102"/>
        <v>0</v>
      </c>
      <c r="V152" s="32">
        <f t="shared" ca="1" si="103"/>
        <v>0</v>
      </c>
      <c r="W152" s="32">
        <f t="shared" ca="1" si="104"/>
        <v>0</v>
      </c>
      <c r="X152" s="32">
        <f t="shared" ca="1" si="105"/>
        <v>0</v>
      </c>
      <c r="Y152" s="7">
        <f t="shared" ca="1" si="106"/>
        <v>0</v>
      </c>
      <c r="Z152" s="7">
        <f t="shared" ca="1" si="107"/>
        <v>0</v>
      </c>
      <c r="AA152" s="133">
        <f t="shared" ca="1" si="108"/>
        <v>0</v>
      </c>
      <c r="AB152" s="52">
        <f t="shared" ca="1" si="109"/>
        <v>0</v>
      </c>
      <c r="AC152" s="53">
        <f t="shared" ca="1" si="110"/>
        <v>0</v>
      </c>
      <c r="AD152" s="52">
        <f t="shared" ca="1" si="117"/>
        <v>0</v>
      </c>
      <c r="AE152" s="54">
        <f t="shared" ca="1" si="118"/>
        <v>0</v>
      </c>
      <c r="AF152" s="7">
        <f t="shared" ca="1" si="111"/>
        <v>0</v>
      </c>
      <c r="AG152" s="7">
        <f t="shared" ca="1" si="112"/>
        <v>0</v>
      </c>
      <c r="AH152" s="48"/>
      <c r="AI152" s="30"/>
      <c r="AJ152" s="7">
        <f t="shared" ca="1" si="119"/>
        <v>0</v>
      </c>
      <c r="AK152" s="7">
        <f t="shared" ca="1" si="89"/>
        <v>0</v>
      </c>
      <c r="AL152" s="32">
        <f t="shared" ca="1" si="90"/>
        <v>0</v>
      </c>
      <c r="AM152" s="158">
        <f t="shared" ca="1" si="113"/>
        <v>0</v>
      </c>
      <c r="AN152" s="7">
        <f t="shared" ca="1" si="120"/>
        <v>0</v>
      </c>
      <c r="AO152" s="7">
        <f t="shared" ca="1" si="91"/>
        <v>0</v>
      </c>
      <c r="AP152" s="7">
        <f t="shared" ca="1" si="92"/>
        <v>0</v>
      </c>
      <c r="AQ152" s="7">
        <f t="shared" ca="1" si="121"/>
        <v>0</v>
      </c>
      <c r="AR152" s="143">
        <f t="shared" ca="1" si="114"/>
        <v>0</v>
      </c>
      <c r="AS152" s="167">
        <f t="shared" ca="1" si="122"/>
        <v>0</v>
      </c>
    </row>
    <row r="153" spans="1:45">
      <c r="A153" s="35">
        <f t="shared" si="115"/>
        <v>146</v>
      </c>
      <c r="B153" s="25">
        <f t="shared" si="116"/>
        <v>49368</v>
      </c>
      <c r="C153" s="34">
        <f t="shared" ca="1" si="83"/>
        <v>22</v>
      </c>
      <c r="D153" s="26">
        <f t="shared" ca="1" si="82"/>
        <v>72</v>
      </c>
      <c r="E153" s="35">
        <f t="shared" ca="1" si="84"/>
        <v>264</v>
      </c>
      <c r="F153" s="25">
        <f t="shared" ca="1" si="93"/>
        <v>48700</v>
      </c>
      <c r="G153" s="25">
        <f t="shared" ca="1" si="94"/>
        <v>48700</v>
      </c>
      <c r="H153" s="41">
        <f t="shared" ca="1" si="95"/>
        <v>0</v>
      </c>
      <c r="I153" s="41">
        <f t="shared" ca="1" si="96"/>
        <v>0</v>
      </c>
      <c r="J153" s="41">
        <f t="shared" ca="1" si="97"/>
        <v>0</v>
      </c>
      <c r="K153" s="41">
        <f t="shared" ca="1" si="98"/>
        <v>0</v>
      </c>
      <c r="L153" s="169">
        <f t="shared" si="85"/>
        <v>1.8105192164554456</v>
      </c>
      <c r="M153" s="101">
        <f t="shared" si="86"/>
        <v>2035</v>
      </c>
      <c r="N153" s="29">
        <f t="shared" ca="1" si="87"/>
        <v>0</v>
      </c>
      <c r="O153" s="109">
        <f t="shared" ca="1" si="88"/>
        <v>0</v>
      </c>
      <c r="P153" s="7">
        <f t="shared" ca="1" si="99"/>
        <v>0</v>
      </c>
      <c r="Q153" s="7">
        <f t="shared" ca="1" si="100"/>
        <v>0</v>
      </c>
      <c r="R153" s="30"/>
      <c r="S153" s="30"/>
      <c r="T153" s="30">
        <f t="shared" ca="1" si="101"/>
        <v>0</v>
      </c>
      <c r="U153" s="32">
        <f t="shared" ca="1" si="102"/>
        <v>0</v>
      </c>
      <c r="V153" s="32">
        <f t="shared" ca="1" si="103"/>
        <v>0</v>
      </c>
      <c r="W153" s="32">
        <f t="shared" ca="1" si="104"/>
        <v>0</v>
      </c>
      <c r="X153" s="32">
        <f t="shared" ca="1" si="105"/>
        <v>0</v>
      </c>
      <c r="Y153" s="7">
        <f t="shared" ca="1" si="106"/>
        <v>0</v>
      </c>
      <c r="Z153" s="7">
        <f t="shared" ca="1" si="107"/>
        <v>0</v>
      </c>
      <c r="AA153" s="133">
        <f t="shared" ca="1" si="108"/>
        <v>0</v>
      </c>
      <c r="AB153" s="52">
        <f t="shared" ca="1" si="109"/>
        <v>0</v>
      </c>
      <c r="AC153" s="53">
        <f t="shared" ca="1" si="110"/>
        <v>0</v>
      </c>
      <c r="AD153" s="52">
        <f t="shared" ca="1" si="117"/>
        <v>0</v>
      </c>
      <c r="AE153" s="54">
        <f t="shared" ca="1" si="118"/>
        <v>0</v>
      </c>
      <c r="AF153" s="7">
        <f t="shared" ca="1" si="111"/>
        <v>0</v>
      </c>
      <c r="AG153" s="7">
        <f t="shared" ca="1" si="112"/>
        <v>0</v>
      </c>
      <c r="AH153" s="48"/>
      <c r="AI153" s="30"/>
      <c r="AJ153" s="7">
        <f t="shared" ca="1" si="119"/>
        <v>0</v>
      </c>
      <c r="AK153" s="7">
        <f t="shared" ca="1" si="89"/>
        <v>0</v>
      </c>
      <c r="AL153" s="32">
        <f t="shared" ca="1" si="90"/>
        <v>0</v>
      </c>
      <c r="AM153" s="158">
        <f t="shared" ca="1" si="113"/>
        <v>0</v>
      </c>
      <c r="AN153" s="7">
        <f t="shared" ca="1" si="120"/>
        <v>0</v>
      </c>
      <c r="AO153" s="7">
        <f t="shared" ca="1" si="91"/>
        <v>0</v>
      </c>
      <c r="AP153" s="7">
        <f t="shared" ca="1" si="92"/>
        <v>0</v>
      </c>
      <c r="AQ153" s="7">
        <f t="shared" ca="1" si="121"/>
        <v>0</v>
      </c>
      <c r="AR153" s="143">
        <f t="shared" ca="1" si="114"/>
        <v>0</v>
      </c>
      <c r="AS153" s="167">
        <f t="shared" ca="1" si="122"/>
        <v>0</v>
      </c>
    </row>
    <row r="154" spans="1:45">
      <c r="A154" s="35">
        <f t="shared" si="115"/>
        <v>147</v>
      </c>
      <c r="B154" s="25">
        <f t="shared" si="116"/>
        <v>49399</v>
      </c>
      <c r="C154" s="34">
        <f t="shared" ca="1" si="83"/>
        <v>22</v>
      </c>
      <c r="D154" s="26">
        <f t="shared" ca="1" si="82"/>
        <v>72</v>
      </c>
      <c r="E154" s="35">
        <f t="shared" ca="1" si="84"/>
        <v>264</v>
      </c>
      <c r="F154" s="25">
        <f t="shared" ca="1" si="93"/>
        <v>48700</v>
      </c>
      <c r="G154" s="25">
        <f t="shared" ca="1" si="94"/>
        <v>48700</v>
      </c>
      <c r="H154" s="41">
        <f t="shared" ca="1" si="95"/>
        <v>0</v>
      </c>
      <c r="I154" s="41">
        <f t="shared" ca="1" si="96"/>
        <v>0</v>
      </c>
      <c r="J154" s="41">
        <f t="shared" ca="1" si="97"/>
        <v>0</v>
      </c>
      <c r="K154" s="41">
        <f t="shared" ca="1" si="98"/>
        <v>0</v>
      </c>
      <c r="L154" s="169">
        <f t="shared" si="85"/>
        <v>1.817895495855959</v>
      </c>
      <c r="M154" s="101">
        <f t="shared" si="86"/>
        <v>2035</v>
      </c>
      <c r="N154" s="29">
        <f t="shared" ca="1" si="87"/>
        <v>0</v>
      </c>
      <c r="O154" s="109">
        <f t="shared" ca="1" si="88"/>
        <v>0</v>
      </c>
      <c r="P154" s="7">
        <f t="shared" ca="1" si="99"/>
        <v>0</v>
      </c>
      <c r="Q154" s="7">
        <f t="shared" ca="1" si="100"/>
        <v>0</v>
      </c>
      <c r="R154" s="30"/>
      <c r="S154" s="30"/>
      <c r="T154" s="30">
        <f t="shared" ca="1" si="101"/>
        <v>0</v>
      </c>
      <c r="U154" s="32">
        <f t="shared" ca="1" si="102"/>
        <v>0</v>
      </c>
      <c r="V154" s="32">
        <f t="shared" ca="1" si="103"/>
        <v>0</v>
      </c>
      <c r="W154" s="32">
        <f t="shared" ca="1" si="104"/>
        <v>0</v>
      </c>
      <c r="X154" s="32">
        <f t="shared" ca="1" si="105"/>
        <v>0</v>
      </c>
      <c r="Y154" s="7">
        <f t="shared" ca="1" si="106"/>
        <v>0</v>
      </c>
      <c r="Z154" s="7">
        <f t="shared" ca="1" si="107"/>
        <v>0</v>
      </c>
      <c r="AA154" s="133">
        <f t="shared" ca="1" si="108"/>
        <v>0</v>
      </c>
      <c r="AB154" s="52">
        <f t="shared" ca="1" si="109"/>
        <v>0</v>
      </c>
      <c r="AC154" s="53">
        <f t="shared" ca="1" si="110"/>
        <v>0</v>
      </c>
      <c r="AD154" s="52">
        <f t="shared" ca="1" si="117"/>
        <v>0</v>
      </c>
      <c r="AE154" s="54">
        <f t="shared" ca="1" si="118"/>
        <v>0</v>
      </c>
      <c r="AF154" s="7">
        <f t="shared" ca="1" si="111"/>
        <v>0</v>
      </c>
      <c r="AG154" s="7">
        <f t="shared" ca="1" si="112"/>
        <v>0</v>
      </c>
      <c r="AH154" s="48"/>
      <c r="AI154" s="30"/>
      <c r="AJ154" s="7">
        <f t="shared" ca="1" si="119"/>
        <v>0</v>
      </c>
      <c r="AK154" s="7">
        <f t="shared" ca="1" si="89"/>
        <v>0</v>
      </c>
      <c r="AL154" s="32">
        <f t="shared" ca="1" si="90"/>
        <v>0</v>
      </c>
      <c r="AM154" s="158">
        <f t="shared" ca="1" si="113"/>
        <v>0</v>
      </c>
      <c r="AN154" s="7">
        <f t="shared" ca="1" si="120"/>
        <v>0</v>
      </c>
      <c r="AO154" s="7">
        <f t="shared" ca="1" si="91"/>
        <v>0</v>
      </c>
      <c r="AP154" s="7">
        <f t="shared" ca="1" si="92"/>
        <v>0</v>
      </c>
      <c r="AQ154" s="7">
        <f t="shared" ca="1" si="121"/>
        <v>0</v>
      </c>
      <c r="AR154" s="143">
        <f t="shared" ca="1" si="114"/>
        <v>0</v>
      </c>
      <c r="AS154" s="167">
        <f t="shared" ca="1" si="122"/>
        <v>0</v>
      </c>
    </row>
    <row r="155" spans="1:45">
      <c r="A155" s="35">
        <f t="shared" si="115"/>
        <v>148</v>
      </c>
      <c r="B155" s="25">
        <f t="shared" si="116"/>
        <v>49429</v>
      </c>
      <c r="C155" s="34">
        <f t="shared" ca="1" si="83"/>
        <v>22</v>
      </c>
      <c r="D155" s="26">
        <f t="shared" ca="1" si="82"/>
        <v>72</v>
      </c>
      <c r="E155" s="35">
        <f t="shared" ca="1" si="84"/>
        <v>264</v>
      </c>
      <c r="F155" s="25">
        <f t="shared" ca="1" si="93"/>
        <v>48700</v>
      </c>
      <c r="G155" s="25">
        <f t="shared" ca="1" si="94"/>
        <v>48700</v>
      </c>
      <c r="H155" s="41">
        <f t="shared" ca="1" si="95"/>
        <v>0</v>
      </c>
      <c r="I155" s="41">
        <f t="shared" ca="1" si="96"/>
        <v>0</v>
      </c>
      <c r="J155" s="41">
        <f t="shared" ca="1" si="97"/>
        <v>0</v>
      </c>
      <c r="K155" s="41">
        <f t="shared" ca="1" si="98"/>
        <v>0</v>
      </c>
      <c r="L155" s="169">
        <f t="shared" si="85"/>
        <v>1.8253018271318129</v>
      </c>
      <c r="M155" s="101">
        <f t="shared" si="86"/>
        <v>2036</v>
      </c>
      <c r="N155" s="29">
        <f t="shared" ca="1" si="87"/>
        <v>0</v>
      </c>
      <c r="O155" s="109">
        <f t="shared" ca="1" si="88"/>
        <v>0</v>
      </c>
      <c r="P155" s="7">
        <f t="shared" ca="1" si="99"/>
        <v>0</v>
      </c>
      <c r="Q155" s="7">
        <f t="shared" ca="1" si="100"/>
        <v>0</v>
      </c>
      <c r="R155" s="30"/>
      <c r="S155" s="30"/>
      <c r="T155" s="30">
        <f t="shared" ca="1" si="101"/>
        <v>0</v>
      </c>
      <c r="U155" s="32">
        <f t="shared" ca="1" si="102"/>
        <v>0</v>
      </c>
      <c r="V155" s="32">
        <f t="shared" ca="1" si="103"/>
        <v>0</v>
      </c>
      <c r="W155" s="32">
        <f t="shared" ca="1" si="104"/>
        <v>0</v>
      </c>
      <c r="X155" s="32">
        <f t="shared" ca="1" si="105"/>
        <v>0</v>
      </c>
      <c r="Y155" s="7">
        <f t="shared" ca="1" si="106"/>
        <v>0</v>
      </c>
      <c r="Z155" s="7">
        <f t="shared" ca="1" si="107"/>
        <v>0</v>
      </c>
      <c r="AA155" s="133">
        <f t="shared" ca="1" si="108"/>
        <v>0</v>
      </c>
      <c r="AB155" s="52">
        <f t="shared" ca="1" si="109"/>
        <v>0</v>
      </c>
      <c r="AC155" s="53">
        <f t="shared" ca="1" si="110"/>
        <v>0</v>
      </c>
      <c r="AD155" s="52">
        <f t="shared" ca="1" si="117"/>
        <v>0</v>
      </c>
      <c r="AE155" s="54">
        <f t="shared" ca="1" si="118"/>
        <v>0</v>
      </c>
      <c r="AF155" s="7">
        <f t="shared" ca="1" si="111"/>
        <v>0</v>
      </c>
      <c r="AG155" s="7">
        <f t="shared" ca="1" si="112"/>
        <v>0</v>
      </c>
      <c r="AH155" s="48"/>
      <c r="AI155" s="30"/>
      <c r="AJ155" s="7">
        <f t="shared" ca="1" si="119"/>
        <v>0</v>
      </c>
      <c r="AK155" s="7">
        <f t="shared" ca="1" si="89"/>
        <v>0</v>
      </c>
      <c r="AL155" s="32">
        <f t="shared" ca="1" si="90"/>
        <v>0</v>
      </c>
      <c r="AM155" s="158">
        <f t="shared" ca="1" si="113"/>
        <v>0</v>
      </c>
      <c r="AN155" s="7">
        <f t="shared" ca="1" si="120"/>
        <v>0</v>
      </c>
      <c r="AO155" s="7">
        <f t="shared" ca="1" si="91"/>
        <v>0</v>
      </c>
      <c r="AP155" s="7">
        <f t="shared" ca="1" si="92"/>
        <v>0</v>
      </c>
      <c r="AQ155" s="7">
        <f t="shared" ca="1" si="121"/>
        <v>0</v>
      </c>
      <c r="AR155" s="143">
        <f t="shared" ca="1" si="114"/>
        <v>0</v>
      </c>
      <c r="AS155" s="167">
        <f t="shared" ca="1" si="122"/>
        <v>0</v>
      </c>
    </row>
    <row r="156" spans="1:45">
      <c r="A156" s="35">
        <f t="shared" si="115"/>
        <v>149</v>
      </c>
      <c r="B156" s="25">
        <f t="shared" si="116"/>
        <v>49460</v>
      </c>
      <c r="C156" s="34">
        <f t="shared" ca="1" si="83"/>
        <v>22</v>
      </c>
      <c r="D156" s="26">
        <f t="shared" ca="1" si="82"/>
        <v>72</v>
      </c>
      <c r="E156" s="35">
        <f t="shared" ca="1" si="84"/>
        <v>264</v>
      </c>
      <c r="F156" s="25">
        <f t="shared" ca="1" si="93"/>
        <v>48700</v>
      </c>
      <c r="G156" s="25">
        <f t="shared" ca="1" si="94"/>
        <v>48700</v>
      </c>
      <c r="H156" s="41">
        <f t="shared" ca="1" si="95"/>
        <v>0</v>
      </c>
      <c r="I156" s="41">
        <f t="shared" ca="1" si="96"/>
        <v>0</v>
      </c>
      <c r="J156" s="41">
        <f t="shared" ca="1" si="97"/>
        <v>0</v>
      </c>
      <c r="K156" s="41">
        <f t="shared" ca="1" si="98"/>
        <v>0</v>
      </c>
      <c r="L156" s="169">
        <f t="shared" si="85"/>
        <v>1.8327383327180673</v>
      </c>
      <c r="M156" s="101">
        <f t="shared" si="86"/>
        <v>2036</v>
      </c>
      <c r="N156" s="29">
        <f t="shared" ca="1" si="87"/>
        <v>0</v>
      </c>
      <c r="O156" s="109">
        <f t="shared" ca="1" si="88"/>
        <v>0</v>
      </c>
      <c r="P156" s="7">
        <f t="shared" ca="1" si="99"/>
        <v>0</v>
      </c>
      <c r="Q156" s="7">
        <f t="shared" ca="1" si="100"/>
        <v>0</v>
      </c>
      <c r="R156" s="30"/>
      <c r="S156" s="30"/>
      <c r="T156" s="30">
        <f t="shared" ca="1" si="101"/>
        <v>0</v>
      </c>
      <c r="U156" s="32">
        <f t="shared" ca="1" si="102"/>
        <v>0</v>
      </c>
      <c r="V156" s="32">
        <f t="shared" ca="1" si="103"/>
        <v>0</v>
      </c>
      <c r="W156" s="32">
        <f t="shared" ca="1" si="104"/>
        <v>0</v>
      </c>
      <c r="X156" s="32">
        <f t="shared" ca="1" si="105"/>
        <v>0</v>
      </c>
      <c r="Y156" s="7">
        <f t="shared" ca="1" si="106"/>
        <v>0</v>
      </c>
      <c r="Z156" s="7">
        <f t="shared" ca="1" si="107"/>
        <v>0</v>
      </c>
      <c r="AA156" s="133">
        <f t="shared" ca="1" si="108"/>
        <v>0</v>
      </c>
      <c r="AB156" s="52">
        <f t="shared" ca="1" si="109"/>
        <v>0</v>
      </c>
      <c r="AC156" s="53">
        <f t="shared" ca="1" si="110"/>
        <v>0</v>
      </c>
      <c r="AD156" s="52">
        <f t="shared" ca="1" si="117"/>
        <v>0</v>
      </c>
      <c r="AE156" s="54">
        <f t="shared" ca="1" si="118"/>
        <v>0</v>
      </c>
      <c r="AF156" s="7">
        <f t="shared" ca="1" si="111"/>
        <v>0</v>
      </c>
      <c r="AG156" s="7">
        <f t="shared" ca="1" si="112"/>
        <v>0</v>
      </c>
      <c r="AH156" s="48"/>
      <c r="AI156" s="30"/>
      <c r="AJ156" s="7">
        <f t="shared" ca="1" si="119"/>
        <v>0</v>
      </c>
      <c r="AK156" s="7">
        <f t="shared" ca="1" si="89"/>
        <v>0</v>
      </c>
      <c r="AL156" s="32">
        <f t="shared" ca="1" si="90"/>
        <v>0</v>
      </c>
      <c r="AM156" s="158">
        <f t="shared" ca="1" si="113"/>
        <v>0</v>
      </c>
      <c r="AN156" s="7">
        <f t="shared" ca="1" si="120"/>
        <v>0</v>
      </c>
      <c r="AO156" s="7">
        <f t="shared" ca="1" si="91"/>
        <v>0</v>
      </c>
      <c r="AP156" s="7">
        <f t="shared" ca="1" si="92"/>
        <v>0</v>
      </c>
      <c r="AQ156" s="7">
        <f t="shared" ca="1" si="121"/>
        <v>0</v>
      </c>
      <c r="AR156" s="143">
        <f t="shared" ca="1" si="114"/>
        <v>0</v>
      </c>
      <c r="AS156" s="167">
        <f t="shared" ca="1" si="122"/>
        <v>0</v>
      </c>
    </row>
    <row r="157" spans="1:45">
      <c r="A157" s="35">
        <f t="shared" si="115"/>
        <v>150</v>
      </c>
      <c r="B157" s="25">
        <f t="shared" si="116"/>
        <v>49490</v>
      </c>
      <c r="C157" s="34">
        <f t="shared" ca="1" si="83"/>
        <v>22</v>
      </c>
      <c r="D157" s="26">
        <f t="shared" ca="1" si="82"/>
        <v>72</v>
      </c>
      <c r="E157" s="35">
        <f t="shared" ca="1" si="84"/>
        <v>264</v>
      </c>
      <c r="F157" s="25">
        <f t="shared" ca="1" si="93"/>
        <v>48700</v>
      </c>
      <c r="G157" s="25">
        <f t="shared" ca="1" si="94"/>
        <v>48700</v>
      </c>
      <c r="H157" s="41">
        <f t="shared" ca="1" si="95"/>
        <v>0</v>
      </c>
      <c r="I157" s="41">
        <f t="shared" ca="1" si="96"/>
        <v>0</v>
      </c>
      <c r="J157" s="41">
        <f t="shared" ca="1" si="97"/>
        <v>0</v>
      </c>
      <c r="K157" s="41">
        <f t="shared" ca="1" si="98"/>
        <v>0</v>
      </c>
      <c r="L157" s="169">
        <f t="shared" si="85"/>
        <v>1.840205135548598</v>
      </c>
      <c r="M157" s="101">
        <f t="shared" si="86"/>
        <v>2036</v>
      </c>
      <c r="N157" s="29">
        <f t="shared" ca="1" si="87"/>
        <v>0</v>
      </c>
      <c r="O157" s="109">
        <f t="shared" ca="1" si="88"/>
        <v>0</v>
      </c>
      <c r="P157" s="7">
        <f t="shared" ca="1" si="99"/>
        <v>0</v>
      </c>
      <c r="Q157" s="7">
        <f t="shared" ca="1" si="100"/>
        <v>0</v>
      </c>
      <c r="R157" s="30"/>
      <c r="S157" s="30"/>
      <c r="T157" s="30">
        <f t="shared" ca="1" si="101"/>
        <v>0</v>
      </c>
      <c r="U157" s="32">
        <f t="shared" ca="1" si="102"/>
        <v>0</v>
      </c>
      <c r="V157" s="32">
        <f t="shared" ca="1" si="103"/>
        <v>0</v>
      </c>
      <c r="W157" s="32">
        <f t="shared" ca="1" si="104"/>
        <v>0</v>
      </c>
      <c r="X157" s="32">
        <f t="shared" ca="1" si="105"/>
        <v>0</v>
      </c>
      <c r="Y157" s="7">
        <f t="shared" ca="1" si="106"/>
        <v>0</v>
      </c>
      <c r="Z157" s="7">
        <f t="shared" ca="1" si="107"/>
        <v>0</v>
      </c>
      <c r="AA157" s="133">
        <f t="shared" ca="1" si="108"/>
        <v>0</v>
      </c>
      <c r="AB157" s="52">
        <f t="shared" ca="1" si="109"/>
        <v>0</v>
      </c>
      <c r="AC157" s="53">
        <f t="shared" ca="1" si="110"/>
        <v>0</v>
      </c>
      <c r="AD157" s="52">
        <f t="shared" ca="1" si="117"/>
        <v>0</v>
      </c>
      <c r="AE157" s="54">
        <f t="shared" ca="1" si="118"/>
        <v>0</v>
      </c>
      <c r="AF157" s="7">
        <f t="shared" ca="1" si="111"/>
        <v>0</v>
      </c>
      <c r="AG157" s="7">
        <f t="shared" ca="1" si="112"/>
        <v>0</v>
      </c>
      <c r="AH157" s="48"/>
      <c r="AI157" s="30"/>
      <c r="AJ157" s="7">
        <f t="shared" ca="1" si="119"/>
        <v>0</v>
      </c>
      <c r="AK157" s="7">
        <f t="shared" ca="1" si="89"/>
        <v>0</v>
      </c>
      <c r="AL157" s="32">
        <f t="shared" ca="1" si="90"/>
        <v>0</v>
      </c>
      <c r="AM157" s="158">
        <f t="shared" ca="1" si="113"/>
        <v>0</v>
      </c>
      <c r="AN157" s="7">
        <f t="shared" ca="1" si="120"/>
        <v>0</v>
      </c>
      <c r="AO157" s="7">
        <f t="shared" ca="1" si="91"/>
        <v>0</v>
      </c>
      <c r="AP157" s="7">
        <f t="shared" ca="1" si="92"/>
        <v>0</v>
      </c>
      <c r="AQ157" s="7">
        <f t="shared" ca="1" si="121"/>
        <v>0</v>
      </c>
      <c r="AR157" s="143">
        <f t="shared" ca="1" si="114"/>
        <v>0</v>
      </c>
      <c r="AS157" s="167">
        <f t="shared" ca="1" si="122"/>
        <v>0</v>
      </c>
    </row>
    <row r="158" spans="1:45">
      <c r="A158" s="35">
        <f t="shared" si="115"/>
        <v>151</v>
      </c>
      <c r="B158" s="25">
        <f t="shared" si="116"/>
        <v>49521</v>
      </c>
      <c r="C158" s="34">
        <f t="shared" ca="1" si="83"/>
        <v>22</v>
      </c>
      <c r="D158" s="26">
        <f t="shared" ca="1" si="82"/>
        <v>72</v>
      </c>
      <c r="E158" s="35">
        <f t="shared" ca="1" si="84"/>
        <v>264</v>
      </c>
      <c r="F158" s="25">
        <f t="shared" ca="1" si="93"/>
        <v>48700</v>
      </c>
      <c r="G158" s="25">
        <f t="shared" ca="1" si="94"/>
        <v>48700</v>
      </c>
      <c r="H158" s="41">
        <f t="shared" ca="1" si="95"/>
        <v>0</v>
      </c>
      <c r="I158" s="41">
        <f t="shared" ca="1" si="96"/>
        <v>0</v>
      </c>
      <c r="J158" s="41">
        <f t="shared" ca="1" si="97"/>
        <v>0</v>
      </c>
      <c r="K158" s="41">
        <f t="shared" ca="1" si="98"/>
        <v>0</v>
      </c>
      <c r="L158" s="169">
        <f t="shared" si="85"/>
        <v>1.8477023590581283</v>
      </c>
      <c r="M158" s="101">
        <f t="shared" si="86"/>
        <v>2036</v>
      </c>
      <c r="N158" s="29">
        <f t="shared" ca="1" si="87"/>
        <v>0</v>
      </c>
      <c r="O158" s="109">
        <f t="shared" ca="1" si="88"/>
        <v>0</v>
      </c>
      <c r="P158" s="7">
        <f t="shared" ca="1" si="99"/>
        <v>0</v>
      </c>
      <c r="Q158" s="7">
        <f t="shared" ca="1" si="100"/>
        <v>0</v>
      </c>
      <c r="R158" s="30"/>
      <c r="S158" s="30"/>
      <c r="T158" s="30">
        <f t="shared" ca="1" si="101"/>
        <v>0</v>
      </c>
      <c r="U158" s="32">
        <f t="shared" ca="1" si="102"/>
        <v>0</v>
      </c>
      <c r="V158" s="32">
        <f t="shared" ca="1" si="103"/>
        <v>0</v>
      </c>
      <c r="W158" s="32">
        <f t="shared" ca="1" si="104"/>
        <v>0</v>
      </c>
      <c r="X158" s="32">
        <f t="shared" ca="1" si="105"/>
        <v>0</v>
      </c>
      <c r="Y158" s="7">
        <f t="shared" ca="1" si="106"/>
        <v>0</v>
      </c>
      <c r="Z158" s="7">
        <f t="shared" ca="1" si="107"/>
        <v>0</v>
      </c>
      <c r="AA158" s="133">
        <f t="shared" ca="1" si="108"/>
        <v>0</v>
      </c>
      <c r="AB158" s="52">
        <f t="shared" ca="1" si="109"/>
        <v>0</v>
      </c>
      <c r="AC158" s="53">
        <f t="shared" ca="1" si="110"/>
        <v>0</v>
      </c>
      <c r="AD158" s="52">
        <f t="shared" ca="1" si="117"/>
        <v>0</v>
      </c>
      <c r="AE158" s="54">
        <f t="shared" ca="1" si="118"/>
        <v>0</v>
      </c>
      <c r="AF158" s="7">
        <f t="shared" ca="1" si="111"/>
        <v>0</v>
      </c>
      <c r="AG158" s="7">
        <f t="shared" ca="1" si="112"/>
        <v>0</v>
      </c>
      <c r="AH158" s="48"/>
      <c r="AI158" s="30"/>
      <c r="AJ158" s="7">
        <f t="shared" ca="1" si="119"/>
        <v>0</v>
      </c>
      <c r="AK158" s="7">
        <f t="shared" ca="1" si="89"/>
        <v>0</v>
      </c>
      <c r="AL158" s="32">
        <f t="shared" ca="1" si="90"/>
        <v>0</v>
      </c>
      <c r="AM158" s="158">
        <f t="shared" ca="1" si="113"/>
        <v>0</v>
      </c>
      <c r="AN158" s="7">
        <f t="shared" ca="1" si="120"/>
        <v>0</v>
      </c>
      <c r="AO158" s="7">
        <f t="shared" ca="1" si="91"/>
        <v>0</v>
      </c>
      <c r="AP158" s="7">
        <f t="shared" ca="1" si="92"/>
        <v>0</v>
      </c>
      <c r="AQ158" s="7">
        <f t="shared" ca="1" si="121"/>
        <v>0</v>
      </c>
      <c r="AR158" s="143">
        <f t="shared" ca="1" si="114"/>
        <v>0</v>
      </c>
      <c r="AS158" s="167">
        <f t="shared" ca="1" si="122"/>
        <v>0</v>
      </c>
    </row>
    <row r="159" spans="1:45">
      <c r="A159" s="35">
        <f t="shared" si="115"/>
        <v>152</v>
      </c>
      <c r="B159" s="25">
        <f t="shared" si="116"/>
        <v>49552</v>
      </c>
      <c r="C159" s="34">
        <f t="shared" ca="1" si="83"/>
        <v>22</v>
      </c>
      <c r="D159" s="26">
        <f t="shared" ca="1" si="82"/>
        <v>72</v>
      </c>
      <c r="E159" s="35">
        <f t="shared" ca="1" si="84"/>
        <v>264</v>
      </c>
      <c r="F159" s="25">
        <f t="shared" ca="1" si="93"/>
        <v>48700</v>
      </c>
      <c r="G159" s="25">
        <f t="shared" ca="1" si="94"/>
        <v>48700</v>
      </c>
      <c r="H159" s="41">
        <f t="shared" ca="1" si="95"/>
        <v>0</v>
      </c>
      <c r="I159" s="41">
        <f t="shared" ca="1" si="96"/>
        <v>0</v>
      </c>
      <c r="J159" s="41">
        <f t="shared" ca="1" si="97"/>
        <v>0</v>
      </c>
      <c r="K159" s="41">
        <f t="shared" ca="1" si="98"/>
        <v>0</v>
      </c>
      <c r="L159" s="169">
        <f t="shared" si="85"/>
        <v>1.8552301271842702</v>
      </c>
      <c r="M159" s="101">
        <f t="shared" si="86"/>
        <v>2036</v>
      </c>
      <c r="N159" s="29">
        <f t="shared" ca="1" si="87"/>
        <v>0</v>
      </c>
      <c r="O159" s="109">
        <f t="shared" ca="1" si="88"/>
        <v>0</v>
      </c>
      <c r="P159" s="7">
        <f t="shared" ca="1" si="99"/>
        <v>0</v>
      </c>
      <c r="Q159" s="7">
        <f t="shared" ca="1" si="100"/>
        <v>0</v>
      </c>
      <c r="R159" s="30"/>
      <c r="S159" s="30"/>
      <c r="T159" s="30">
        <f t="shared" ca="1" si="101"/>
        <v>0</v>
      </c>
      <c r="U159" s="32">
        <f t="shared" ca="1" si="102"/>
        <v>0</v>
      </c>
      <c r="V159" s="32">
        <f t="shared" ca="1" si="103"/>
        <v>0</v>
      </c>
      <c r="W159" s="32">
        <f t="shared" ca="1" si="104"/>
        <v>0</v>
      </c>
      <c r="X159" s="32">
        <f t="shared" ca="1" si="105"/>
        <v>0</v>
      </c>
      <c r="Y159" s="7">
        <f t="shared" ca="1" si="106"/>
        <v>0</v>
      </c>
      <c r="Z159" s="7">
        <f t="shared" ca="1" si="107"/>
        <v>0</v>
      </c>
      <c r="AA159" s="133">
        <f t="shared" ca="1" si="108"/>
        <v>0</v>
      </c>
      <c r="AB159" s="52">
        <f t="shared" ca="1" si="109"/>
        <v>0</v>
      </c>
      <c r="AC159" s="53">
        <f t="shared" ca="1" si="110"/>
        <v>0</v>
      </c>
      <c r="AD159" s="52">
        <f t="shared" ca="1" si="117"/>
        <v>0</v>
      </c>
      <c r="AE159" s="54">
        <f t="shared" ca="1" si="118"/>
        <v>0</v>
      </c>
      <c r="AF159" s="7">
        <f t="shared" ca="1" si="111"/>
        <v>0</v>
      </c>
      <c r="AG159" s="7">
        <f t="shared" ca="1" si="112"/>
        <v>0</v>
      </c>
      <c r="AH159" s="48"/>
      <c r="AI159" s="30"/>
      <c r="AJ159" s="7">
        <f t="shared" ca="1" si="119"/>
        <v>0</v>
      </c>
      <c r="AK159" s="7">
        <f t="shared" ca="1" si="89"/>
        <v>0</v>
      </c>
      <c r="AL159" s="32">
        <f t="shared" ca="1" si="90"/>
        <v>0</v>
      </c>
      <c r="AM159" s="158">
        <f t="shared" ca="1" si="113"/>
        <v>0</v>
      </c>
      <c r="AN159" s="7">
        <f t="shared" ca="1" si="120"/>
        <v>0</v>
      </c>
      <c r="AO159" s="7">
        <f t="shared" ca="1" si="91"/>
        <v>0</v>
      </c>
      <c r="AP159" s="7">
        <f t="shared" ca="1" si="92"/>
        <v>0</v>
      </c>
      <c r="AQ159" s="7">
        <f t="shared" ca="1" si="121"/>
        <v>0</v>
      </c>
      <c r="AR159" s="143">
        <f t="shared" ca="1" si="114"/>
        <v>0</v>
      </c>
      <c r="AS159" s="167">
        <f t="shared" ca="1" si="122"/>
        <v>0</v>
      </c>
    </row>
    <row r="160" spans="1:45">
      <c r="A160" s="35">
        <f t="shared" si="115"/>
        <v>153</v>
      </c>
      <c r="B160" s="25">
        <f t="shared" si="116"/>
        <v>49582</v>
      </c>
      <c r="C160" s="34">
        <f t="shared" ca="1" si="83"/>
        <v>22</v>
      </c>
      <c r="D160" s="26">
        <f t="shared" ca="1" si="82"/>
        <v>72</v>
      </c>
      <c r="E160" s="35">
        <f t="shared" ca="1" si="84"/>
        <v>264</v>
      </c>
      <c r="F160" s="25">
        <f t="shared" ca="1" si="93"/>
        <v>48700</v>
      </c>
      <c r="G160" s="25">
        <f t="shared" ca="1" si="94"/>
        <v>48700</v>
      </c>
      <c r="H160" s="41">
        <f t="shared" ca="1" si="95"/>
        <v>0</v>
      </c>
      <c r="I160" s="41">
        <f t="shared" ca="1" si="96"/>
        <v>0</v>
      </c>
      <c r="J160" s="41">
        <f t="shared" ca="1" si="97"/>
        <v>0</v>
      </c>
      <c r="K160" s="41">
        <f t="shared" ca="1" si="98"/>
        <v>0</v>
      </c>
      <c r="L160" s="169">
        <f t="shared" si="85"/>
        <v>1.8627885643695725</v>
      </c>
      <c r="M160" s="101">
        <f t="shared" si="86"/>
        <v>2036</v>
      </c>
      <c r="N160" s="29">
        <f t="shared" ca="1" si="87"/>
        <v>0</v>
      </c>
      <c r="O160" s="109">
        <f t="shared" ca="1" si="88"/>
        <v>0</v>
      </c>
      <c r="P160" s="7">
        <f t="shared" ca="1" si="99"/>
        <v>0</v>
      </c>
      <c r="Q160" s="7">
        <f t="shared" ca="1" si="100"/>
        <v>0</v>
      </c>
      <c r="R160" s="30"/>
      <c r="S160" s="30"/>
      <c r="T160" s="30">
        <f t="shared" ca="1" si="101"/>
        <v>0</v>
      </c>
      <c r="U160" s="32">
        <f t="shared" ca="1" si="102"/>
        <v>0</v>
      </c>
      <c r="V160" s="32">
        <f t="shared" ca="1" si="103"/>
        <v>0</v>
      </c>
      <c r="W160" s="32">
        <f t="shared" ca="1" si="104"/>
        <v>0</v>
      </c>
      <c r="X160" s="32">
        <f t="shared" ca="1" si="105"/>
        <v>0</v>
      </c>
      <c r="Y160" s="7">
        <f t="shared" ca="1" si="106"/>
        <v>0</v>
      </c>
      <c r="Z160" s="7">
        <f t="shared" ca="1" si="107"/>
        <v>0</v>
      </c>
      <c r="AA160" s="133">
        <f t="shared" ca="1" si="108"/>
        <v>0</v>
      </c>
      <c r="AB160" s="52">
        <f t="shared" ca="1" si="109"/>
        <v>0</v>
      </c>
      <c r="AC160" s="53">
        <f t="shared" ca="1" si="110"/>
        <v>0</v>
      </c>
      <c r="AD160" s="52">
        <f t="shared" ca="1" si="117"/>
        <v>0</v>
      </c>
      <c r="AE160" s="54">
        <f t="shared" ca="1" si="118"/>
        <v>0</v>
      </c>
      <c r="AF160" s="7">
        <f t="shared" ca="1" si="111"/>
        <v>0</v>
      </c>
      <c r="AG160" s="7">
        <f t="shared" ca="1" si="112"/>
        <v>0</v>
      </c>
      <c r="AH160" s="48"/>
      <c r="AI160" s="30"/>
      <c r="AJ160" s="7">
        <f t="shared" ca="1" si="119"/>
        <v>0</v>
      </c>
      <c r="AK160" s="7">
        <f t="shared" ca="1" si="89"/>
        <v>0</v>
      </c>
      <c r="AL160" s="32">
        <f t="shared" ca="1" si="90"/>
        <v>0</v>
      </c>
      <c r="AM160" s="158">
        <f t="shared" ca="1" si="113"/>
        <v>0</v>
      </c>
      <c r="AN160" s="7">
        <f t="shared" ca="1" si="120"/>
        <v>0</v>
      </c>
      <c r="AO160" s="7">
        <f t="shared" ca="1" si="91"/>
        <v>0</v>
      </c>
      <c r="AP160" s="7">
        <f t="shared" ca="1" si="92"/>
        <v>0</v>
      </c>
      <c r="AQ160" s="7">
        <f t="shared" ca="1" si="121"/>
        <v>0</v>
      </c>
      <c r="AR160" s="143">
        <f t="shared" ca="1" si="114"/>
        <v>0</v>
      </c>
      <c r="AS160" s="167">
        <f t="shared" ca="1" si="122"/>
        <v>0</v>
      </c>
    </row>
    <row r="161" spans="1:45">
      <c r="A161" s="35">
        <f t="shared" si="115"/>
        <v>154</v>
      </c>
      <c r="B161" s="25">
        <f t="shared" si="116"/>
        <v>49613</v>
      </c>
      <c r="C161" s="34">
        <f t="shared" ca="1" si="83"/>
        <v>22</v>
      </c>
      <c r="D161" s="26">
        <f t="shared" ca="1" si="82"/>
        <v>72</v>
      </c>
      <c r="E161" s="35">
        <f t="shared" ca="1" si="84"/>
        <v>264</v>
      </c>
      <c r="F161" s="25">
        <f t="shared" ca="1" si="93"/>
        <v>48700</v>
      </c>
      <c r="G161" s="25">
        <f t="shared" ca="1" si="94"/>
        <v>48700</v>
      </c>
      <c r="H161" s="41">
        <f t="shared" ca="1" si="95"/>
        <v>0</v>
      </c>
      <c r="I161" s="41">
        <f t="shared" ca="1" si="96"/>
        <v>0</v>
      </c>
      <c r="J161" s="41">
        <f t="shared" ca="1" si="97"/>
        <v>0</v>
      </c>
      <c r="K161" s="41">
        <f t="shared" ca="1" si="98"/>
        <v>0</v>
      </c>
      <c r="L161" s="169">
        <f t="shared" si="85"/>
        <v>1.8703777955635787</v>
      </c>
      <c r="M161" s="101">
        <f t="shared" si="86"/>
        <v>2036</v>
      </c>
      <c r="N161" s="29">
        <f t="shared" ca="1" si="87"/>
        <v>0</v>
      </c>
      <c r="O161" s="109">
        <f t="shared" ca="1" si="88"/>
        <v>0</v>
      </c>
      <c r="P161" s="7">
        <f t="shared" ca="1" si="99"/>
        <v>0</v>
      </c>
      <c r="Q161" s="7">
        <f t="shared" ca="1" si="100"/>
        <v>0</v>
      </c>
      <c r="R161" s="30"/>
      <c r="S161" s="30"/>
      <c r="T161" s="30">
        <f t="shared" ca="1" si="101"/>
        <v>0</v>
      </c>
      <c r="U161" s="32">
        <f t="shared" ca="1" si="102"/>
        <v>0</v>
      </c>
      <c r="V161" s="32">
        <f t="shared" ca="1" si="103"/>
        <v>0</v>
      </c>
      <c r="W161" s="32">
        <f t="shared" ca="1" si="104"/>
        <v>0</v>
      </c>
      <c r="X161" s="32">
        <f t="shared" ca="1" si="105"/>
        <v>0</v>
      </c>
      <c r="Y161" s="7">
        <f t="shared" ca="1" si="106"/>
        <v>0</v>
      </c>
      <c r="Z161" s="7">
        <f t="shared" ca="1" si="107"/>
        <v>0</v>
      </c>
      <c r="AA161" s="133">
        <f t="shared" ca="1" si="108"/>
        <v>0</v>
      </c>
      <c r="AB161" s="52">
        <f t="shared" ca="1" si="109"/>
        <v>0</v>
      </c>
      <c r="AC161" s="53">
        <f t="shared" ca="1" si="110"/>
        <v>0</v>
      </c>
      <c r="AD161" s="52">
        <f t="shared" ca="1" si="117"/>
        <v>0</v>
      </c>
      <c r="AE161" s="54">
        <f t="shared" ca="1" si="118"/>
        <v>0</v>
      </c>
      <c r="AF161" s="7">
        <f t="shared" ca="1" si="111"/>
        <v>0</v>
      </c>
      <c r="AG161" s="7">
        <f t="shared" ca="1" si="112"/>
        <v>0</v>
      </c>
      <c r="AH161" s="48"/>
      <c r="AI161" s="30"/>
      <c r="AJ161" s="7">
        <f t="shared" ca="1" si="119"/>
        <v>0</v>
      </c>
      <c r="AK161" s="7">
        <f t="shared" ca="1" si="89"/>
        <v>0</v>
      </c>
      <c r="AL161" s="32">
        <f t="shared" ca="1" si="90"/>
        <v>0</v>
      </c>
      <c r="AM161" s="158">
        <f t="shared" ca="1" si="113"/>
        <v>0</v>
      </c>
      <c r="AN161" s="7">
        <f t="shared" ca="1" si="120"/>
        <v>0</v>
      </c>
      <c r="AO161" s="7">
        <f t="shared" ca="1" si="91"/>
        <v>0</v>
      </c>
      <c r="AP161" s="7">
        <f t="shared" ca="1" si="92"/>
        <v>0</v>
      </c>
      <c r="AQ161" s="7">
        <f t="shared" ca="1" si="121"/>
        <v>0</v>
      </c>
      <c r="AR161" s="143">
        <f t="shared" ca="1" si="114"/>
        <v>0</v>
      </c>
      <c r="AS161" s="167">
        <f t="shared" ca="1" si="122"/>
        <v>0</v>
      </c>
    </row>
    <row r="162" spans="1:45">
      <c r="A162" s="35">
        <f t="shared" si="115"/>
        <v>155</v>
      </c>
      <c r="B162" s="25">
        <f t="shared" si="116"/>
        <v>49643</v>
      </c>
      <c r="C162" s="34">
        <f t="shared" ca="1" si="83"/>
        <v>22</v>
      </c>
      <c r="D162" s="26">
        <f t="shared" ca="1" si="82"/>
        <v>72</v>
      </c>
      <c r="E162" s="35">
        <f t="shared" ca="1" si="84"/>
        <v>264</v>
      </c>
      <c r="F162" s="25">
        <f t="shared" ca="1" si="93"/>
        <v>48700</v>
      </c>
      <c r="G162" s="25">
        <f t="shared" ca="1" si="94"/>
        <v>48700</v>
      </c>
      <c r="H162" s="41">
        <f t="shared" ca="1" si="95"/>
        <v>0</v>
      </c>
      <c r="I162" s="41">
        <f t="shared" ca="1" si="96"/>
        <v>0</v>
      </c>
      <c r="J162" s="41">
        <f t="shared" ca="1" si="97"/>
        <v>0</v>
      </c>
      <c r="K162" s="41">
        <f t="shared" ca="1" si="98"/>
        <v>0</v>
      </c>
      <c r="L162" s="169">
        <f t="shared" si="85"/>
        <v>1.8779979462248921</v>
      </c>
      <c r="M162" s="101">
        <f t="shared" si="86"/>
        <v>2036</v>
      </c>
      <c r="N162" s="29">
        <f t="shared" ca="1" si="87"/>
        <v>0</v>
      </c>
      <c r="O162" s="109">
        <f t="shared" ca="1" si="88"/>
        <v>0</v>
      </c>
      <c r="P162" s="7">
        <f t="shared" ca="1" si="99"/>
        <v>0</v>
      </c>
      <c r="Q162" s="7">
        <f t="shared" ca="1" si="100"/>
        <v>0</v>
      </c>
      <c r="R162" s="30"/>
      <c r="S162" s="30"/>
      <c r="T162" s="30">
        <f t="shared" ca="1" si="101"/>
        <v>0</v>
      </c>
      <c r="U162" s="32">
        <f t="shared" ca="1" si="102"/>
        <v>0</v>
      </c>
      <c r="V162" s="32">
        <f t="shared" ca="1" si="103"/>
        <v>0</v>
      </c>
      <c r="W162" s="32">
        <f t="shared" ca="1" si="104"/>
        <v>0</v>
      </c>
      <c r="X162" s="32">
        <f t="shared" ca="1" si="105"/>
        <v>0</v>
      </c>
      <c r="Y162" s="7">
        <f t="shared" ca="1" si="106"/>
        <v>0</v>
      </c>
      <c r="Z162" s="7">
        <f t="shared" ca="1" si="107"/>
        <v>0</v>
      </c>
      <c r="AA162" s="133">
        <f t="shared" ca="1" si="108"/>
        <v>0</v>
      </c>
      <c r="AB162" s="52">
        <f t="shared" ca="1" si="109"/>
        <v>0</v>
      </c>
      <c r="AC162" s="53">
        <f t="shared" ca="1" si="110"/>
        <v>0</v>
      </c>
      <c r="AD162" s="52">
        <f t="shared" ca="1" si="117"/>
        <v>0</v>
      </c>
      <c r="AE162" s="54">
        <f t="shared" ca="1" si="118"/>
        <v>0</v>
      </c>
      <c r="AF162" s="7">
        <f t="shared" ca="1" si="111"/>
        <v>0</v>
      </c>
      <c r="AG162" s="7">
        <f t="shared" ca="1" si="112"/>
        <v>0</v>
      </c>
      <c r="AH162" s="48"/>
      <c r="AI162" s="30"/>
      <c r="AJ162" s="7">
        <f t="shared" ca="1" si="119"/>
        <v>0</v>
      </c>
      <c r="AK162" s="7">
        <f t="shared" ca="1" si="89"/>
        <v>0</v>
      </c>
      <c r="AL162" s="32">
        <f t="shared" ca="1" si="90"/>
        <v>0</v>
      </c>
      <c r="AM162" s="158">
        <f t="shared" ca="1" si="113"/>
        <v>0</v>
      </c>
      <c r="AN162" s="7">
        <f t="shared" ca="1" si="120"/>
        <v>0</v>
      </c>
      <c r="AO162" s="7">
        <f t="shared" ca="1" si="91"/>
        <v>0</v>
      </c>
      <c r="AP162" s="7">
        <f t="shared" ca="1" si="92"/>
        <v>0</v>
      </c>
      <c r="AQ162" s="7">
        <f t="shared" ca="1" si="121"/>
        <v>0</v>
      </c>
      <c r="AR162" s="143">
        <f t="shared" ca="1" si="114"/>
        <v>0</v>
      </c>
      <c r="AS162" s="167">
        <f t="shared" ca="1" si="122"/>
        <v>0</v>
      </c>
    </row>
    <row r="163" spans="1:45">
      <c r="A163" s="35">
        <f t="shared" si="115"/>
        <v>156</v>
      </c>
      <c r="B163" s="25">
        <f t="shared" si="116"/>
        <v>49674</v>
      </c>
      <c r="C163" s="34">
        <f t="shared" ca="1" si="83"/>
        <v>22</v>
      </c>
      <c r="D163" s="26">
        <f t="shared" ca="1" si="82"/>
        <v>72</v>
      </c>
      <c r="E163" s="35">
        <f t="shared" ca="1" si="84"/>
        <v>264</v>
      </c>
      <c r="F163" s="25">
        <f t="shared" ca="1" si="93"/>
        <v>48700</v>
      </c>
      <c r="G163" s="25">
        <f t="shared" ca="1" si="94"/>
        <v>48700</v>
      </c>
      <c r="H163" s="41">
        <f t="shared" ca="1" si="95"/>
        <v>0</v>
      </c>
      <c r="I163" s="41">
        <f t="shared" ca="1" si="96"/>
        <v>0</v>
      </c>
      <c r="J163" s="41">
        <f t="shared" ca="1" si="97"/>
        <v>0</v>
      </c>
      <c r="K163" s="41">
        <f t="shared" ca="1" si="98"/>
        <v>0</v>
      </c>
      <c r="L163" s="169">
        <f t="shared" si="85"/>
        <v>1.8856491423232498</v>
      </c>
      <c r="M163" s="101">
        <f t="shared" si="86"/>
        <v>2036</v>
      </c>
      <c r="N163" s="29">
        <f t="shared" ca="1" si="87"/>
        <v>0</v>
      </c>
      <c r="O163" s="109">
        <f t="shared" ca="1" si="88"/>
        <v>0</v>
      </c>
      <c r="P163" s="7">
        <f t="shared" ca="1" si="99"/>
        <v>0</v>
      </c>
      <c r="Q163" s="7">
        <f t="shared" ca="1" si="100"/>
        <v>0</v>
      </c>
      <c r="R163" s="30"/>
      <c r="S163" s="30"/>
      <c r="T163" s="30">
        <f t="shared" ca="1" si="101"/>
        <v>0</v>
      </c>
      <c r="U163" s="32">
        <f t="shared" ca="1" si="102"/>
        <v>0</v>
      </c>
      <c r="V163" s="32">
        <f t="shared" ca="1" si="103"/>
        <v>0</v>
      </c>
      <c r="W163" s="32">
        <f t="shared" ca="1" si="104"/>
        <v>0</v>
      </c>
      <c r="X163" s="32">
        <f t="shared" ca="1" si="105"/>
        <v>0</v>
      </c>
      <c r="Y163" s="7">
        <f t="shared" ca="1" si="106"/>
        <v>0</v>
      </c>
      <c r="Z163" s="7">
        <f t="shared" ca="1" si="107"/>
        <v>0</v>
      </c>
      <c r="AA163" s="133">
        <f t="shared" ca="1" si="108"/>
        <v>0</v>
      </c>
      <c r="AB163" s="52">
        <f t="shared" ca="1" si="109"/>
        <v>0</v>
      </c>
      <c r="AC163" s="53">
        <f t="shared" ca="1" si="110"/>
        <v>0</v>
      </c>
      <c r="AD163" s="52">
        <f t="shared" ca="1" si="117"/>
        <v>0</v>
      </c>
      <c r="AE163" s="54">
        <f t="shared" ca="1" si="118"/>
        <v>0</v>
      </c>
      <c r="AF163" s="7">
        <f t="shared" ca="1" si="111"/>
        <v>0</v>
      </c>
      <c r="AG163" s="7">
        <f t="shared" ca="1" si="112"/>
        <v>0</v>
      </c>
      <c r="AH163" s="48"/>
      <c r="AI163" s="30"/>
      <c r="AJ163" s="7">
        <f t="shared" ca="1" si="119"/>
        <v>0</v>
      </c>
      <c r="AK163" s="7">
        <f t="shared" ca="1" si="89"/>
        <v>0</v>
      </c>
      <c r="AL163" s="32">
        <f t="shared" ca="1" si="90"/>
        <v>0</v>
      </c>
      <c r="AM163" s="158">
        <f t="shared" ca="1" si="113"/>
        <v>0</v>
      </c>
      <c r="AN163" s="7">
        <f t="shared" ca="1" si="120"/>
        <v>0</v>
      </c>
      <c r="AO163" s="7">
        <f t="shared" ca="1" si="91"/>
        <v>0</v>
      </c>
      <c r="AP163" s="7">
        <f t="shared" ca="1" si="92"/>
        <v>0</v>
      </c>
      <c r="AQ163" s="7">
        <f t="shared" ca="1" si="121"/>
        <v>0</v>
      </c>
      <c r="AR163" s="143">
        <f t="shared" ca="1" si="114"/>
        <v>0</v>
      </c>
      <c r="AS163" s="167">
        <f t="shared" ca="1" si="122"/>
        <v>0</v>
      </c>
    </row>
    <row r="164" spans="1:45">
      <c r="A164" s="35">
        <f t="shared" si="115"/>
        <v>157</v>
      </c>
      <c r="B164" s="25">
        <f t="shared" si="116"/>
        <v>49705</v>
      </c>
      <c r="C164" s="34">
        <f t="shared" ca="1" si="83"/>
        <v>22</v>
      </c>
      <c r="D164" s="26">
        <f t="shared" ca="1" si="82"/>
        <v>72</v>
      </c>
      <c r="E164" s="35">
        <f t="shared" ca="1" si="84"/>
        <v>264</v>
      </c>
      <c r="F164" s="25">
        <f t="shared" ca="1" si="93"/>
        <v>48700</v>
      </c>
      <c r="G164" s="25">
        <f t="shared" ca="1" si="94"/>
        <v>48700</v>
      </c>
      <c r="H164" s="41">
        <f t="shared" ca="1" si="95"/>
        <v>0</v>
      </c>
      <c r="I164" s="41">
        <f t="shared" ca="1" si="96"/>
        <v>0</v>
      </c>
      <c r="J164" s="41">
        <f t="shared" ca="1" si="97"/>
        <v>0</v>
      </c>
      <c r="K164" s="41">
        <f t="shared" ca="1" si="98"/>
        <v>0</v>
      </c>
      <c r="L164" s="169">
        <f t="shared" si="85"/>
        <v>1.8933315103416051</v>
      </c>
      <c r="M164" s="101">
        <f t="shared" si="86"/>
        <v>2036</v>
      </c>
      <c r="N164" s="29">
        <f t="shared" ca="1" si="87"/>
        <v>0</v>
      </c>
      <c r="O164" s="109">
        <f t="shared" ca="1" si="88"/>
        <v>0</v>
      </c>
      <c r="P164" s="7">
        <f t="shared" ca="1" si="99"/>
        <v>0</v>
      </c>
      <c r="Q164" s="7">
        <f t="shared" ca="1" si="100"/>
        <v>0</v>
      </c>
      <c r="R164" s="30"/>
      <c r="S164" s="30"/>
      <c r="T164" s="30">
        <f t="shared" ca="1" si="101"/>
        <v>0</v>
      </c>
      <c r="U164" s="32">
        <f t="shared" ca="1" si="102"/>
        <v>0</v>
      </c>
      <c r="V164" s="32">
        <f t="shared" ca="1" si="103"/>
        <v>0</v>
      </c>
      <c r="W164" s="32">
        <f t="shared" ca="1" si="104"/>
        <v>0</v>
      </c>
      <c r="X164" s="32">
        <f t="shared" ca="1" si="105"/>
        <v>0</v>
      </c>
      <c r="Y164" s="7">
        <f t="shared" ca="1" si="106"/>
        <v>0</v>
      </c>
      <c r="Z164" s="7">
        <f t="shared" ca="1" si="107"/>
        <v>0</v>
      </c>
      <c r="AA164" s="133">
        <f t="shared" ca="1" si="108"/>
        <v>0</v>
      </c>
      <c r="AB164" s="52">
        <f t="shared" ca="1" si="109"/>
        <v>0</v>
      </c>
      <c r="AC164" s="53">
        <f t="shared" ca="1" si="110"/>
        <v>0</v>
      </c>
      <c r="AD164" s="52">
        <f t="shared" ca="1" si="117"/>
        <v>0</v>
      </c>
      <c r="AE164" s="54">
        <f t="shared" ca="1" si="118"/>
        <v>0</v>
      </c>
      <c r="AF164" s="7">
        <f t="shared" ca="1" si="111"/>
        <v>0</v>
      </c>
      <c r="AG164" s="7">
        <f t="shared" ca="1" si="112"/>
        <v>0</v>
      </c>
      <c r="AH164" s="48"/>
      <c r="AI164" s="30"/>
      <c r="AJ164" s="7">
        <f t="shared" ca="1" si="119"/>
        <v>0</v>
      </c>
      <c r="AK164" s="7">
        <f t="shared" ca="1" si="89"/>
        <v>0</v>
      </c>
      <c r="AL164" s="32">
        <f t="shared" ca="1" si="90"/>
        <v>0</v>
      </c>
      <c r="AM164" s="158">
        <f t="shared" ca="1" si="113"/>
        <v>0</v>
      </c>
      <c r="AN164" s="7">
        <f t="shared" ca="1" si="120"/>
        <v>0</v>
      </c>
      <c r="AO164" s="7">
        <f t="shared" ca="1" si="91"/>
        <v>0</v>
      </c>
      <c r="AP164" s="7">
        <f t="shared" ca="1" si="92"/>
        <v>0</v>
      </c>
      <c r="AQ164" s="7">
        <f t="shared" ca="1" si="121"/>
        <v>0</v>
      </c>
      <c r="AR164" s="143">
        <f t="shared" ca="1" si="114"/>
        <v>0</v>
      </c>
      <c r="AS164" s="167">
        <f t="shared" ca="1" si="122"/>
        <v>0</v>
      </c>
    </row>
    <row r="165" spans="1:45">
      <c r="A165" s="35">
        <f t="shared" si="115"/>
        <v>158</v>
      </c>
      <c r="B165" s="25">
        <f t="shared" si="116"/>
        <v>49734</v>
      </c>
      <c r="C165" s="34">
        <f t="shared" ca="1" si="83"/>
        <v>22</v>
      </c>
      <c r="D165" s="26">
        <f t="shared" ca="1" si="82"/>
        <v>72</v>
      </c>
      <c r="E165" s="35">
        <f t="shared" ca="1" si="84"/>
        <v>264</v>
      </c>
      <c r="F165" s="25">
        <f t="shared" ca="1" si="93"/>
        <v>48700</v>
      </c>
      <c r="G165" s="25">
        <f t="shared" ca="1" si="94"/>
        <v>48700</v>
      </c>
      <c r="H165" s="41">
        <f t="shared" ca="1" si="95"/>
        <v>0</v>
      </c>
      <c r="I165" s="41">
        <f t="shared" ca="1" si="96"/>
        <v>0</v>
      </c>
      <c r="J165" s="41">
        <f t="shared" ca="1" si="97"/>
        <v>0</v>
      </c>
      <c r="K165" s="41">
        <f t="shared" ca="1" si="98"/>
        <v>0</v>
      </c>
      <c r="L165" s="169">
        <f t="shared" si="85"/>
        <v>1.9010451772782186</v>
      </c>
      <c r="M165" s="101">
        <f t="shared" si="86"/>
        <v>2036</v>
      </c>
      <c r="N165" s="29">
        <f t="shared" ca="1" si="87"/>
        <v>0</v>
      </c>
      <c r="O165" s="109">
        <f t="shared" ca="1" si="88"/>
        <v>0</v>
      </c>
      <c r="P165" s="7">
        <f t="shared" ca="1" si="99"/>
        <v>0</v>
      </c>
      <c r="Q165" s="7">
        <f t="shared" ca="1" si="100"/>
        <v>0</v>
      </c>
      <c r="R165" s="30"/>
      <c r="S165" s="30"/>
      <c r="T165" s="30">
        <f t="shared" ca="1" si="101"/>
        <v>0</v>
      </c>
      <c r="U165" s="32">
        <f t="shared" ca="1" si="102"/>
        <v>0</v>
      </c>
      <c r="V165" s="32">
        <f t="shared" ca="1" si="103"/>
        <v>0</v>
      </c>
      <c r="W165" s="32">
        <f t="shared" ca="1" si="104"/>
        <v>0</v>
      </c>
      <c r="X165" s="32">
        <f t="shared" ca="1" si="105"/>
        <v>0</v>
      </c>
      <c r="Y165" s="7">
        <f t="shared" ca="1" si="106"/>
        <v>0</v>
      </c>
      <c r="Z165" s="7">
        <f t="shared" ca="1" si="107"/>
        <v>0</v>
      </c>
      <c r="AA165" s="133">
        <f t="shared" ca="1" si="108"/>
        <v>0</v>
      </c>
      <c r="AB165" s="52">
        <f t="shared" ca="1" si="109"/>
        <v>0</v>
      </c>
      <c r="AC165" s="53">
        <f t="shared" ca="1" si="110"/>
        <v>0</v>
      </c>
      <c r="AD165" s="52">
        <f t="shared" ca="1" si="117"/>
        <v>0</v>
      </c>
      <c r="AE165" s="54">
        <f t="shared" ca="1" si="118"/>
        <v>0</v>
      </c>
      <c r="AF165" s="7">
        <f t="shared" ca="1" si="111"/>
        <v>0</v>
      </c>
      <c r="AG165" s="7">
        <f t="shared" ca="1" si="112"/>
        <v>0</v>
      </c>
      <c r="AH165" s="48"/>
      <c r="AI165" s="30"/>
      <c r="AJ165" s="7">
        <f t="shared" ca="1" si="119"/>
        <v>0</v>
      </c>
      <c r="AK165" s="7">
        <f t="shared" ca="1" si="89"/>
        <v>0</v>
      </c>
      <c r="AL165" s="32">
        <f t="shared" ca="1" si="90"/>
        <v>0</v>
      </c>
      <c r="AM165" s="158">
        <f t="shared" ca="1" si="113"/>
        <v>0</v>
      </c>
      <c r="AN165" s="7">
        <f t="shared" ca="1" si="120"/>
        <v>0</v>
      </c>
      <c r="AO165" s="7">
        <f t="shared" ca="1" si="91"/>
        <v>0</v>
      </c>
      <c r="AP165" s="7">
        <f t="shared" ca="1" si="92"/>
        <v>0</v>
      </c>
      <c r="AQ165" s="7">
        <f t="shared" ca="1" si="121"/>
        <v>0</v>
      </c>
      <c r="AR165" s="143">
        <f t="shared" ca="1" si="114"/>
        <v>0</v>
      </c>
      <c r="AS165" s="167">
        <f t="shared" ca="1" si="122"/>
        <v>0</v>
      </c>
    </row>
    <row r="166" spans="1:45">
      <c r="A166" s="35">
        <f t="shared" si="115"/>
        <v>159</v>
      </c>
      <c r="B166" s="25">
        <f t="shared" si="116"/>
        <v>49765</v>
      </c>
      <c r="C166" s="34">
        <f t="shared" ca="1" si="83"/>
        <v>22</v>
      </c>
      <c r="D166" s="26">
        <f t="shared" ca="1" si="82"/>
        <v>72</v>
      </c>
      <c r="E166" s="35">
        <f t="shared" ca="1" si="84"/>
        <v>264</v>
      </c>
      <c r="F166" s="25">
        <f t="shared" ca="1" si="93"/>
        <v>48700</v>
      </c>
      <c r="G166" s="25">
        <f t="shared" ca="1" si="94"/>
        <v>48700</v>
      </c>
      <c r="H166" s="41">
        <f t="shared" ca="1" si="95"/>
        <v>0</v>
      </c>
      <c r="I166" s="41">
        <f t="shared" ca="1" si="96"/>
        <v>0</v>
      </c>
      <c r="J166" s="41">
        <f t="shared" ca="1" si="97"/>
        <v>0</v>
      </c>
      <c r="K166" s="41">
        <f t="shared" ca="1" si="98"/>
        <v>0</v>
      </c>
      <c r="L166" s="169">
        <f t="shared" si="85"/>
        <v>1.9087902706487578</v>
      </c>
      <c r="M166" s="101">
        <f t="shared" si="86"/>
        <v>2036</v>
      </c>
      <c r="N166" s="29">
        <f t="shared" ca="1" si="87"/>
        <v>0</v>
      </c>
      <c r="O166" s="109">
        <f t="shared" ca="1" si="88"/>
        <v>0</v>
      </c>
      <c r="P166" s="7">
        <f t="shared" ca="1" si="99"/>
        <v>0</v>
      </c>
      <c r="Q166" s="7">
        <f t="shared" ca="1" si="100"/>
        <v>0</v>
      </c>
      <c r="R166" s="30"/>
      <c r="S166" s="30"/>
      <c r="T166" s="30">
        <f t="shared" ca="1" si="101"/>
        <v>0</v>
      </c>
      <c r="U166" s="32">
        <f t="shared" ca="1" si="102"/>
        <v>0</v>
      </c>
      <c r="V166" s="32">
        <f t="shared" ca="1" si="103"/>
        <v>0</v>
      </c>
      <c r="W166" s="32">
        <f t="shared" ca="1" si="104"/>
        <v>0</v>
      </c>
      <c r="X166" s="32">
        <f t="shared" ca="1" si="105"/>
        <v>0</v>
      </c>
      <c r="Y166" s="7">
        <f t="shared" ca="1" si="106"/>
        <v>0</v>
      </c>
      <c r="Z166" s="7">
        <f t="shared" ca="1" si="107"/>
        <v>0</v>
      </c>
      <c r="AA166" s="133">
        <f t="shared" ca="1" si="108"/>
        <v>0</v>
      </c>
      <c r="AB166" s="52">
        <f t="shared" ca="1" si="109"/>
        <v>0</v>
      </c>
      <c r="AC166" s="53">
        <f t="shared" ca="1" si="110"/>
        <v>0</v>
      </c>
      <c r="AD166" s="52">
        <f t="shared" ca="1" si="117"/>
        <v>0</v>
      </c>
      <c r="AE166" s="54">
        <f t="shared" ca="1" si="118"/>
        <v>0</v>
      </c>
      <c r="AF166" s="7">
        <f t="shared" ca="1" si="111"/>
        <v>0</v>
      </c>
      <c r="AG166" s="7">
        <f t="shared" ca="1" si="112"/>
        <v>0</v>
      </c>
      <c r="AH166" s="48"/>
      <c r="AI166" s="30"/>
      <c r="AJ166" s="7">
        <f t="shared" ca="1" si="119"/>
        <v>0</v>
      </c>
      <c r="AK166" s="7">
        <f t="shared" ca="1" si="89"/>
        <v>0</v>
      </c>
      <c r="AL166" s="32">
        <f t="shared" ca="1" si="90"/>
        <v>0</v>
      </c>
      <c r="AM166" s="158">
        <f t="shared" ca="1" si="113"/>
        <v>0</v>
      </c>
      <c r="AN166" s="7">
        <f t="shared" ca="1" si="120"/>
        <v>0</v>
      </c>
      <c r="AO166" s="7">
        <f t="shared" ca="1" si="91"/>
        <v>0</v>
      </c>
      <c r="AP166" s="7">
        <f t="shared" ca="1" si="92"/>
        <v>0</v>
      </c>
      <c r="AQ166" s="7">
        <f t="shared" ca="1" si="121"/>
        <v>0</v>
      </c>
      <c r="AR166" s="143">
        <f t="shared" ca="1" si="114"/>
        <v>0</v>
      </c>
      <c r="AS166" s="167">
        <f t="shared" ca="1" si="122"/>
        <v>0</v>
      </c>
    </row>
    <row r="167" spans="1:45">
      <c r="A167" s="35">
        <f t="shared" si="115"/>
        <v>160</v>
      </c>
      <c r="B167" s="25">
        <f t="shared" si="116"/>
        <v>49795</v>
      </c>
      <c r="C167" s="34">
        <f t="shared" ca="1" si="83"/>
        <v>22</v>
      </c>
      <c r="D167" s="26">
        <f t="shared" ca="1" si="82"/>
        <v>72</v>
      </c>
      <c r="E167" s="35">
        <f t="shared" ca="1" si="84"/>
        <v>264</v>
      </c>
      <c r="F167" s="25">
        <f t="shared" ca="1" si="93"/>
        <v>48700</v>
      </c>
      <c r="G167" s="25">
        <f t="shared" ca="1" si="94"/>
        <v>48700</v>
      </c>
      <c r="H167" s="41">
        <f t="shared" ca="1" si="95"/>
        <v>0</v>
      </c>
      <c r="I167" s="41">
        <f t="shared" ca="1" si="96"/>
        <v>0</v>
      </c>
      <c r="J167" s="41">
        <f t="shared" ca="1" si="97"/>
        <v>0</v>
      </c>
      <c r="K167" s="41">
        <f t="shared" ca="1" si="98"/>
        <v>0</v>
      </c>
      <c r="L167" s="169">
        <f t="shared" si="85"/>
        <v>1.9165669184884044</v>
      </c>
      <c r="M167" s="101">
        <f t="shared" si="86"/>
        <v>2037</v>
      </c>
      <c r="N167" s="29">
        <f t="shared" ca="1" si="87"/>
        <v>0</v>
      </c>
      <c r="O167" s="109">
        <f t="shared" ca="1" si="88"/>
        <v>0</v>
      </c>
      <c r="P167" s="7">
        <f t="shared" ca="1" si="99"/>
        <v>0</v>
      </c>
      <c r="Q167" s="7">
        <f t="shared" ca="1" si="100"/>
        <v>0</v>
      </c>
      <c r="R167" s="30"/>
      <c r="S167" s="30"/>
      <c r="T167" s="30">
        <f t="shared" ca="1" si="101"/>
        <v>0</v>
      </c>
      <c r="U167" s="32">
        <f t="shared" ca="1" si="102"/>
        <v>0</v>
      </c>
      <c r="V167" s="32">
        <f t="shared" ca="1" si="103"/>
        <v>0</v>
      </c>
      <c r="W167" s="32">
        <f t="shared" ca="1" si="104"/>
        <v>0</v>
      </c>
      <c r="X167" s="32">
        <f t="shared" ca="1" si="105"/>
        <v>0</v>
      </c>
      <c r="Y167" s="7">
        <f t="shared" ca="1" si="106"/>
        <v>0</v>
      </c>
      <c r="Z167" s="7">
        <f t="shared" ca="1" si="107"/>
        <v>0</v>
      </c>
      <c r="AA167" s="133">
        <f t="shared" ca="1" si="108"/>
        <v>0</v>
      </c>
      <c r="AB167" s="52">
        <f t="shared" ca="1" si="109"/>
        <v>0</v>
      </c>
      <c r="AC167" s="53">
        <f t="shared" ca="1" si="110"/>
        <v>0</v>
      </c>
      <c r="AD167" s="52">
        <f t="shared" ca="1" si="117"/>
        <v>0</v>
      </c>
      <c r="AE167" s="54">
        <f t="shared" ca="1" si="118"/>
        <v>0</v>
      </c>
      <c r="AF167" s="7">
        <f t="shared" ca="1" si="111"/>
        <v>0</v>
      </c>
      <c r="AG167" s="7">
        <f t="shared" ca="1" si="112"/>
        <v>0</v>
      </c>
      <c r="AH167" s="48"/>
      <c r="AI167" s="30"/>
      <c r="AJ167" s="7">
        <f t="shared" ca="1" si="119"/>
        <v>0</v>
      </c>
      <c r="AK167" s="7">
        <f t="shared" ca="1" si="89"/>
        <v>0</v>
      </c>
      <c r="AL167" s="32">
        <f t="shared" ca="1" si="90"/>
        <v>0</v>
      </c>
      <c r="AM167" s="158">
        <f t="shared" ca="1" si="113"/>
        <v>0</v>
      </c>
      <c r="AN167" s="7">
        <f t="shared" ca="1" si="120"/>
        <v>0</v>
      </c>
      <c r="AO167" s="7">
        <f t="shared" ca="1" si="91"/>
        <v>0</v>
      </c>
      <c r="AP167" s="7">
        <f t="shared" ca="1" si="92"/>
        <v>0</v>
      </c>
      <c r="AQ167" s="7">
        <f t="shared" ca="1" si="121"/>
        <v>0</v>
      </c>
      <c r="AR167" s="143">
        <f t="shared" ca="1" si="114"/>
        <v>0</v>
      </c>
      <c r="AS167" s="167">
        <f t="shared" ca="1" si="122"/>
        <v>0</v>
      </c>
    </row>
    <row r="168" spans="1:45">
      <c r="A168" s="35">
        <f t="shared" si="115"/>
        <v>161</v>
      </c>
      <c r="B168" s="25">
        <f t="shared" si="116"/>
        <v>49826</v>
      </c>
      <c r="C168" s="34">
        <f t="shared" ca="1" si="83"/>
        <v>22</v>
      </c>
      <c r="D168" s="26">
        <f t="shared" ca="1" si="82"/>
        <v>72</v>
      </c>
      <c r="E168" s="35">
        <f t="shared" ca="1" si="84"/>
        <v>264</v>
      </c>
      <c r="F168" s="25">
        <f t="shared" ca="1" si="93"/>
        <v>48700</v>
      </c>
      <c r="G168" s="25">
        <f t="shared" ca="1" si="94"/>
        <v>48700</v>
      </c>
      <c r="H168" s="41">
        <f t="shared" ca="1" si="95"/>
        <v>0</v>
      </c>
      <c r="I168" s="41">
        <f t="shared" ca="1" si="96"/>
        <v>0</v>
      </c>
      <c r="J168" s="41">
        <f t="shared" ca="1" si="97"/>
        <v>0</v>
      </c>
      <c r="K168" s="41">
        <f t="shared" ca="1" si="98"/>
        <v>0</v>
      </c>
      <c r="L168" s="169">
        <f t="shared" si="85"/>
        <v>1.9243752493539716</v>
      </c>
      <c r="M168" s="101">
        <f t="shared" si="86"/>
        <v>2037</v>
      </c>
      <c r="N168" s="29">
        <f t="shared" ca="1" si="87"/>
        <v>0</v>
      </c>
      <c r="O168" s="109">
        <f t="shared" ca="1" si="88"/>
        <v>0</v>
      </c>
      <c r="P168" s="7">
        <f t="shared" ca="1" si="99"/>
        <v>0</v>
      </c>
      <c r="Q168" s="7">
        <f t="shared" ca="1" si="100"/>
        <v>0</v>
      </c>
      <c r="R168" s="30"/>
      <c r="S168" s="30"/>
      <c r="T168" s="30">
        <f t="shared" ca="1" si="101"/>
        <v>0</v>
      </c>
      <c r="U168" s="32">
        <f t="shared" ca="1" si="102"/>
        <v>0</v>
      </c>
      <c r="V168" s="32">
        <f t="shared" ca="1" si="103"/>
        <v>0</v>
      </c>
      <c r="W168" s="32">
        <f t="shared" ca="1" si="104"/>
        <v>0</v>
      </c>
      <c r="X168" s="32">
        <f t="shared" ca="1" si="105"/>
        <v>0</v>
      </c>
      <c r="Y168" s="7">
        <f t="shared" ca="1" si="106"/>
        <v>0</v>
      </c>
      <c r="Z168" s="7">
        <f t="shared" ca="1" si="107"/>
        <v>0</v>
      </c>
      <c r="AA168" s="133">
        <f t="shared" ca="1" si="108"/>
        <v>0</v>
      </c>
      <c r="AB168" s="52">
        <f t="shared" ca="1" si="109"/>
        <v>0</v>
      </c>
      <c r="AC168" s="53">
        <f t="shared" ca="1" si="110"/>
        <v>0</v>
      </c>
      <c r="AD168" s="52">
        <f t="shared" ca="1" si="117"/>
        <v>0</v>
      </c>
      <c r="AE168" s="54">
        <f t="shared" ca="1" si="118"/>
        <v>0</v>
      </c>
      <c r="AF168" s="7">
        <f t="shared" ca="1" si="111"/>
        <v>0</v>
      </c>
      <c r="AG168" s="7">
        <f t="shared" ca="1" si="112"/>
        <v>0</v>
      </c>
      <c r="AH168" s="48"/>
      <c r="AI168" s="30"/>
      <c r="AJ168" s="7">
        <f t="shared" ca="1" si="119"/>
        <v>0</v>
      </c>
      <c r="AK168" s="7">
        <f t="shared" ca="1" si="89"/>
        <v>0</v>
      </c>
      <c r="AL168" s="32">
        <f t="shared" ca="1" si="90"/>
        <v>0</v>
      </c>
      <c r="AM168" s="158">
        <f t="shared" ca="1" si="113"/>
        <v>0</v>
      </c>
      <c r="AN168" s="7">
        <f t="shared" ca="1" si="120"/>
        <v>0</v>
      </c>
      <c r="AO168" s="7">
        <f t="shared" ca="1" si="91"/>
        <v>0</v>
      </c>
      <c r="AP168" s="7">
        <f t="shared" ca="1" si="92"/>
        <v>0</v>
      </c>
      <c r="AQ168" s="7">
        <f t="shared" ca="1" si="121"/>
        <v>0</v>
      </c>
      <c r="AR168" s="143">
        <f t="shared" ca="1" si="114"/>
        <v>0</v>
      </c>
      <c r="AS168" s="167">
        <f t="shared" ca="1" si="122"/>
        <v>0</v>
      </c>
    </row>
    <row r="169" spans="1:45">
      <c r="A169" s="35">
        <f t="shared" si="115"/>
        <v>162</v>
      </c>
      <c r="B169" s="25">
        <f t="shared" si="116"/>
        <v>49856</v>
      </c>
      <c r="C169" s="34">
        <f t="shared" ca="1" si="83"/>
        <v>22</v>
      </c>
      <c r="D169" s="26">
        <f t="shared" ca="1" si="82"/>
        <v>72</v>
      </c>
      <c r="E169" s="35">
        <f t="shared" ca="1" si="84"/>
        <v>264</v>
      </c>
      <c r="F169" s="25">
        <f t="shared" ca="1" si="93"/>
        <v>48700</v>
      </c>
      <c r="G169" s="25">
        <f t="shared" ca="1" si="94"/>
        <v>48700</v>
      </c>
      <c r="H169" s="41">
        <f t="shared" ca="1" si="95"/>
        <v>0</v>
      </c>
      <c r="I169" s="41">
        <f t="shared" ca="1" si="96"/>
        <v>0</v>
      </c>
      <c r="J169" s="41">
        <f t="shared" ca="1" si="97"/>
        <v>0</v>
      </c>
      <c r="K169" s="41">
        <f t="shared" ca="1" si="98"/>
        <v>0</v>
      </c>
      <c r="L169" s="169">
        <f t="shared" si="85"/>
        <v>1.9322153923260288</v>
      </c>
      <c r="M169" s="101">
        <f t="shared" si="86"/>
        <v>2037</v>
      </c>
      <c r="N169" s="29">
        <f t="shared" ca="1" si="87"/>
        <v>0</v>
      </c>
      <c r="O169" s="109">
        <f t="shared" ca="1" si="88"/>
        <v>0</v>
      </c>
      <c r="P169" s="7">
        <f t="shared" ca="1" si="99"/>
        <v>0</v>
      </c>
      <c r="Q169" s="7">
        <f t="shared" ca="1" si="100"/>
        <v>0</v>
      </c>
      <c r="R169" s="30"/>
      <c r="S169" s="30"/>
      <c r="T169" s="30">
        <f t="shared" ca="1" si="101"/>
        <v>0</v>
      </c>
      <c r="U169" s="32">
        <f t="shared" ca="1" si="102"/>
        <v>0</v>
      </c>
      <c r="V169" s="32">
        <f t="shared" ca="1" si="103"/>
        <v>0</v>
      </c>
      <c r="W169" s="32">
        <f t="shared" ca="1" si="104"/>
        <v>0</v>
      </c>
      <c r="X169" s="32">
        <f t="shared" ca="1" si="105"/>
        <v>0</v>
      </c>
      <c r="Y169" s="7">
        <f t="shared" ca="1" si="106"/>
        <v>0</v>
      </c>
      <c r="Z169" s="7">
        <f t="shared" ca="1" si="107"/>
        <v>0</v>
      </c>
      <c r="AA169" s="133">
        <f t="shared" ca="1" si="108"/>
        <v>0</v>
      </c>
      <c r="AB169" s="52">
        <f t="shared" ca="1" si="109"/>
        <v>0</v>
      </c>
      <c r="AC169" s="53">
        <f t="shared" ca="1" si="110"/>
        <v>0</v>
      </c>
      <c r="AD169" s="52">
        <f t="shared" ca="1" si="117"/>
        <v>0</v>
      </c>
      <c r="AE169" s="54">
        <f t="shared" ca="1" si="118"/>
        <v>0</v>
      </c>
      <c r="AF169" s="7">
        <f t="shared" ca="1" si="111"/>
        <v>0</v>
      </c>
      <c r="AG169" s="7">
        <f t="shared" ca="1" si="112"/>
        <v>0</v>
      </c>
      <c r="AH169" s="48"/>
      <c r="AI169" s="30"/>
      <c r="AJ169" s="7">
        <f t="shared" ca="1" si="119"/>
        <v>0</v>
      </c>
      <c r="AK169" s="7">
        <f t="shared" ca="1" si="89"/>
        <v>0</v>
      </c>
      <c r="AL169" s="32">
        <f t="shared" ca="1" si="90"/>
        <v>0</v>
      </c>
      <c r="AM169" s="158">
        <f t="shared" ca="1" si="113"/>
        <v>0</v>
      </c>
      <c r="AN169" s="7">
        <f t="shared" ca="1" si="120"/>
        <v>0</v>
      </c>
      <c r="AO169" s="7">
        <f t="shared" ca="1" si="91"/>
        <v>0</v>
      </c>
      <c r="AP169" s="7">
        <f t="shared" ca="1" si="92"/>
        <v>0</v>
      </c>
      <c r="AQ169" s="7">
        <f t="shared" ca="1" si="121"/>
        <v>0</v>
      </c>
      <c r="AR169" s="143">
        <f t="shared" ca="1" si="114"/>
        <v>0</v>
      </c>
      <c r="AS169" s="167">
        <f t="shared" ca="1" si="122"/>
        <v>0</v>
      </c>
    </row>
    <row r="170" spans="1:45">
      <c r="A170" s="35">
        <f t="shared" si="115"/>
        <v>163</v>
      </c>
      <c r="B170" s="25">
        <f t="shared" si="116"/>
        <v>49887</v>
      </c>
      <c r="C170" s="34">
        <f t="shared" ca="1" si="83"/>
        <v>22</v>
      </c>
      <c r="D170" s="26">
        <f t="shared" ca="1" si="82"/>
        <v>72</v>
      </c>
      <c r="E170" s="35">
        <f t="shared" ca="1" si="84"/>
        <v>264</v>
      </c>
      <c r="F170" s="25">
        <f t="shared" ca="1" si="93"/>
        <v>48700</v>
      </c>
      <c r="G170" s="25">
        <f t="shared" ca="1" si="94"/>
        <v>48700</v>
      </c>
      <c r="H170" s="41">
        <f t="shared" ca="1" si="95"/>
        <v>0</v>
      </c>
      <c r="I170" s="41">
        <f t="shared" ca="1" si="96"/>
        <v>0</v>
      </c>
      <c r="J170" s="41">
        <f t="shared" ca="1" si="97"/>
        <v>0</v>
      </c>
      <c r="K170" s="41">
        <f t="shared" ca="1" si="98"/>
        <v>0</v>
      </c>
      <c r="L170" s="169">
        <f t="shared" si="85"/>
        <v>1.9400874770110357</v>
      </c>
      <c r="M170" s="101">
        <f t="shared" si="86"/>
        <v>2037</v>
      </c>
      <c r="N170" s="29">
        <f t="shared" ca="1" si="87"/>
        <v>0</v>
      </c>
      <c r="O170" s="109">
        <f t="shared" ca="1" si="88"/>
        <v>0</v>
      </c>
      <c r="P170" s="7">
        <f t="shared" ca="1" si="99"/>
        <v>0</v>
      </c>
      <c r="Q170" s="7">
        <f t="shared" ca="1" si="100"/>
        <v>0</v>
      </c>
      <c r="R170" s="30"/>
      <c r="S170" s="30"/>
      <c r="T170" s="30">
        <f t="shared" ca="1" si="101"/>
        <v>0</v>
      </c>
      <c r="U170" s="32">
        <f t="shared" ca="1" si="102"/>
        <v>0</v>
      </c>
      <c r="V170" s="32">
        <f t="shared" ca="1" si="103"/>
        <v>0</v>
      </c>
      <c r="W170" s="32">
        <f t="shared" ca="1" si="104"/>
        <v>0</v>
      </c>
      <c r="X170" s="32">
        <f t="shared" ca="1" si="105"/>
        <v>0</v>
      </c>
      <c r="Y170" s="7">
        <f t="shared" ca="1" si="106"/>
        <v>0</v>
      </c>
      <c r="Z170" s="7">
        <f t="shared" ca="1" si="107"/>
        <v>0</v>
      </c>
      <c r="AA170" s="133">
        <f t="shared" ca="1" si="108"/>
        <v>0</v>
      </c>
      <c r="AB170" s="52">
        <f t="shared" ca="1" si="109"/>
        <v>0</v>
      </c>
      <c r="AC170" s="53">
        <f t="shared" ca="1" si="110"/>
        <v>0</v>
      </c>
      <c r="AD170" s="52">
        <f t="shared" ca="1" si="117"/>
        <v>0</v>
      </c>
      <c r="AE170" s="54">
        <f t="shared" ca="1" si="118"/>
        <v>0</v>
      </c>
      <c r="AF170" s="7">
        <f t="shared" ca="1" si="111"/>
        <v>0</v>
      </c>
      <c r="AG170" s="7">
        <f t="shared" ca="1" si="112"/>
        <v>0</v>
      </c>
      <c r="AH170" s="48"/>
      <c r="AI170" s="30"/>
      <c r="AJ170" s="7">
        <f t="shared" ca="1" si="119"/>
        <v>0</v>
      </c>
      <c r="AK170" s="7">
        <f t="shared" ca="1" si="89"/>
        <v>0</v>
      </c>
      <c r="AL170" s="32">
        <f t="shared" ca="1" si="90"/>
        <v>0</v>
      </c>
      <c r="AM170" s="158">
        <f t="shared" ca="1" si="113"/>
        <v>0</v>
      </c>
      <c r="AN170" s="7">
        <f t="shared" ca="1" si="120"/>
        <v>0</v>
      </c>
      <c r="AO170" s="7">
        <f t="shared" ca="1" si="91"/>
        <v>0</v>
      </c>
      <c r="AP170" s="7">
        <f t="shared" ca="1" si="92"/>
        <v>0</v>
      </c>
      <c r="AQ170" s="7">
        <f t="shared" ca="1" si="121"/>
        <v>0</v>
      </c>
      <c r="AR170" s="143">
        <f t="shared" ca="1" si="114"/>
        <v>0</v>
      </c>
      <c r="AS170" s="167">
        <f t="shared" ca="1" si="122"/>
        <v>0</v>
      </c>
    </row>
    <row r="171" spans="1:45">
      <c r="A171" s="35">
        <f t="shared" si="115"/>
        <v>164</v>
      </c>
      <c r="B171" s="25">
        <f t="shared" si="116"/>
        <v>49918</v>
      </c>
      <c r="C171" s="34">
        <f t="shared" ca="1" si="83"/>
        <v>22</v>
      </c>
      <c r="D171" s="26">
        <f t="shared" ca="1" si="82"/>
        <v>72</v>
      </c>
      <c r="E171" s="35">
        <f t="shared" ca="1" si="84"/>
        <v>264</v>
      </c>
      <c r="F171" s="25">
        <f t="shared" ca="1" si="93"/>
        <v>48700</v>
      </c>
      <c r="G171" s="25">
        <f t="shared" ca="1" si="94"/>
        <v>48700</v>
      </c>
      <c r="H171" s="41">
        <f t="shared" ca="1" si="95"/>
        <v>0</v>
      </c>
      <c r="I171" s="41">
        <f t="shared" ca="1" si="96"/>
        <v>0</v>
      </c>
      <c r="J171" s="41">
        <f t="shared" ca="1" si="97"/>
        <v>0</v>
      </c>
      <c r="K171" s="41">
        <f t="shared" ca="1" si="98"/>
        <v>0</v>
      </c>
      <c r="L171" s="169">
        <f t="shared" si="85"/>
        <v>1.9479916335434846</v>
      </c>
      <c r="M171" s="101">
        <f t="shared" si="86"/>
        <v>2037</v>
      </c>
      <c r="N171" s="29">
        <f t="shared" ca="1" si="87"/>
        <v>0</v>
      </c>
      <c r="O171" s="109">
        <f t="shared" ca="1" si="88"/>
        <v>0</v>
      </c>
      <c r="P171" s="7">
        <f t="shared" ca="1" si="99"/>
        <v>0</v>
      </c>
      <c r="Q171" s="7">
        <f t="shared" ca="1" si="100"/>
        <v>0</v>
      </c>
      <c r="R171" s="30"/>
      <c r="S171" s="30"/>
      <c r="T171" s="30">
        <f t="shared" ca="1" si="101"/>
        <v>0</v>
      </c>
      <c r="U171" s="32">
        <f t="shared" ca="1" si="102"/>
        <v>0</v>
      </c>
      <c r="V171" s="32">
        <f t="shared" ca="1" si="103"/>
        <v>0</v>
      </c>
      <c r="W171" s="32">
        <f t="shared" ca="1" si="104"/>
        <v>0</v>
      </c>
      <c r="X171" s="32">
        <f t="shared" ca="1" si="105"/>
        <v>0</v>
      </c>
      <c r="Y171" s="7">
        <f t="shared" ca="1" si="106"/>
        <v>0</v>
      </c>
      <c r="Z171" s="7">
        <f t="shared" ca="1" si="107"/>
        <v>0</v>
      </c>
      <c r="AA171" s="133">
        <f t="shared" ca="1" si="108"/>
        <v>0</v>
      </c>
      <c r="AB171" s="52">
        <f t="shared" ca="1" si="109"/>
        <v>0</v>
      </c>
      <c r="AC171" s="53">
        <f t="shared" ca="1" si="110"/>
        <v>0</v>
      </c>
      <c r="AD171" s="52">
        <f t="shared" ca="1" si="117"/>
        <v>0</v>
      </c>
      <c r="AE171" s="54">
        <f t="shared" ca="1" si="118"/>
        <v>0</v>
      </c>
      <c r="AF171" s="7">
        <f t="shared" ca="1" si="111"/>
        <v>0</v>
      </c>
      <c r="AG171" s="7">
        <f t="shared" ca="1" si="112"/>
        <v>0</v>
      </c>
      <c r="AH171" s="48"/>
      <c r="AI171" s="30"/>
      <c r="AJ171" s="7">
        <f t="shared" ca="1" si="119"/>
        <v>0</v>
      </c>
      <c r="AK171" s="7">
        <f t="shared" ca="1" si="89"/>
        <v>0</v>
      </c>
      <c r="AL171" s="32">
        <f t="shared" ca="1" si="90"/>
        <v>0</v>
      </c>
      <c r="AM171" s="158">
        <f t="shared" ca="1" si="113"/>
        <v>0</v>
      </c>
      <c r="AN171" s="7">
        <f t="shared" ca="1" si="120"/>
        <v>0</v>
      </c>
      <c r="AO171" s="7">
        <f t="shared" ca="1" si="91"/>
        <v>0</v>
      </c>
      <c r="AP171" s="7">
        <f t="shared" ca="1" si="92"/>
        <v>0</v>
      </c>
      <c r="AQ171" s="7">
        <f t="shared" ca="1" si="121"/>
        <v>0</v>
      </c>
      <c r="AR171" s="143">
        <f t="shared" ca="1" si="114"/>
        <v>0</v>
      </c>
      <c r="AS171" s="167">
        <f t="shared" ca="1" si="122"/>
        <v>0</v>
      </c>
    </row>
    <row r="172" spans="1:45">
      <c r="A172" s="35">
        <f t="shared" si="115"/>
        <v>165</v>
      </c>
      <c r="B172" s="25">
        <f t="shared" si="116"/>
        <v>49948</v>
      </c>
      <c r="C172" s="34">
        <f t="shared" ca="1" si="83"/>
        <v>22</v>
      </c>
      <c r="D172" s="26">
        <f t="shared" ca="1" si="82"/>
        <v>72</v>
      </c>
      <c r="E172" s="35">
        <f t="shared" ca="1" si="84"/>
        <v>264</v>
      </c>
      <c r="F172" s="25">
        <f t="shared" ca="1" si="93"/>
        <v>48700</v>
      </c>
      <c r="G172" s="25">
        <f t="shared" ca="1" si="94"/>
        <v>48700</v>
      </c>
      <c r="H172" s="41">
        <f t="shared" ca="1" si="95"/>
        <v>0</v>
      </c>
      <c r="I172" s="41">
        <f t="shared" ca="1" si="96"/>
        <v>0</v>
      </c>
      <c r="J172" s="41">
        <f t="shared" ca="1" si="97"/>
        <v>0</v>
      </c>
      <c r="K172" s="41">
        <f t="shared" ca="1" si="98"/>
        <v>0</v>
      </c>
      <c r="L172" s="169">
        <f t="shared" si="85"/>
        <v>1.9559279925880522</v>
      </c>
      <c r="M172" s="101">
        <f t="shared" si="86"/>
        <v>2037</v>
      </c>
      <c r="N172" s="29">
        <f t="shared" ca="1" si="87"/>
        <v>0</v>
      </c>
      <c r="O172" s="109">
        <f t="shared" ca="1" si="88"/>
        <v>0</v>
      </c>
      <c r="P172" s="7">
        <f t="shared" ca="1" si="99"/>
        <v>0</v>
      </c>
      <c r="Q172" s="7">
        <f t="shared" ca="1" si="100"/>
        <v>0</v>
      </c>
      <c r="R172" s="30"/>
      <c r="S172" s="30"/>
      <c r="T172" s="30">
        <f t="shared" ca="1" si="101"/>
        <v>0</v>
      </c>
      <c r="U172" s="32">
        <f t="shared" ca="1" si="102"/>
        <v>0</v>
      </c>
      <c r="V172" s="32">
        <f t="shared" ca="1" si="103"/>
        <v>0</v>
      </c>
      <c r="W172" s="32">
        <f t="shared" ca="1" si="104"/>
        <v>0</v>
      </c>
      <c r="X172" s="32">
        <f t="shared" ca="1" si="105"/>
        <v>0</v>
      </c>
      <c r="Y172" s="7">
        <f t="shared" ca="1" si="106"/>
        <v>0</v>
      </c>
      <c r="Z172" s="7">
        <f t="shared" ca="1" si="107"/>
        <v>0</v>
      </c>
      <c r="AA172" s="133">
        <f t="shared" ca="1" si="108"/>
        <v>0</v>
      </c>
      <c r="AB172" s="52">
        <f t="shared" ca="1" si="109"/>
        <v>0</v>
      </c>
      <c r="AC172" s="53">
        <f t="shared" ca="1" si="110"/>
        <v>0</v>
      </c>
      <c r="AD172" s="52">
        <f t="shared" ca="1" si="117"/>
        <v>0</v>
      </c>
      <c r="AE172" s="54">
        <f t="shared" ca="1" si="118"/>
        <v>0</v>
      </c>
      <c r="AF172" s="7">
        <f t="shared" ca="1" si="111"/>
        <v>0</v>
      </c>
      <c r="AG172" s="7">
        <f t="shared" ca="1" si="112"/>
        <v>0</v>
      </c>
      <c r="AH172" s="48"/>
      <c r="AI172" s="30"/>
      <c r="AJ172" s="7">
        <f t="shared" ca="1" si="119"/>
        <v>0</v>
      </c>
      <c r="AK172" s="7">
        <f t="shared" ca="1" si="89"/>
        <v>0</v>
      </c>
      <c r="AL172" s="32">
        <f t="shared" ca="1" si="90"/>
        <v>0</v>
      </c>
      <c r="AM172" s="158">
        <f t="shared" ca="1" si="113"/>
        <v>0</v>
      </c>
      <c r="AN172" s="7">
        <f t="shared" ca="1" si="120"/>
        <v>0</v>
      </c>
      <c r="AO172" s="7">
        <f t="shared" ca="1" si="91"/>
        <v>0</v>
      </c>
      <c r="AP172" s="7">
        <f t="shared" ca="1" si="92"/>
        <v>0</v>
      </c>
      <c r="AQ172" s="7">
        <f t="shared" ca="1" si="121"/>
        <v>0</v>
      </c>
      <c r="AR172" s="143">
        <f t="shared" ca="1" si="114"/>
        <v>0</v>
      </c>
      <c r="AS172" s="167">
        <f t="shared" ca="1" si="122"/>
        <v>0</v>
      </c>
    </row>
    <row r="173" spans="1:45">
      <c r="A173" s="35">
        <f t="shared" si="115"/>
        <v>166</v>
      </c>
      <c r="B173" s="25">
        <f t="shared" si="116"/>
        <v>49979</v>
      </c>
      <c r="C173" s="34">
        <f t="shared" ca="1" si="83"/>
        <v>22</v>
      </c>
      <c r="D173" s="26">
        <f t="shared" ca="1" si="82"/>
        <v>72</v>
      </c>
      <c r="E173" s="35">
        <f t="shared" ca="1" si="84"/>
        <v>264</v>
      </c>
      <c r="F173" s="25">
        <f t="shared" ca="1" si="93"/>
        <v>48700</v>
      </c>
      <c r="G173" s="25">
        <f t="shared" ca="1" si="94"/>
        <v>48700</v>
      </c>
      <c r="H173" s="41">
        <f t="shared" ca="1" si="95"/>
        <v>0</v>
      </c>
      <c r="I173" s="41">
        <f t="shared" ca="1" si="96"/>
        <v>0</v>
      </c>
      <c r="J173" s="41">
        <f t="shared" ca="1" si="97"/>
        <v>0</v>
      </c>
      <c r="K173" s="41">
        <f t="shared" ca="1" si="98"/>
        <v>0</v>
      </c>
      <c r="L173" s="169">
        <f t="shared" si="85"/>
        <v>1.9638966853417588</v>
      </c>
      <c r="M173" s="101">
        <f t="shared" si="86"/>
        <v>2037</v>
      </c>
      <c r="N173" s="29">
        <f t="shared" ca="1" si="87"/>
        <v>0</v>
      </c>
      <c r="O173" s="109">
        <f t="shared" ca="1" si="88"/>
        <v>0</v>
      </c>
      <c r="P173" s="7">
        <f t="shared" ca="1" si="99"/>
        <v>0</v>
      </c>
      <c r="Q173" s="7">
        <f t="shared" ca="1" si="100"/>
        <v>0</v>
      </c>
      <c r="R173" s="30"/>
      <c r="S173" s="30"/>
      <c r="T173" s="30">
        <f t="shared" ca="1" si="101"/>
        <v>0</v>
      </c>
      <c r="U173" s="32">
        <f t="shared" ca="1" si="102"/>
        <v>0</v>
      </c>
      <c r="V173" s="32">
        <f t="shared" ca="1" si="103"/>
        <v>0</v>
      </c>
      <c r="W173" s="32">
        <f t="shared" ca="1" si="104"/>
        <v>0</v>
      </c>
      <c r="X173" s="32">
        <f t="shared" ca="1" si="105"/>
        <v>0</v>
      </c>
      <c r="Y173" s="7">
        <f t="shared" ca="1" si="106"/>
        <v>0</v>
      </c>
      <c r="Z173" s="7">
        <f t="shared" ca="1" si="107"/>
        <v>0</v>
      </c>
      <c r="AA173" s="133">
        <f t="shared" ca="1" si="108"/>
        <v>0</v>
      </c>
      <c r="AB173" s="52">
        <f t="shared" ca="1" si="109"/>
        <v>0</v>
      </c>
      <c r="AC173" s="53">
        <f t="shared" ca="1" si="110"/>
        <v>0</v>
      </c>
      <c r="AD173" s="52">
        <f t="shared" ca="1" si="117"/>
        <v>0</v>
      </c>
      <c r="AE173" s="54">
        <f t="shared" ca="1" si="118"/>
        <v>0</v>
      </c>
      <c r="AF173" s="7">
        <f t="shared" ca="1" si="111"/>
        <v>0</v>
      </c>
      <c r="AG173" s="7">
        <f t="shared" ca="1" si="112"/>
        <v>0</v>
      </c>
      <c r="AH173" s="48"/>
      <c r="AI173" s="30"/>
      <c r="AJ173" s="7">
        <f t="shared" ca="1" si="119"/>
        <v>0</v>
      </c>
      <c r="AK173" s="7">
        <f t="shared" ca="1" si="89"/>
        <v>0</v>
      </c>
      <c r="AL173" s="32">
        <f t="shared" ca="1" si="90"/>
        <v>0</v>
      </c>
      <c r="AM173" s="158">
        <f t="shared" ca="1" si="113"/>
        <v>0</v>
      </c>
      <c r="AN173" s="7">
        <f t="shared" ca="1" si="120"/>
        <v>0</v>
      </c>
      <c r="AO173" s="7">
        <f t="shared" ca="1" si="91"/>
        <v>0</v>
      </c>
      <c r="AP173" s="7">
        <f t="shared" ca="1" si="92"/>
        <v>0</v>
      </c>
      <c r="AQ173" s="7">
        <f t="shared" ca="1" si="121"/>
        <v>0</v>
      </c>
      <c r="AR173" s="143">
        <f t="shared" ca="1" si="114"/>
        <v>0</v>
      </c>
      <c r="AS173" s="167">
        <f t="shared" ca="1" si="122"/>
        <v>0</v>
      </c>
    </row>
    <row r="174" spans="1:45">
      <c r="A174" s="35">
        <f t="shared" si="115"/>
        <v>167</v>
      </c>
      <c r="B174" s="25">
        <f t="shared" si="116"/>
        <v>50009</v>
      </c>
      <c r="C174" s="34">
        <f t="shared" ca="1" si="83"/>
        <v>22</v>
      </c>
      <c r="D174" s="26">
        <f t="shared" ca="1" si="82"/>
        <v>72</v>
      </c>
      <c r="E174" s="35">
        <f t="shared" ca="1" si="84"/>
        <v>264</v>
      </c>
      <c r="F174" s="25">
        <f t="shared" ca="1" si="93"/>
        <v>48700</v>
      </c>
      <c r="G174" s="25">
        <f t="shared" ca="1" si="94"/>
        <v>48700</v>
      </c>
      <c r="H174" s="41">
        <f t="shared" ca="1" si="95"/>
        <v>0</v>
      </c>
      <c r="I174" s="41">
        <f t="shared" ca="1" si="96"/>
        <v>0</v>
      </c>
      <c r="J174" s="41">
        <f t="shared" ca="1" si="97"/>
        <v>0</v>
      </c>
      <c r="K174" s="41">
        <f t="shared" ca="1" si="98"/>
        <v>0</v>
      </c>
      <c r="L174" s="169">
        <f t="shared" si="85"/>
        <v>1.9718978435361378</v>
      </c>
      <c r="M174" s="101">
        <f t="shared" si="86"/>
        <v>2037</v>
      </c>
      <c r="N174" s="29">
        <f t="shared" ca="1" si="87"/>
        <v>0</v>
      </c>
      <c r="O174" s="109">
        <f t="shared" ca="1" si="88"/>
        <v>0</v>
      </c>
      <c r="P174" s="7">
        <f t="shared" ca="1" si="99"/>
        <v>0</v>
      </c>
      <c r="Q174" s="7">
        <f t="shared" ca="1" si="100"/>
        <v>0</v>
      </c>
      <c r="R174" s="30"/>
      <c r="S174" s="30"/>
      <c r="T174" s="30">
        <f t="shared" ca="1" si="101"/>
        <v>0</v>
      </c>
      <c r="U174" s="32">
        <f t="shared" ca="1" si="102"/>
        <v>0</v>
      </c>
      <c r="V174" s="32">
        <f t="shared" ca="1" si="103"/>
        <v>0</v>
      </c>
      <c r="W174" s="32">
        <f t="shared" ca="1" si="104"/>
        <v>0</v>
      </c>
      <c r="X174" s="32">
        <f t="shared" ca="1" si="105"/>
        <v>0</v>
      </c>
      <c r="Y174" s="7">
        <f t="shared" ca="1" si="106"/>
        <v>0</v>
      </c>
      <c r="Z174" s="7">
        <f t="shared" ca="1" si="107"/>
        <v>0</v>
      </c>
      <c r="AA174" s="133">
        <f t="shared" ca="1" si="108"/>
        <v>0</v>
      </c>
      <c r="AB174" s="52">
        <f t="shared" ca="1" si="109"/>
        <v>0</v>
      </c>
      <c r="AC174" s="53">
        <f t="shared" ca="1" si="110"/>
        <v>0</v>
      </c>
      <c r="AD174" s="52">
        <f t="shared" ca="1" si="117"/>
        <v>0</v>
      </c>
      <c r="AE174" s="54">
        <f t="shared" ca="1" si="118"/>
        <v>0</v>
      </c>
      <c r="AF174" s="7">
        <f t="shared" ca="1" si="111"/>
        <v>0</v>
      </c>
      <c r="AG174" s="7">
        <f t="shared" ca="1" si="112"/>
        <v>0</v>
      </c>
      <c r="AH174" s="48"/>
      <c r="AI174" s="30"/>
      <c r="AJ174" s="7">
        <f t="shared" ca="1" si="119"/>
        <v>0</v>
      </c>
      <c r="AK174" s="7">
        <f t="shared" ca="1" si="89"/>
        <v>0</v>
      </c>
      <c r="AL174" s="32">
        <f t="shared" ca="1" si="90"/>
        <v>0</v>
      </c>
      <c r="AM174" s="158">
        <f t="shared" ca="1" si="113"/>
        <v>0</v>
      </c>
      <c r="AN174" s="7">
        <f t="shared" ca="1" si="120"/>
        <v>0</v>
      </c>
      <c r="AO174" s="7">
        <f t="shared" ca="1" si="91"/>
        <v>0</v>
      </c>
      <c r="AP174" s="7">
        <f t="shared" ca="1" si="92"/>
        <v>0</v>
      </c>
      <c r="AQ174" s="7">
        <f t="shared" ca="1" si="121"/>
        <v>0</v>
      </c>
      <c r="AR174" s="143">
        <f t="shared" ca="1" si="114"/>
        <v>0</v>
      </c>
      <c r="AS174" s="167">
        <f t="shared" ca="1" si="122"/>
        <v>0</v>
      </c>
    </row>
    <row r="175" spans="1:45">
      <c r="A175" s="35">
        <f t="shared" si="115"/>
        <v>168</v>
      </c>
      <c r="B175" s="25">
        <f t="shared" si="116"/>
        <v>50040</v>
      </c>
      <c r="C175" s="34">
        <f t="shared" ca="1" si="83"/>
        <v>22</v>
      </c>
      <c r="D175" s="26">
        <f t="shared" ca="1" si="82"/>
        <v>72</v>
      </c>
      <c r="E175" s="35">
        <f t="shared" ca="1" si="84"/>
        <v>264</v>
      </c>
      <c r="F175" s="25">
        <f t="shared" ca="1" si="93"/>
        <v>48700</v>
      </c>
      <c r="G175" s="25">
        <f t="shared" ca="1" si="94"/>
        <v>48700</v>
      </c>
      <c r="H175" s="41">
        <f t="shared" ca="1" si="95"/>
        <v>0</v>
      </c>
      <c r="I175" s="41">
        <f t="shared" ca="1" si="96"/>
        <v>0</v>
      </c>
      <c r="J175" s="41">
        <f t="shared" ca="1" si="97"/>
        <v>0</v>
      </c>
      <c r="K175" s="41">
        <f t="shared" ca="1" si="98"/>
        <v>0</v>
      </c>
      <c r="L175" s="169">
        <f t="shared" si="85"/>
        <v>1.9799315994394133</v>
      </c>
      <c r="M175" s="101">
        <f t="shared" si="86"/>
        <v>2037</v>
      </c>
      <c r="N175" s="29">
        <f t="shared" ca="1" si="87"/>
        <v>0</v>
      </c>
      <c r="O175" s="109">
        <f t="shared" ca="1" si="88"/>
        <v>0</v>
      </c>
      <c r="P175" s="7">
        <f t="shared" ca="1" si="99"/>
        <v>0</v>
      </c>
      <c r="Q175" s="7">
        <f t="shared" ca="1" si="100"/>
        <v>0</v>
      </c>
      <c r="R175" s="30"/>
      <c r="S175" s="30"/>
      <c r="T175" s="30">
        <f t="shared" ca="1" si="101"/>
        <v>0</v>
      </c>
      <c r="U175" s="32">
        <f t="shared" ca="1" si="102"/>
        <v>0</v>
      </c>
      <c r="V175" s="32">
        <f t="shared" ca="1" si="103"/>
        <v>0</v>
      </c>
      <c r="W175" s="32">
        <f t="shared" ca="1" si="104"/>
        <v>0</v>
      </c>
      <c r="X175" s="32">
        <f t="shared" ca="1" si="105"/>
        <v>0</v>
      </c>
      <c r="Y175" s="7">
        <f t="shared" ca="1" si="106"/>
        <v>0</v>
      </c>
      <c r="Z175" s="7">
        <f t="shared" ca="1" si="107"/>
        <v>0</v>
      </c>
      <c r="AA175" s="133">
        <f t="shared" ca="1" si="108"/>
        <v>0</v>
      </c>
      <c r="AB175" s="52">
        <f t="shared" ca="1" si="109"/>
        <v>0</v>
      </c>
      <c r="AC175" s="53">
        <f t="shared" ca="1" si="110"/>
        <v>0</v>
      </c>
      <c r="AD175" s="52">
        <f t="shared" ca="1" si="117"/>
        <v>0</v>
      </c>
      <c r="AE175" s="54">
        <f t="shared" ca="1" si="118"/>
        <v>0</v>
      </c>
      <c r="AF175" s="7">
        <f t="shared" ca="1" si="111"/>
        <v>0</v>
      </c>
      <c r="AG175" s="7">
        <f t="shared" ca="1" si="112"/>
        <v>0</v>
      </c>
      <c r="AH175" s="48"/>
      <c r="AI175" s="30"/>
      <c r="AJ175" s="7">
        <f t="shared" ca="1" si="119"/>
        <v>0</v>
      </c>
      <c r="AK175" s="7">
        <f t="shared" ca="1" si="89"/>
        <v>0</v>
      </c>
      <c r="AL175" s="32">
        <f t="shared" ca="1" si="90"/>
        <v>0</v>
      </c>
      <c r="AM175" s="158">
        <f t="shared" ca="1" si="113"/>
        <v>0</v>
      </c>
      <c r="AN175" s="7">
        <f t="shared" ca="1" si="120"/>
        <v>0</v>
      </c>
      <c r="AO175" s="7">
        <f t="shared" ca="1" si="91"/>
        <v>0</v>
      </c>
      <c r="AP175" s="7">
        <f t="shared" ca="1" si="92"/>
        <v>0</v>
      </c>
      <c r="AQ175" s="7">
        <f t="shared" ca="1" si="121"/>
        <v>0</v>
      </c>
      <c r="AR175" s="143">
        <f t="shared" ca="1" si="114"/>
        <v>0</v>
      </c>
      <c r="AS175" s="167">
        <f t="shared" ca="1" si="122"/>
        <v>0</v>
      </c>
    </row>
    <row r="176" spans="1:45">
      <c r="A176" s="35">
        <f t="shared" si="115"/>
        <v>169</v>
      </c>
      <c r="B176" s="25">
        <f t="shared" si="116"/>
        <v>50071</v>
      </c>
      <c r="C176" s="34">
        <f t="shared" ca="1" si="83"/>
        <v>22</v>
      </c>
      <c r="D176" s="26">
        <f t="shared" ca="1" si="82"/>
        <v>72</v>
      </c>
      <c r="E176" s="35">
        <f t="shared" ca="1" si="84"/>
        <v>264</v>
      </c>
      <c r="F176" s="25">
        <f t="shared" ca="1" si="93"/>
        <v>48700</v>
      </c>
      <c r="G176" s="25">
        <f t="shared" ca="1" si="94"/>
        <v>48700</v>
      </c>
      <c r="H176" s="41">
        <f t="shared" ca="1" si="95"/>
        <v>0</v>
      </c>
      <c r="I176" s="41">
        <f t="shared" ca="1" si="96"/>
        <v>0</v>
      </c>
      <c r="J176" s="41">
        <f t="shared" ca="1" si="97"/>
        <v>0</v>
      </c>
      <c r="K176" s="41">
        <f t="shared" ca="1" si="98"/>
        <v>0</v>
      </c>
      <c r="L176" s="169">
        <f t="shared" si="85"/>
        <v>1.9879980858586863</v>
      </c>
      <c r="M176" s="101">
        <f t="shared" si="86"/>
        <v>2037</v>
      </c>
      <c r="N176" s="29">
        <f t="shared" ca="1" si="87"/>
        <v>0</v>
      </c>
      <c r="O176" s="109">
        <f t="shared" ca="1" si="88"/>
        <v>0</v>
      </c>
      <c r="P176" s="7">
        <f t="shared" ca="1" si="99"/>
        <v>0</v>
      </c>
      <c r="Q176" s="7">
        <f t="shared" ca="1" si="100"/>
        <v>0</v>
      </c>
      <c r="R176" s="30"/>
      <c r="S176" s="30"/>
      <c r="T176" s="30">
        <f t="shared" ca="1" si="101"/>
        <v>0</v>
      </c>
      <c r="U176" s="32">
        <f t="shared" ca="1" si="102"/>
        <v>0</v>
      </c>
      <c r="V176" s="32">
        <f t="shared" ca="1" si="103"/>
        <v>0</v>
      </c>
      <c r="W176" s="32">
        <f t="shared" ca="1" si="104"/>
        <v>0</v>
      </c>
      <c r="X176" s="32">
        <f t="shared" ca="1" si="105"/>
        <v>0</v>
      </c>
      <c r="Y176" s="7">
        <f t="shared" ca="1" si="106"/>
        <v>0</v>
      </c>
      <c r="Z176" s="7">
        <f t="shared" ca="1" si="107"/>
        <v>0</v>
      </c>
      <c r="AA176" s="133">
        <f t="shared" ca="1" si="108"/>
        <v>0</v>
      </c>
      <c r="AB176" s="52">
        <f t="shared" ca="1" si="109"/>
        <v>0</v>
      </c>
      <c r="AC176" s="53">
        <f t="shared" ca="1" si="110"/>
        <v>0</v>
      </c>
      <c r="AD176" s="52">
        <f t="shared" ca="1" si="117"/>
        <v>0</v>
      </c>
      <c r="AE176" s="54">
        <f t="shared" ca="1" si="118"/>
        <v>0</v>
      </c>
      <c r="AF176" s="7">
        <f t="shared" ca="1" si="111"/>
        <v>0</v>
      </c>
      <c r="AG176" s="7">
        <f t="shared" ca="1" si="112"/>
        <v>0</v>
      </c>
      <c r="AH176" s="48"/>
      <c r="AI176" s="30"/>
      <c r="AJ176" s="7">
        <f t="shared" ca="1" si="119"/>
        <v>0</v>
      </c>
      <c r="AK176" s="7">
        <f t="shared" ca="1" si="89"/>
        <v>0</v>
      </c>
      <c r="AL176" s="32">
        <f t="shared" ca="1" si="90"/>
        <v>0</v>
      </c>
      <c r="AM176" s="158">
        <f t="shared" ca="1" si="113"/>
        <v>0</v>
      </c>
      <c r="AN176" s="7">
        <f t="shared" ca="1" si="120"/>
        <v>0</v>
      </c>
      <c r="AO176" s="7">
        <f t="shared" ca="1" si="91"/>
        <v>0</v>
      </c>
      <c r="AP176" s="7">
        <f t="shared" ca="1" si="92"/>
        <v>0</v>
      </c>
      <c r="AQ176" s="7">
        <f t="shared" ca="1" si="121"/>
        <v>0</v>
      </c>
      <c r="AR176" s="143">
        <f t="shared" ca="1" si="114"/>
        <v>0</v>
      </c>
      <c r="AS176" s="167">
        <f t="shared" ca="1" si="122"/>
        <v>0</v>
      </c>
    </row>
    <row r="177" spans="1:45">
      <c r="A177" s="35">
        <f t="shared" si="115"/>
        <v>170</v>
      </c>
      <c r="B177" s="25">
        <f t="shared" si="116"/>
        <v>50099</v>
      </c>
      <c r="C177" s="34">
        <f t="shared" ca="1" si="83"/>
        <v>22</v>
      </c>
      <c r="D177" s="26">
        <f t="shared" ca="1" si="82"/>
        <v>72</v>
      </c>
      <c r="E177" s="35">
        <f t="shared" ca="1" si="84"/>
        <v>264</v>
      </c>
      <c r="F177" s="25">
        <f t="shared" ca="1" si="93"/>
        <v>48700</v>
      </c>
      <c r="G177" s="25">
        <f t="shared" ca="1" si="94"/>
        <v>48700</v>
      </c>
      <c r="H177" s="41">
        <f t="shared" ca="1" si="95"/>
        <v>0</v>
      </c>
      <c r="I177" s="41">
        <f t="shared" ca="1" si="96"/>
        <v>0</v>
      </c>
      <c r="J177" s="41">
        <f t="shared" ca="1" si="97"/>
        <v>0</v>
      </c>
      <c r="K177" s="41">
        <f t="shared" ca="1" si="98"/>
        <v>0</v>
      </c>
      <c r="L177" s="169">
        <f t="shared" si="85"/>
        <v>1.9960974361421306</v>
      </c>
      <c r="M177" s="101">
        <f t="shared" si="86"/>
        <v>2037</v>
      </c>
      <c r="N177" s="29">
        <f t="shared" ca="1" si="87"/>
        <v>0</v>
      </c>
      <c r="O177" s="109">
        <f t="shared" ca="1" si="88"/>
        <v>0</v>
      </c>
      <c r="P177" s="7">
        <f t="shared" ca="1" si="99"/>
        <v>0</v>
      </c>
      <c r="Q177" s="7">
        <f t="shared" ca="1" si="100"/>
        <v>0</v>
      </c>
      <c r="R177" s="30"/>
      <c r="S177" s="30"/>
      <c r="T177" s="30">
        <f t="shared" ca="1" si="101"/>
        <v>0</v>
      </c>
      <c r="U177" s="32">
        <f t="shared" ca="1" si="102"/>
        <v>0</v>
      </c>
      <c r="V177" s="32">
        <f t="shared" ca="1" si="103"/>
        <v>0</v>
      </c>
      <c r="W177" s="32">
        <f t="shared" ca="1" si="104"/>
        <v>0</v>
      </c>
      <c r="X177" s="32">
        <f t="shared" ca="1" si="105"/>
        <v>0</v>
      </c>
      <c r="Y177" s="7">
        <f t="shared" ca="1" si="106"/>
        <v>0</v>
      </c>
      <c r="Z177" s="7">
        <f t="shared" ca="1" si="107"/>
        <v>0</v>
      </c>
      <c r="AA177" s="133">
        <f t="shared" ca="1" si="108"/>
        <v>0</v>
      </c>
      <c r="AB177" s="52">
        <f t="shared" ca="1" si="109"/>
        <v>0</v>
      </c>
      <c r="AC177" s="53">
        <f t="shared" ca="1" si="110"/>
        <v>0</v>
      </c>
      <c r="AD177" s="52">
        <f t="shared" ca="1" si="117"/>
        <v>0</v>
      </c>
      <c r="AE177" s="54">
        <f t="shared" ca="1" si="118"/>
        <v>0</v>
      </c>
      <c r="AF177" s="7">
        <f t="shared" ca="1" si="111"/>
        <v>0</v>
      </c>
      <c r="AG177" s="7">
        <f t="shared" ca="1" si="112"/>
        <v>0</v>
      </c>
      <c r="AH177" s="48"/>
      <c r="AI177" s="30"/>
      <c r="AJ177" s="7">
        <f t="shared" ca="1" si="119"/>
        <v>0</v>
      </c>
      <c r="AK177" s="7">
        <f t="shared" ca="1" si="89"/>
        <v>0</v>
      </c>
      <c r="AL177" s="32">
        <f t="shared" ca="1" si="90"/>
        <v>0</v>
      </c>
      <c r="AM177" s="158">
        <f t="shared" ca="1" si="113"/>
        <v>0</v>
      </c>
      <c r="AN177" s="7">
        <f t="shared" ca="1" si="120"/>
        <v>0</v>
      </c>
      <c r="AO177" s="7">
        <f t="shared" ca="1" si="91"/>
        <v>0</v>
      </c>
      <c r="AP177" s="7">
        <f t="shared" ca="1" si="92"/>
        <v>0</v>
      </c>
      <c r="AQ177" s="7">
        <f t="shared" ca="1" si="121"/>
        <v>0</v>
      </c>
      <c r="AR177" s="143">
        <f t="shared" ca="1" si="114"/>
        <v>0</v>
      </c>
      <c r="AS177" s="167">
        <f t="shared" ca="1" si="122"/>
        <v>0</v>
      </c>
    </row>
    <row r="178" spans="1:45">
      <c r="A178" s="35">
        <f t="shared" si="115"/>
        <v>171</v>
      </c>
      <c r="B178" s="25">
        <f t="shared" si="116"/>
        <v>50130</v>
      </c>
      <c r="C178" s="34">
        <f t="shared" ca="1" si="83"/>
        <v>22</v>
      </c>
      <c r="D178" s="26">
        <f t="shared" ca="1" si="82"/>
        <v>72</v>
      </c>
      <c r="E178" s="35">
        <f t="shared" ca="1" si="84"/>
        <v>264</v>
      </c>
      <c r="F178" s="25">
        <f t="shared" ca="1" si="93"/>
        <v>48700</v>
      </c>
      <c r="G178" s="25">
        <f t="shared" ca="1" si="94"/>
        <v>48700</v>
      </c>
      <c r="H178" s="41">
        <f t="shared" ca="1" si="95"/>
        <v>0</v>
      </c>
      <c r="I178" s="41">
        <f t="shared" ca="1" si="96"/>
        <v>0</v>
      </c>
      <c r="J178" s="41">
        <f t="shared" ca="1" si="97"/>
        <v>0</v>
      </c>
      <c r="K178" s="41">
        <f t="shared" ca="1" si="98"/>
        <v>0</v>
      </c>
      <c r="L178" s="169">
        <f t="shared" si="85"/>
        <v>2.0042297841811969</v>
      </c>
      <c r="M178" s="101">
        <f t="shared" si="86"/>
        <v>2037</v>
      </c>
      <c r="N178" s="29">
        <f t="shared" ca="1" si="87"/>
        <v>0</v>
      </c>
      <c r="O178" s="109">
        <f t="shared" ca="1" si="88"/>
        <v>0</v>
      </c>
      <c r="P178" s="7">
        <f t="shared" ca="1" si="99"/>
        <v>0</v>
      </c>
      <c r="Q178" s="7">
        <f t="shared" ca="1" si="100"/>
        <v>0</v>
      </c>
      <c r="R178" s="30"/>
      <c r="S178" s="30"/>
      <c r="T178" s="30">
        <f t="shared" ca="1" si="101"/>
        <v>0</v>
      </c>
      <c r="U178" s="32">
        <f t="shared" ca="1" si="102"/>
        <v>0</v>
      </c>
      <c r="V178" s="32">
        <f t="shared" ca="1" si="103"/>
        <v>0</v>
      </c>
      <c r="W178" s="32">
        <f t="shared" ca="1" si="104"/>
        <v>0</v>
      </c>
      <c r="X178" s="32">
        <f t="shared" ca="1" si="105"/>
        <v>0</v>
      </c>
      <c r="Y178" s="7">
        <f t="shared" ca="1" si="106"/>
        <v>0</v>
      </c>
      <c r="Z178" s="7">
        <f t="shared" ca="1" si="107"/>
        <v>0</v>
      </c>
      <c r="AA178" s="133">
        <f t="shared" ca="1" si="108"/>
        <v>0</v>
      </c>
      <c r="AB178" s="52">
        <f t="shared" ca="1" si="109"/>
        <v>0</v>
      </c>
      <c r="AC178" s="53">
        <f t="shared" ca="1" si="110"/>
        <v>0</v>
      </c>
      <c r="AD178" s="52">
        <f t="shared" ca="1" si="117"/>
        <v>0</v>
      </c>
      <c r="AE178" s="54">
        <f t="shared" ca="1" si="118"/>
        <v>0</v>
      </c>
      <c r="AF178" s="7">
        <f t="shared" ca="1" si="111"/>
        <v>0</v>
      </c>
      <c r="AG178" s="7">
        <f t="shared" ca="1" si="112"/>
        <v>0</v>
      </c>
      <c r="AH178" s="48"/>
      <c r="AI178" s="30"/>
      <c r="AJ178" s="7">
        <f t="shared" ca="1" si="119"/>
        <v>0</v>
      </c>
      <c r="AK178" s="7">
        <f t="shared" ca="1" si="89"/>
        <v>0</v>
      </c>
      <c r="AL178" s="32">
        <f t="shared" ca="1" si="90"/>
        <v>0</v>
      </c>
      <c r="AM178" s="158">
        <f t="shared" ca="1" si="113"/>
        <v>0</v>
      </c>
      <c r="AN178" s="7">
        <f t="shared" ca="1" si="120"/>
        <v>0</v>
      </c>
      <c r="AO178" s="7">
        <f t="shared" ca="1" si="91"/>
        <v>0</v>
      </c>
      <c r="AP178" s="7">
        <f t="shared" ca="1" si="92"/>
        <v>0</v>
      </c>
      <c r="AQ178" s="7">
        <f t="shared" ca="1" si="121"/>
        <v>0</v>
      </c>
      <c r="AR178" s="143">
        <f t="shared" ca="1" si="114"/>
        <v>0</v>
      </c>
      <c r="AS178" s="167">
        <f t="shared" ca="1" si="122"/>
        <v>0</v>
      </c>
    </row>
    <row r="179" spans="1:45">
      <c r="A179" s="35">
        <f t="shared" si="115"/>
        <v>172</v>
      </c>
      <c r="B179" s="25">
        <f t="shared" si="116"/>
        <v>50160</v>
      </c>
      <c r="C179" s="34">
        <f t="shared" ca="1" si="83"/>
        <v>22</v>
      </c>
      <c r="D179" s="26">
        <f t="shared" ca="1" si="82"/>
        <v>72</v>
      </c>
      <c r="E179" s="35">
        <f t="shared" ca="1" si="84"/>
        <v>264</v>
      </c>
      <c r="F179" s="25">
        <f t="shared" ca="1" si="93"/>
        <v>48700</v>
      </c>
      <c r="G179" s="25">
        <f t="shared" ca="1" si="94"/>
        <v>48700</v>
      </c>
      <c r="H179" s="41">
        <f t="shared" ca="1" si="95"/>
        <v>0</v>
      </c>
      <c r="I179" s="41">
        <f t="shared" ca="1" si="96"/>
        <v>0</v>
      </c>
      <c r="J179" s="41">
        <f t="shared" ca="1" si="97"/>
        <v>0</v>
      </c>
      <c r="K179" s="41">
        <f t="shared" ca="1" si="98"/>
        <v>0</v>
      </c>
      <c r="L179" s="169">
        <f t="shared" si="85"/>
        <v>2.012395264412826</v>
      </c>
      <c r="M179" s="101">
        <f t="shared" si="86"/>
        <v>2038</v>
      </c>
      <c r="N179" s="29">
        <f t="shared" ca="1" si="87"/>
        <v>0</v>
      </c>
      <c r="O179" s="109">
        <f t="shared" ca="1" si="88"/>
        <v>0</v>
      </c>
      <c r="P179" s="7">
        <f t="shared" ca="1" si="99"/>
        <v>0</v>
      </c>
      <c r="Q179" s="7">
        <f t="shared" ca="1" si="100"/>
        <v>0</v>
      </c>
      <c r="R179" s="30"/>
      <c r="S179" s="30"/>
      <c r="T179" s="30">
        <f t="shared" ca="1" si="101"/>
        <v>0</v>
      </c>
      <c r="U179" s="32">
        <f t="shared" ca="1" si="102"/>
        <v>0</v>
      </c>
      <c r="V179" s="32">
        <f t="shared" ca="1" si="103"/>
        <v>0</v>
      </c>
      <c r="W179" s="32">
        <f t="shared" ca="1" si="104"/>
        <v>0</v>
      </c>
      <c r="X179" s="32">
        <f t="shared" ca="1" si="105"/>
        <v>0</v>
      </c>
      <c r="Y179" s="7">
        <f t="shared" ca="1" si="106"/>
        <v>0</v>
      </c>
      <c r="Z179" s="7">
        <f t="shared" ca="1" si="107"/>
        <v>0</v>
      </c>
      <c r="AA179" s="133">
        <f t="shared" ca="1" si="108"/>
        <v>0</v>
      </c>
      <c r="AB179" s="52">
        <f t="shared" ca="1" si="109"/>
        <v>0</v>
      </c>
      <c r="AC179" s="53">
        <f t="shared" ca="1" si="110"/>
        <v>0</v>
      </c>
      <c r="AD179" s="52">
        <f t="shared" ca="1" si="117"/>
        <v>0</v>
      </c>
      <c r="AE179" s="54">
        <f t="shared" ca="1" si="118"/>
        <v>0</v>
      </c>
      <c r="AF179" s="7">
        <f t="shared" ca="1" si="111"/>
        <v>0</v>
      </c>
      <c r="AG179" s="7">
        <f t="shared" ca="1" si="112"/>
        <v>0</v>
      </c>
      <c r="AH179" s="48"/>
      <c r="AI179" s="30"/>
      <c r="AJ179" s="7">
        <f t="shared" ca="1" si="119"/>
        <v>0</v>
      </c>
      <c r="AK179" s="7">
        <f t="shared" ca="1" si="89"/>
        <v>0</v>
      </c>
      <c r="AL179" s="32">
        <f t="shared" ca="1" si="90"/>
        <v>0</v>
      </c>
      <c r="AM179" s="158">
        <f t="shared" ca="1" si="113"/>
        <v>0</v>
      </c>
      <c r="AN179" s="7">
        <f t="shared" ca="1" si="120"/>
        <v>0</v>
      </c>
      <c r="AO179" s="7">
        <f t="shared" ca="1" si="91"/>
        <v>0</v>
      </c>
      <c r="AP179" s="7">
        <f t="shared" ca="1" si="92"/>
        <v>0</v>
      </c>
      <c r="AQ179" s="7">
        <f t="shared" ca="1" si="121"/>
        <v>0</v>
      </c>
      <c r="AR179" s="143">
        <f t="shared" ca="1" si="114"/>
        <v>0</v>
      </c>
      <c r="AS179" s="167">
        <f t="shared" ca="1" si="122"/>
        <v>0</v>
      </c>
    </row>
    <row r="180" spans="1:45">
      <c r="A180" s="35">
        <f t="shared" si="115"/>
        <v>173</v>
      </c>
      <c r="B180" s="25">
        <f t="shared" si="116"/>
        <v>50191</v>
      </c>
      <c r="C180" s="34">
        <f t="shared" ca="1" si="83"/>
        <v>22</v>
      </c>
      <c r="D180" s="26">
        <f t="shared" ca="1" si="82"/>
        <v>72</v>
      </c>
      <c r="E180" s="35">
        <f t="shared" ca="1" si="84"/>
        <v>264</v>
      </c>
      <c r="F180" s="25">
        <f t="shared" ca="1" si="93"/>
        <v>48700</v>
      </c>
      <c r="G180" s="25">
        <f t="shared" ca="1" si="94"/>
        <v>48700</v>
      </c>
      <c r="H180" s="41">
        <f t="shared" ca="1" si="95"/>
        <v>0</v>
      </c>
      <c r="I180" s="41">
        <f t="shared" ca="1" si="96"/>
        <v>0</v>
      </c>
      <c r="J180" s="41">
        <f t="shared" ca="1" si="97"/>
        <v>0</v>
      </c>
      <c r="K180" s="41">
        <f t="shared" ca="1" si="98"/>
        <v>0</v>
      </c>
      <c r="L180" s="169">
        <f t="shared" si="85"/>
        <v>2.0205940118216716</v>
      </c>
      <c r="M180" s="101">
        <f t="shared" si="86"/>
        <v>2038</v>
      </c>
      <c r="N180" s="29">
        <f t="shared" ca="1" si="87"/>
        <v>0</v>
      </c>
      <c r="O180" s="109">
        <f t="shared" ca="1" si="88"/>
        <v>0</v>
      </c>
      <c r="P180" s="7">
        <f t="shared" ca="1" si="99"/>
        <v>0</v>
      </c>
      <c r="Q180" s="7">
        <f t="shared" ca="1" si="100"/>
        <v>0</v>
      </c>
      <c r="R180" s="30"/>
      <c r="S180" s="30"/>
      <c r="T180" s="30">
        <f t="shared" ca="1" si="101"/>
        <v>0</v>
      </c>
      <c r="U180" s="32">
        <f t="shared" ca="1" si="102"/>
        <v>0</v>
      </c>
      <c r="V180" s="32">
        <f t="shared" ca="1" si="103"/>
        <v>0</v>
      </c>
      <c r="W180" s="32">
        <f t="shared" ca="1" si="104"/>
        <v>0</v>
      </c>
      <c r="X180" s="32">
        <f t="shared" ca="1" si="105"/>
        <v>0</v>
      </c>
      <c r="Y180" s="7">
        <f t="shared" ca="1" si="106"/>
        <v>0</v>
      </c>
      <c r="Z180" s="7">
        <f t="shared" ca="1" si="107"/>
        <v>0</v>
      </c>
      <c r="AA180" s="133">
        <f t="shared" ca="1" si="108"/>
        <v>0</v>
      </c>
      <c r="AB180" s="52">
        <f t="shared" ca="1" si="109"/>
        <v>0</v>
      </c>
      <c r="AC180" s="53">
        <f t="shared" ca="1" si="110"/>
        <v>0</v>
      </c>
      <c r="AD180" s="52">
        <f t="shared" ca="1" si="117"/>
        <v>0</v>
      </c>
      <c r="AE180" s="54">
        <f t="shared" ca="1" si="118"/>
        <v>0</v>
      </c>
      <c r="AF180" s="7">
        <f t="shared" ca="1" si="111"/>
        <v>0</v>
      </c>
      <c r="AG180" s="7">
        <f t="shared" ca="1" si="112"/>
        <v>0</v>
      </c>
      <c r="AH180" s="48"/>
      <c r="AI180" s="30"/>
      <c r="AJ180" s="7">
        <f t="shared" ca="1" si="119"/>
        <v>0</v>
      </c>
      <c r="AK180" s="7">
        <f t="shared" ca="1" si="89"/>
        <v>0</v>
      </c>
      <c r="AL180" s="32">
        <f t="shared" ca="1" si="90"/>
        <v>0</v>
      </c>
      <c r="AM180" s="158">
        <f t="shared" ca="1" si="113"/>
        <v>0</v>
      </c>
      <c r="AN180" s="7">
        <f t="shared" ca="1" si="120"/>
        <v>0</v>
      </c>
      <c r="AO180" s="7">
        <f t="shared" ca="1" si="91"/>
        <v>0</v>
      </c>
      <c r="AP180" s="7">
        <f t="shared" ca="1" si="92"/>
        <v>0</v>
      </c>
      <c r="AQ180" s="7">
        <f t="shared" ca="1" si="121"/>
        <v>0</v>
      </c>
      <c r="AR180" s="143">
        <f t="shared" ca="1" si="114"/>
        <v>0</v>
      </c>
      <c r="AS180" s="167">
        <f t="shared" ca="1" si="122"/>
        <v>0</v>
      </c>
    </row>
    <row r="181" spans="1:45">
      <c r="A181" s="35">
        <f t="shared" si="115"/>
        <v>174</v>
      </c>
      <c r="B181" s="25">
        <f t="shared" si="116"/>
        <v>50221</v>
      </c>
      <c r="C181" s="34">
        <f t="shared" ca="1" si="83"/>
        <v>22</v>
      </c>
      <c r="D181" s="26">
        <f t="shared" ca="1" si="82"/>
        <v>72</v>
      </c>
      <c r="E181" s="35">
        <f t="shared" ca="1" si="84"/>
        <v>264</v>
      </c>
      <c r="F181" s="25">
        <f t="shared" ca="1" si="93"/>
        <v>48700</v>
      </c>
      <c r="G181" s="25">
        <f t="shared" ca="1" si="94"/>
        <v>48700</v>
      </c>
      <c r="H181" s="41">
        <f t="shared" ca="1" si="95"/>
        <v>0</v>
      </c>
      <c r="I181" s="41">
        <f t="shared" ca="1" si="96"/>
        <v>0</v>
      </c>
      <c r="J181" s="41">
        <f t="shared" ca="1" si="97"/>
        <v>0</v>
      </c>
      <c r="K181" s="41">
        <f t="shared" ca="1" si="98"/>
        <v>0</v>
      </c>
      <c r="L181" s="169">
        <f t="shared" si="85"/>
        <v>2.0288261619423316</v>
      </c>
      <c r="M181" s="101">
        <f t="shared" si="86"/>
        <v>2038</v>
      </c>
      <c r="N181" s="29">
        <f t="shared" ca="1" si="87"/>
        <v>0</v>
      </c>
      <c r="O181" s="109">
        <f t="shared" ca="1" si="88"/>
        <v>0</v>
      </c>
      <c r="P181" s="7">
        <f t="shared" ca="1" si="99"/>
        <v>0</v>
      </c>
      <c r="Q181" s="7">
        <f t="shared" ca="1" si="100"/>
        <v>0</v>
      </c>
      <c r="R181" s="30"/>
      <c r="S181" s="30"/>
      <c r="T181" s="30">
        <f t="shared" ca="1" si="101"/>
        <v>0</v>
      </c>
      <c r="U181" s="32">
        <f t="shared" ca="1" si="102"/>
        <v>0</v>
      </c>
      <c r="V181" s="32">
        <f t="shared" ca="1" si="103"/>
        <v>0</v>
      </c>
      <c r="W181" s="32">
        <f t="shared" ca="1" si="104"/>
        <v>0</v>
      </c>
      <c r="X181" s="32">
        <f t="shared" ca="1" si="105"/>
        <v>0</v>
      </c>
      <c r="Y181" s="7">
        <f t="shared" ca="1" si="106"/>
        <v>0</v>
      </c>
      <c r="Z181" s="7">
        <f t="shared" ca="1" si="107"/>
        <v>0</v>
      </c>
      <c r="AA181" s="133">
        <f t="shared" ca="1" si="108"/>
        <v>0</v>
      </c>
      <c r="AB181" s="52">
        <f t="shared" ca="1" si="109"/>
        <v>0</v>
      </c>
      <c r="AC181" s="53">
        <f t="shared" ca="1" si="110"/>
        <v>0</v>
      </c>
      <c r="AD181" s="52">
        <f t="shared" ca="1" si="117"/>
        <v>0</v>
      </c>
      <c r="AE181" s="54">
        <f t="shared" ca="1" si="118"/>
        <v>0</v>
      </c>
      <c r="AF181" s="7">
        <f t="shared" ca="1" si="111"/>
        <v>0</v>
      </c>
      <c r="AG181" s="7">
        <f t="shared" ca="1" si="112"/>
        <v>0</v>
      </c>
      <c r="AH181" s="48"/>
      <c r="AI181" s="30"/>
      <c r="AJ181" s="7">
        <f t="shared" ca="1" si="119"/>
        <v>0</v>
      </c>
      <c r="AK181" s="7">
        <f t="shared" ca="1" si="89"/>
        <v>0</v>
      </c>
      <c r="AL181" s="32">
        <f t="shared" ca="1" si="90"/>
        <v>0</v>
      </c>
      <c r="AM181" s="158">
        <f t="shared" ca="1" si="113"/>
        <v>0</v>
      </c>
      <c r="AN181" s="7">
        <f t="shared" ca="1" si="120"/>
        <v>0</v>
      </c>
      <c r="AO181" s="7">
        <f t="shared" ca="1" si="91"/>
        <v>0</v>
      </c>
      <c r="AP181" s="7">
        <f t="shared" ca="1" si="92"/>
        <v>0</v>
      </c>
      <c r="AQ181" s="7">
        <f t="shared" ca="1" si="121"/>
        <v>0</v>
      </c>
      <c r="AR181" s="143">
        <f t="shared" ca="1" si="114"/>
        <v>0</v>
      </c>
      <c r="AS181" s="167">
        <f t="shared" ca="1" si="122"/>
        <v>0</v>
      </c>
    </row>
    <row r="182" spans="1:45">
      <c r="A182" s="35">
        <f t="shared" si="115"/>
        <v>175</v>
      </c>
      <c r="B182" s="25">
        <f t="shared" si="116"/>
        <v>50252</v>
      </c>
      <c r="C182" s="34">
        <f t="shared" ca="1" si="83"/>
        <v>22</v>
      </c>
      <c r="D182" s="26">
        <f t="shared" ca="1" si="82"/>
        <v>72</v>
      </c>
      <c r="E182" s="35">
        <f t="shared" ca="1" si="84"/>
        <v>264</v>
      </c>
      <c r="F182" s="25">
        <f t="shared" ca="1" si="93"/>
        <v>48700</v>
      </c>
      <c r="G182" s="25">
        <f t="shared" ca="1" si="94"/>
        <v>48700</v>
      </c>
      <c r="H182" s="41">
        <f t="shared" ca="1" si="95"/>
        <v>0</v>
      </c>
      <c r="I182" s="41">
        <f t="shared" ca="1" si="96"/>
        <v>0</v>
      </c>
      <c r="J182" s="41">
        <f t="shared" ca="1" si="97"/>
        <v>0</v>
      </c>
      <c r="K182" s="41">
        <f t="shared" ca="1" si="98"/>
        <v>0</v>
      </c>
      <c r="L182" s="169">
        <f t="shared" si="85"/>
        <v>2.0370918508615889</v>
      </c>
      <c r="M182" s="101">
        <f t="shared" si="86"/>
        <v>2038</v>
      </c>
      <c r="N182" s="29">
        <f t="shared" ca="1" si="87"/>
        <v>0</v>
      </c>
      <c r="O182" s="109">
        <f t="shared" ca="1" si="88"/>
        <v>0</v>
      </c>
      <c r="P182" s="7">
        <f t="shared" ca="1" si="99"/>
        <v>0</v>
      </c>
      <c r="Q182" s="7">
        <f t="shared" ca="1" si="100"/>
        <v>0</v>
      </c>
      <c r="R182" s="30"/>
      <c r="S182" s="30"/>
      <c r="T182" s="30">
        <f t="shared" ca="1" si="101"/>
        <v>0</v>
      </c>
      <c r="U182" s="32">
        <f t="shared" ca="1" si="102"/>
        <v>0</v>
      </c>
      <c r="V182" s="32">
        <f t="shared" ca="1" si="103"/>
        <v>0</v>
      </c>
      <c r="W182" s="32">
        <f t="shared" ca="1" si="104"/>
        <v>0</v>
      </c>
      <c r="X182" s="32">
        <f t="shared" ca="1" si="105"/>
        <v>0</v>
      </c>
      <c r="Y182" s="7">
        <f t="shared" ca="1" si="106"/>
        <v>0</v>
      </c>
      <c r="Z182" s="7">
        <f t="shared" ca="1" si="107"/>
        <v>0</v>
      </c>
      <c r="AA182" s="133">
        <f t="shared" ca="1" si="108"/>
        <v>0</v>
      </c>
      <c r="AB182" s="52">
        <f t="shared" ca="1" si="109"/>
        <v>0</v>
      </c>
      <c r="AC182" s="53">
        <f t="shared" ca="1" si="110"/>
        <v>0</v>
      </c>
      <c r="AD182" s="52">
        <f t="shared" ca="1" si="117"/>
        <v>0</v>
      </c>
      <c r="AE182" s="54">
        <f t="shared" ca="1" si="118"/>
        <v>0</v>
      </c>
      <c r="AF182" s="7">
        <f t="shared" ca="1" si="111"/>
        <v>0</v>
      </c>
      <c r="AG182" s="7">
        <f t="shared" ca="1" si="112"/>
        <v>0</v>
      </c>
      <c r="AH182" s="48"/>
      <c r="AI182" s="30"/>
      <c r="AJ182" s="7">
        <f t="shared" ca="1" si="119"/>
        <v>0</v>
      </c>
      <c r="AK182" s="7">
        <f t="shared" ca="1" si="89"/>
        <v>0</v>
      </c>
      <c r="AL182" s="32">
        <f t="shared" ca="1" si="90"/>
        <v>0</v>
      </c>
      <c r="AM182" s="158">
        <f t="shared" ca="1" si="113"/>
        <v>0</v>
      </c>
      <c r="AN182" s="7">
        <f t="shared" ca="1" si="120"/>
        <v>0</v>
      </c>
      <c r="AO182" s="7">
        <f t="shared" ca="1" si="91"/>
        <v>0</v>
      </c>
      <c r="AP182" s="7">
        <f t="shared" ca="1" si="92"/>
        <v>0</v>
      </c>
      <c r="AQ182" s="7">
        <f t="shared" ca="1" si="121"/>
        <v>0</v>
      </c>
      <c r="AR182" s="143">
        <f t="shared" ca="1" si="114"/>
        <v>0</v>
      </c>
      <c r="AS182" s="167">
        <f t="shared" ca="1" si="122"/>
        <v>0</v>
      </c>
    </row>
    <row r="183" spans="1:45">
      <c r="A183" s="35">
        <f t="shared" si="115"/>
        <v>176</v>
      </c>
      <c r="B183" s="25">
        <f t="shared" si="116"/>
        <v>50283</v>
      </c>
      <c r="C183" s="34">
        <f t="shared" ca="1" si="83"/>
        <v>22</v>
      </c>
      <c r="D183" s="26">
        <f t="shared" ca="1" si="82"/>
        <v>72</v>
      </c>
      <c r="E183" s="35">
        <f t="shared" ca="1" si="84"/>
        <v>264</v>
      </c>
      <c r="F183" s="25">
        <f t="shared" ca="1" si="93"/>
        <v>48700</v>
      </c>
      <c r="G183" s="25">
        <f t="shared" ca="1" si="94"/>
        <v>48700</v>
      </c>
      <c r="H183" s="41">
        <f t="shared" ca="1" si="95"/>
        <v>0</v>
      </c>
      <c r="I183" s="41">
        <f t="shared" ca="1" si="96"/>
        <v>0</v>
      </c>
      <c r="J183" s="41">
        <f t="shared" ca="1" si="97"/>
        <v>0</v>
      </c>
      <c r="K183" s="41">
        <f t="shared" ca="1" si="98"/>
        <v>0</v>
      </c>
      <c r="L183" s="169">
        <f t="shared" si="85"/>
        <v>2.0453912152206604</v>
      </c>
      <c r="M183" s="101">
        <f t="shared" si="86"/>
        <v>2038</v>
      </c>
      <c r="N183" s="29">
        <f t="shared" ca="1" si="87"/>
        <v>0</v>
      </c>
      <c r="O183" s="109">
        <f t="shared" ca="1" si="88"/>
        <v>0</v>
      </c>
      <c r="P183" s="7">
        <f t="shared" ca="1" si="99"/>
        <v>0</v>
      </c>
      <c r="Q183" s="7">
        <f t="shared" ca="1" si="100"/>
        <v>0</v>
      </c>
      <c r="R183" s="30"/>
      <c r="S183" s="30"/>
      <c r="T183" s="30">
        <f t="shared" ca="1" si="101"/>
        <v>0</v>
      </c>
      <c r="U183" s="32">
        <f t="shared" ca="1" si="102"/>
        <v>0</v>
      </c>
      <c r="V183" s="32">
        <f t="shared" ca="1" si="103"/>
        <v>0</v>
      </c>
      <c r="W183" s="32">
        <f t="shared" ca="1" si="104"/>
        <v>0</v>
      </c>
      <c r="X183" s="32">
        <f t="shared" ca="1" si="105"/>
        <v>0</v>
      </c>
      <c r="Y183" s="7">
        <f t="shared" ca="1" si="106"/>
        <v>0</v>
      </c>
      <c r="Z183" s="7">
        <f t="shared" ca="1" si="107"/>
        <v>0</v>
      </c>
      <c r="AA183" s="133">
        <f t="shared" ca="1" si="108"/>
        <v>0</v>
      </c>
      <c r="AB183" s="52">
        <f t="shared" ca="1" si="109"/>
        <v>0</v>
      </c>
      <c r="AC183" s="53">
        <f t="shared" ca="1" si="110"/>
        <v>0</v>
      </c>
      <c r="AD183" s="52">
        <f t="shared" ca="1" si="117"/>
        <v>0</v>
      </c>
      <c r="AE183" s="54">
        <f t="shared" ca="1" si="118"/>
        <v>0</v>
      </c>
      <c r="AF183" s="7">
        <f t="shared" ca="1" si="111"/>
        <v>0</v>
      </c>
      <c r="AG183" s="7">
        <f t="shared" ca="1" si="112"/>
        <v>0</v>
      </c>
      <c r="AH183" s="48"/>
      <c r="AI183" s="30"/>
      <c r="AJ183" s="7">
        <f t="shared" ca="1" si="119"/>
        <v>0</v>
      </c>
      <c r="AK183" s="7">
        <f t="shared" ca="1" si="89"/>
        <v>0</v>
      </c>
      <c r="AL183" s="32">
        <f t="shared" ca="1" si="90"/>
        <v>0</v>
      </c>
      <c r="AM183" s="158">
        <f t="shared" ca="1" si="113"/>
        <v>0</v>
      </c>
      <c r="AN183" s="7">
        <f t="shared" ca="1" si="120"/>
        <v>0</v>
      </c>
      <c r="AO183" s="7">
        <f t="shared" ca="1" si="91"/>
        <v>0</v>
      </c>
      <c r="AP183" s="7">
        <f t="shared" ca="1" si="92"/>
        <v>0</v>
      </c>
      <c r="AQ183" s="7">
        <f t="shared" ca="1" si="121"/>
        <v>0</v>
      </c>
      <c r="AR183" s="143">
        <f t="shared" ca="1" si="114"/>
        <v>0</v>
      </c>
      <c r="AS183" s="167">
        <f t="shared" ca="1" si="122"/>
        <v>0</v>
      </c>
    </row>
    <row r="184" spans="1:45">
      <c r="A184" s="35">
        <f t="shared" si="115"/>
        <v>177</v>
      </c>
      <c r="B184" s="25">
        <f t="shared" si="116"/>
        <v>50313</v>
      </c>
      <c r="C184" s="34">
        <f t="shared" ca="1" si="83"/>
        <v>22</v>
      </c>
      <c r="D184" s="26">
        <f t="shared" ca="1" si="82"/>
        <v>72</v>
      </c>
      <c r="E184" s="35">
        <f t="shared" ca="1" si="84"/>
        <v>264</v>
      </c>
      <c r="F184" s="25">
        <f t="shared" ca="1" si="93"/>
        <v>48700</v>
      </c>
      <c r="G184" s="25">
        <f t="shared" ca="1" si="94"/>
        <v>48700</v>
      </c>
      <c r="H184" s="41">
        <f t="shared" ca="1" si="95"/>
        <v>0</v>
      </c>
      <c r="I184" s="41">
        <f t="shared" ca="1" si="96"/>
        <v>0</v>
      </c>
      <c r="J184" s="41">
        <f t="shared" ca="1" si="97"/>
        <v>0</v>
      </c>
      <c r="K184" s="41">
        <f t="shared" ca="1" si="98"/>
        <v>0</v>
      </c>
      <c r="L184" s="169">
        <f t="shared" si="85"/>
        <v>2.0537243922174562</v>
      </c>
      <c r="M184" s="101">
        <f t="shared" si="86"/>
        <v>2038</v>
      </c>
      <c r="N184" s="29">
        <f t="shared" ca="1" si="87"/>
        <v>0</v>
      </c>
      <c r="O184" s="109">
        <f t="shared" ca="1" si="88"/>
        <v>0</v>
      </c>
      <c r="P184" s="7">
        <f t="shared" ca="1" si="99"/>
        <v>0</v>
      </c>
      <c r="Q184" s="7">
        <f t="shared" ca="1" si="100"/>
        <v>0</v>
      </c>
      <c r="R184" s="30"/>
      <c r="S184" s="30"/>
      <c r="T184" s="30">
        <f t="shared" ca="1" si="101"/>
        <v>0</v>
      </c>
      <c r="U184" s="32">
        <f t="shared" ca="1" si="102"/>
        <v>0</v>
      </c>
      <c r="V184" s="32">
        <f t="shared" ca="1" si="103"/>
        <v>0</v>
      </c>
      <c r="W184" s="32">
        <f t="shared" ca="1" si="104"/>
        <v>0</v>
      </c>
      <c r="X184" s="32">
        <f t="shared" ca="1" si="105"/>
        <v>0</v>
      </c>
      <c r="Y184" s="7">
        <f t="shared" ca="1" si="106"/>
        <v>0</v>
      </c>
      <c r="Z184" s="7">
        <f t="shared" ca="1" si="107"/>
        <v>0</v>
      </c>
      <c r="AA184" s="133">
        <f t="shared" ca="1" si="108"/>
        <v>0</v>
      </c>
      <c r="AB184" s="52">
        <f t="shared" ca="1" si="109"/>
        <v>0</v>
      </c>
      <c r="AC184" s="53">
        <f t="shared" ca="1" si="110"/>
        <v>0</v>
      </c>
      <c r="AD184" s="52">
        <f t="shared" ca="1" si="117"/>
        <v>0</v>
      </c>
      <c r="AE184" s="54">
        <f t="shared" ca="1" si="118"/>
        <v>0</v>
      </c>
      <c r="AF184" s="7">
        <f t="shared" ca="1" si="111"/>
        <v>0</v>
      </c>
      <c r="AG184" s="7">
        <f t="shared" ca="1" si="112"/>
        <v>0</v>
      </c>
      <c r="AH184" s="48"/>
      <c r="AI184" s="30"/>
      <c r="AJ184" s="7">
        <f t="shared" ca="1" si="119"/>
        <v>0</v>
      </c>
      <c r="AK184" s="7">
        <f t="shared" ca="1" si="89"/>
        <v>0</v>
      </c>
      <c r="AL184" s="32">
        <f t="shared" ca="1" si="90"/>
        <v>0</v>
      </c>
      <c r="AM184" s="158">
        <f t="shared" ca="1" si="113"/>
        <v>0</v>
      </c>
      <c r="AN184" s="7">
        <f t="shared" ca="1" si="120"/>
        <v>0</v>
      </c>
      <c r="AO184" s="7">
        <f t="shared" ca="1" si="91"/>
        <v>0</v>
      </c>
      <c r="AP184" s="7">
        <f t="shared" ca="1" si="92"/>
        <v>0</v>
      </c>
      <c r="AQ184" s="7">
        <f t="shared" ca="1" si="121"/>
        <v>0</v>
      </c>
      <c r="AR184" s="143">
        <f t="shared" ca="1" si="114"/>
        <v>0</v>
      </c>
      <c r="AS184" s="167">
        <f t="shared" ca="1" si="122"/>
        <v>0</v>
      </c>
    </row>
    <row r="185" spans="1:45">
      <c r="A185" s="35">
        <f t="shared" si="115"/>
        <v>178</v>
      </c>
      <c r="B185" s="25">
        <f t="shared" si="116"/>
        <v>50344</v>
      </c>
      <c r="C185" s="34">
        <f t="shared" ca="1" si="83"/>
        <v>22</v>
      </c>
      <c r="D185" s="26">
        <f t="shared" ca="1" si="82"/>
        <v>72</v>
      </c>
      <c r="E185" s="35">
        <f t="shared" ca="1" si="84"/>
        <v>264</v>
      </c>
      <c r="F185" s="25">
        <f t="shared" ca="1" si="93"/>
        <v>48700</v>
      </c>
      <c r="G185" s="25">
        <f t="shared" ca="1" si="94"/>
        <v>48700</v>
      </c>
      <c r="H185" s="41">
        <f t="shared" ca="1" si="95"/>
        <v>0</v>
      </c>
      <c r="I185" s="41">
        <f t="shared" ca="1" si="96"/>
        <v>0</v>
      </c>
      <c r="J185" s="41">
        <f t="shared" ca="1" si="97"/>
        <v>0</v>
      </c>
      <c r="K185" s="41">
        <f t="shared" ca="1" si="98"/>
        <v>0</v>
      </c>
      <c r="L185" s="169">
        <f t="shared" si="85"/>
        <v>2.0620915196088481</v>
      </c>
      <c r="M185" s="101">
        <f t="shared" si="86"/>
        <v>2038</v>
      </c>
      <c r="N185" s="29">
        <f t="shared" ca="1" si="87"/>
        <v>0</v>
      </c>
      <c r="O185" s="109">
        <f t="shared" ca="1" si="88"/>
        <v>0</v>
      </c>
      <c r="P185" s="7">
        <f t="shared" ca="1" si="99"/>
        <v>0</v>
      </c>
      <c r="Q185" s="7">
        <f t="shared" ca="1" si="100"/>
        <v>0</v>
      </c>
      <c r="R185" s="30"/>
      <c r="S185" s="30"/>
      <c r="T185" s="30">
        <f t="shared" ca="1" si="101"/>
        <v>0</v>
      </c>
      <c r="U185" s="32">
        <f t="shared" ca="1" si="102"/>
        <v>0</v>
      </c>
      <c r="V185" s="32">
        <f t="shared" ca="1" si="103"/>
        <v>0</v>
      </c>
      <c r="W185" s="32">
        <f t="shared" ca="1" si="104"/>
        <v>0</v>
      </c>
      <c r="X185" s="32">
        <f t="shared" ca="1" si="105"/>
        <v>0</v>
      </c>
      <c r="Y185" s="7">
        <f t="shared" ca="1" si="106"/>
        <v>0</v>
      </c>
      <c r="Z185" s="7">
        <f t="shared" ca="1" si="107"/>
        <v>0</v>
      </c>
      <c r="AA185" s="133">
        <f t="shared" ca="1" si="108"/>
        <v>0</v>
      </c>
      <c r="AB185" s="52">
        <f t="shared" ca="1" si="109"/>
        <v>0</v>
      </c>
      <c r="AC185" s="53">
        <f t="shared" ca="1" si="110"/>
        <v>0</v>
      </c>
      <c r="AD185" s="52">
        <f t="shared" ca="1" si="117"/>
        <v>0</v>
      </c>
      <c r="AE185" s="54">
        <f t="shared" ca="1" si="118"/>
        <v>0</v>
      </c>
      <c r="AF185" s="7">
        <f t="shared" ca="1" si="111"/>
        <v>0</v>
      </c>
      <c r="AG185" s="7">
        <f t="shared" ca="1" si="112"/>
        <v>0</v>
      </c>
      <c r="AH185" s="48"/>
      <c r="AI185" s="30"/>
      <c r="AJ185" s="7">
        <f t="shared" ca="1" si="119"/>
        <v>0</v>
      </c>
      <c r="AK185" s="7">
        <f t="shared" ca="1" si="89"/>
        <v>0</v>
      </c>
      <c r="AL185" s="32">
        <f t="shared" ca="1" si="90"/>
        <v>0</v>
      </c>
      <c r="AM185" s="158">
        <f t="shared" ca="1" si="113"/>
        <v>0</v>
      </c>
      <c r="AN185" s="7">
        <f t="shared" ca="1" si="120"/>
        <v>0</v>
      </c>
      <c r="AO185" s="7">
        <f t="shared" ca="1" si="91"/>
        <v>0</v>
      </c>
      <c r="AP185" s="7">
        <f t="shared" ca="1" si="92"/>
        <v>0</v>
      </c>
      <c r="AQ185" s="7">
        <f t="shared" ca="1" si="121"/>
        <v>0</v>
      </c>
      <c r="AR185" s="143">
        <f t="shared" ca="1" si="114"/>
        <v>0</v>
      </c>
      <c r="AS185" s="167">
        <f t="shared" ca="1" si="122"/>
        <v>0</v>
      </c>
    </row>
    <row r="186" spans="1:45">
      <c r="A186" s="35">
        <f t="shared" si="115"/>
        <v>179</v>
      </c>
      <c r="B186" s="25">
        <f t="shared" si="116"/>
        <v>50374</v>
      </c>
      <c r="C186" s="34">
        <f t="shared" ca="1" si="83"/>
        <v>22</v>
      </c>
      <c r="D186" s="26">
        <f t="shared" ca="1" si="82"/>
        <v>72</v>
      </c>
      <c r="E186" s="35">
        <f t="shared" ca="1" si="84"/>
        <v>264</v>
      </c>
      <c r="F186" s="25">
        <f t="shared" ca="1" si="93"/>
        <v>48700</v>
      </c>
      <c r="G186" s="25">
        <f t="shared" ca="1" si="94"/>
        <v>48700</v>
      </c>
      <c r="H186" s="41">
        <f t="shared" ca="1" si="95"/>
        <v>0</v>
      </c>
      <c r="I186" s="41">
        <f t="shared" ca="1" si="96"/>
        <v>0</v>
      </c>
      <c r="J186" s="41">
        <f t="shared" ca="1" si="97"/>
        <v>0</v>
      </c>
      <c r="K186" s="41">
        <f t="shared" ca="1" si="98"/>
        <v>0</v>
      </c>
      <c r="L186" s="169">
        <f t="shared" si="85"/>
        <v>2.0704927357129459</v>
      </c>
      <c r="M186" s="101">
        <f t="shared" si="86"/>
        <v>2038</v>
      </c>
      <c r="N186" s="29">
        <f t="shared" ca="1" si="87"/>
        <v>0</v>
      </c>
      <c r="O186" s="109">
        <f t="shared" ca="1" si="88"/>
        <v>0</v>
      </c>
      <c r="P186" s="7">
        <f t="shared" ca="1" si="99"/>
        <v>0</v>
      </c>
      <c r="Q186" s="7">
        <f t="shared" ca="1" si="100"/>
        <v>0</v>
      </c>
      <c r="R186" s="30"/>
      <c r="S186" s="30"/>
      <c r="T186" s="30">
        <f t="shared" ca="1" si="101"/>
        <v>0</v>
      </c>
      <c r="U186" s="32">
        <f t="shared" ca="1" si="102"/>
        <v>0</v>
      </c>
      <c r="V186" s="32">
        <f t="shared" ca="1" si="103"/>
        <v>0</v>
      </c>
      <c r="W186" s="32">
        <f t="shared" ca="1" si="104"/>
        <v>0</v>
      </c>
      <c r="X186" s="32">
        <f t="shared" ca="1" si="105"/>
        <v>0</v>
      </c>
      <c r="Y186" s="7">
        <f t="shared" ca="1" si="106"/>
        <v>0</v>
      </c>
      <c r="Z186" s="7">
        <f t="shared" ca="1" si="107"/>
        <v>0</v>
      </c>
      <c r="AA186" s="133">
        <f t="shared" ca="1" si="108"/>
        <v>0</v>
      </c>
      <c r="AB186" s="52">
        <f t="shared" ca="1" si="109"/>
        <v>0</v>
      </c>
      <c r="AC186" s="53">
        <f t="shared" ca="1" si="110"/>
        <v>0</v>
      </c>
      <c r="AD186" s="52">
        <f t="shared" ca="1" si="117"/>
        <v>0</v>
      </c>
      <c r="AE186" s="54">
        <f t="shared" ca="1" si="118"/>
        <v>0</v>
      </c>
      <c r="AF186" s="7">
        <f t="shared" ca="1" si="111"/>
        <v>0</v>
      </c>
      <c r="AG186" s="7">
        <f t="shared" ca="1" si="112"/>
        <v>0</v>
      </c>
      <c r="AH186" s="48"/>
      <c r="AI186" s="30"/>
      <c r="AJ186" s="7">
        <f t="shared" ca="1" si="119"/>
        <v>0</v>
      </c>
      <c r="AK186" s="7">
        <f t="shared" ca="1" si="89"/>
        <v>0</v>
      </c>
      <c r="AL186" s="32">
        <f t="shared" ca="1" si="90"/>
        <v>0</v>
      </c>
      <c r="AM186" s="158">
        <f t="shared" ca="1" si="113"/>
        <v>0</v>
      </c>
      <c r="AN186" s="7">
        <f t="shared" ca="1" si="120"/>
        <v>0</v>
      </c>
      <c r="AO186" s="7">
        <f t="shared" ca="1" si="91"/>
        <v>0</v>
      </c>
      <c r="AP186" s="7">
        <f t="shared" ca="1" si="92"/>
        <v>0</v>
      </c>
      <c r="AQ186" s="7">
        <f t="shared" ca="1" si="121"/>
        <v>0</v>
      </c>
      <c r="AR186" s="143">
        <f t="shared" ca="1" si="114"/>
        <v>0</v>
      </c>
      <c r="AS186" s="167">
        <f t="shared" ca="1" si="122"/>
        <v>0</v>
      </c>
    </row>
    <row r="187" spans="1:45">
      <c r="A187" s="35">
        <f t="shared" si="115"/>
        <v>180</v>
      </c>
      <c r="B187" s="25">
        <f t="shared" si="116"/>
        <v>50405</v>
      </c>
      <c r="C187" s="34">
        <f t="shared" ca="1" si="83"/>
        <v>22</v>
      </c>
      <c r="D187" s="26">
        <f t="shared" ca="1" si="82"/>
        <v>72</v>
      </c>
      <c r="E187" s="35">
        <f t="shared" ca="1" si="84"/>
        <v>264</v>
      </c>
      <c r="F187" s="25">
        <f t="shared" ca="1" si="93"/>
        <v>48700</v>
      </c>
      <c r="G187" s="25">
        <f t="shared" ca="1" si="94"/>
        <v>48700</v>
      </c>
      <c r="H187" s="41">
        <f t="shared" ca="1" si="95"/>
        <v>0</v>
      </c>
      <c r="I187" s="41">
        <f t="shared" ca="1" si="96"/>
        <v>0</v>
      </c>
      <c r="J187" s="41">
        <f t="shared" ca="1" si="97"/>
        <v>0</v>
      </c>
      <c r="K187" s="41">
        <f t="shared" ca="1" si="98"/>
        <v>0</v>
      </c>
      <c r="L187" s="169">
        <f t="shared" si="85"/>
        <v>2.0789281794113852</v>
      </c>
      <c r="M187" s="101">
        <f t="shared" si="86"/>
        <v>2038</v>
      </c>
      <c r="N187" s="29">
        <f t="shared" ca="1" si="87"/>
        <v>0</v>
      </c>
      <c r="O187" s="109">
        <f t="shared" ca="1" si="88"/>
        <v>0</v>
      </c>
      <c r="P187" s="7">
        <f t="shared" ca="1" si="99"/>
        <v>0</v>
      </c>
      <c r="Q187" s="7">
        <f t="shared" ca="1" si="100"/>
        <v>0</v>
      </c>
      <c r="R187" s="30"/>
      <c r="S187" s="30"/>
      <c r="T187" s="30">
        <f t="shared" ca="1" si="101"/>
        <v>0</v>
      </c>
      <c r="U187" s="32">
        <f t="shared" ca="1" si="102"/>
        <v>0</v>
      </c>
      <c r="V187" s="32">
        <f t="shared" ca="1" si="103"/>
        <v>0</v>
      </c>
      <c r="W187" s="32">
        <f t="shared" ca="1" si="104"/>
        <v>0</v>
      </c>
      <c r="X187" s="32">
        <f t="shared" ca="1" si="105"/>
        <v>0</v>
      </c>
      <c r="Y187" s="7">
        <f t="shared" ca="1" si="106"/>
        <v>0</v>
      </c>
      <c r="Z187" s="7">
        <f t="shared" ca="1" si="107"/>
        <v>0</v>
      </c>
      <c r="AA187" s="133">
        <f t="shared" ca="1" si="108"/>
        <v>0</v>
      </c>
      <c r="AB187" s="52">
        <f t="shared" ca="1" si="109"/>
        <v>0</v>
      </c>
      <c r="AC187" s="53">
        <f t="shared" ca="1" si="110"/>
        <v>0</v>
      </c>
      <c r="AD187" s="52">
        <f t="shared" ca="1" si="117"/>
        <v>0</v>
      </c>
      <c r="AE187" s="54">
        <f t="shared" ca="1" si="118"/>
        <v>0</v>
      </c>
      <c r="AF187" s="7">
        <f t="shared" ca="1" si="111"/>
        <v>0</v>
      </c>
      <c r="AG187" s="7">
        <f t="shared" ca="1" si="112"/>
        <v>0</v>
      </c>
      <c r="AH187" s="48"/>
      <c r="AI187" s="30"/>
      <c r="AJ187" s="7">
        <f t="shared" ca="1" si="119"/>
        <v>0</v>
      </c>
      <c r="AK187" s="7">
        <f t="shared" ca="1" si="89"/>
        <v>0</v>
      </c>
      <c r="AL187" s="32">
        <f t="shared" ca="1" si="90"/>
        <v>0</v>
      </c>
      <c r="AM187" s="158">
        <f t="shared" ca="1" si="113"/>
        <v>0</v>
      </c>
      <c r="AN187" s="7">
        <f t="shared" ca="1" si="120"/>
        <v>0</v>
      </c>
      <c r="AO187" s="7">
        <f t="shared" ca="1" si="91"/>
        <v>0</v>
      </c>
      <c r="AP187" s="7">
        <f t="shared" ca="1" si="92"/>
        <v>0</v>
      </c>
      <c r="AQ187" s="7">
        <f t="shared" ca="1" si="121"/>
        <v>0</v>
      </c>
      <c r="AR187" s="143">
        <f t="shared" ca="1" si="114"/>
        <v>0</v>
      </c>
      <c r="AS187" s="167">
        <f t="shared" ca="1" si="122"/>
        <v>0</v>
      </c>
    </row>
    <row r="188" spans="1:45">
      <c r="A188" s="35">
        <f t="shared" si="115"/>
        <v>181</v>
      </c>
      <c r="B188" s="25">
        <f t="shared" si="116"/>
        <v>50436</v>
      </c>
      <c r="C188" s="34">
        <f t="shared" ca="1" si="83"/>
        <v>22</v>
      </c>
      <c r="D188" s="26">
        <f t="shared" ca="1" si="82"/>
        <v>72</v>
      </c>
      <c r="E188" s="35">
        <f t="shared" ca="1" si="84"/>
        <v>264</v>
      </c>
      <c r="F188" s="25">
        <f t="shared" ca="1" si="93"/>
        <v>48700</v>
      </c>
      <c r="G188" s="25">
        <f t="shared" ca="1" si="94"/>
        <v>48700</v>
      </c>
      <c r="H188" s="41">
        <f t="shared" ca="1" si="95"/>
        <v>0</v>
      </c>
      <c r="I188" s="41">
        <f t="shared" ca="1" si="96"/>
        <v>0</v>
      </c>
      <c r="J188" s="41">
        <f t="shared" ca="1" si="97"/>
        <v>0</v>
      </c>
      <c r="K188" s="41">
        <f t="shared" ca="1" si="98"/>
        <v>0</v>
      </c>
      <c r="L188" s="169">
        <f t="shared" si="85"/>
        <v>2.0873979901516218</v>
      </c>
      <c r="M188" s="101">
        <f t="shared" si="86"/>
        <v>2038</v>
      </c>
      <c r="N188" s="29">
        <f t="shared" ca="1" si="87"/>
        <v>0</v>
      </c>
      <c r="O188" s="109">
        <f t="shared" ca="1" si="88"/>
        <v>0</v>
      </c>
      <c r="P188" s="7">
        <f t="shared" ca="1" si="99"/>
        <v>0</v>
      </c>
      <c r="Q188" s="7">
        <f t="shared" ca="1" si="100"/>
        <v>0</v>
      </c>
      <c r="R188" s="30"/>
      <c r="S188" s="30"/>
      <c r="T188" s="30">
        <f t="shared" ca="1" si="101"/>
        <v>0</v>
      </c>
      <c r="U188" s="32">
        <f t="shared" ca="1" si="102"/>
        <v>0</v>
      </c>
      <c r="V188" s="32">
        <f t="shared" ca="1" si="103"/>
        <v>0</v>
      </c>
      <c r="W188" s="32">
        <f t="shared" ca="1" si="104"/>
        <v>0</v>
      </c>
      <c r="X188" s="32">
        <f t="shared" ca="1" si="105"/>
        <v>0</v>
      </c>
      <c r="Y188" s="7">
        <f t="shared" ca="1" si="106"/>
        <v>0</v>
      </c>
      <c r="Z188" s="7">
        <f t="shared" ca="1" si="107"/>
        <v>0</v>
      </c>
      <c r="AA188" s="133">
        <f t="shared" ca="1" si="108"/>
        <v>0</v>
      </c>
      <c r="AB188" s="52">
        <f t="shared" ca="1" si="109"/>
        <v>0</v>
      </c>
      <c r="AC188" s="53">
        <f t="shared" ca="1" si="110"/>
        <v>0</v>
      </c>
      <c r="AD188" s="52">
        <f t="shared" ca="1" si="117"/>
        <v>0</v>
      </c>
      <c r="AE188" s="54">
        <f t="shared" ca="1" si="118"/>
        <v>0</v>
      </c>
      <c r="AF188" s="7">
        <f t="shared" ca="1" si="111"/>
        <v>0</v>
      </c>
      <c r="AG188" s="7">
        <f t="shared" ca="1" si="112"/>
        <v>0</v>
      </c>
      <c r="AH188" s="48"/>
      <c r="AI188" s="30"/>
      <c r="AJ188" s="7">
        <f t="shared" ca="1" si="119"/>
        <v>0</v>
      </c>
      <c r="AK188" s="7">
        <f t="shared" ca="1" si="89"/>
        <v>0</v>
      </c>
      <c r="AL188" s="32">
        <f t="shared" ca="1" si="90"/>
        <v>0</v>
      </c>
      <c r="AM188" s="158">
        <f t="shared" ca="1" si="113"/>
        <v>0</v>
      </c>
      <c r="AN188" s="7">
        <f t="shared" ca="1" si="120"/>
        <v>0</v>
      </c>
      <c r="AO188" s="7">
        <f t="shared" ca="1" si="91"/>
        <v>0</v>
      </c>
      <c r="AP188" s="7">
        <f t="shared" ca="1" si="92"/>
        <v>0</v>
      </c>
      <c r="AQ188" s="7">
        <f t="shared" ca="1" si="121"/>
        <v>0</v>
      </c>
      <c r="AR188" s="143">
        <f t="shared" ca="1" si="114"/>
        <v>0</v>
      </c>
      <c r="AS188" s="167">
        <f t="shared" ca="1" si="122"/>
        <v>0</v>
      </c>
    </row>
    <row r="189" spans="1:45">
      <c r="A189" s="35">
        <f t="shared" si="115"/>
        <v>182</v>
      </c>
      <c r="B189" s="25">
        <f t="shared" si="116"/>
        <v>50464</v>
      </c>
      <c r="C189" s="34">
        <f t="shared" ca="1" si="83"/>
        <v>22</v>
      </c>
      <c r="D189" s="26">
        <f t="shared" ca="1" si="82"/>
        <v>72</v>
      </c>
      <c r="E189" s="35">
        <f t="shared" ca="1" si="84"/>
        <v>264</v>
      </c>
      <c r="F189" s="25">
        <f t="shared" ca="1" si="93"/>
        <v>48700</v>
      </c>
      <c r="G189" s="25">
        <f t="shared" ca="1" si="94"/>
        <v>48700</v>
      </c>
      <c r="H189" s="41">
        <f t="shared" ca="1" si="95"/>
        <v>0</v>
      </c>
      <c r="I189" s="41">
        <f t="shared" ca="1" si="96"/>
        <v>0</v>
      </c>
      <c r="J189" s="41">
        <f t="shared" ca="1" si="97"/>
        <v>0</v>
      </c>
      <c r="K189" s="41">
        <f t="shared" ca="1" si="98"/>
        <v>0</v>
      </c>
      <c r="L189" s="169">
        <f t="shared" si="85"/>
        <v>2.0959023079492383</v>
      </c>
      <c r="M189" s="101">
        <f t="shared" si="86"/>
        <v>2038</v>
      </c>
      <c r="N189" s="29">
        <f t="shared" ca="1" si="87"/>
        <v>0</v>
      </c>
      <c r="O189" s="109">
        <f t="shared" ca="1" si="88"/>
        <v>0</v>
      </c>
      <c r="P189" s="7">
        <f t="shared" ca="1" si="99"/>
        <v>0</v>
      </c>
      <c r="Q189" s="7">
        <f t="shared" ca="1" si="100"/>
        <v>0</v>
      </c>
      <c r="R189" s="30"/>
      <c r="S189" s="30"/>
      <c r="T189" s="30">
        <f t="shared" ca="1" si="101"/>
        <v>0</v>
      </c>
      <c r="U189" s="32">
        <f t="shared" ca="1" si="102"/>
        <v>0</v>
      </c>
      <c r="V189" s="32">
        <f t="shared" ca="1" si="103"/>
        <v>0</v>
      </c>
      <c r="W189" s="32">
        <f t="shared" ca="1" si="104"/>
        <v>0</v>
      </c>
      <c r="X189" s="32">
        <f t="shared" ca="1" si="105"/>
        <v>0</v>
      </c>
      <c r="Y189" s="7">
        <f t="shared" ca="1" si="106"/>
        <v>0</v>
      </c>
      <c r="Z189" s="7">
        <f t="shared" ca="1" si="107"/>
        <v>0</v>
      </c>
      <c r="AA189" s="133">
        <f t="shared" ca="1" si="108"/>
        <v>0</v>
      </c>
      <c r="AB189" s="52">
        <f t="shared" ca="1" si="109"/>
        <v>0</v>
      </c>
      <c r="AC189" s="53">
        <f t="shared" ca="1" si="110"/>
        <v>0</v>
      </c>
      <c r="AD189" s="52">
        <f t="shared" ca="1" si="117"/>
        <v>0</v>
      </c>
      <c r="AE189" s="54">
        <f t="shared" ca="1" si="118"/>
        <v>0</v>
      </c>
      <c r="AF189" s="7">
        <f t="shared" ca="1" si="111"/>
        <v>0</v>
      </c>
      <c r="AG189" s="7">
        <f t="shared" ca="1" si="112"/>
        <v>0</v>
      </c>
      <c r="AH189" s="48"/>
      <c r="AI189" s="30"/>
      <c r="AJ189" s="7">
        <f t="shared" ca="1" si="119"/>
        <v>0</v>
      </c>
      <c r="AK189" s="7">
        <f t="shared" ca="1" si="89"/>
        <v>0</v>
      </c>
      <c r="AL189" s="32">
        <f t="shared" ca="1" si="90"/>
        <v>0</v>
      </c>
      <c r="AM189" s="158">
        <f t="shared" ca="1" si="113"/>
        <v>0</v>
      </c>
      <c r="AN189" s="7">
        <f t="shared" ca="1" si="120"/>
        <v>0</v>
      </c>
      <c r="AO189" s="7">
        <f t="shared" ca="1" si="91"/>
        <v>0</v>
      </c>
      <c r="AP189" s="7">
        <f t="shared" ca="1" si="92"/>
        <v>0</v>
      </c>
      <c r="AQ189" s="7">
        <f t="shared" ca="1" si="121"/>
        <v>0</v>
      </c>
      <c r="AR189" s="143">
        <f t="shared" ca="1" si="114"/>
        <v>0</v>
      </c>
      <c r="AS189" s="167">
        <f t="shared" ca="1" si="122"/>
        <v>0</v>
      </c>
    </row>
    <row r="190" spans="1:45">
      <c r="A190" s="35">
        <f t="shared" si="115"/>
        <v>183</v>
      </c>
      <c r="B190" s="25">
        <f t="shared" si="116"/>
        <v>50495</v>
      </c>
      <c r="C190" s="34">
        <f t="shared" ca="1" si="83"/>
        <v>22</v>
      </c>
      <c r="D190" s="26">
        <f t="shared" ca="1" si="82"/>
        <v>72</v>
      </c>
      <c r="E190" s="35">
        <f t="shared" ca="1" si="84"/>
        <v>264</v>
      </c>
      <c r="F190" s="25">
        <f t="shared" ca="1" si="93"/>
        <v>48700</v>
      </c>
      <c r="G190" s="25">
        <f t="shared" ca="1" si="94"/>
        <v>48700</v>
      </c>
      <c r="H190" s="41">
        <f t="shared" ca="1" si="95"/>
        <v>0</v>
      </c>
      <c r="I190" s="41">
        <f t="shared" ca="1" si="96"/>
        <v>0</v>
      </c>
      <c r="J190" s="41">
        <f t="shared" ca="1" si="97"/>
        <v>0</v>
      </c>
      <c r="K190" s="41">
        <f t="shared" ca="1" si="98"/>
        <v>0</v>
      </c>
      <c r="L190" s="169">
        <f t="shared" si="85"/>
        <v>2.1044412733902575</v>
      </c>
      <c r="M190" s="101">
        <f t="shared" si="86"/>
        <v>2038</v>
      </c>
      <c r="N190" s="29">
        <f t="shared" ca="1" si="87"/>
        <v>0</v>
      </c>
      <c r="O190" s="109">
        <f t="shared" ca="1" si="88"/>
        <v>0</v>
      </c>
      <c r="P190" s="7">
        <f t="shared" ca="1" si="99"/>
        <v>0</v>
      </c>
      <c r="Q190" s="7">
        <f t="shared" ca="1" si="100"/>
        <v>0</v>
      </c>
      <c r="R190" s="30"/>
      <c r="S190" s="30"/>
      <c r="T190" s="30">
        <f t="shared" ca="1" si="101"/>
        <v>0</v>
      </c>
      <c r="U190" s="32">
        <f t="shared" ca="1" si="102"/>
        <v>0</v>
      </c>
      <c r="V190" s="32">
        <f t="shared" ca="1" si="103"/>
        <v>0</v>
      </c>
      <c r="W190" s="32">
        <f t="shared" ca="1" si="104"/>
        <v>0</v>
      </c>
      <c r="X190" s="32">
        <f t="shared" ca="1" si="105"/>
        <v>0</v>
      </c>
      <c r="Y190" s="7">
        <f t="shared" ca="1" si="106"/>
        <v>0</v>
      </c>
      <c r="Z190" s="7">
        <f t="shared" ca="1" si="107"/>
        <v>0</v>
      </c>
      <c r="AA190" s="133">
        <f t="shared" ca="1" si="108"/>
        <v>0</v>
      </c>
      <c r="AB190" s="52">
        <f t="shared" ca="1" si="109"/>
        <v>0</v>
      </c>
      <c r="AC190" s="53">
        <f t="shared" ca="1" si="110"/>
        <v>0</v>
      </c>
      <c r="AD190" s="52">
        <f t="shared" ca="1" si="117"/>
        <v>0</v>
      </c>
      <c r="AE190" s="54">
        <f t="shared" ca="1" si="118"/>
        <v>0</v>
      </c>
      <c r="AF190" s="7">
        <f t="shared" ca="1" si="111"/>
        <v>0</v>
      </c>
      <c r="AG190" s="7">
        <f t="shared" ca="1" si="112"/>
        <v>0</v>
      </c>
      <c r="AH190" s="48"/>
      <c r="AI190" s="30"/>
      <c r="AJ190" s="7">
        <f t="shared" ca="1" si="119"/>
        <v>0</v>
      </c>
      <c r="AK190" s="7">
        <f t="shared" ca="1" si="89"/>
        <v>0</v>
      </c>
      <c r="AL190" s="32">
        <f t="shared" ca="1" si="90"/>
        <v>0</v>
      </c>
      <c r="AM190" s="158">
        <f t="shared" ca="1" si="113"/>
        <v>0</v>
      </c>
      <c r="AN190" s="7">
        <f t="shared" ca="1" si="120"/>
        <v>0</v>
      </c>
      <c r="AO190" s="7">
        <f t="shared" ca="1" si="91"/>
        <v>0</v>
      </c>
      <c r="AP190" s="7">
        <f t="shared" ca="1" si="92"/>
        <v>0</v>
      </c>
      <c r="AQ190" s="7">
        <f t="shared" ca="1" si="121"/>
        <v>0</v>
      </c>
      <c r="AR190" s="143">
        <f t="shared" ca="1" si="114"/>
        <v>0</v>
      </c>
      <c r="AS190" s="167">
        <f t="shared" ca="1" si="122"/>
        <v>0</v>
      </c>
    </row>
    <row r="191" spans="1:45">
      <c r="A191" s="35">
        <f t="shared" si="115"/>
        <v>184</v>
      </c>
      <c r="B191" s="25">
        <f t="shared" si="116"/>
        <v>50525</v>
      </c>
      <c r="C191" s="34">
        <f t="shared" ca="1" si="83"/>
        <v>22</v>
      </c>
      <c r="D191" s="26">
        <f t="shared" ref="D191:D247" ca="1" si="123">Age+C191</f>
        <v>72</v>
      </c>
      <c r="E191" s="35">
        <f t="shared" ca="1" si="84"/>
        <v>264</v>
      </c>
      <c r="F191" s="25">
        <f t="shared" ca="1" si="93"/>
        <v>48700</v>
      </c>
      <c r="G191" s="25">
        <f t="shared" ca="1" si="94"/>
        <v>48700</v>
      </c>
      <c r="H191" s="41">
        <f t="shared" ca="1" si="95"/>
        <v>0</v>
      </c>
      <c r="I191" s="41">
        <f t="shared" ca="1" si="96"/>
        <v>0</v>
      </c>
      <c r="J191" s="41">
        <f t="shared" ca="1" si="97"/>
        <v>0</v>
      </c>
      <c r="K191" s="41">
        <f t="shared" ca="1" si="98"/>
        <v>0</v>
      </c>
      <c r="L191" s="169">
        <f t="shared" si="85"/>
        <v>2.1130150276334678</v>
      </c>
      <c r="M191" s="101">
        <f t="shared" si="86"/>
        <v>2039</v>
      </c>
      <c r="N191" s="29">
        <f t="shared" ca="1" si="87"/>
        <v>0</v>
      </c>
      <c r="O191" s="109">
        <f t="shared" ca="1" si="88"/>
        <v>0</v>
      </c>
      <c r="P191" s="7">
        <f t="shared" ca="1" si="99"/>
        <v>0</v>
      </c>
      <c r="Q191" s="7">
        <f t="shared" ca="1" si="100"/>
        <v>0</v>
      </c>
      <c r="R191" s="30"/>
      <c r="S191" s="30"/>
      <c r="T191" s="30">
        <f t="shared" ca="1" si="101"/>
        <v>0</v>
      </c>
      <c r="U191" s="32">
        <f t="shared" ca="1" si="102"/>
        <v>0</v>
      </c>
      <c r="V191" s="32">
        <f t="shared" ca="1" si="103"/>
        <v>0</v>
      </c>
      <c r="W191" s="32">
        <f t="shared" ca="1" si="104"/>
        <v>0</v>
      </c>
      <c r="X191" s="32">
        <f t="shared" ca="1" si="105"/>
        <v>0</v>
      </c>
      <c r="Y191" s="7">
        <f t="shared" ca="1" si="106"/>
        <v>0</v>
      </c>
      <c r="Z191" s="7">
        <f t="shared" ca="1" si="107"/>
        <v>0</v>
      </c>
      <c r="AA191" s="133">
        <f t="shared" ca="1" si="108"/>
        <v>0</v>
      </c>
      <c r="AB191" s="52">
        <f t="shared" ca="1" si="109"/>
        <v>0</v>
      </c>
      <c r="AC191" s="53">
        <f t="shared" ca="1" si="110"/>
        <v>0</v>
      </c>
      <c r="AD191" s="52">
        <f t="shared" ca="1" si="117"/>
        <v>0</v>
      </c>
      <c r="AE191" s="54">
        <f t="shared" ca="1" si="118"/>
        <v>0</v>
      </c>
      <c r="AF191" s="7">
        <f t="shared" ca="1" si="111"/>
        <v>0</v>
      </c>
      <c r="AG191" s="7">
        <f t="shared" ca="1" si="112"/>
        <v>0</v>
      </c>
      <c r="AH191" s="48"/>
      <c r="AI191" s="30"/>
      <c r="AJ191" s="7">
        <f t="shared" ca="1" si="119"/>
        <v>0</v>
      </c>
      <c r="AK191" s="7">
        <f t="shared" ca="1" si="89"/>
        <v>0</v>
      </c>
      <c r="AL191" s="32">
        <f t="shared" ca="1" si="90"/>
        <v>0</v>
      </c>
      <c r="AM191" s="158">
        <f t="shared" ca="1" si="113"/>
        <v>0</v>
      </c>
      <c r="AN191" s="7">
        <f t="shared" ca="1" si="120"/>
        <v>0</v>
      </c>
      <c r="AO191" s="7">
        <f t="shared" ca="1" si="91"/>
        <v>0</v>
      </c>
      <c r="AP191" s="7">
        <f t="shared" ca="1" si="92"/>
        <v>0</v>
      </c>
      <c r="AQ191" s="7">
        <f t="shared" ca="1" si="121"/>
        <v>0</v>
      </c>
      <c r="AR191" s="143">
        <f t="shared" ca="1" si="114"/>
        <v>0</v>
      </c>
      <c r="AS191" s="167">
        <f t="shared" ca="1" si="122"/>
        <v>0</v>
      </c>
    </row>
    <row r="192" spans="1:45">
      <c r="A192" s="35">
        <f t="shared" si="115"/>
        <v>185</v>
      </c>
      <c r="B192" s="25">
        <f t="shared" si="116"/>
        <v>50556</v>
      </c>
      <c r="C192" s="34">
        <f t="shared" ca="1" si="83"/>
        <v>22</v>
      </c>
      <c r="D192" s="26">
        <f t="shared" ca="1" si="123"/>
        <v>72</v>
      </c>
      <c r="E192" s="35">
        <f t="shared" ca="1" si="84"/>
        <v>264</v>
      </c>
      <c r="F192" s="25">
        <f t="shared" ca="1" si="93"/>
        <v>48700</v>
      </c>
      <c r="G192" s="25">
        <f t="shared" ca="1" si="94"/>
        <v>48700</v>
      </c>
      <c r="H192" s="41">
        <f t="shared" ca="1" si="95"/>
        <v>0</v>
      </c>
      <c r="I192" s="41">
        <f t="shared" ca="1" si="96"/>
        <v>0</v>
      </c>
      <c r="J192" s="41">
        <f t="shared" ca="1" si="97"/>
        <v>0</v>
      </c>
      <c r="K192" s="41">
        <f t="shared" ca="1" si="98"/>
        <v>0</v>
      </c>
      <c r="L192" s="169">
        <f t="shared" si="85"/>
        <v>2.1216237124127559</v>
      </c>
      <c r="M192" s="101">
        <f t="shared" si="86"/>
        <v>2039</v>
      </c>
      <c r="N192" s="29">
        <f t="shared" ca="1" si="87"/>
        <v>0</v>
      </c>
      <c r="O192" s="109">
        <f t="shared" ca="1" si="88"/>
        <v>0</v>
      </c>
      <c r="P192" s="7">
        <f t="shared" ca="1" si="99"/>
        <v>0</v>
      </c>
      <c r="Q192" s="7">
        <f t="shared" ca="1" si="100"/>
        <v>0</v>
      </c>
      <c r="R192" s="30"/>
      <c r="S192" s="30"/>
      <c r="T192" s="30">
        <f t="shared" ca="1" si="101"/>
        <v>0</v>
      </c>
      <c r="U192" s="32">
        <f t="shared" ca="1" si="102"/>
        <v>0</v>
      </c>
      <c r="V192" s="32">
        <f t="shared" ca="1" si="103"/>
        <v>0</v>
      </c>
      <c r="W192" s="32">
        <f t="shared" ca="1" si="104"/>
        <v>0</v>
      </c>
      <c r="X192" s="32">
        <f t="shared" ca="1" si="105"/>
        <v>0</v>
      </c>
      <c r="Y192" s="7">
        <f t="shared" ca="1" si="106"/>
        <v>0</v>
      </c>
      <c r="Z192" s="7">
        <f t="shared" ca="1" si="107"/>
        <v>0</v>
      </c>
      <c r="AA192" s="133">
        <f t="shared" ca="1" si="108"/>
        <v>0</v>
      </c>
      <c r="AB192" s="52">
        <f t="shared" ca="1" si="109"/>
        <v>0</v>
      </c>
      <c r="AC192" s="53">
        <f t="shared" ca="1" si="110"/>
        <v>0</v>
      </c>
      <c r="AD192" s="52">
        <f t="shared" ca="1" si="117"/>
        <v>0</v>
      </c>
      <c r="AE192" s="54">
        <f t="shared" ca="1" si="118"/>
        <v>0</v>
      </c>
      <c r="AF192" s="7">
        <f t="shared" ca="1" si="111"/>
        <v>0</v>
      </c>
      <c r="AG192" s="7">
        <f t="shared" ca="1" si="112"/>
        <v>0</v>
      </c>
      <c r="AH192" s="48"/>
      <c r="AI192" s="30"/>
      <c r="AJ192" s="7">
        <f t="shared" ca="1" si="119"/>
        <v>0</v>
      </c>
      <c r="AK192" s="7">
        <f t="shared" ca="1" si="89"/>
        <v>0</v>
      </c>
      <c r="AL192" s="32">
        <f t="shared" ca="1" si="90"/>
        <v>0</v>
      </c>
      <c r="AM192" s="158">
        <f t="shared" ca="1" si="113"/>
        <v>0</v>
      </c>
      <c r="AN192" s="7">
        <f t="shared" ca="1" si="120"/>
        <v>0</v>
      </c>
      <c r="AO192" s="7">
        <f t="shared" ca="1" si="91"/>
        <v>0</v>
      </c>
      <c r="AP192" s="7">
        <f t="shared" ca="1" si="92"/>
        <v>0</v>
      </c>
      <c r="AQ192" s="7">
        <f t="shared" ca="1" si="121"/>
        <v>0</v>
      </c>
      <c r="AR192" s="143">
        <f t="shared" ca="1" si="114"/>
        <v>0</v>
      </c>
      <c r="AS192" s="167">
        <f t="shared" ca="1" si="122"/>
        <v>0</v>
      </c>
    </row>
    <row r="193" spans="1:45">
      <c r="A193" s="35">
        <f t="shared" si="115"/>
        <v>186</v>
      </c>
      <c r="B193" s="25">
        <f t="shared" si="116"/>
        <v>50586</v>
      </c>
      <c r="C193" s="34">
        <f t="shared" ca="1" si="83"/>
        <v>22</v>
      </c>
      <c r="D193" s="26">
        <f t="shared" ca="1" si="123"/>
        <v>72</v>
      </c>
      <c r="E193" s="35">
        <f t="shared" ca="1" si="84"/>
        <v>264</v>
      </c>
      <c r="F193" s="25">
        <f t="shared" ca="1" si="93"/>
        <v>48700</v>
      </c>
      <c r="G193" s="25">
        <f t="shared" ca="1" si="94"/>
        <v>48700</v>
      </c>
      <c r="H193" s="41">
        <f t="shared" ca="1" si="95"/>
        <v>0</v>
      </c>
      <c r="I193" s="41">
        <f t="shared" ca="1" si="96"/>
        <v>0</v>
      </c>
      <c r="J193" s="41">
        <f t="shared" ca="1" si="97"/>
        <v>0</v>
      </c>
      <c r="K193" s="41">
        <f t="shared" ca="1" si="98"/>
        <v>0</v>
      </c>
      <c r="L193" s="169">
        <f t="shared" si="85"/>
        <v>2.1302674700394491</v>
      </c>
      <c r="M193" s="101">
        <f t="shared" si="86"/>
        <v>2039</v>
      </c>
      <c r="N193" s="29">
        <f t="shared" ca="1" si="87"/>
        <v>0</v>
      </c>
      <c r="O193" s="109">
        <f t="shared" ca="1" si="88"/>
        <v>0</v>
      </c>
      <c r="P193" s="7">
        <f t="shared" ca="1" si="99"/>
        <v>0</v>
      </c>
      <c r="Q193" s="7">
        <f t="shared" ca="1" si="100"/>
        <v>0</v>
      </c>
      <c r="R193" s="30"/>
      <c r="S193" s="30"/>
      <c r="T193" s="30">
        <f t="shared" ca="1" si="101"/>
        <v>0</v>
      </c>
      <c r="U193" s="32">
        <f t="shared" ca="1" si="102"/>
        <v>0</v>
      </c>
      <c r="V193" s="32">
        <f t="shared" ca="1" si="103"/>
        <v>0</v>
      </c>
      <c r="W193" s="32">
        <f t="shared" ca="1" si="104"/>
        <v>0</v>
      </c>
      <c r="X193" s="32">
        <f t="shared" ca="1" si="105"/>
        <v>0</v>
      </c>
      <c r="Y193" s="7">
        <f t="shared" ca="1" si="106"/>
        <v>0</v>
      </c>
      <c r="Z193" s="7">
        <f t="shared" ca="1" si="107"/>
        <v>0</v>
      </c>
      <c r="AA193" s="133">
        <f t="shared" ca="1" si="108"/>
        <v>0</v>
      </c>
      <c r="AB193" s="52">
        <f t="shared" ca="1" si="109"/>
        <v>0</v>
      </c>
      <c r="AC193" s="53">
        <f t="shared" ca="1" si="110"/>
        <v>0</v>
      </c>
      <c r="AD193" s="52">
        <f t="shared" ca="1" si="117"/>
        <v>0</v>
      </c>
      <c r="AE193" s="54">
        <f t="shared" ca="1" si="118"/>
        <v>0</v>
      </c>
      <c r="AF193" s="7">
        <f t="shared" ca="1" si="111"/>
        <v>0</v>
      </c>
      <c r="AG193" s="7">
        <f t="shared" ca="1" si="112"/>
        <v>0</v>
      </c>
      <c r="AH193" s="48"/>
      <c r="AI193" s="30"/>
      <c r="AJ193" s="7">
        <f t="shared" ca="1" si="119"/>
        <v>0</v>
      </c>
      <c r="AK193" s="7">
        <f t="shared" ca="1" si="89"/>
        <v>0</v>
      </c>
      <c r="AL193" s="32">
        <f t="shared" ca="1" si="90"/>
        <v>0</v>
      </c>
      <c r="AM193" s="158">
        <f t="shared" ca="1" si="113"/>
        <v>0</v>
      </c>
      <c r="AN193" s="7">
        <f t="shared" ca="1" si="120"/>
        <v>0</v>
      </c>
      <c r="AO193" s="7">
        <f t="shared" ca="1" si="91"/>
        <v>0</v>
      </c>
      <c r="AP193" s="7">
        <f t="shared" ca="1" si="92"/>
        <v>0</v>
      </c>
      <c r="AQ193" s="7">
        <f t="shared" ca="1" si="121"/>
        <v>0</v>
      </c>
      <c r="AR193" s="143">
        <f t="shared" ca="1" si="114"/>
        <v>0</v>
      </c>
      <c r="AS193" s="167">
        <f t="shared" ca="1" si="122"/>
        <v>0</v>
      </c>
    </row>
    <row r="194" spans="1:45">
      <c r="A194" s="35">
        <f t="shared" si="115"/>
        <v>187</v>
      </c>
      <c r="B194" s="25">
        <f t="shared" si="116"/>
        <v>50617</v>
      </c>
      <c r="C194" s="34">
        <f t="shared" ca="1" si="83"/>
        <v>22</v>
      </c>
      <c r="D194" s="26">
        <f t="shared" ca="1" si="123"/>
        <v>72</v>
      </c>
      <c r="E194" s="35">
        <f t="shared" ca="1" si="84"/>
        <v>264</v>
      </c>
      <c r="F194" s="25">
        <f t="shared" ca="1" si="93"/>
        <v>48700</v>
      </c>
      <c r="G194" s="25">
        <f t="shared" ca="1" si="94"/>
        <v>48700</v>
      </c>
      <c r="H194" s="41">
        <f t="shared" ca="1" si="95"/>
        <v>0</v>
      </c>
      <c r="I194" s="41">
        <f t="shared" ca="1" si="96"/>
        <v>0</v>
      </c>
      <c r="J194" s="41">
        <f t="shared" ca="1" si="97"/>
        <v>0</v>
      </c>
      <c r="K194" s="41">
        <f t="shared" ca="1" si="98"/>
        <v>0</v>
      </c>
      <c r="L194" s="169">
        <f t="shared" si="85"/>
        <v>2.1389464434046692</v>
      </c>
      <c r="M194" s="101">
        <f t="shared" si="86"/>
        <v>2039</v>
      </c>
      <c r="N194" s="29">
        <f t="shared" ca="1" si="87"/>
        <v>0</v>
      </c>
      <c r="O194" s="109">
        <f t="shared" ca="1" si="88"/>
        <v>0</v>
      </c>
      <c r="P194" s="7">
        <f t="shared" ca="1" si="99"/>
        <v>0</v>
      </c>
      <c r="Q194" s="7">
        <f t="shared" ca="1" si="100"/>
        <v>0</v>
      </c>
      <c r="R194" s="30"/>
      <c r="S194" s="30"/>
      <c r="T194" s="30">
        <f t="shared" ca="1" si="101"/>
        <v>0</v>
      </c>
      <c r="U194" s="32">
        <f t="shared" ca="1" si="102"/>
        <v>0</v>
      </c>
      <c r="V194" s="32">
        <f t="shared" ca="1" si="103"/>
        <v>0</v>
      </c>
      <c r="W194" s="32">
        <f t="shared" ca="1" si="104"/>
        <v>0</v>
      </c>
      <c r="X194" s="32">
        <f t="shared" ca="1" si="105"/>
        <v>0</v>
      </c>
      <c r="Y194" s="7">
        <f t="shared" ca="1" si="106"/>
        <v>0</v>
      </c>
      <c r="Z194" s="7">
        <f t="shared" ca="1" si="107"/>
        <v>0</v>
      </c>
      <c r="AA194" s="133">
        <f t="shared" ca="1" si="108"/>
        <v>0</v>
      </c>
      <c r="AB194" s="52">
        <f t="shared" ca="1" si="109"/>
        <v>0</v>
      </c>
      <c r="AC194" s="53">
        <f t="shared" ca="1" si="110"/>
        <v>0</v>
      </c>
      <c r="AD194" s="52">
        <f t="shared" ca="1" si="117"/>
        <v>0</v>
      </c>
      <c r="AE194" s="54">
        <f t="shared" ca="1" si="118"/>
        <v>0</v>
      </c>
      <c r="AF194" s="7">
        <f t="shared" ca="1" si="111"/>
        <v>0</v>
      </c>
      <c r="AG194" s="7">
        <f t="shared" ca="1" si="112"/>
        <v>0</v>
      </c>
      <c r="AH194" s="48"/>
      <c r="AI194" s="30"/>
      <c r="AJ194" s="7">
        <f t="shared" ca="1" si="119"/>
        <v>0</v>
      </c>
      <c r="AK194" s="7">
        <f t="shared" ca="1" si="89"/>
        <v>0</v>
      </c>
      <c r="AL194" s="32">
        <f t="shared" ca="1" si="90"/>
        <v>0</v>
      </c>
      <c r="AM194" s="158">
        <f t="shared" ca="1" si="113"/>
        <v>0</v>
      </c>
      <c r="AN194" s="7">
        <f t="shared" ca="1" si="120"/>
        <v>0</v>
      </c>
      <c r="AO194" s="7">
        <f t="shared" ca="1" si="91"/>
        <v>0</v>
      </c>
      <c r="AP194" s="7">
        <f t="shared" ca="1" si="92"/>
        <v>0</v>
      </c>
      <c r="AQ194" s="7">
        <f t="shared" ca="1" si="121"/>
        <v>0</v>
      </c>
      <c r="AR194" s="143">
        <f t="shared" ca="1" si="114"/>
        <v>0</v>
      </c>
      <c r="AS194" s="167">
        <f t="shared" ca="1" si="122"/>
        <v>0</v>
      </c>
    </row>
    <row r="195" spans="1:45">
      <c r="A195" s="35">
        <f t="shared" si="115"/>
        <v>188</v>
      </c>
      <c r="B195" s="25">
        <f t="shared" si="116"/>
        <v>50648</v>
      </c>
      <c r="C195" s="34">
        <f t="shared" ca="1" si="83"/>
        <v>22</v>
      </c>
      <c r="D195" s="26">
        <f t="shared" ca="1" si="123"/>
        <v>72</v>
      </c>
      <c r="E195" s="35">
        <f t="shared" ca="1" si="84"/>
        <v>264</v>
      </c>
      <c r="F195" s="25">
        <f t="shared" ca="1" si="93"/>
        <v>48700</v>
      </c>
      <c r="G195" s="25">
        <f t="shared" ca="1" si="94"/>
        <v>48700</v>
      </c>
      <c r="H195" s="41">
        <f t="shared" ca="1" si="95"/>
        <v>0</v>
      </c>
      <c r="I195" s="41">
        <f t="shared" ca="1" si="96"/>
        <v>0</v>
      </c>
      <c r="J195" s="41">
        <f t="shared" ca="1" si="97"/>
        <v>0</v>
      </c>
      <c r="K195" s="41">
        <f t="shared" ca="1" si="98"/>
        <v>0</v>
      </c>
      <c r="L195" s="169">
        <f t="shared" si="85"/>
        <v>2.1476607759816941</v>
      </c>
      <c r="M195" s="101">
        <f t="shared" si="86"/>
        <v>2039</v>
      </c>
      <c r="N195" s="29">
        <f t="shared" ca="1" si="87"/>
        <v>0</v>
      </c>
      <c r="O195" s="109">
        <f t="shared" ca="1" si="88"/>
        <v>0</v>
      </c>
      <c r="P195" s="7">
        <f t="shared" ca="1" si="99"/>
        <v>0</v>
      </c>
      <c r="Q195" s="7">
        <f t="shared" ca="1" si="100"/>
        <v>0</v>
      </c>
      <c r="R195" s="30"/>
      <c r="S195" s="30"/>
      <c r="T195" s="30">
        <f t="shared" ca="1" si="101"/>
        <v>0</v>
      </c>
      <c r="U195" s="32">
        <f t="shared" ca="1" si="102"/>
        <v>0</v>
      </c>
      <c r="V195" s="32">
        <f t="shared" ca="1" si="103"/>
        <v>0</v>
      </c>
      <c r="W195" s="32">
        <f t="shared" ca="1" si="104"/>
        <v>0</v>
      </c>
      <c r="X195" s="32">
        <f t="shared" ca="1" si="105"/>
        <v>0</v>
      </c>
      <c r="Y195" s="7">
        <f t="shared" ca="1" si="106"/>
        <v>0</v>
      </c>
      <c r="Z195" s="7">
        <f t="shared" ca="1" si="107"/>
        <v>0</v>
      </c>
      <c r="AA195" s="133">
        <f t="shared" ca="1" si="108"/>
        <v>0</v>
      </c>
      <c r="AB195" s="52">
        <f t="shared" ca="1" si="109"/>
        <v>0</v>
      </c>
      <c r="AC195" s="53">
        <f t="shared" ca="1" si="110"/>
        <v>0</v>
      </c>
      <c r="AD195" s="52">
        <f t="shared" ca="1" si="117"/>
        <v>0</v>
      </c>
      <c r="AE195" s="54">
        <f t="shared" ca="1" si="118"/>
        <v>0</v>
      </c>
      <c r="AF195" s="7">
        <f t="shared" ca="1" si="111"/>
        <v>0</v>
      </c>
      <c r="AG195" s="7">
        <f t="shared" ca="1" si="112"/>
        <v>0</v>
      </c>
      <c r="AH195" s="48"/>
      <c r="AI195" s="30"/>
      <c r="AJ195" s="7">
        <f t="shared" ca="1" si="119"/>
        <v>0</v>
      </c>
      <c r="AK195" s="7">
        <f t="shared" ca="1" si="89"/>
        <v>0</v>
      </c>
      <c r="AL195" s="32">
        <f t="shared" ca="1" si="90"/>
        <v>0</v>
      </c>
      <c r="AM195" s="158">
        <f t="shared" ca="1" si="113"/>
        <v>0</v>
      </c>
      <c r="AN195" s="7">
        <f t="shared" ca="1" si="120"/>
        <v>0</v>
      </c>
      <c r="AO195" s="7">
        <f t="shared" ca="1" si="91"/>
        <v>0</v>
      </c>
      <c r="AP195" s="7">
        <f t="shared" ca="1" si="92"/>
        <v>0</v>
      </c>
      <c r="AQ195" s="7">
        <f t="shared" ca="1" si="121"/>
        <v>0</v>
      </c>
      <c r="AR195" s="143">
        <f t="shared" ca="1" si="114"/>
        <v>0</v>
      </c>
      <c r="AS195" s="167">
        <f t="shared" ca="1" si="122"/>
        <v>0</v>
      </c>
    </row>
    <row r="196" spans="1:45">
      <c r="A196" s="35">
        <f t="shared" si="115"/>
        <v>189</v>
      </c>
      <c r="B196" s="25">
        <f t="shared" si="116"/>
        <v>50678</v>
      </c>
      <c r="C196" s="34">
        <f t="shared" ca="1" si="83"/>
        <v>22</v>
      </c>
      <c r="D196" s="26">
        <f t="shared" ca="1" si="123"/>
        <v>72</v>
      </c>
      <c r="E196" s="35">
        <f t="shared" ca="1" si="84"/>
        <v>264</v>
      </c>
      <c r="F196" s="25">
        <f t="shared" ca="1" si="93"/>
        <v>48700</v>
      </c>
      <c r="G196" s="25">
        <f t="shared" ca="1" si="94"/>
        <v>48700</v>
      </c>
      <c r="H196" s="41">
        <f t="shared" ca="1" si="95"/>
        <v>0</v>
      </c>
      <c r="I196" s="41">
        <f t="shared" ca="1" si="96"/>
        <v>0</v>
      </c>
      <c r="J196" s="41">
        <f t="shared" ca="1" si="97"/>
        <v>0</v>
      </c>
      <c r="K196" s="41">
        <f t="shared" ca="1" si="98"/>
        <v>0</v>
      </c>
      <c r="L196" s="169">
        <f t="shared" si="85"/>
        <v>2.1564106118283299</v>
      </c>
      <c r="M196" s="101">
        <f t="shared" si="86"/>
        <v>2039</v>
      </c>
      <c r="N196" s="29">
        <f t="shared" ca="1" si="87"/>
        <v>0</v>
      </c>
      <c r="O196" s="109">
        <f t="shared" ca="1" si="88"/>
        <v>0</v>
      </c>
      <c r="P196" s="7">
        <f t="shared" ca="1" si="99"/>
        <v>0</v>
      </c>
      <c r="Q196" s="7">
        <f t="shared" ca="1" si="100"/>
        <v>0</v>
      </c>
      <c r="R196" s="30"/>
      <c r="S196" s="30"/>
      <c r="T196" s="30">
        <f t="shared" ca="1" si="101"/>
        <v>0</v>
      </c>
      <c r="U196" s="32">
        <f t="shared" ca="1" si="102"/>
        <v>0</v>
      </c>
      <c r="V196" s="32">
        <f t="shared" ca="1" si="103"/>
        <v>0</v>
      </c>
      <c r="W196" s="32">
        <f t="shared" ca="1" si="104"/>
        <v>0</v>
      </c>
      <c r="X196" s="32">
        <f t="shared" ca="1" si="105"/>
        <v>0</v>
      </c>
      <c r="Y196" s="7">
        <f t="shared" ca="1" si="106"/>
        <v>0</v>
      </c>
      <c r="Z196" s="7">
        <f t="shared" ca="1" si="107"/>
        <v>0</v>
      </c>
      <c r="AA196" s="133">
        <f t="shared" ca="1" si="108"/>
        <v>0</v>
      </c>
      <c r="AB196" s="52">
        <f t="shared" ca="1" si="109"/>
        <v>0</v>
      </c>
      <c r="AC196" s="53">
        <f t="shared" ca="1" si="110"/>
        <v>0</v>
      </c>
      <c r="AD196" s="52">
        <f t="shared" ca="1" si="117"/>
        <v>0</v>
      </c>
      <c r="AE196" s="54">
        <f t="shared" ca="1" si="118"/>
        <v>0</v>
      </c>
      <c r="AF196" s="7">
        <f t="shared" ca="1" si="111"/>
        <v>0</v>
      </c>
      <c r="AG196" s="7">
        <f t="shared" ca="1" si="112"/>
        <v>0</v>
      </c>
      <c r="AH196" s="48"/>
      <c r="AI196" s="30"/>
      <c r="AJ196" s="7">
        <f t="shared" ca="1" si="119"/>
        <v>0</v>
      </c>
      <c r="AK196" s="7">
        <f t="shared" ca="1" si="89"/>
        <v>0</v>
      </c>
      <c r="AL196" s="32">
        <f t="shared" ca="1" si="90"/>
        <v>0</v>
      </c>
      <c r="AM196" s="158">
        <f t="shared" ca="1" si="113"/>
        <v>0</v>
      </c>
      <c r="AN196" s="7">
        <f t="shared" ca="1" si="120"/>
        <v>0</v>
      </c>
      <c r="AO196" s="7">
        <f t="shared" ca="1" si="91"/>
        <v>0</v>
      </c>
      <c r="AP196" s="7">
        <f t="shared" ca="1" si="92"/>
        <v>0</v>
      </c>
      <c r="AQ196" s="7">
        <f t="shared" ca="1" si="121"/>
        <v>0</v>
      </c>
      <c r="AR196" s="143">
        <f t="shared" ca="1" si="114"/>
        <v>0</v>
      </c>
      <c r="AS196" s="167">
        <f t="shared" ca="1" si="122"/>
        <v>0</v>
      </c>
    </row>
    <row r="197" spans="1:45">
      <c r="A197" s="35">
        <f t="shared" si="115"/>
        <v>190</v>
      </c>
      <c r="B197" s="25">
        <f t="shared" si="116"/>
        <v>50709</v>
      </c>
      <c r="C197" s="34">
        <f t="shared" ca="1" si="83"/>
        <v>22</v>
      </c>
      <c r="D197" s="26">
        <f t="shared" ca="1" si="123"/>
        <v>72</v>
      </c>
      <c r="E197" s="35">
        <f t="shared" ca="1" si="84"/>
        <v>264</v>
      </c>
      <c r="F197" s="25">
        <f t="shared" ca="1" si="93"/>
        <v>48700</v>
      </c>
      <c r="G197" s="25">
        <f t="shared" ca="1" si="94"/>
        <v>48700</v>
      </c>
      <c r="H197" s="41">
        <f t="shared" ca="1" si="95"/>
        <v>0</v>
      </c>
      <c r="I197" s="41">
        <f t="shared" ca="1" si="96"/>
        <v>0</v>
      </c>
      <c r="J197" s="41">
        <f t="shared" ca="1" si="97"/>
        <v>0</v>
      </c>
      <c r="K197" s="41">
        <f t="shared" ca="1" si="98"/>
        <v>0</v>
      </c>
      <c r="L197" s="169">
        <f t="shared" si="85"/>
        <v>2.1651960955892915</v>
      </c>
      <c r="M197" s="101">
        <f t="shared" si="86"/>
        <v>2039</v>
      </c>
      <c r="N197" s="29">
        <f t="shared" ca="1" si="87"/>
        <v>0</v>
      </c>
      <c r="O197" s="109">
        <f t="shared" ca="1" si="88"/>
        <v>0</v>
      </c>
      <c r="P197" s="7">
        <f t="shared" ca="1" si="99"/>
        <v>0</v>
      </c>
      <c r="Q197" s="7">
        <f t="shared" ca="1" si="100"/>
        <v>0</v>
      </c>
      <c r="R197" s="30"/>
      <c r="S197" s="30"/>
      <c r="T197" s="30">
        <f t="shared" ca="1" si="101"/>
        <v>0</v>
      </c>
      <c r="U197" s="32">
        <f t="shared" ca="1" si="102"/>
        <v>0</v>
      </c>
      <c r="V197" s="32">
        <f t="shared" ca="1" si="103"/>
        <v>0</v>
      </c>
      <c r="W197" s="32">
        <f t="shared" ca="1" si="104"/>
        <v>0</v>
      </c>
      <c r="X197" s="32">
        <f t="shared" ca="1" si="105"/>
        <v>0</v>
      </c>
      <c r="Y197" s="7">
        <f t="shared" ca="1" si="106"/>
        <v>0</v>
      </c>
      <c r="Z197" s="7">
        <f t="shared" ca="1" si="107"/>
        <v>0</v>
      </c>
      <c r="AA197" s="133">
        <f t="shared" ca="1" si="108"/>
        <v>0</v>
      </c>
      <c r="AB197" s="52">
        <f t="shared" ca="1" si="109"/>
        <v>0</v>
      </c>
      <c r="AC197" s="53">
        <f t="shared" ca="1" si="110"/>
        <v>0</v>
      </c>
      <c r="AD197" s="52">
        <f t="shared" ca="1" si="117"/>
        <v>0</v>
      </c>
      <c r="AE197" s="54">
        <f t="shared" ca="1" si="118"/>
        <v>0</v>
      </c>
      <c r="AF197" s="7">
        <f t="shared" ca="1" si="111"/>
        <v>0</v>
      </c>
      <c r="AG197" s="7">
        <f t="shared" ca="1" si="112"/>
        <v>0</v>
      </c>
      <c r="AH197" s="48"/>
      <c r="AI197" s="30"/>
      <c r="AJ197" s="7">
        <f t="shared" ca="1" si="119"/>
        <v>0</v>
      </c>
      <c r="AK197" s="7">
        <f t="shared" ca="1" si="89"/>
        <v>0</v>
      </c>
      <c r="AL197" s="32">
        <f t="shared" ca="1" si="90"/>
        <v>0</v>
      </c>
      <c r="AM197" s="158">
        <f t="shared" ca="1" si="113"/>
        <v>0</v>
      </c>
      <c r="AN197" s="7">
        <f t="shared" ca="1" si="120"/>
        <v>0</v>
      </c>
      <c r="AO197" s="7">
        <f t="shared" ca="1" si="91"/>
        <v>0</v>
      </c>
      <c r="AP197" s="7">
        <f t="shared" ca="1" si="92"/>
        <v>0</v>
      </c>
      <c r="AQ197" s="7">
        <f t="shared" ca="1" si="121"/>
        <v>0</v>
      </c>
      <c r="AR197" s="143">
        <f t="shared" ca="1" si="114"/>
        <v>0</v>
      </c>
      <c r="AS197" s="167">
        <f t="shared" ca="1" si="122"/>
        <v>0</v>
      </c>
    </row>
    <row r="198" spans="1:45">
      <c r="A198" s="35">
        <f t="shared" si="115"/>
        <v>191</v>
      </c>
      <c r="B198" s="25">
        <f t="shared" si="116"/>
        <v>50739</v>
      </c>
      <c r="C198" s="34">
        <f t="shared" ca="1" si="83"/>
        <v>22</v>
      </c>
      <c r="D198" s="26">
        <f t="shared" ca="1" si="123"/>
        <v>72</v>
      </c>
      <c r="E198" s="35">
        <f t="shared" ca="1" si="84"/>
        <v>264</v>
      </c>
      <c r="F198" s="25">
        <f t="shared" ca="1" si="93"/>
        <v>48700</v>
      </c>
      <c r="G198" s="25">
        <f t="shared" ca="1" si="94"/>
        <v>48700</v>
      </c>
      <c r="H198" s="41">
        <f t="shared" ca="1" si="95"/>
        <v>0</v>
      </c>
      <c r="I198" s="41">
        <f t="shared" ca="1" si="96"/>
        <v>0</v>
      </c>
      <c r="J198" s="41">
        <f t="shared" ca="1" si="97"/>
        <v>0</v>
      </c>
      <c r="K198" s="41">
        <f t="shared" ca="1" si="98"/>
        <v>0</v>
      </c>
      <c r="L198" s="169">
        <f t="shared" si="85"/>
        <v>2.1740173724985943</v>
      </c>
      <c r="M198" s="101">
        <f t="shared" si="86"/>
        <v>2039</v>
      </c>
      <c r="N198" s="29">
        <f t="shared" ca="1" si="87"/>
        <v>0</v>
      </c>
      <c r="O198" s="109">
        <f t="shared" ca="1" si="88"/>
        <v>0</v>
      </c>
      <c r="P198" s="7">
        <f t="shared" ca="1" si="99"/>
        <v>0</v>
      </c>
      <c r="Q198" s="7">
        <f t="shared" ca="1" si="100"/>
        <v>0</v>
      </c>
      <c r="R198" s="30"/>
      <c r="S198" s="30"/>
      <c r="T198" s="30">
        <f t="shared" ca="1" si="101"/>
        <v>0</v>
      </c>
      <c r="U198" s="32">
        <f t="shared" ca="1" si="102"/>
        <v>0</v>
      </c>
      <c r="V198" s="32">
        <f t="shared" ca="1" si="103"/>
        <v>0</v>
      </c>
      <c r="W198" s="32">
        <f t="shared" ca="1" si="104"/>
        <v>0</v>
      </c>
      <c r="X198" s="32">
        <f t="shared" ca="1" si="105"/>
        <v>0</v>
      </c>
      <c r="Y198" s="7">
        <f t="shared" ca="1" si="106"/>
        <v>0</v>
      </c>
      <c r="Z198" s="7">
        <f t="shared" ca="1" si="107"/>
        <v>0</v>
      </c>
      <c r="AA198" s="133">
        <f t="shared" ca="1" si="108"/>
        <v>0</v>
      </c>
      <c r="AB198" s="52">
        <f t="shared" ca="1" si="109"/>
        <v>0</v>
      </c>
      <c r="AC198" s="53">
        <f t="shared" ca="1" si="110"/>
        <v>0</v>
      </c>
      <c r="AD198" s="52">
        <f t="shared" ca="1" si="117"/>
        <v>0</v>
      </c>
      <c r="AE198" s="54">
        <f t="shared" ca="1" si="118"/>
        <v>0</v>
      </c>
      <c r="AF198" s="7">
        <f t="shared" ca="1" si="111"/>
        <v>0</v>
      </c>
      <c r="AG198" s="7">
        <f t="shared" ca="1" si="112"/>
        <v>0</v>
      </c>
      <c r="AH198" s="48"/>
      <c r="AI198" s="30"/>
      <c r="AJ198" s="7">
        <f t="shared" ca="1" si="119"/>
        <v>0</v>
      </c>
      <c r="AK198" s="7">
        <f t="shared" ca="1" si="89"/>
        <v>0</v>
      </c>
      <c r="AL198" s="32">
        <f t="shared" ca="1" si="90"/>
        <v>0</v>
      </c>
      <c r="AM198" s="158">
        <f t="shared" ca="1" si="113"/>
        <v>0</v>
      </c>
      <c r="AN198" s="7">
        <f t="shared" ca="1" si="120"/>
        <v>0</v>
      </c>
      <c r="AO198" s="7">
        <f t="shared" ca="1" si="91"/>
        <v>0</v>
      </c>
      <c r="AP198" s="7">
        <f t="shared" ca="1" si="92"/>
        <v>0</v>
      </c>
      <c r="AQ198" s="7">
        <f t="shared" ca="1" si="121"/>
        <v>0</v>
      </c>
      <c r="AR198" s="143">
        <f t="shared" ca="1" si="114"/>
        <v>0</v>
      </c>
      <c r="AS198" s="167">
        <f t="shared" ca="1" si="122"/>
        <v>0</v>
      </c>
    </row>
    <row r="199" spans="1:45">
      <c r="A199" s="35">
        <f t="shared" si="115"/>
        <v>192</v>
      </c>
      <c r="B199" s="25">
        <f t="shared" si="116"/>
        <v>50770</v>
      </c>
      <c r="C199" s="34">
        <f t="shared" ref="C199:C262" ca="1" si="124">ROUNDUP(IF(B199&lt;Inception_Date,0,E199/12),6)</f>
        <v>22</v>
      </c>
      <c r="D199" s="26">
        <f t="shared" ca="1" si="123"/>
        <v>72</v>
      </c>
      <c r="E199" s="35">
        <f t="shared" ref="E199:E262" ca="1" si="125">IF(A199=0,Start_Month,MIN(E198+1,Policy_Term*12))</f>
        <v>264</v>
      </c>
      <c r="F199" s="25">
        <f t="shared" ca="1" si="93"/>
        <v>48700</v>
      </c>
      <c r="G199" s="25">
        <f t="shared" ca="1" si="94"/>
        <v>48700</v>
      </c>
      <c r="H199" s="41">
        <f t="shared" ca="1" si="95"/>
        <v>0</v>
      </c>
      <c r="I199" s="41">
        <f t="shared" ca="1" si="96"/>
        <v>0</v>
      </c>
      <c r="J199" s="41">
        <f t="shared" ca="1" si="97"/>
        <v>0</v>
      </c>
      <c r="K199" s="41">
        <f t="shared" ca="1" si="98"/>
        <v>0</v>
      </c>
      <c r="L199" s="169">
        <f t="shared" ref="L199:L262" si="126">IF(A199=0,1,(1+Exp_Inflation)^(1/12)*L198)</f>
        <v>2.1828745883819556</v>
      </c>
      <c r="M199" s="101">
        <f t="shared" ref="M199:M262" si="127">IF(MONTH(B199)&lt;=3,YEAR(B199),YEAR(B199)+1)</f>
        <v>2039</v>
      </c>
      <c r="N199" s="29">
        <f t="shared" ref="N199:N262" ca="1" si="128">SA*(AND(C199&lt;=Policy_Term,B199&lt;=Maturity_Date))</f>
        <v>0</v>
      </c>
      <c r="O199" s="109">
        <f t="shared" ref="O199:O262" ca="1" si="129">VLOOKUP(Policy_Term,MAT_FACTOR,2,0)*Premium*(AND(C199=Policy_Term,B199&lt;=Maturity_Date))</f>
        <v>0</v>
      </c>
      <c r="P199" s="7">
        <f t="shared" ca="1" si="99"/>
        <v>0</v>
      </c>
      <c r="Q199" s="7">
        <f t="shared" ca="1" si="100"/>
        <v>0</v>
      </c>
      <c r="R199" s="30"/>
      <c r="S199" s="30"/>
      <c r="T199" s="30">
        <f t="shared" ca="1" si="101"/>
        <v>0</v>
      </c>
      <c r="U199" s="32">
        <f t="shared" ca="1" si="102"/>
        <v>0</v>
      </c>
      <c r="V199" s="32">
        <f t="shared" ca="1" si="103"/>
        <v>0</v>
      </c>
      <c r="W199" s="32">
        <f t="shared" ca="1" si="104"/>
        <v>0</v>
      </c>
      <c r="X199" s="32">
        <f t="shared" ca="1" si="105"/>
        <v>0</v>
      </c>
      <c r="Y199" s="7">
        <f t="shared" ca="1" si="106"/>
        <v>0</v>
      </c>
      <c r="Z199" s="7">
        <f t="shared" ca="1" si="107"/>
        <v>0</v>
      </c>
      <c r="AA199" s="133">
        <f t="shared" ca="1" si="108"/>
        <v>0</v>
      </c>
      <c r="AB199" s="52">
        <f t="shared" ca="1" si="109"/>
        <v>0</v>
      </c>
      <c r="AC199" s="53">
        <f t="shared" ca="1" si="110"/>
        <v>0</v>
      </c>
      <c r="AD199" s="52">
        <f t="shared" ca="1" si="117"/>
        <v>0</v>
      </c>
      <c r="AE199" s="54">
        <f t="shared" ca="1" si="118"/>
        <v>0</v>
      </c>
      <c r="AF199" s="7">
        <f t="shared" ca="1" si="111"/>
        <v>0</v>
      </c>
      <c r="AG199" s="7">
        <f t="shared" ca="1" si="112"/>
        <v>0</v>
      </c>
      <c r="AH199" s="48"/>
      <c r="AI199" s="30"/>
      <c r="AJ199" s="7">
        <f t="shared" ca="1" si="119"/>
        <v>0</v>
      </c>
      <c r="AK199" s="7">
        <f t="shared" ref="AK199:AK262" ca="1" si="130">U199*AA198</f>
        <v>0</v>
      </c>
      <c r="AL199" s="32">
        <f t="shared" ref="AL199:AL262" ca="1" si="131">V199*AA198</f>
        <v>0</v>
      </c>
      <c r="AM199" s="158">
        <f t="shared" ca="1" si="113"/>
        <v>0</v>
      </c>
      <c r="AN199" s="7">
        <f t="shared" ca="1" si="120"/>
        <v>0</v>
      </c>
      <c r="AO199" s="7">
        <f t="shared" ref="AO199:AO262" ca="1" si="132">Y199*AA198</f>
        <v>0</v>
      </c>
      <c r="AP199" s="7">
        <f t="shared" ref="AP199:AP262" ca="1" si="133">Z199*AA198</f>
        <v>0</v>
      </c>
      <c r="AQ199" s="7">
        <f t="shared" ca="1" si="121"/>
        <v>0</v>
      </c>
      <c r="AR199" s="143">
        <f t="shared" ca="1" si="114"/>
        <v>0</v>
      </c>
      <c r="AS199" s="167">
        <f t="shared" ca="1" si="122"/>
        <v>0</v>
      </c>
    </row>
    <row r="200" spans="1:45">
      <c r="A200" s="35">
        <f t="shared" si="115"/>
        <v>193</v>
      </c>
      <c r="B200" s="25">
        <f t="shared" si="116"/>
        <v>50801</v>
      </c>
      <c r="C200" s="34">
        <f t="shared" ca="1" si="124"/>
        <v>22</v>
      </c>
      <c r="D200" s="26">
        <f t="shared" ca="1" si="123"/>
        <v>72</v>
      </c>
      <c r="E200" s="35">
        <f t="shared" ca="1" si="125"/>
        <v>264</v>
      </c>
      <c r="F200" s="25">
        <f t="shared" ref="F200:F263" ca="1" si="134">IF(Frequency=0,Inception_Date,EDATE(Inception_Date,FLOOR(C199*Frequency,1)*12/Frequency))</f>
        <v>48700</v>
      </c>
      <c r="G200" s="25">
        <f t="shared" ref="G200:G263" ca="1" si="135">IF(Frequency=0,Inception_Date,EDATE(Inception_Date,FLOOR(C199,1)*12))</f>
        <v>48700</v>
      </c>
      <c r="H200" s="41">
        <f t="shared" ref="H200:H263" ca="1" si="136">OR(C199=0,AND(B199&gt;=Inception_Date,B200&lt;Maturity_Date))*(C200&lt;=Policy_Term)</f>
        <v>0</v>
      </c>
      <c r="I200" s="41">
        <f t="shared" ref="I200:I263" ca="1" si="137">IF(E200=1,1,IF(MOD(E200-1,12/Frequency)=0,1,0))*(C200&lt;=Premium_Term)</f>
        <v>0</v>
      </c>
      <c r="J200" s="41">
        <f t="shared" ref="J200:J263" ca="1" si="138">MIN(Premium_Term*12,IF(C199&gt;Premium_Term,0,CEILING(E199+1/(12/Frequency),1)))</f>
        <v>0</v>
      </c>
      <c r="K200" s="41">
        <f t="shared" ref="K200:K263" ca="1" si="139">IF(AND(G200&gt;B199,G200&lt;=B200),1,0)</f>
        <v>0</v>
      </c>
      <c r="L200" s="169">
        <f t="shared" si="126"/>
        <v>2.1917678896592041</v>
      </c>
      <c r="M200" s="101">
        <f t="shared" si="127"/>
        <v>2039</v>
      </c>
      <c r="N200" s="29">
        <f t="shared" ca="1" si="128"/>
        <v>0</v>
      </c>
      <c r="O200" s="109">
        <f t="shared" ca="1" si="129"/>
        <v>0</v>
      </c>
      <c r="P200" s="7">
        <f t="shared" ref="P200:P263" ca="1" si="140">IF(I200,IF(Frequency=0,Premium,Premium/Frequency),0)*(C200&lt;=Premium_Term)</f>
        <v>0</v>
      </c>
      <c r="Q200" s="7">
        <f t="shared" ref="Q200:Q263" ca="1" si="141">N200</f>
        <v>0</v>
      </c>
      <c r="R200" s="30"/>
      <c r="S200" s="30"/>
      <c r="T200" s="30">
        <f t="shared" ref="T200:T263" ca="1" si="142">IF(AND(E200/12=Policy_Term,B200=Maturity_Date),O200,0)</f>
        <v>0</v>
      </c>
      <c r="U200" s="32">
        <f t="shared" ref="U200:U263" ca="1" si="143">IF(C199=0,(Exp_Init_Fixed+Exp_Init_PC_Prem*Premium+Exp_Init_PC_SA*N200),0)</f>
        <v>0</v>
      </c>
      <c r="V200" s="32">
        <f t="shared" ref="V200:V263" ca="1" si="144">IF(C199=0,0,(Exp_RenIF_Fixed*L199*(1/12)+Exp_RenIF_PC_Prem*P200)*(C200&lt;=Policy_Term)*(B200&lt;=Maturity_Date))</f>
        <v>0</v>
      </c>
      <c r="W200" s="32">
        <f t="shared" ref="W200:W263" ca="1" si="145">(Exp_Claim*L200)*(C200&lt;=Policy_Term)*(B200&lt;=Maturity_Date)</f>
        <v>0</v>
      </c>
      <c r="X200" s="32">
        <f t="shared" ref="X200:X263" ca="1" si="146">Exp_Claim*L200*(C200&lt;=Policy_Term)*(B200&lt;=Maturity_Date)</f>
        <v>0</v>
      </c>
      <c r="Y200" s="7">
        <f t="shared" ref="Y200:Y263" ca="1" si="147">IF(E199=0,HLOOKUP(E200,Commissions,4,1)*P200,0)</f>
        <v>0</v>
      </c>
      <c r="Z200" s="7">
        <f t="shared" ref="Z200:Z263" ca="1" si="148">IF(C199=0,0,HLOOKUP(_xlfn.CEILING.MATH(C200,1),Commissions,4,1)*P200)</f>
        <v>0</v>
      </c>
      <c r="AA200" s="133">
        <f t="shared" ref="AA200:AA263" ca="1" si="149">(AA199-AD200-AE200)*(C199&lt;&gt;C200)</f>
        <v>0</v>
      </c>
      <c r="AB200" s="52">
        <f t="shared" ref="AB200:AB263" ca="1" si="150">IF(C200=0,0,(1-(1-VLOOKUP(FLOOR(D200,1),Mort_Table,2,0))^(1/12)))*(C199&lt;&gt;C200)</f>
        <v>0</v>
      </c>
      <c r="AC200" s="53">
        <f t="shared" ref="AC200:AC263" ca="1" si="151">IF(C200=0,0,1-(1-HLOOKUP(CEILING(C200,1),Lapse_Rates,2,1))^(1/12))*(C199&lt;&gt;C200)</f>
        <v>0</v>
      </c>
      <c r="AD200" s="52">
        <f t="shared" ca="1" si="117"/>
        <v>0</v>
      </c>
      <c r="AE200" s="54">
        <f t="shared" ca="1" si="118"/>
        <v>0</v>
      </c>
      <c r="AF200" s="7">
        <f t="shared" ref="AF200:AF263" ca="1" si="152">P200*AA199</f>
        <v>0</v>
      </c>
      <c r="AG200" s="7">
        <f t="shared" ref="AG200:AG263" ca="1" si="153">AD200*Q200</f>
        <v>0</v>
      </c>
      <c r="AH200" s="48"/>
      <c r="AI200" s="30"/>
      <c r="AJ200" s="7">
        <f t="shared" ca="1" si="119"/>
        <v>0</v>
      </c>
      <c r="AK200" s="7">
        <f t="shared" ca="1" si="130"/>
        <v>0</v>
      </c>
      <c r="AL200" s="32">
        <f t="shared" ca="1" si="131"/>
        <v>0</v>
      </c>
      <c r="AM200" s="158">
        <f t="shared" ref="AM200:AM263" ca="1" si="154">W200*AD200+X200*(AE200*(AH200&lt;&gt;0)+AA200*(B200=Maturity_Date))</f>
        <v>0</v>
      </c>
      <c r="AN200" s="7">
        <f t="shared" ca="1" si="120"/>
        <v>0</v>
      </c>
      <c r="AO200" s="7">
        <f t="shared" ca="1" si="132"/>
        <v>0</v>
      </c>
      <c r="AP200" s="7">
        <f t="shared" ca="1" si="133"/>
        <v>0</v>
      </c>
      <c r="AQ200" s="7">
        <f t="shared" ca="1" si="121"/>
        <v>0</v>
      </c>
      <c r="AR200" s="143">
        <f t="shared" ref="AR200:AR263" ca="1" si="155">SUM(AF200,-AI200,-AK200,-AL200,-AQ200)*((1+VLOOKUP(_xlfn.CEILING.MATH(A200/12),Yield_Curve,3,1))^(1/12)-1)</f>
        <v>0</v>
      </c>
      <c r="AS200" s="167">
        <f t="shared" ca="1" si="122"/>
        <v>0</v>
      </c>
    </row>
    <row r="201" spans="1:45">
      <c r="A201" s="35">
        <f t="shared" ref="A201:A264" si="156">A200+1</f>
        <v>194</v>
      </c>
      <c r="B201" s="25">
        <f t="shared" ref="B201:B264" si="157">EOMONTH(B200,1)</f>
        <v>50829</v>
      </c>
      <c r="C201" s="34">
        <f t="shared" ca="1" si="124"/>
        <v>22</v>
      </c>
      <c r="D201" s="26">
        <f t="shared" ca="1" si="123"/>
        <v>72</v>
      </c>
      <c r="E201" s="35">
        <f t="shared" ca="1" si="125"/>
        <v>264</v>
      </c>
      <c r="F201" s="25">
        <f t="shared" ca="1" si="134"/>
        <v>48700</v>
      </c>
      <c r="G201" s="25">
        <f t="shared" ca="1" si="135"/>
        <v>48700</v>
      </c>
      <c r="H201" s="41">
        <f t="shared" ca="1" si="136"/>
        <v>0</v>
      </c>
      <c r="I201" s="41">
        <f t="shared" ca="1" si="137"/>
        <v>0</v>
      </c>
      <c r="J201" s="41">
        <f t="shared" ca="1" si="138"/>
        <v>0</v>
      </c>
      <c r="K201" s="41">
        <f t="shared" ca="1" si="139"/>
        <v>0</v>
      </c>
      <c r="L201" s="169">
        <f t="shared" si="126"/>
        <v>2.2006974233467016</v>
      </c>
      <c r="M201" s="101">
        <f t="shared" si="127"/>
        <v>2039</v>
      </c>
      <c r="N201" s="29">
        <f t="shared" ca="1" si="128"/>
        <v>0</v>
      </c>
      <c r="O201" s="109">
        <f t="shared" ca="1" si="129"/>
        <v>0</v>
      </c>
      <c r="P201" s="7">
        <f t="shared" ca="1" si="140"/>
        <v>0</v>
      </c>
      <c r="Q201" s="7">
        <f t="shared" ca="1" si="141"/>
        <v>0</v>
      </c>
      <c r="R201" s="30"/>
      <c r="S201" s="30"/>
      <c r="T201" s="30">
        <f t="shared" ca="1" si="142"/>
        <v>0</v>
      </c>
      <c r="U201" s="32">
        <f t="shared" ca="1" si="143"/>
        <v>0</v>
      </c>
      <c r="V201" s="32">
        <f t="shared" ca="1" si="144"/>
        <v>0</v>
      </c>
      <c r="W201" s="32">
        <f t="shared" ca="1" si="145"/>
        <v>0</v>
      </c>
      <c r="X201" s="32">
        <f t="shared" ca="1" si="146"/>
        <v>0</v>
      </c>
      <c r="Y201" s="7">
        <f t="shared" ca="1" si="147"/>
        <v>0</v>
      </c>
      <c r="Z201" s="7">
        <f t="shared" ca="1" si="148"/>
        <v>0</v>
      </c>
      <c r="AA201" s="133">
        <f t="shared" ca="1" si="149"/>
        <v>0</v>
      </c>
      <c r="AB201" s="52">
        <f t="shared" ca="1" si="150"/>
        <v>0</v>
      </c>
      <c r="AC201" s="53">
        <f t="shared" ca="1" si="151"/>
        <v>0</v>
      </c>
      <c r="AD201" s="52">
        <f t="shared" ref="AD201:AD264" ca="1" si="158">AA200*AB201</f>
        <v>0</v>
      </c>
      <c r="AE201" s="54">
        <f t="shared" ref="AE201:AE264" ca="1" si="159">AA200*AC201*(1-AB201)</f>
        <v>0</v>
      </c>
      <c r="AF201" s="7">
        <f t="shared" ca="1" si="152"/>
        <v>0</v>
      </c>
      <c r="AG201" s="7">
        <f t="shared" ca="1" si="153"/>
        <v>0</v>
      </c>
      <c r="AH201" s="48"/>
      <c r="AI201" s="30"/>
      <c r="AJ201" s="7">
        <f t="shared" ref="AJ201:AJ264" ca="1" si="160">T201*AA201</f>
        <v>0</v>
      </c>
      <c r="AK201" s="7">
        <f t="shared" ca="1" si="130"/>
        <v>0</v>
      </c>
      <c r="AL201" s="32">
        <f t="shared" ca="1" si="131"/>
        <v>0</v>
      </c>
      <c r="AM201" s="158">
        <f t="shared" ca="1" si="154"/>
        <v>0</v>
      </c>
      <c r="AN201" s="7">
        <f t="shared" ref="AN201:AN264" ca="1" si="161">SUM(AK201:AM201)</f>
        <v>0</v>
      </c>
      <c r="AO201" s="7">
        <f t="shared" ca="1" si="132"/>
        <v>0</v>
      </c>
      <c r="AP201" s="7">
        <f t="shared" ca="1" si="133"/>
        <v>0</v>
      </c>
      <c r="AQ201" s="7">
        <f t="shared" ref="AQ201:AQ264" ca="1" si="162">SUM(AO201:AP201)</f>
        <v>0</v>
      </c>
      <c r="AR201" s="143">
        <f t="shared" ca="1" si="155"/>
        <v>0</v>
      </c>
      <c r="AS201" s="167">
        <f t="shared" ref="AS201:AS264" ca="1" si="163">AF201+AR201-SUM(AG201:AJ201,AN201,AQ201)</f>
        <v>0</v>
      </c>
    </row>
    <row r="202" spans="1:45">
      <c r="A202" s="35">
        <f t="shared" si="156"/>
        <v>195</v>
      </c>
      <c r="B202" s="25">
        <f t="shared" si="157"/>
        <v>50860</v>
      </c>
      <c r="C202" s="34">
        <f t="shared" ca="1" si="124"/>
        <v>22</v>
      </c>
      <c r="D202" s="26">
        <f t="shared" ca="1" si="123"/>
        <v>72</v>
      </c>
      <c r="E202" s="35">
        <f t="shared" ca="1" si="125"/>
        <v>264</v>
      </c>
      <c r="F202" s="25">
        <f t="shared" ca="1" si="134"/>
        <v>48700</v>
      </c>
      <c r="G202" s="25">
        <f t="shared" ca="1" si="135"/>
        <v>48700</v>
      </c>
      <c r="H202" s="41">
        <f t="shared" ca="1" si="136"/>
        <v>0</v>
      </c>
      <c r="I202" s="41">
        <f t="shared" ca="1" si="137"/>
        <v>0</v>
      </c>
      <c r="J202" s="41">
        <f t="shared" ca="1" si="138"/>
        <v>0</v>
      </c>
      <c r="K202" s="41">
        <f t="shared" ca="1" si="139"/>
        <v>0</v>
      </c>
      <c r="L202" s="169">
        <f t="shared" si="126"/>
        <v>2.209663337059772</v>
      </c>
      <c r="M202" s="101">
        <f t="shared" si="127"/>
        <v>2039</v>
      </c>
      <c r="N202" s="29">
        <f t="shared" ca="1" si="128"/>
        <v>0</v>
      </c>
      <c r="O202" s="109">
        <f t="shared" ca="1" si="129"/>
        <v>0</v>
      </c>
      <c r="P202" s="7">
        <f t="shared" ca="1" si="140"/>
        <v>0</v>
      </c>
      <c r="Q202" s="7">
        <f t="shared" ca="1" si="141"/>
        <v>0</v>
      </c>
      <c r="R202" s="30"/>
      <c r="S202" s="30"/>
      <c r="T202" s="30">
        <f t="shared" ca="1" si="142"/>
        <v>0</v>
      </c>
      <c r="U202" s="32">
        <f t="shared" ca="1" si="143"/>
        <v>0</v>
      </c>
      <c r="V202" s="32">
        <f t="shared" ca="1" si="144"/>
        <v>0</v>
      </c>
      <c r="W202" s="32">
        <f t="shared" ca="1" si="145"/>
        <v>0</v>
      </c>
      <c r="X202" s="32">
        <f t="shared" ca="1" si="146"/>
        <v>0</v>
      </c>
      <c r="Y202" s="7">
        <f t="shared" ca="1" si="147"/>
        <v>0</v>
      </c>
      <c r="Z202" s="7">
        <f t="shared" ca="1" si="148"/>
        <v>0</v>
      </c>
      <c r="AA202" s="133">
        <f t="shared" ca="1" si="149"/>
        <v>0</v>
      </c>
      <c r="AB202" s="52">
        <f t="shared" ca="1" si="150"/>
        <v>0</v>
      </c>
      <c r="AC202" s="53">
        <f t="shared" ca="1" si="151"/>
        <v>0</v>
      </c>
      <c r="AD202" s="52">
        <f t="shared" ca="1" si="158"/>
        <v>0</v>
      </c>
      <c r="AE202" s="54">
        <f t="shared" ca="1" si="159"/>
        <v>0</v>
      </c>
      <c r="AF202" s="7">
        <f t="shared" ca="1" si="152"/>
        <v>0</v>
      </c>
      <c r="AG202" s="7">
        <f t="shared" ca="1" si="153"/>
        <v>0</v>
      </c>
      <c r="AH202" s="48"/>
      <c r="AI202" s="30"/>
      <c r="AJ202" s="7">
        <f t="shared" ca="1" si="160"/>
        <v>0</v>
      </c>
      <c r="AK202" s="7">
        <f t="shared" ca="1" si="130"/>
        <v>0</v>
      </c>
      <c r="AL202" s="32">
        <f t="shared" ca="1" si="131"/>
        <v>0</v>
      </c>
      <c r="AM202" s="158">
        <f t="shared" ca="1" si="154"/>
        <v>0</v>
      </c>
      <c r="AN202" s="7">
        <f t="shared" ca="1" si="161"/>
        <v>0</v>
      </c>
      <c r="AO202" s="7">
        <f t="shared" ca="1" si="132"/>
        <v>0</v>
      </c>
      <c r="AP202" s="7">
        <f t="shared" ca="1" si="133"/>
        <v>0</v>
      </c>
      <c r="AQ202" s="7">
        <f t="shared" ca="1" si="162"/>
        <v>0</v>
      </c>
      <c r="AR202" s="143">
        <f t="shared" ca="1" si="155"/>
        <v>0</v>
      </c>
      <c r="AS202" s="167">
        <f t="shared" ca="1" si="163"/>
        <v>0</v>
      </c>
    </row>
    <row r="203" spans="1:45">
      <c r="A203" s="35">
        <f t="shared" si="156"/>
        <v>196</v>
      </c>
      <c r="B203" s="25">
        <f t="shared" si="157"/>
        <v>50890</v>
      </c>
      <c r="C203" s="34">
        <f t="shared" ca="1" si="124"/>
        <v>22</v>
      </c>
      <c r="D203" s="26">
        <f t="shared" ca="1" si="123"/>
        <v>72</v>
      </c>
      <c r="E203" s="35">
        <f t="shared" ca="1" si="125"/>
        <v>264</v>
      </c>
      <c r="F203" s="25">
        <f t="shared" ca="1" si="134"/>
        <v>48700</v>
      </c>
      <c r="G203" s="25">
        <f t="shared" ca="1" si="135"/>
        <v>48700</v>
      </c>
      <c r="H203" s="41">
        <f t="shared" ca="1" si="136"/>
        <v>0</v>
      </c>
      <c r="I203" s="41">
        <f t="shared" ca="1" si="137"/>
        <v>0</v>
      </c>
      <c r="J203" s="41">
        <f t="shared" ca="1" si="138"/>
        <v>0</v>
      </c>
      <c r="K203" s="41">
        <f t="shared" ca="1" si="139"/>
        <v>0</v>
      </c>
      <c r="L203" s="169">
        <f t="shared" si="126"/>
        <v>2.2186657790151432</v>
      </c>
      <c r="M203" s="101">
        <f t="shared" si="127"/>
        <v>2040</v>
      </c>
      <c r="N203" s="29">
        <f t="shared" ca="1" si="128"/>
        <v>0</v>
      </c>
      <c r="O203" s="109">
        <f t="shared" ca="1" si="129"/>
        <v>0</v>
      </c>
      <c r="P203" s="7">
        <f t="shared" ca="1" si="140"/>
        <v>0</v>
      </c>
      <c r="Q203" s="7">
        <f t="shared" ca="1" si="141"/>
        <v>0</v>
      </c>
      <c r="R203" s="30"/>
      <c r="S203" s="30"/>
      <c r="T203" s="30">
        <f t="shared" ca="1" si="142"/>
        <v>0</v>
      </c>
      <c r="U203" s="32">
        <f t="shared" ca="1" si="143"/>
        <v>0</v>
      </c>
      <c r="V203" s="32">
        <f t="shared" ca="1" si="144"/>
        <v>0</v>
      </c>
      <c r="W203" s="32">
        <f t="shared" ca="1" si="145"/>
        <v>0</v>
      </c>
      <c r="X203" s="32">
        <f t="shared" ca="1" si="146"/>
        <v>0</v>
      </c>
      <c r="Y203" s="7">
        <f t="shared" ca="1" si="147"/>
        <v>0</v>
      </c>
      <c r="Z203" s="7">
        <f t="shared" ca="1" si="148"/>
        <v>0</v>
      </c>
      <c r="AA203" s="133">
        <f t="shared" ca="1" si="149"/>
        <v>0</v>
      </c>
      <c r="AB203" s="52">
        <f t="shared" ca="1" si="150"/>
        <v>0</v>
      </c>
      <c r="AC203" s="53">
        <f t="shared" ca="1" si="151"/>
        <v>0</v>
      </c>
      <c r="AD203" s="52">
        <f t="shared" ca="1" si="158"/>
        <v>0</v>
      </c>
      <c r="AE203" s="54">
        <f t="shared" ca="1" si="159"/>
        <v>0</v>
      </c>
      <c r="AF203" s="7">
        <f t="shared" ca="1" si="152"/>
        <v>0</v>
      </c>
      <c r="AG203" s="7">
        <f t="shared" ca="1" si="153"/>
        <v>0</v>
      </c>
      <c r="AH203" s="48"/>
      <c r="AI203" s="30"/>
      <c r="AJ203" s="7">
        <f t="shared" ca="1" si="160"/>
        <v>0</v>
      </c>
      <c r="AK203" s="7">
        <f t="shared" ca="1" si="130"/>
        <v>0</v>
      </c>
      <c r="AL203" s="32">
        <f t="shared" ca="1" si="131"/>
        <v>0</v>
      </c>
      <c r="AM203" s="158">
        <f t="shared" ca="1" si="154"/>
        <v>0</v>
      </c>
      <c r="AN203" s="7">
        <f t="shared" ca="1" si="161"/>
        <v>0</v>
      </c>
      <c r="AO203" s="7">
        <f t="shared" ca="1" si="132"/>
        <v>0</v>
      </c>
      <c r="AP203" s="7">
        <f t="shared" ca="1" si="133"/>
        <v>0</v>
      </c>
      <c r="AQ203" s="7">
        <f t="shared" ca="1" si="162"/>
        <v>0</v>
      </c>
      <c r="AR203" s="143">
        <f t="shared" ca="1" si="155"/>
        <v>0</v>
      </c>
      <c r="AS203" s="167">
        <f t="shared" ca="1" si="163"/>
        <v>0</v>
      </c>
    </row>
    <row r="204" spans="1:45">
      <c r="A204" s="35">
        <f t="shared" si="156"/>
        <v>197</v>
      </c>
      <c r="B204" s="25">
        <f t="shared" si="157"/>
        <v>50921</v>
      </c>
      <c r="C204" s="34">
        <f t="shared" ca="1" si="124"/>
        <v>22</v>
      </c>
      <c r="D204" s="26">
        <f t="shared" ca="1" si="123"/>
        <v>72</v>
      </c>
      <c r="E204" s="35">
        <f t="shared" ca="1" si="125"/>
        <v>264</v>
      </c>
      <c r="F204" s="25">
        <f t="shared" ca="1" si="134"/>
        <v>48700</v>
      </c>
      <c r="G204" s="25">
        <f t="shared" ca="1" si="135"/>
        <v>48700</v>
      </c>
      <c r="H204" s="41">
        <f t="shared" ca="1" si="136"/>
        <v>0</v>
      </c>
      <c r="I204" s="41">
        <f t="shared" ca="1" si="137"/>
        <v>0</v>
      </c>
      <c r="J204" s="41">
        <f t="shared" ca="1" si="138"/>
        <v>0</v>
      </c>
      <c r="K204" s="41">
        <f t="shared" ca="1" si="139"/>
        <v>0</v>
      </c>
      <c r="L204" s="169">
        <f t="shared" si="126"/>
        <v>2.2277048980333953</v>
      </c>
      <c r="M204" s="101">
        <f t="shared" si="127"/>
        <v>2040</v>
      </c>
      <c r="N204" s="29">
        <f t="shared" ca="1" si="128"/>
        <v>0</v>
      </c>
      <c r="O204" s="109">
        <f t="shared" ca="1" si="129"/>
        <v>0</v>
      </c>
      <c r="P204" s="7">
        <f t="shared" ca="1" si="140"/>
        <v>0</v>
      </c>
      <c r="Q204" s="7">
        <f t="shared" ca="1" si="141"/>
        <v>0</v>
      </c>
      <c r="R204" s="30"/>
      <c r="S204" s="30"/>
      <c r="T204" s="30">
        <f t="shared" ca="1" si="142"/>
        <v>0</v>
      </c>
      <c r="U204" s="32">
        <f t="shared" ca="1" si="143"/>
        <v>0</v>
      </c>
      <c r="V204" s="32">
        <f t="shared" ca="1" si="144"/>
        <v>0</v>
      </c>
      <c r="W204" s="32">
        <f t="shared" ca="1" si="145"/>
        <v>0</v>
      </c>
      <c r="X204" s="32">
        <f t="shared" ca="1" si="146"/>
        <v>0</v>
      </c>
      <c r="Y204" s="7">
        <f t="shared" ca="1" si="147"/>
        <v>0</v>
      </c>
      <c r="Z204" s="7">
        <f t="shared" ca="1" si="148"/>
        <v>0</v>
      </c>
      <c r="AA204" s="133">
        <f t="shared" ca="1" si="149"/>
        <v>0</v>
      </c>
      <c r="AB204" s="52">
        <f t="shared" ca="1" si="150"/>
        <v>0</v>
      </c>
      <c r="AC204" s="53">
        <f t="shared" ca="1" si="151"/>
        <v>0</v>
      </c>
      <c r="AD204" s="52">
        <f t="shared" ca="1" si="158"/>
        <v>0</v>
      </c>
      <c r="AE204" s="54">
        <f t="shared" ca="1" si="159"/>
        <v>0</v>
      </c>
      <c r="AF204" s="7">
        <f t="shared" ca="1" si="152"/>
        <v>0</v>
      </c>
      <c r="AG204" s="7">
        <f t="shared" ca="1" si="153"/>
        <v>0</v>
      </c>
      <c r="AH204" s="48"/>
      <c r="AI204" s="30"/>
      <c r="AJ204" s="7">
        <f t="shared" ca="1" si="160"/>
        <v>0</v>
      </c>
      <c r="AK204" s="7">
        <f t="shared" ca="1" si="130"/>
        <v>0</v>
      </c>
      <c r="AL204" s="32">
        <f t="shared" ca="1" si="131"/>
        <v>0</v>
      </c>
      <c r="AM204" s="158">
        <f t="shared" ca="1" si="154"/>
        <v>0</v>
      </c>
      <c r="AN204" s="7">
        <f t="shared" ca="1" si="161"/>
        <v>0</v>
      </c>
      <c r="AO204" s="7">
        <f t="shared" ca="1" si="132"/>
        <v>0</v>
      </c>
      <c r="AP204" s="7">
        <f t="shared" ca="1" si="133"/>
        <v>0</v>
      </c>
      <c r="AQ204" s="7">
        <f t="shared" ca="1" si="162"/>
        <v>0</v>
      </c>
      <c r="AR204" s="143">
        <f t="shared" ca="1" si="155"/>
        <v>0</v>
      </c>
      <c r="AS204" s="167">
        <f t="shared" ca="1" si="163"/>
        <v>0</v>
      </c>
    </row>
    <row r="205" spans="1:45">
      <c r="A205" s="35">
        <f t="shared" si="156"/>
        <v>198</v>
      </c>
      <c r="B205" s="25">
        <f t="shared" si="157"/>
        <v>50951</v>
      </c>
      <c r="C205" s="34">
        <f t="shared" ca="1" si="124"/>
        <v>22</v>
      </c>
      <c r="D205" s="26">
        <f t="shared" ca="1" si="123"/>
        <v>72</v>
      </c>
      <c r="E205" s="35">
        <f t="shared" ca="1" si="125"/>
        <v>264</v>
      </c>
      <c r="F205" s="25">
        <f t="shared" ca="1" si="134"/>
        <v>48700</v>
      </c>
      <c r="G205" s="25">
        <f t="shared" ca="1" si="135"/>
        <v>48700</v>
      </c>
      <c r="H205" s="41">
        <f t="shared" ca="1" si="136"/>
        <v>0</v>
      </c>
      <c r="I205" s="41">
        <f t="shared" ca="1" si="137"/>
        <v>0</v>
      </c>
      <c r="J205" s="41">
        <f t="shared" ca="1" si="138"/>
        <v>0</v>
      </c>
      <c r="K205" s="41">
        <f t="shared" ca="1" si="139"/>
        <v>0</v>
      </c>
      <c r="L205" s="169">
        <f t="shared" si="126"/>
        <v>2.2367808435414229</v>
      </c>
      <c r="M205" s="101">
        <f t="shared" si="127"/>
        <v>2040</v>
      </c>
      <c r="N205" s="29">
        <f t="shared" ca="1" si="128"/>
        <v>0</v>
      </c>
      <c r="O205" s="109">
        <f t="shared" ca="1" si="129"/>
        <v>0</v>
      </c>
      <c r="P205" s="7">
        <f t="shared" ca="1" si="140"/>
        <v>0</v>
      </c>
      <c r="Q205" s="7">
        <f t="shared" ca="1" si="141"/>
        <v>0</v>
      </c>
      <c r="R205" s="30"/>
      <c r="S205" s="30"/>
      <c r="T205" s="30">
        <f t="shared" ca="1" si="142"/>
        <v>0</v>
      </c>
      <c r="U205" s="32">
        <f t="shared" ca="1" si="143"/>
        <v>0</v>
      </c>
      <c r="V205" s="32">
        <f t="shared" ca="1" si="144"/>
        <v>0</v>
      </c>
      <c r="W205" s="32">
        <f t="shared" ca="1" si="145"/>
        <v>0</v>
      </c>
      <c r="X205" s="32">
        <f t="shared" ca="1" si="146"/>
        <v>0</v>
      </c>
      <c r="Y205" s="7">
        <f t="shared" ca="1" si="147"/>
        <v>0</v>
      </c>
      <c r="Z205" s="7">
        <f t="shared" ca="1" si="148"/>
        <v>0</v>
      </c>
      <c r="AA205" s="133">
        <f t="shared" ca="1" si="149"/>
        <v>0</v>
      </c>
      <c r="AB205" s="52">
        <f t="shared" ca="1" si="150"/>
        <v>0</v>
      </c>
      <c r="AC205" s="53">
        <f t="shared" ca="1" si="151"/>
        <v>0</v>
      </c>
      <c r="AD205" s="52">
        <f t="shared" ca="1" si="158"/>
        <v>0</v>
      </c>
      <c r="AE205" s="54">
        <f t="shared" ca="1" si="159"/>
        <v>0</v>
      </c>
      <c r="AF205" s="7">
        <f t="shared" ca="1" si="152"/>
        <v>0</v>
      </c>
      <c r="AG205" s="7">
        <f t="shared" ca="1" si="153"/>
        <v>0</v>
      </c>
      <c r="AH205" s="48"/>
      <c r="AI205" s="30"/>
      <c r="AJ205" s="7">
        <f t="shared" ca="1" si="160"/>
        <v>0</v>
      </c>
      <c r="AK205" s="7">
        <f t="shared" ca="1" si="130"/>
        <v>0</v>
      </c>
      <c r="AL205" s="32">
        <f t="shared" ca="1" si="131"/>
        <v>0</v>
      </c>
      <c r="AM205" s="158">
        <f t="shared" ca="1" si="154"/>
        <v>0</v>
      </c>
      <c r="AN205" s="7">
        <f t="shared" ca="1" si="161"/>
        <v>0</v>
      </c>
      <c r="AO205" s="7">
        <f t="shared" ca="1" si="132"/>
        <v>0</v>
      </c>
      <c r="AP205" s="7">
        <f t="shared" ca="1" si="133"/>
        <v>0</v>
      </c>
      <c r="AQ205" s="7">
        <f t="shared" ca="1" si="162"/>
        <v>0</v>
      </c>
      <c r="AR205" s="143">
        <f t="shared" ca="1" si="155"/>
        <v>0</v>
      </c>
      <c r="AS205" s="167">
        <f t="shared" ca="1" si="163"/>
        <v>0</v>
      </c>
    </row>
    <row r="206" spans="1:45">
      <c r="A206" s="35">
        <f t="shared" si="156"/>
        <v>199</v>
      </c>
      <c r="B206" s="25">
        <f t="shared" si="157"/>
        <v>50982</v>
      </c>
      <c r="C206" s="34">
        <f t="shared" ca="1" si="124"/>
        <v>22</v>
      </c>
      <c r="D206" s="26">
        <f t="shared" ca="1" si="123"/>
        <v>72</v>
      </c>
      <c r="E206" s="35">
        <f t="shared" ca="1" si="125"/>
        <v>264</v>
      </c>
      <c r="F206" s="25">
        <f t="shared" ca="1" si="134"/>
        <v>48700</v>
      </c>
      <c r="G206" s="25">
        <f t="shared" ca="1" si="135"/>
        <v>48700</v>
      </c>
      <c r="H206" s="41">
        <f t="shared" ca="1" si="136"/>
        <v>0</v>
      </c>
      <c r="I206" s="41">
        <f t="shared" ca="1" si="137"/>
        <v>0</v>
      </c>
      <c r="J206" s="41">
        <f t="shared" ca="1" si="138"/>
        <v>0</v>
      </c>
      <c r="K206" s="41">
        <f t="shared" ca="1" si="139"/>
        <v>0</v>
      </c>
      <c r="L206" s="169">
        <f t="shared" si="126"/>
        <v>2.2458937655749041</v>
      </c>
      <c r="M206" s="101">
        <f t="shared" si="127"/>
        <v>2040</v>
      </c>
      <c r="N206" s="29">
        <f t="shared" ca="1" si="128"/>
        <v>0</v>
      </c>
      <c r="O206" s="109">
        <f t="shared" ca="1" si="129"/>
        <v>0</v>
      </c>
      <c r="P206" s="7">
        <f t="shared" ca="1" si="140"/>
        <v>0</v>
      </c>
      <c r="Q206" s="7">
        <f t="shared" ca="1" si="141"/>
        <v>0</v>
      </c>
      <c r="R206" s="30"/>
      <c r="S206" s="30"/>
      <c r="T206" s="30">
        <f t="shared" ca="1" si="142"/>
        <v>0</v>
      </c>
      <c r="U206" s="32">
        <f t="shared" ca="1" si="143"/>
        <v>0</v>
      </c>
      <c r="V206" s="32">
        <f t="shared" ca="1" si="144"/>
        <v>0</v>
      </c>
      <c r="W206" s="32">
        <f t="shared" ca="1" si="145"/>
        <v>0</v>
      </c>
      <c r="X206" s="32">
        <f t="shared" ca="1" si="146"/>
        <v>0</v>
      </c>
      <c r="Y206" s="7">
        <f t="shared" ca="1" si="147"/>
        <v>0</v>
      </c>
      <c r="Z206" s="7">
        <f t="shared" ca="1" si="148"/>
        <v>0</v>
      </c>
      <c r="AA206" s="133">
        <f t="shared" ca="1" si="149"/>
        <v>0</v>
      </c>
      <c r="AB206" s="52">
        <f t="shared" ca="1" si="150"/>
        <v>0</v>
      </c>
      <c r="AC206" s="53">
        <f t="shared" ca="1" si="151"/>
        <v>0</v>
      </c>
      <c r="AD206" s="52">
        <f t="shared" ca="1" si="158"/>
        <v>0</v>
      </c>
      <c r="AE206" s="54">
        <f t="shared" ca="1" si="159"/>
        <v>0</v>
      </c>
      <c r="AF206" s="7">
        <f t="shared" ca="1" si="152"/>
        <v>0</v>
      </c>
      <c r="AG206" s="7">
        <f t="shared" ca="1" si="153"/>
        <v>0</v>
      </c>
      <c r="AH206" s="48"/>
      <c r="AI206" s="30"/>
      <c r="AJ206" s="7">
        <f t="shared" ca="1" si="160"/>
        <v>0</v>
      </c>
      <c r="AK206" s="7">
        <f t="shared" ca="1" si="130"/>
        <v>0</v>
      </c>
      <c r="AL206" s="32">
        <f t="shared" ca="1" si="131"/>
        <v>0</v>
      </c>
      <c r="AM206" s="158">
        <f t="shared" ca="1" si="154"/>
        <v>0</v>
      </c>
      <c r="AN206" s="7">
        <f t="shared" ca="1" si="161"/>
        <v>0</v>
      </c>
      <c r="AO206" s="7">
        <f t="shared" ca="1" si="132"/>
        <v>0</v>
      </c>
      <c r="AP206" s="7">
        <f t="shared" ca="1" si="133"/>
        <v>0</v>
      </c>
      <c r="AQ206" s="7">
        <f t="shared" ca="1" si="162"/>
        <v>0</v>
      </c>
      <c r="AR206" s="143">
        <f t="shared" ca="1" si="155"/>
        <v>0</v>
      </c>
      <c r="AS206" s="167">
        <f t="shared" ca="1" si="163"/>
        <v>0</v>
      </c>
    </row>
    <row r="207" spans="1:45">
      <c r="A207" s="35">
        <f t="shared" si="156"/>
        <v>200</v>
      </c>
      <c r="B207" s="25">
        <f t="shared" si="157"/>
        <v>51013</v>
      </c>
      <c r="C207" s="34">
        <f t="shared" ca="1" si="124"/>
        <v>22</v>
      </c>
      <c r="D207" s="26">
        <f t="shared" ca="1" si="123"/>
        <v>72</v>
      </c>
      <c r="E207" s="35">
        <f t="shared" ca="1" si="125"/>
        <v>264</v>
      </c>
      <c r="F207" s="25">
        <f t="shared" ca="1" si="134"/>
        <v>48700</v>
      </c>
      <c r="G207" s="25">
        <f t="shared" ca="1" si="135"/>
        <v>48700</v>
      </c>
      <c r="H207" s="41">
        <f t="shared" ca="1" si="136"/>
        <v>0</v>
      </c>
      <c r="I207" s="41">
        <f t="shared" ca="1" si="137"/>
        <v>0</v>
      </c>
      <c r="J207" s="41">
        <f t="shared" ca="1" si="138"/>
        <v>0</v>
      </c>
      <c r="K207" s="41">
        <f t="shared" ca="1" si="139"/>
        <v>0</v>
      </c>
      <c r="L207" s="169">
        <f t="shared" si="126"/>
        <v>2.2550438147807803</v>
      </c>
      <c r="M207" s="101">
        <f t="shared" si="127"/>
        <v>2040</v>
      </c>
      <c r="N207" s="29">
        <f t="shared" ca="1" si="128"/>
        <v>0</v>
      </c>
      <c r="O207" s="109">
        <f t="shared" ca="1" si="129"/>
        <v>0</v>
      </c>
      <c r="P207" s="7">
        <f t="shared" ca="1" si="140"/>
        <v>0</v>
      </c>
      <c r="Q207" s="7">
        <f t="shared" ca="1" si="141"/>
        <v>0</v>
      </c>
      <c r="R207" s="30"/>
      <c r="S207" s="30"/>
      <c r="T207" s="30">
        <f t="shared" ca="1" si="142"/>
        <v>0</v>
      </c>
      <c r="U207" s="32">
        <f t="shared" ca="1" si="143"/>
        <v>0</v>
      </c>
      <c r="V207" s="32">
        <f t="shared" ca="1" si="144"/>
        <v>0</v>
      </c>
      <c r="W207" s="32">
        <f t="shared" ca="1" si="145"/>
        <v>0</v>
      </c>
      <c r="X207" s="32">
        <f t="shared" ca="1" si="146"/>
        <v>0</v>
      </c>
      <c r="Y207" s="7">
        <f t="shared" ca="1" si="147"/>
        <v>0</v>
      </c>
      <c r="Z207" s="7">
        <f t="shared" ca="1" si="148"/>
        <v>0</v>
      </c>
      <c r="AA207" s="133">
        <f t="shared" ca="1" si="149"/>
        <v>0</v>
      </c>
      <c r="AB207" s="52">
        <f t="shared" ca="1" si="150"/>
        <v>0</v>
      </c>
      <c r="AC207" s="53">
        <f t="shared" ca="1" si="151"/>
        <v>0</v>
      </c>
      <c r="AD207" s="52">
        <f t="shared" ca="1" si="158"/>
        <v>0</v>
      </c>
      <c r="AE207" s="54">
        <f t="shared" ca="1" si="159"/>
        <v>0</v>
      </c>
      <c r="AF207" s="7">
        <f t="shared" ca="1" si="152"/>
        <v>0</v>
      </c>
      <c r="AG207" s="7">
        <f t="shared" ca="1" si="153"/>
        <v>0</v>
      </c>
      <c r="AH207" s="48"/>
      <c r="AI207" s="30"/>
      <c r="AJ207" s="7">
        <f t="shared" ca="1" si="160"/>
        <v>0</v>
      </c>
      <c r="AK207" s="7">
        <f t="shared" ca="1" si="130"/>
        <v>0</v>
      </c>
      <c r="AL207" s="32">
        <f t="shared" ca="1" si="131"/>
        <v>0</v>
      </c>
      <c r="AM207" s="158">
        <f t="shared" ca="1" si="154"/>
        <v>0</v>
      </c>
      <c r="AN207" s="7">
        <f t="shared" ca="1" si="161"/>
        <v>0</v>
      </c>
      <c r="AO207" s="7">
        <f t="shared" ca="1" si="132"/>
        <v>0</v>
      </c>
      <c r="AP207" s="7">
        <f t="shared" ca="1" si="133"/>
        <v>0</v>
      </c>
      <c r="AQ207" s="7">
        <f t="shared" ca="1" si="162"/>
        <v>0</v>
      </c>
      <c r="AR207" s="143">
        <f t="shared" ca="1" si="155"/>
        <v>0</v>
      </c>
      <c r="AS207" s="167">
        <f t="shared" ca="1" si="163"/>
        <v>0</v>
      </c>
    </row>
    <row r="208" spans="1:45">
      <c r="A208" s="35">
        <f t="shared" si="156"/>
        <v>201</v>
      </c>
      <c r="B208" s="25">
        <f t="shared" si="157"/>
        <v>51043</v>
      </c>
      <c r="C208" s="34">
        <f t="shared" ca="1" si="124"/>
        <v>22</v>
      </c>
      <c r="D208" s="26">
        <f t="shared" ca="1" si="123"/>
        <v>72</v>
      </c>
      <c r="E208" s="35">
        <f t="shared" ca="1" si="125"/>
        <v>264</v>
      </c>
      <c r="F208" s="25">
        <f t="shared" ca="1" si="134"/>
        <v>48700</v>
      </c>
      <c r="G208" s="25">
        <f t="shared" ca="1" si="135"/>
        <v>48700</v>
      </c>
      <c r="H208" s="41">
        <f t="shared" ca="1" si="136"/>
        <v>0</v>
      </c>
      <c r="I208" s="41">
        <f t="shared" ca="1" si="137"/>
        <v>0</v>
      </c>
      <c r="J208" s="41">
        <f t="shared" ca="1" si="138"/>
        <v>0</v>
      </c>
      <c r="K208" s="41">
        <f t="shared" ca="1" si="139"/>
        <v>0</v>
      </c>
      <c r="L208" s="169">
        <f t="shared" si="126"/>
        <v>2.2642311424197477</v>
      </c>
      <c r="M208" s="101">
        <f t="shared" si="127"/>
        <v>2040</v>
      </c>
      <c r="N208" s="29">
        <f t="shared" ca="1" si="128"/>
        <v>0</v>
      </c>
      <c r="O208" s="109">
        <f t="shared" ca="1" si="129"/>
        <v>0</v>
      </c>
      <c r="P208" s="7">
        <f t="shared" ca="1" si="140"/>
        <v>0</v>
      </c>
      <c r="Q208" s="7">
        <f t="shared" ca="1" si="141"/>
        <v>0</v>
      </c>
      <c r="R208" s="30"/>
      <c r="S208" s="30"/>
      <c r="T208" s="30">
        <f t="shared" ca="1" si="142"/>
        <v>0</v>
      </c>
      <c r="U208" s="32">
        <f t="shared" ca="1" si="143"/>
        <v>0</v>
      </c>
      <c r="V208" s="32">
        <f t="shared" ca="1" si="144"/>
        <v>0</v>
      </c>
      <c r="W208" s="32">
        <f t="shared" ca="1" si="145"/>
        <v>0</v>
      </c>
      <c r="X208" s="32">
        <f t="shared" ca="1" si="146"/>
        <v>0</v>
      </c>
      <c r="Y208" s="7">
        <f t="shared" ca="1" si="147"/>
        <v>0</v>
      </c>
      <c r="Z208" s="7">
        <f t="shared" ca="1" si="148"/>
        <v>0</v>
      </c>
      <c r="AA208" s="133">
        <f t="shared" ca="1" si="149"/>
        <v>0</v>
      </c>
      <c r="AB208" s="52">
        <f t="shared" ca="1" si="150"/>
        <v>0</v>
      </c>
      <c r="AC208" s="53">
        <f t="shared" ca="1" si="151"/>
        <v>0</v>
      </c>
      <c r="AD208" s="52">
        <f t="shared" ca="1" si="158"/>
        <v>0</v>
      </c>
      <c r="AE208" s="54">
        <f t="shared" ca="1" si="159"/>
        <v>0</v>
      </c>
      <c r="AF208" s="7">
        <f t="shared" ca="1" si="152"/>
        <v>0</v>
      </c>
      <c r="AG208" s="7">
        <f t="shared" ca="1" si="153"/>
        <v>0</v>
      </c>
      <c r="AH208" s="48"/>
      <c r="AI208" s="30"/>
      <c r="AJ208" s="7">
        <f t="shared" ca="1" si="160"/>
        <v>0</v>
      </c>
      <c r="AK208" s="7">
        <f t="shared" ca="1" si="130"/>
        <v>0</v>
      </c>
      <c r="AL208" s="32">
        <f t="shared" ca="1" si="131"/>
        <v>0</v>
      </c>
      <c r="AM208" s="158">
        <f t="shared" ca="1" si="154"/>
        <v>0</v>
      </c>
      <c r="AN208" s="7">
        <f t="shared" ca="1" si="161"/>
        <v>0</v>
      </c>
      <c r="AO208" s="7">
        <f t="shared" ca="1" si="132"/>
        <v>0</v>
      </c>
      <c r="AP208" s="7">
        <f t="shared" ca="1" si="133"/>
        <v>0</v>
      </c>
      <c r="AQ208" s="7">
        <f t="shared" ca="1" si="162"/>
        <v>0</v>
      </c>
      <c r="AR208" s="143">
        <f t="shared" ca="1" si="155"/>
        <v>0</v>
      </c>
      <c r="AS208" s="167">
        <f t="shared" ca="1" si="163"/>
        <v>0</v>
      </c>
    </row>
    <row r="209" spans="1:45">
      <c r="A209" s="35">
        <f t="shared" si="156"/>
        <v>202</v>
      </c>
      <c r="B209" s="25">
        <f t="shared" si="157"/>
        <v>51074</v>
      </c>
      <c r="C209" s="34">
        <f t="shared" ca="1" si="124"/>
        <v>22</v>
      </c>
      <c r="D209" s="26">
        <f t="shared" ca="1" si="123"/>
        <v>72</v>
      </c>
      <c r="E209" s="35">
        <f t="shared" ca="1" si="125"/>
        <v>264</v>
      </c>
      <c r="F209" s="25">
        <f t="shared" ca="1" si="134"/>
        <v>48700</v>
      </c>
      <c r="G209" s="25">
        <f t="shared" ca="1" si="135"/>
        <v>48700</v>
      </c>
      <c r="H209" s="41">
        <f t="shared" ca="1" si="136"/>
        <v>0</v>
      </c>
      <c r="I209" s="41">
        <f t="shared" ca="1" si="137"/>
        <v>0</v>
      </c>
      <c r="J209" s="41">
        <f t="shared" ca="1" si="138"/>
        <v>0</v>
      </c>
      <c r="K209" s="41">
        <f t="shared" ca="1" si="139"/>
        <v>0</v>
      </c>
      <c r="L209" s="169">
        <f t="shared" si="126"/>
        <v>2.2734559003687571</v>
      </c>
      <c r="M209" s="101">
        <f t="shared" si="127"/>
        <v>2040</v>
      </c>
      <c r="N209" s="29">
        <f t="shared" ca="1" si="128"/>
        <v>0</v>
      </c>
      <c r="O209" s="109">
        <f t="shared" ca="1" si="129"/>
        <v>0</v>
      </c>
      <c r="P209" s="7">
        <f t="shared" ca="1" si="140"/>
        <v>0</v>
      </c>
      <c r="Q209" s="7">
        <f t="shared" ca="1" si="141"/>
        <v>0</v>
      </c>
      <c r="R209" s="30"/>
      <c r="S209" s="30"/>
      <c r="T209" s="30">
        <f t="shared" ca="1" si="142"/>
        <v>0</v>
      </c>
      <c r="U209" s="32">
        <f t="shared" ca="1" si="143"/>
        <v>0</v>
      </c>
      <c r="V209" s="32">
        <f t="shared" ca="1" si="144"/>
        <v>0</v>
      </c>
      <c r="W209" s="32">
        <f t="shared" ca="1" si="145"/>
        <v>0</v>
      </c>
      <c r="X209" s="32">
        <f t="shared" ca="1" si="146"/>
        <v>0</v>
      </c>
      <c r="Y209" s="7">
        <f t="shared" ca="1" si="147"/>
        <v>0</v>
      </c>
      <c r="Z209" s="7">
        <f t="shared" ca="1" si="148"/>
        <v>0</v>
      </c>
      <c r="AA209" s="133">
        <f t="shared" ca="1" si="149"/>
        <v>0</v>
      </c>
      <c r="AB209" s="52">
        <f t="shared" ca="1" si="150"/>
        <v>0</v>
      </c>
      <c r="AC209" s="53">
        <f t="shared" ca="1" si="151"/>
        <v>0</v>
      </c>
      <c r="AD209" s="52">
        <f t="shared" ca="1" si="158"/>
        <v>0</v>
      </c>
      <c r="AE209" s="54">
        <f t="shared" ca="1" si="159"/>
        <v>0</v>
      </c>
      <c r="AF209" s="7">
        <f t="shared" ca="1" si="152"/>
        <v>0</v>
      </c>
      <c r="AG209" s="7">
        <f t="shared" ca="1" si="153"/>
        <v>0</v>
      </c>
      <c r="AH209" s="48"/>
      <c r="AI209" s="30"/>
      <c r="AJ209" s="7">
        <f t="shared" ca="1" si="160"/>
        <v>0</v>
      </c>
      <c r="AK209" s="7">
        <f t="shared" ca="1" si="130"/>
        <v>0</v>
      </c>
      <c r="AL209" s="32">
        <f t="shared" ca="1" si="131"/>
        <v>0</v>
      </c>
      <c r="AM209" s="158">
        <f t="shared" ca="1" si="154"/>
        <v>0</v>
      </c>
      <c r="AN209" s="7">
        <f t="shared" ca="1" si="161"/>
        <v>0</v>
      </c>
      <c r="AO209" s="7">
        <f t="shared" ca="1" si="132"/>
        <v>0</v>
      </c>
      <c r="AP209" s="7">
        <f t="shared" ca="1" si="133"/>
        <v>0</v>
      </c>
      <c r="AQ209" s="7">
        <f t="shared" ca="1" si="162"/>
        <v>0</v>
      </c>
      <c r="AR209" s="143">
        <f t="shared" ca="1" si="155"/>
        <v>0</v>
      </c>
      <c r="AS209" s="167">
        <f t="shared" ca="1" si="163"/>
        <v>0</v>
      </c>
    </row>
    <row r="210" spans="1:45">
      <c r="A210" s="35">
        <f t="shared" si="156"/>
        <v>203</v>
      </c>
      <c r="B210" s="25">
        <f t="shared" si="157"/>
        <v>51104</v>
      </c>
      <c r="C210" s="34">
        <f t="shared" ca="1" si="124"/>
        <v>22</v>
      </c>
      <c r="D210" s="26">
        <f t="shared" ca="1" si="123"/>
        <v>72</v>
      </c>
      <c r="E210" s="35">
        <f t="shared" ca="1" si="125"/>
        <v>264</v>
      </c>
      <c r="F210" s="25">
        <f t="shared" ca="1" si="134"/>
        <v>48700</v>
      </c>
      <c r="G210" s="25">
        <f t="shared" ca="1" si="135"/>
        <v>48700</v>
      </c>
      <c r="H210" s="41">
        <f t="shared" ca="1" si="136"/>
        <v>0</v>
      </c>
      <c r="I210" s="41">
        <f t="shared" ca="1" si="137"/>
        <v>0</v>
      </c>
      <c r="J210" s="41">
        <f t="shared" ca="1" si="138"/>
        <v>0</v>
      </c>
      <c r="K210" s="41">
        <f t="shared" ca="1" si="139"/>
        <v>0</v>
      </c>
      <c r="L210" s="169">
        <f t="shared" si="126"/>
        <v>2.2827182411235252</v>
      </c>
      <c r="M210" s="101">
        <f t="shared" si="127"/>
        <v>2040</v>
      </c>
      <c r="N210" s="29">
        <f t="shared" ca="1" si="128"/>
        <v>0</v>
      </c>
      <c r="O210" s="109">
        <f t="shared" ca="1" si="129"/>
        <v>0</v>
      </c>
      <c r="P210" s="7">
        <f t="shared" ca="1" si="140"/>
        <v>0</v>
      </c>
      <c r="Q210" s="7">
        <f t="shared" ca="1" si="141"/>
        <v>0</v>
      </c>
      <c r="R210" s="30"/>
      <c r="S210" s="30"/>
      <c r="T210" s="30">
        <f t="shared" ca="1" si="142"/>
        <v>0</v>
      </c>
      <c r="U210" s="32">
        <f t="shared" ca="1" si="143"/>
        <v>0</v>
      </c>
      <c r="V210" s="32">
        <f t="shared" ca="1" si="144"/>
        <v>0</v>
      </c>
      <c r="W210" s="32">
        <f t="shared" ca="1" si="145"/>
        <v>0</v>
      </c>
      <c r="X210" s="32">
        <f t="shared" ca="1" si="146"/>
        <v>0</v>
      </c>
      <c r="Y210" s="7">
        <f t="shared" ca="1" si="147"/>
        <v>0</v>
      </c>
      <c r="Z210" s="7">
        <f t="shared" ca="1" si="148"/>
        <v>0</v>
      </c>
      <c r="AA210" s="133">
        <f t="shared" ca="1" si="149"/>
        <v>0</v>
      </c>
      <c r="AB210" s="52">
        <f t="shared" ca="1" si="150"/>
        <v>0</v>
      </c>
      <c r="AC210" s="53">
        <f t="shared" ca="1" si="151"/>
        <v>0</v>
      </c>
      <c r="AD210" s="52">
        <f t="shared" ca="1" si="158"/>
        <v>0</v>
      </c>
      <c r="AE210" s="54">
        <f t="shared" ca="1" si="159"/>
        <v>0</v>
      </c>
      <c r="AF210" s="7">
        <f t="shared" ca="1" si="152"/>
        <v>0</v>
      </c>
      <c r="AG210" s="7">
        <f t="shared" ca="1" si="153"/>
        <v>0</v>
      </c>
      <c r="AH210" s="48"/>
      <c r="AI210" s="30"/>
      <c r="AJ210" s="7">
        <f t="shared" ca="1" si="160"/>
        <v>0</v>
      </c>
      <c r="AK210" s="7">
        <f t="shared" ca="1" si="130"/>
        <v>0</v>
      </c>
      <c r="AL210" s="32">
        <f t="shared" ca="1" si="131"/>
        <v>0</v>
      </c>
      <c r="AM210" s="158">
        <f t="shared" ca="1" si="154"/>
        <v>0</v>
      </c>
      <c r="AN210" s="7">
        <f t="shared" ca="1" si="161"/>
        <v>0</v>
      </c>
      <c r="AO210" s="7">
        <f t="shared" ca="1" si="132"/>
        <v>0</v>
      </c>
      <c r="AP210" s="7">
        <f t="shared" ca="1" si="133"/>
        <v>0</v>
      </c>
      <c r="AQ210" s="7">
        <f t="shared" ca="1" si="162"/>
        <v>0</v>
      </c>
      <c r="AR210" s="143">
        <f t="shared" ca="1" si="155"/>
        <v>0</v>
      </c>
      <c r="AS210" s="167">
        <f t="shared" ca="1" si="163"/>
        <v>0</v>
      </c>
    </row>
    <row r="211" spans="1:45">
      <c r="A211" s="35">
        <f t="shared" si="156"/>
        <v>204</v>
      </c>
      <c r="B211" s="25">
        <f t="shared" si="157"/>
        <v>51135</v>
      </c>
      <c r="C211" s="34">
        <f t="shared" ca="1" si="124"/>
        <v>22</v>
      </c>
      <c r="D211" s="26">
        <f t="shared" ca="1" si="123"/>
        <v>72</v>
      </c>
      <c r="E211" s="35">
        <f t="shared" ca="1" si="125"/>
        <v>264</v>
      </c>
      <c r="F211" s="25">
        <f t="shared" ca="1" si="134"/>
        <v>48700</v>
      </c>
      <c r="G211" s="25">
        <f t="shared" ca="1" si="135"/>
        <v>48700</v>
      </c>
      <c r="H211" s="41">
        <f t="shared" ca="1" si="136"/>
        <v>0</v>
      </c>
      <c r="I211" s="41">
        <f t="shared" ca="1" si="137"/>
        <v>0</v>
      </c>
      <c r="J211" s="41">
        <f t="shared" ca="1" si="138"/>
        <v>0</v>
      </c>
      <c r="K211" s="41">
        <f t="shared" ca="1" si="139"/>
        <v>0</v>
      </c>
      <c r="L211" s="169">
        <f t="shared" si="126"/>
        <v>2.2920183178010545</v>
      </c>
      <c r="M211" s="101">
        <f t="shared" si="127"/>
        <v>2040</v>
      </c>
      <c r="N211" s="29">
        <f t="shared" ca="1" si="128"/>
        <v>0</v>
      </c>
      <c r="O211" s="109">
        <f t="shared" ca="1" si="129"/>
        <v>0</v>
      </c>
      <c r="P211" s="7">
        <f t="shared" ca="1" si="140"/>
        <v>0</v>
      </c>
      <c r="Q211" s="7">
        <f t="shared" ca="1" si="141"/>
        <v>0</v>
      </c>
      <c r="R211" s="30"/>
      <c r="S211" s="30"/>
      <c r="T211" s="30">
        <f t="shared" ca="1" si="142"/>
        <v>0</v>
      </c>
      <c r="U211" s="32">
        <f t="shared" ca="1" si="143"/>
        <v>0</v>
      </c>
      <c r="V211" s="32">
        <f t="shared" ca="1" si="144"/>
        <v>0</v>
      </c>
      <c r="W211" s="32">
        <f t="shared" ca="1" si="145"/>
        <v>0</v>
      </c>
      <c r="X211" s="32">
        <f t="shared" ca="1" si="146"/>
        <v>0</v>
      </c>
      <c r="Y211" s="7">
        <f t="shared" ca="1" si="147"/>
        <v>0</v>
      </c>
      <c r="Z211" s="7">
        <f t="shared" ca="1" si="148"/>
        <v>0</v>
      </c>
      <c r="AA211" s="133">
        <f t="shared" ca="1" si="149"/>
        <v>0</v>
      </c>
      <c r="AB211" s="52">
        <f t="shared" ca="1" si="150"/>
        <v>0</v>
      </c>
      <c r="AC211" s="53">
        <f t="shared" ca="1" si="151"/>
        <v>0</v>
      </c>
      <c r="AD211" s="52">
        <f t="shared" ca="1" si="158"/>
        <v>0</v>
      </c>
      <c r="AE211" s="54">
        <f t="shared" ca="1" si="159"/>
        <v>0</v>
      </c>
      <c r="AF211" s="7">
        <f t="shared" ca="1" si="152"/>
        <v>0</v>
      </c>
      <c r="AG211" s="7">
        <f t="shared" ca="1" si="153"/>
        <v>0</v>
      </c>
      <c r="AH211" s="48"/>
      <c r="AI211" s="30"/>
      <c r="AJ211" s="7">
        <f t="shared" ca="1" si="160"/>
        <v>0</v>
      </c>
      <c r="AK211" s="7">
        <f t="shared" ca="1" si="130"/>
        <v>0</v>
      </c>
      <c r="AL211" s="32">
        <f t="shared" ca="1" si="131"/>
        <v>0</v>
      </c>
      <c r="AM211" s="158">
        <f t="shared" ca="1" si="154"/>
        <v>0</v>
      </c>
      <c r="AN211" s="7">
        <f t="shared" ca="1" si="161"/>
        <v>0</v>
      </c>
      <c r="AO211" s="7">
        <f t="shared" ca="1" si="132"/>
        <v>0</v>
      </c>
      <c r="AP211" s="7">
        <f t="shared" ca="1" si="133"/>
        <v>0</v>
      </c>
      <c r="AQ211" s="7">
        <f t="shared" ca="1" si="162"/>
        <v>0</v>
      </c>
      <c r="AR211" s="143">
        <f t="shared" ca="1" si="155"/>
        <v>0</v>
      </c>
      <c r="AS211" s="167">
        <f t="shared" ca="1" si="163"/>
        <v>0</v>
      </c>
    </row>
    <row r="212" spans="1:45">
      <c r="A212" s="35">
        <f t="shared" si="156"/>
        <v>205</v>
      </c>
      <c r="B212" s="25">
        <f t="shared" si="157"/>
        <v>51166</v>
      </c>
      <c r="C212" s="34">
        <f t="shared" ca="1" si="124"/>
        <v>22</v>
      </c>
      <c r="D212" s="26">
        <f t="shared" ca="1" si="123"/>
        <v>72</v>
      </c>
      <c r="E212" s="35">
        <f t="shared" ca="1" si="125"/>
        <v>264</v>
      </c>
      <c r="F212" s="25">
        <f t="shared" ca="1" si="134"/>
        <v>48700</v>
      </c>
      <c r="G212" s="25">
        <f t="shared" ca="1" si="135"/>
        <v>48700</v>
      </c>
      <c r="H212" s="41">
        <f t="shared" ca="1" si="136"/>
        <v>0</v>
      </c>
      <c r="I212" s="41">
        <f t="shared" ca="1" si="137"/>
        <v>0</v>
      </c>
      <c r="J212" s="41">
        <f t="shared" ca="1" si="138"/>
        <v>0</v>
      </c>
      <c r="K212" s="41">
        <f t="shared" ca="1" si="139"/>
        <v>0</v>
      </c>
      <c r="L212" s="169">
        <f t="shared" si="126"/>
        <v>2.3013562841421655</v>
      </c>
      <c r="M212" s="101">
        <f t="shared" si="127"/>
        <v>2040</v>
      </c>
      <c r="N212" s="29">
        <f t="shared" ca="1" si="128"/>
        <v>0</v>
      </c>
      <c r="O212" s="109">
        <f t="shared" ca="1" si="129"/>
        <v>0</v>
      </c>
      <c r="P212" s="7">
        <f t="shared" ca="1" si="140"/>
        <v>0</v>
      </c>
      <c r="Q212" s="7">
        <f t="shared" ca="1" si="141"/>
        <v>0</v>
      </c>
      <c r="R212" s="30"/>
      <c r="S212" s="30"/>
      <c r="T212" s="30">
        <f t="shared" ca="1" si="142"/>
        <v>0</v>
      </c>
      <c r="U212" s="32">
        <f t="shared" ca="1" si="143"/>
        <v>0</v>
      </c>
      <c r="V212" s="32">
        <f t="shared" ca="1" si="144"/>
        <v>0</v>
      </c>
      <c r="W212" s="32">
        <f t="shared" ca="1" si="145"/>
        <v>0</v>
      </c>
      <c r="X212" s="32">
        <f t="shared" ca="1" si="146"/>
        <v>0</v>
      </c>
      <c r="Y212" s="7">
        <f t="shared" ca="1" si="147"/>
        <v>0</v>
      </c>
      <c r="Z212" s="7">
        <f t="shared" ca="1" si="148"/>
        <v>0</v>
      </c>
      <c r="AA212" s="133">
        <f t="shared" ca="1" si="149"/>
        <v>0</v>
      </c>
      <c r="AB212" s="52">
        <f t="shared" ca="1" si="150"/>
        <v>0</v>
      </c>
      <c r="AC212" s="53">
        <f t="shared" ca="1" si="151"/>
        <v>0</v>
      </c>
      <c r="AD212" s="52">
        <f t="shared" ca="1" si="158"/>
        <v>0</v>
      </c>
      <c r="AE212" s="54">
        <f t="shared" ca="1" si="159"/>
        <v>0</v>
      </c>
      <c r="AF212" s="7">
        <f t="shared" ca="1" si="152"/>
        <v>0</v>
      </c>
      <c r="AG212" s="7">
        <f t="shared" ca="1" si="153"/>
        <v>0</v>
      </c>
      <c r="AH212" s="48"/>
      <c r="AI212" s="30"/>
      <c r="AJ212" s="7">
        <f t="shared" ca="1" si="160"/>
        <v>0</v>
      </c>
      <c r="AK212" s="7">
        <f t="shared" ca="1" si="130"/>
        <v>0</v>
      </c>
      <c r="AL212" s="32">
        <f t="shared" ca="1" si="131"/>
        <v>0</v>
      </c>
      <c r="AM212" s="158">
        <f t="shared" ca="1" si="154"/>
        <v>0</v>
      </c>
      <c r="AN212" s="7">
        <f t="shared" ca="1" si="161"/>
        <v>0</v>
      </c>
      <c r="AO212" s="7">
        <f t="shared" ca="1" si="132"/>
        <v>0</v>
      </c>
      <c r="AP212" s="7">
        <f t="shared" ca="1" si="133"/>
        <v>0</v>
      </c>
      <c r="AQ212" s="7">
        <f t="shared" ca="1" si="162"/>
        <v>0</v>
      </c>
      <c r="AR212" s="143">
        <f t="shared" ca="1" si="155"/>
        <v>0</v>
      </c>
      <c r="AS212" s="167">
        <f t="shared" ca="1" si="163"/>
        <v>0</v>
      </c>
    </row>
    <row r="213" spans="1:45">
      <c r="A213" s="35">
        <f t="shared" si="156"/>
        <v>206</v>
      </c>
      <c r="B213" s="25">
        <f t="shared" si="157"/>
        <v>51195</v>
      </c>
      <c r="C213" s="34">
        <f t="shared" ca="1" si="124"/>
        <v>22</v>
      </c>
      <c r="D213" s="26">
        <f t="shared" ca="1" si="123"/>
        <v>72</v>
      </c>
      <c r="E213" s="35">
        <f t="shared" ca="1" si="125"/>
        <v>264</v>
      </c>
      <c r="F213" s="25">
        <f t="shared" ca="1" si="134"/>
        <v>48700</v>
      </c>
      <c r="G213" s="25">
        <f t="shared" ca="1" si="135"/>
        <v>48700</v>
      </c>
      <c r="H213" s="41">
        <f t="shared" ca="1" si="136"/>
        <v>0</v>
      </c>
      <c r="I213" s="41">
        <f t="shared" ca="1" si="137"/>
        <v>0</v>
      </c>
      <c r="J213" s="41">
        <f t="shared" ca="1" si="138"/>
        <v>0</v>
      </c>
      <c r="K213" s="41">
        <f t="shared" ca="1" si="139"/>
        <v>0</v>
      </c>
      <c r="L213" s="169">
        <f t="shared" si="126"/>
        <v>2.3107322945140378</v>
      </c>
      <c r="M213" s="101">
        <f t="shared" si="127"/>
        <v>2040</v>
      </c>
      <c r="N213" s="29">
        <f t="shared" ca="1" si="128"/>
        <v>0</v>
      </c>
      <c r="O213" s="109">
        <f t="shared" ca="1" si="129"/>
        <v>0</v>
      </c>
      <c r="P213" s="7">
        <f t="shared" ca="1" si="140"/>
        <v>0</v>
      </c>
      <c r="Q213" s="7">
        <f t="shared" ca="1" si="141"/>
        <v>0</v>
      </c>
      <c r="R213" s="30"/>
      <c r="S213" s="30"/>
      <c r="T213" s="30">
        <f t="shared" ca="1" si="142"/>
        <v>0</v>
      </c>
      <c r="U213" s="32">
        <f t="shared" ca="1" si="143"/>
        <v>0</v>
      </c>
      <c r="V213" s="32">
        <f t="shared" ca="1" si="144"/>
        <v>0</v>
      </c>
      <c r="W213" s="32">
        <f t="shared" ca="1" si="145"/>
        <v>0</v>
      </c>
      <c r="X213" s="32">
        <f t="shared" ca="1" si="146"/>
        <v>0</v>
      </c>
      <c r="Y213" s="7">
        <f t="shared" ca="1" si="147"/>
        <v>0</v>
      </c>
      <c r="Z213" s="7">
        <f t="shared" ca="1" si="148"/>
        <v>0</v>
      </c>
      <c r="AA213" s="133">
        <f t="shared" ca="1" si="149"/>
        <v>0</v>
      </c>
      <c r="AB213" s="52">
        <f t="shared" ca="1" si="150"/>
        <v>0</v>
      </c>
      <c r="AC213" s="53">
        <f t="shared" ca="1" si="151"/>
        <v>0</v>
      </c>
      <c r="AD213" s="52">
        <f t="shared" ca="1" si="158"/>
        <v>0</v>
      </c>
      <c r="AE213" s="54">
        <f t="shared" ca="1" si="159"/>
        <v>0</v>
      </c>
      <c r="AF213" s="7">
        <f t="shared" ca="1" si="152"/>
        <v>0</v>
      </c>
      <c r="AG213" s="7">
        <f t="shared" ca="1" si="153"/>
        <v>0</v>
      </c>
      <c r="AH213" s="48"/>
      <c r="AI213" s="30"/>
      <c r="AJ213" s="7">
        <f t="shared" ca="1" si="160"/>
        <v>0</v>
      </c>
      <c r="AK213" s="7">
        <f t="shared" ca="1" si="130"/>
        <v>0</v>
      </c>
      <c r="AL213" s="32">
        <f t="shared" ca="1" si="131"/>
        <v>0</v>
      </c>
      <c r="AM213" s="158">
        <f t="shared" ca="1" si="154"/>
        <v>0</v>
      </c>
      <c r="AN213" s="7">
        <f t="shared" ca="1" si="161"/>
        <v>0</v>
      </c>
      <c r="AO213" s="7">
        <f t="shared" ca="1" si="132"/>
        <v>0</v>
      </c>
      <c r="AP213" s="7">
        <f t="shared" ca="1" si="133"/>
        <v>0</v>
      </c>
      <c r="AQ213" s="7">
        <f t="shared" ca="1" si="162"/>
        <v>0</v>
      </c>
      <c r="AR213" s="143">
        <f t="shared" ca="1" si="155"/>
        <v>0</v>
      </c>
      <c r="AS213" s="167">
        <f t="shared" ca="1" si="163"/>
        <v>0</v>
      </c>
    </row>
    <row r="214" spans="1:45">
      <c r="A214" s="35">
        <f t="shared" si="156"/>
        <v>207</v>
      </c>
      <c r="B214" s="25">
        <f t="shared" si="157"/>
        <v>51226</v>
      </c>
      <c r="C214" s="34">
        <f t="shared" ca="1" si="124"/>
        <v>22</v>
      </c>
      <c r="D214" s="26">
        <f t="shared" ca="1" si="123"/>
        <v>72</v>
      </c>
      <c r="E214" s="35">
        <f t="shared" ca="1" si="125"/>
        <v>264</v>
      </c>
      <c r="F214" s="25">
        <f t="shared" ca="1" si="134"/>
        <v>48700</v>
      </c>
      <c r="G214" s="25">
        <f t="shared" ca="1" si="135"/>
        <v>48700</v>
      </c>
      <c r="H214" s="41">
        <f t="shared" ca="1" si="136"/>
        <v>0</v>
      </c>
      <c r="I214" s="41">
        <f t="shared" ca="1" si="137"/>
        <v>0</v>
      </c>
      <c r="J214" s="41">
        <f t="shared" ca="1" si="138"/>
        <v>0</v>
      </c>
      <c r="K214" s="41">
        <f t="shared" ca="1" si="139"/>
        <v>0</v>
      </c>
      <c r="L214" s="169">
        <f t="shared" si="126"/>
        <v>2.320146503912762</v>
      </c>
      <c r="M214" s="101">
        <f t="shared" si="127"/>
        <v>2040</v>
      </c>
      <c r="N214" s="29">
        <f t="shared" ca="1" si="128"/>
        <v>0</v>
      </c>
      <c r="O214" s="109">
        <f t="shared" ca="1" si="129"/>
        <v>0</v>
      </c>
      <c r="P214" s="7">
        <f t="shared" ca="1" si="140"/>
        <v>0</v>
      </c>
      <c r="Q214" s="7">
        <f t="shared" ca="1" si="141"/>
        <v>0</v>
      </c>
      <c r="R214" s="30"/>
      <c r="S214" s="30"/>
      <c r="T214" s="30">
        <f t="shared" ca="1" si="142"/>
        <v>0</v>
      </c>
      <c r="U214" s="32">
        <f t="shared" ca="1" si="143"/>
        <v>0</v>
      </c>
      <c r="V214" s="32">
        <f t="shared" ca="1" si="144"/>
        <v>0</v>
      </c>
      <c r="W214" s="32">
        <f t="shared" ca="1" si="145"/>
        <v>0</v>
      </c>
      <c r="X214" s="32">
        <f t="shared" ca="1" si="146"/>
        <v>0</v>
      </c>
      <c r="Y214" s="7">
        <f t="shared" ca="1" si="147"/>
        <v>0</v>
      </c>
      <c r="Z214" s="7">
        <f t="shared" ca="1" si="148"/>
        <v>0</v>
      </c>
      <c r="AA214" s="133">
        <f t="shared" ca="1" si="149"/>
        <v>0</v>
      </c>
      <c r="AB214" s="52">
        <f t="shared" ca="1" si="150"/>
        <v>0</v>
      </c>
      <c r="AC214" s="53">
        <f t="shared" ca="1" si="151"/>
        <v>0</v>
      </c>
      <c r="AD214" s="52">
        <f t="shared" ca="1" si="158"/>
        <v>0</v>
      </c>
      <c r="AE214" s="54">
        <f t="shared" ca="1" si="159"/>
        <v>0</v>
      </c>
      <c r="AF214" s="7">
        <f t="shared" ca="1" si="152"/>
        <v>0</v>
      </c>
      <c r="AG214" s="7">
        <f t="shared" ca="1" si="153"/>
        <v>0</v>
      </c>
      <c r="AH214" s="48"/>
      <c r="AI214" s="30"/>
      <c r="AJ214" s="7">
        <f t="shared" ca="1" si="160"/>
        <v>0</v>
      </c>
      <c r="AK214" s="7">
        <f t="shared" ca="1" si="130"/>
        <v>0</v>
      </c>
      <c r="AL214" s="32">
        <f t="shared" ca="1" si="131"/>
        <v>0</v>
      </c>
      <c r="AM214" s="158">
        <f t="shared" ca="1" si="154"/>
        <v>0</v>
      </c>
      <c r="AN214" s="7">
        <f t="shared" ca="1" si="161"/>
        <v>0</v>
      </c>
      <c r="AO214" s="7">
        <f t="shared" ca="1" si="132"/>
        <v>0</v>
      </c>
      <c r="AP214" s="7">
        <f t="shared" ca="1" si="133"/>
        <v>0</v>
      </c>
      <c r="AQ214" s="7">
        <f t="shared" ca="1" si="162"/>
        <v>0</v>
      </c>
      <c r="AR214" s="143">
        <f t="shared" ca="1" si="155"/>
        <v>0</v>
      </c>
      <c r="AS214" s="167">
        <f t="shared" ca="1" si="163"/>
        <v>0</v>
      </c>
    </row>
    <row r="215" spans="1:45">
      <c r="A215" s="35">
        <f t="shared" si="156"/>
        <v>208</v>
      </c>
      <c r="B215" s="25">
        <f t="shared" si="157"/>
        <v>51256</v>
      </c>
      <c r="C215" s="34">
        <f t="shared" ca="1" si="124"/>
        <v>22</v>
      </c>
      <c r="D215" s="26">
        <f t="shared" ca="1" si="123"/>
        <v>72</v>
      </c>
      <c r="E215" s="35">
        <f t="shared" ca="1" si="125"/>
        <v>264</v>
      </c>
      <c r="F215" s="25">
        <f t="shared" ca="1" si="134"/>
        <v>48700</v>
      </c>
      <c r="G215" s="25">
        <f t="shared" ca="1" si="135"/>
        <v>48700</v>
      </c>
      <c r="H215" s="41">
        <f t="shared" ca="1" si="136"/>
        <v>0</v>
      </c>
      <c r="I215" s="41">
        <f t="shared" ca="1" si="137"/>
        <v>0</v>
      </c>
      <c r="J215" s="41">
        <f t="shared" ca="1" si="138"/>
        <v>0</v>
      </c>
      <c r="K215" s="41">
        <f t="shared" ca="1" si="139"/>
        <v>0</v>
      </c>
      <c r="L215" s="169">
        <f t="shared" si="126"/>
        <v>2.3295990679659018</v>
      </c>
      <c r="M215" s="101">
        <f t="shared" si="127"/>
        <v>2041</v>
      </c>
      <c r="N215" s="29">
        <f t="shared" ca="1" si="128"/>
        <v>0</v>
      </c>
      <c r="O215" s="109">
        <f t="shared" ca="1" si="129"/>
        <v>0</v>
      </c>
      <c r="P215" s="7">
        <f t="shared" ca="1" si="140"/>
        <v>0</v>
      </c>
      <c r="Q215" s="7">
        <f t="shared" ca="1" si="141"/>
        <v>0</v>
      </c>
      <c r="R215" s="30"/>
      <c r="S215" s="30"/>
      <c r="T215" s="30">
        <f t="shared" ca="1" si="142"/>
        <v>0</v>
      </c>
      <c r="U215" s="32">
        <f t="shared" ca="1" si="143"/>
        <v>0</v>
      </c>
      <c r="V215" s="32">
        <f t="shared" ca="1" si="144"/>
        <v>0</v>
      </c>
      <c r="W215" s="32">
        <f t="shared" ca="1" si="145"/>
        <v>0</v>
      </c>
      <c r="X215" s="32">
        <f t="shared" ca="1" si="146"/>
        <v>0</v>
      </c>
      <c r="Y215" s="7">
        <f t="shared" ca="1" si="147"/>
        <v>0</v>
      </c>
      <c r="Z215" s="7">
        <f t="shared" ca="1" si="148"/>
        <v>0</v>
      </c>
      <c r="AA215" s="133">
        <f t="shared" ca="1" si="149"/>
        <v>0</v>
      </c>
      <c r="AB215" s="52">
        <f t="shared" ca="1" si="150"/>
        <v>0</v>
      </c>
      <c r="AC215" s="53">
        <f t="shared" ca="1" si="151"/>
        <v>0</v>
      </c>
      <c r="AD215" s="52">
        <f t="shared" ca="1" si="158"/>
        <v>0</v>
      </c>
      <c r="AE215" s="54">
        <f t="shared" ca="1" si="159"/>
        <v>0</v>
      </c>
      <c r="AF215" s="7">
        <f t="shared" ca="1" si="152"/>
        <v>0</v>
      </c>
      <c r="AG215" s="7">
        <f t="shared" ca="1" si="153"/>
        <v>0</v>
      </c>
      <c r="AH215" s="48"/>
      <c r="AI215" s="30"/>
      <c r="AJ215" s="7">
        <f t="shared" ca="1" si="160"/>
        <v>0</v>
      </c>
      <c r="AK215" s="7">
        <f t="shared" ca="1" si="130"/>
        <v>0</v>
      </c>
      <c r="AL215" s="32">
        <f t="shared" ca="1" si="131"/>
        <v>0</v>
      </c>
      <c r="AM215" s="158">
        <f t="shared" ca="1" si="154"/>
        <v>0</v>
      </c>
      <c r="AN215" s="7">
        <f t="shared" ca="1" si="161"/>
        <v>0</v>
      </c>
      <c r="AO215" s="7">
        <f t="shared" ca="1" si="132"/>
        <v>0</v>
      </c>
      <c r="AP215" s="7">
        <f t="shared" ca="1" si="133"/>
        <v>0</v>
      </c>
      <c r="AQ215" s="7">
        <f t="shared" ca="1" si="162"/>
        <v>0</v>
      </c>
      <c r="AR215" s="143">
        <f t="shared" ca="1" si="155"/>
        <v>0</v>
      </c>
      <c r="AS215" s="167">
        <f t="shared" ca="1" si="163"/>
        <v>0</v>
      </c>
    </row>
    <row r="216" spans="1:45">
      <c r="A216" s="35">
        <f t="shared" si="156"/>
        <v>209</v>
      </c>
      <c r="B216" s="25">
        <f t="shared" si="157"/>
        <v>51287</v>
      </c>
      <c r="C216" s="34">
        <f t="shared" ca="1" si="124"/>
        <v>22</v>
      </c>
      <c r="D216" s="26">
        <f t="shared" ca="1" si="123"/>
        <v>72</v>
      </c>
      <c r="E216" s="35">
        <f t="shared" ca="1" si="125"/>
        <v>264</v>
      </c>
      <c r="F216" s="25">
        <f t="shared" ca="1" si="134"/>
        <v>48700</v>
      </c>
      <c r="G216" s="25">
        <f t="shared" ca="1" si="135"/>
        <v>48700</v>
      </c>
      <c r="H216" s="41">
        <f t="shared" ca="1" si="136"/>
        <v>0</v>
      </c>
      <c r="I216" s="41">
        <f t="shared" ca="1" si="137"/>
        <v>0</v>
      </c>
      <c r="J216" s="41">
        <f t="shared" ca="1" si="138"/>
        <v>0</v>
      </c>
      <c r="K216" s="41">
        <f t="shared" ca="1" si="139"/>
        <v>0</v>
      </c>
      <c r="L216" s="169">
        <f t="shared" si="126"/>
        <v>2.3390901429350666</v>
      </c>
      <c r="M216" s="101">
        <f t="shared" si="127"/>
        <v>2041</v>
      </c>
      <c r="N216" s="29">
        <f t="shared" ca="1" si="128"/>
        <v>0</v>
      </c>
      <c r="O216" s="109">
        <f t="shared" ca="1" si="129"/>
        <v>0</v>
      </c>
      <c r="P216" s="7">
        <f t="shared" ca="1" si="140"/>
        <v>0</v>
      </c>
      <c r="Q216" s="7">
        <f t="shared" ca="1" si="141"/>
        <v>0</v>
      </c>
      <c r="R216" s="30"/>
      <c r="S216" s="30"/>
      <c r="T216" s="30">
        <f t="shared" ca="1" si="142"/>
        <v>0</v>
      </c>
      <c r="U216" s="32">
        <f t="shared" ca="1" si="143"/>
        <v>0</v>
      </c>
      <c r="V216" s="32">
        <f t="shared" ca="1" si="144"/>
        <v>0</v>
      </c>
      <c r="W216" s="32">
        <f t="shared" ca="1" si="145"/>
        <v>0</v>
      </c>
      <c r="X216" s="32">
        <f t="shared" ca="1" si="146"/>
        <v>0</v>
      </c>
      <c r="Y216" s="7">
        <f t="shared" ca="1" si="147"/>
        <v>0</v>
      </c>
      <c r="Z216" s="7">
        <f t="shared" ca="1" si="148"/>
        <v>0</v>
      </c>
      <c r="AA216" s="133">
        <f t="shared" ca="1" si="149"/>
        <v>0</v>
      </c>
      <c r="AB216" s="52">
        <f t="shared" ca="1" si="150"/>
        <v>0</v>
      </c>
      <c r="AC216" s="53">
        <f t="shared" ca="1" si="151"/>
        <v>0</v>
      </c>
      <c r="AD216" s="52">
        <f t="shared" ca="1" si="158"/>
        <v>0</v>
      </c>
      <c r="AE216" s="54">
        <f t="shared" ca="1" si="159"/>
        <v>0</v>
      </c>
      <c r="AF216" s="7">
        <f t="shared" ca="1" si="152"/>
        <v>0</v>
      </c>
      <c r="AG216" s="7">
        <f t="shared" ca="1" si="153"/>
        <v>0</v>
      </c>
      <c r="AH216" s="48"/>
      <c r="AI216" s="30"/>
      <c r="AJ216" s="7">
        <f t="shared" ca="1" si="160"/>
        <v>0</v>
      </c>
      <c r="AK216" s="7">
        <f t="shared" ca="1" si="130"/>
        <v>0</v>
      </c>
      <c r="AL216" s="32">
        <f t="shared" ca="1" si="131"/>
        <v>0</v>
      </c>
      <c r="AM216" s="158">
        <f t="shared" ca="1" si="154"/>
        <v>0</v>
      </c>
      <c r="AN216" s="7">
        <f t="shared" ca="1" si="161"/>
        <v>0</v>
      </c>
      <c r="AO216" s="7">
        <f t="shared" ca="1" si="132"/>
        <v>0</v>
      </c>
      <c r="AP216" s="7">
        <f t="shared" ca="1" si="133"/>
        <v>0</v>
      </c>
      <c r="AQ216" s="7">
        <f t="shared" ca="1" si="162"/>
        <v>0</v>
      </c>
      <c r="AR216" s="143">
        <f t="shared" ca="1" si="155"/>
        <v>0</v>
      </c>
      <c r="AS216" s="167">
        <f t="shared" ca="1" si="163"/>
        <v>0</v>
      </c>
    </row>
    <row r="217" spans="1:45">
      <c r="A217" s="35">
        <f t="shared" si="156"/>
        <v>210</v>
      </c>
      <c r="B217" s="25">
        <f t="shared" si="157"/>
        <v>51317</v>
      </c>
      <c r="C217" s="34">
        <f t="shared" ca="1" si="124"/>
        <v>22</v>
      </c>
      <c r="D217" s="26">
        <f t="shared" ca="1" si="123"/>
        <v>72</v>
      </c>
      <c r="E217" s="35">
        <f t="shared" ca="1" si="125"/>
        <v>264</v>
      </c>
      <c r="F217" s="25">
        <f t="shared" ca="1" si="134"/>
        <v>48700</v>
      </c>
      <c r="G217" s="25">
        <f t="shared" ca="1" si="135"/>
        <v>48700</v>
      </c>
      <c r="H217" s="41">
        <f t="shared" ca="1" si="136"/>
        <v>0</v>
      </c>
      <c r="I217" s="41">
        <f t="shared" ca="1" si="137"/>
        <v>0</v>
      </c>
      <c r="J217" s="41">
        <f t="shared" ca="1" si="138"/>
        <v>0</v>
      </c>
      <c r="K217" s="41">
        <f t="shared" ca="1" si="139"/>
        <v>0</v>
      </c>
      <c r="L217" s="169">
        <f t="shared" si="126"/>
        <v>2.3486198857184957</v>
      </c>
      <c r="M217" s="101">
        <f t="shared" si="127"/>
        <v>2041</v>
      </c>
      <c r="N217" s="29">
        <f t="shared" ca="1" si="128"/>
        <v>0</v>
      </c>
      <c r="O217" s="109">
        <f t="shared" ca="1" si="129"/>
        <v>0</v>
      </c>
      <c r="P217" s="7">
        <f t="shared" ca="1" si="140"/>
        <v>0</v>
      </c>
      <c r="Q217" s="7">
        <f t="shared" ca="1" si="141"/>
        <v>0</v>
      </c>
      <c r="R217" s="30"/>
      <c r="S217" s="30"/>
      <c r="T217" s="30">
        <f t="shared" ca="1" si="142"/>
        <v>0</v>
      </c>
      <c r="U217" s="32">
        <f t="shared" ca="1" si="143"/>
        <v>0</v>
      </c>
      <c r="V217" s="32">
        <f t="shared" ca="1" si="144"/>
        <v>0</v>
      </c>
      <c r="W217" s="32">
        <f t="shared" ca="1" si="145"/>
        <v>0</v>
      </c>
      <c r="X217" s="32">
        <f t="shared" ca="1" si="146"/>
        <v>0</v>
      </c>
      <c r="Y217" s="7">
        <f t="shared" ca="1" si="147"/>
        <v>0</v>
      </c>
      <c r="Z217" s="7">
        <f t="shared" ca="1" si="148"/>
        <v>0</v>
      </c>
      <c r="AA217" s="133">
        <f t="shared" ca="1" si="149"/>
        <v>0</v>
      </c>
      <c r="AB217" s="52">
        <f t="shared" ca="1" si="150"/>
        <v>0</v>
      </c>
      <c r="AC217" s="53">
        <f t="shared" ca="1" si="151"/>
        <v>0</v>
      </c>
      <c r="AD217" s="52">
        <f t="shared" ca="1" si="158"/>
        <v>0</v>
      </c>
      <c r="AE217" s="54">
        <f t="shared" ca="1" si="159"/>
        <v>0</v>
      </c>
      <c r="AF217" s="7">
        <f t="shared" ca="1" si="152"/>
        <v>0</v>
      </c>
      <c r="AG217" s="7">
        <f t="shared" ca="1" si="153"/>
        <v>0</v>
      </c>
      <c r="AH217" s="48"/>
      <c r="AI217" s="30"/>
      <c r="AJ217" s="7">
        <f t="shared" ca="1" si="160"/>
        <v>0</v>
      </c>
      <c r="AK217" s="7">
        <f t="shared" ca="1" si="130"/>
        <v>0</v>
      </c>
      <c r="AL217" s="32">
        <f t="shared" ca="1" si="131"/>
        <v>0</v>
      </c>
      <c r="AM217" s="158">
        <f t="shared" ca="1" si="154"/>
        <v>0</v>
      </c>
      <c r="AN217" s="7">
        <f t="shared" ca="1" si="161"/>
        <v>0</v>
      </c>
      <c r="AO217" s="7">
        <f t="shared" ca="1" si="132"/>
        <v>0</v>
      </c>
      <c r="AP217" s="7">
        <f t="shared" ca="1" si="133"/>
        <v>0</v>
      </c>
      <c r="AQ217" s="7">
        <f t="shared" ca="1" si="162"/>
        <v>0</v>
      </c>
      <c r="AR217" s="143">
        <f t="shared" ca="1" si="155"/>
        <v>0</v>
      </c>
      <c r="AS217" s="167">
        <f t="shared" ca="1" si="163"/>
        <v>0</v>
      </c>
    </row>
    <row r="218" spans="1:45">
      <c r="A218" s="35">
        <f t="shared" si="156"/>
        <v>211</v>
      </c>
      <c r="B218" s="25">
        <f t="shared" si="157"/>
        <v>51348</v>
      </c>
      <c r="C218" s="34">
        <f t="shared" ca="1" si="124"/>
        <v>22</v>
      </c>
      <c r="D218" s="26">
        <f t="shared" ca="1" si="123"/>
        <v>72</v>
      </c>
      <c r="E218" s="35">
        <f t="shared" ca="1" si="125"/>
        <v>264</v>
      </c>
      <c r="F218" s="25">
        <f t="shared" ca="1" si="134"/>
        <v>48700</v>
      </c>
      <c r="G218" s="25">
        <f t="shared" ca="1" si="135"/>
        <v>48700</v>
      </c>
      <c r="H218" s="41">
        <f t="shared" ca="1" si="136"/>
        <v>0</v>
      </c>
      <c r="I218" s="41">
        <f t="shared" ca="1" si="137"/>
        <v>0</v>
      </c>
      <c r="J218" s="41">
        <f t="shared" ca="1" si="138"/>
        <v>0</v>
      </c>
      <c r="K218" s="41">
        <f t="shared" ca="1" si="139"/>
        <v>0</v>
      </c>
      <c r="L218" s="169">
        <f t="shared" si="126"/>
        <v>2.3581884538536508</v>
      </c>
      <c r="M218" s="101">
        <f t="shared" si="127"/>
        <v>2041</v>
      </c>
      <c r="N218" s="29">
        <f t="shared" ca="1" si="128"/>
        <v>0</v>
      </c>
      <c r="O218" s="109">
        <f t="shared" ca="1" si="129"/>
        <v>0</v>
      </c>
      <c r="P218" s="7">
        <f t="shared" ca="1" si="140"/>
        <v>0</v>
      </c>
      <c r="Q218" s="7">
        <f t="shared" ca="1" si="141"/>
        <v>0</v>
      </c>
      <c r="R218" s="30"/>
      <c r="S218" s="30"/>
      <c r="T218" s="30">
        <f t="shared" ca="1" si="142"/>
        <v>0</v>
      </c>
      <c r="U218" s="32">
        <f t="shared" ca="1" si="143"/>
        <v>0</v>
      </c>
      <c r="V218" s="32">
        <f t="shared" ca="1" si="144"/>
        <v>0</v>
      </c>
      <c r="W218" s="32">
        <f t="shared" ca="1" si="145"/>
        <v>0</v>
      </c>
      <c r="X218" s="32">
        <f t="shared" ca="1" si="146"/>
        <v>0</v>
      </c>
      <c r="Y218" s="7">
        <f t="shared" ca="1" si="147"/>
        <v>0</v>
      </c>
      <c r="Z218" s="7">
        <f t="shared" ca="1" si="148"/>
        <v>0</v>
      </c>
      <c r="AA218" s="133">
        <f t="shared" ca="1" si="149"/>
        <v>0</v>
      </c>
      <c r="AB218" s="52">
        <f t="shared" ca="1" si="150"/>
        <v>0</v>
      </c>
      <c r="AC218" s="53">
        <f t="shared" ca="1" si="151"/>
        <v>0</v>
      </c>
      <c r="AD218" s="52">
        <f t="shared" ca="1" si="158"/>
        <v>0</v>
      </c>
      <c r="AE218" s="54">
        <f t="shared" ca="1" si="159"/>
        <v>0</v>
      </c>
      <c r="AF218" s="7">
        <f t="shared" ca="1" si="152"/>
        <v>0</v>
      </c>
      <c r="AG218" s="7">
        <f t="shared" ca="1" si="153"/>
        <v>0</v>
      </c>
      <c r="AH218" s="48"/>
      <c r="AI218" s="30"/>
      <c r="AJ218" s="7">
        <f t="shared" ca="1" si="160"/>
        <v>0</v>
      </c>
      <c r="AK218" s="7">
        <f t="shared" ca="1" si="130"/>
        <v>0</v>
      </c>
      <c r="AL218" s="32">
        <f t="shared" ca="1" si="131"/>
        <v>0</v>
      </c>
      <c r="AM218" s="158">
        <f t="shared" ca="1" si="154"/>
        <v>0</v>
      </c>
      <c r="AN218" s="7">
        <f t="shared" ca="1" si="161"/>
        <v>0</v>
      </c>
      <c r="AO218" s="7">
        <f t="shared" ca="1" si="132"/>
        <v>0</v>
      </c>
      <c r="AP218" s="7">
        <f t="shared" ca="1" si="133"/>
        <v>0</v>
      </c>
      <c r="AQ218" s="7">
        <f t="shared" ca="1" si="162"/>
        <v>0</v>
      </c>
      <c r="AR218" s="143">
        <f t="shared" ca="1" si="155"/>
        <v>0</v>
      </c>
      <c r="AS218" s="167">
        <f t="shared" ca="1" si="163"/>
        <v>0</v>
      </c>
    </row>
    <row r="219" spans="1:45">
      <c r="A219" s="35">
        <f t="shared" si="156"/>
        <v>212</v>
      </c>
      <c r="B219" s="25">
        <f t="shared" si="157"/>
        <v>51379</v>
      </c>
      <c r="C219" s="34">
        <f t="shared" ca="1" si="124"/>
        <v>22</v>
      </c>
      <c r="D219" s="26">
        <f t="shared" ca="1" si="123"/>
        <v>72</v>
      </c>
      <c r="E219" s="35">
        <f t="shared" ca="1" si="125"/>
        <v>264</v>
      </c>
      <c r="F219" s="25">
        <f t="shared" ca="1" si="134"/>
        <v>48700</v>
      </c>
      <c r="G219" s="25">
        <f t="shared" ca="1" si="135"/>
        <v>48700</v>
      </c>
      <c r="H219" s="41">
        <f t="shared" ca="1" si="136"/>
        <v>0</v>
      </c>
      <c r="I219" s="41">
        <f t="shared" ca="1" si="137"/>
        <v>0</v>
      </c>
      <c r="J219" s="41">
        <f t="shared" ca="1" si="138"/>
        <v>0</v>
      </c>
      <c r="K219" s="41">
        <f t="shared" ca="1" si="139"/>
        <v>0</v>
      </c>
      <c r="L219" s="169">
        <f t="shared" si="126"/>
        <v>2.3677960055198208</v>
      </c>
      <c r="M219" s="101">
        <f t="shared" si="127"/>
        <v>2041</v>
      </c>
      <c r="N219" s="29">
        <f t="shared" ca="1" si="128"/>
        <v>0</v>
      </c>
      <c r="O219" s="109">
        <f t="shared" ca="1" si="129"/>
        <v>0</v>
      </c>
      <c r="P219" s="7">
        <f t="shared" ca="1" si="140"/>
        <v>0</v>
      </c>
      <c r="Q219" s="7">
        <f t="shared" ca="1" si="141"/>
        <v>0</v>
      </c>
      <c r="R219" s="30"/>
      <c r="S219" s="30"/>
      <c r="T219" s="30">
        <f t="shared" ca="1" si="142"/>
        <v>0</v>
      </c>
      <c r="U219" s="32">
        <f t="shared" ca="1" si="143"/>
        <v>0</v>
      </c>
      <c r="V219" s="32">
        <f t="shared" ca="1" si="144"/>
        <v>0</v>
      </c>
      <c r="W219" s="32">
        <f t="shared" ca="1" si="145"/>
        <v>0</v>
      </c>
      <c r="X219" s="32">
        <f t="shared" ca="1" si="146"/>
        <v>0</v>
      </c>
      <c r="Y219" s="7">
        <f t="shared" ca="1" si="147"/>
        <v>0</v>
      </c>
      <c r="Z219" s="7">
        <f t="shared" ca="1" si="148"/>
        <v>0</v>
      </c>
      <c r="AA219" s="133">
        <f t="shared" ca="1" si="149"/>
        <v>0</v>
      </c>
      <c r="AB219" s="52">
        <f t="shared" ca="1" si="150"/>
        <v>0</v>
      </c>
      <c r="AC219" s="53">
        <f t="shared" ca="1" si="151"/>
        <v>0</v>
      </c>
      <c r="AD219" s="52">
        <f t="shared" ca="1" si="158"/>
        <v>0</v>
      </c>
      <c r="AE219" s="54">
        <f t="shared" ca="1" si="159"/>
        <v>0</v>
      </c>
      <c r="AF219" s="7">
        <f t="shared" ca="1" si="152"/>
        <v>0</v>
      </c>
      <c r="AG219" s="7">
        <f t="shared" ca="1" si="153"/>
        <v>0</v>
      </c>
      <c r="AH219" s="48"/>
      <c r="AI219" s="30"/>
      <c r="AJ219" s="7">
        <f t="shared" ca="1" si="160"/>
        <v>0</v>
      </c>
      <c r="AK219" s="7">
        <f t="shared" ca="1" si="130"/>
        <v>0</v>
      </c>
      <c r="AL219" s="32">
        <f t="shared" ca="1" si="131"/>
        <v>0</v>
      </c>
      <c r="AM219" s="158">
        <f t="shared" ca="1" si="154"/>
        <v>0</v>
      </c>
      <c r="AN219" s="7">
        <f t="shared" ca="1" si="161"/>
        <v>0</v>
      </c>
      <c r="AO219" s="7">
        <f t="shared" ca="1" si="132"/>
        <v>0</v>
      </c>
      <c r="AP219" s="7">
        <f t="shared" ca="1" si="133"/>
        <v>0</v>
      </c>
      <c r="AQ219" s="7">
        <f t="shared" ca="1" si="162"/>
        <v>0</v>
      </c>
      <c r="AR219" s="143">
        <f t="shared" ca="1" si="155"/>
        <v>0</v>
      </c>
      <c r="AS219" s="167">
        <f t="shared" ca="1" si="163"/>
        <v>0</v>
      </c>
    </row>
    <row r="220" spans="1:45">
      <c r="A220" s="35">
        <f t="shared" si="156"/>
        <v>213</v>
      </c>
      <c r="B220" s="25">
        <f t="shared" si="157"/>
        <v>51409</v>
      </c>
      <c r="C220" s="34">
        <f t="shared" ca="1" si="124"/>
        <v>22</v>
      </c>
      <c r="D220" s="26">
        <f t="shared" ca="1" si="123"/>
        <v>72</v>
      </c>
      <c r="E220" s="35">
        <f t="shared" ca="1" si="125"/>
        <v>264</v>
      </c>
      <c r="F220" s="25">
        <f t="shared" ca="1" si="134"/>
        <v>48700</v>
      </c>
      <c r="G220" s="25">
        <f t="shared" ca="1" si="135"/>
        <v>48700</v>
      </c>
      <c r="H220" s="41">
        <f t="shared" ca="1" si="136"/>
        <v>0</v>
      </c>
      <c r="I220" s="41">
        <f t="shared" ca="1" si="137"/>
        <v>0</v>
      </c>
      <c r="J220" s="41">
        <f t="shared" ca="1" si="138"/>
        <v>0</v>
      </c>
      <c r="K220" s="41">
        <f t="shared" ca="1" si="139"/>
        <v>0</v>
      </c>
      <c r="L220" s="169">
        <f t="shared" si="126"/>
        <v>2.3774426995407367</v>
      </c>
      <c r="M220" s="101">
        <f t="shared" si="127"/>
        <v>2041</v>
      </c>
      <c r="N220" s="29">
        <f t="shared" ca="1" si="128"/>
        <v>0</v>
      </c>
      <c r="O220" s="109">
        <f t="shared" ca="1" si="129"/>
        <v>0</v>
      </c>
      <c r="P220" s="7">
        <f t="shared" ca="1" si="140"/>
        <v>0</v>
      </c>
      <c r="Q220" s="7">
        <f t="shared" ca="1" si="141"/>
        <v>0</v>
      </c>
      <c r="R220" s="30"/>
      <c r="S220" s="30"/>
      <c r="T220" s="30">
        <f t="shared" ca="1" si="142"/>
        <v>0</v>
      </c>
      <c r="U220" s="32">
        <f t="shared" ca="1" si="143"/>
        <v>0</v>
      </c>
      <c r="V220" s="32">
        <f t="shared" ca="1" si="144"/>
        <v>0</v>
      </c>
      <c r="W220" s="32">
        <f t="shared" ca="1" si="145"/>
        <v>0</v>
      </c>
      <c r="X220" s="32">
        <f t="shared" ca="1" si="146"/>
        <v>0</v>
      </c>
      <c r="Y220" s="7">
        <f t="shared" ca="1" si="147"/>
        <v>0</v>
      </c>
      <c r="Z220" s="7">
        <f t="shared" ca="1" si="148"/>
        <v>0</v>
      </c>
      <c r="AA220" s="133">
        <f t="shared" ca="1" si="149"/>
        <v>0</v>
      </c>
      <c r="AB220" s="52">
        <f t="shared" ca="1" si="150"/>
        <v>0</v>
      </c>
      <c r="AC220" s="53">
        <f t="shared" ca="1" si="151"/>
        <v>0</v>
      </c>
      <c r="AD220" s="52">
        <f t="shared" ca="1" si="158"/>
        <v>0</v>
      </c>
      <c r="AE220" s="54">
        <f t="shared" ca="1" si="159"/>
        <v>0</v>
      </c>
      <c r="AF220" s="7">
        <f t="shared" ca="1" si="152"/>
        <v>0</v>
      </c>
      <c r="AG220" s="7">
        <f t="shared" ca="1" si="153"/>
        <v>0</v>
      </c>
      <c r="AH220" s="48"/>
      <c r="AI220" s="30"/>
      <c r="AJ220" s="7">
        <f t="shared" ca="1" si="160"/>
        <v>0</v>
      </c>
      <c r="AK220" s="7">
        <f t="shared" ca="1" si="130"/>
        <v>0</v>
      </c>
      <c r="AL220" s="32">
        <f t="shared" ca="1" si="131"/>
        <v>0</v>
      </c>
      <c r="AM220" s="158">
        <f t="shared" ca="1" si="154"/>
        <v>0</v>
      </c>
      <c r="AN220" s="7">
        <f t="shared" ca="1" si="161"/>
        <v>0</v>
      </c>
      <c r="AO220" s="7">
        <f t="shared" ca="1" si="132"/>
        <v>0</v>
      </c>
      <c r="AP220" s="7">
        <f t="shared" ca="1" si="133"/>
        <v>0</v>
      </c>
      <c r="AQ220" s="7">
        <f t="shared" ca="1" si="162"/>
        <v>0</v>
      </c>
      <c r="AR220" s="143">
        <f t="shared" ca="1" si="155"/>
        <v>0</v>
      </c>
      <c r="AS220" s="167">
        <f t="shared" ca="1" si="163"/>
        <v>0</v>
      </c>
    </row>
    <row r="221" spans="1:45">
      <c r="A221" s="35">
        <f t="shared" si="156"/>
        <v>214</v>
      </c>
      <c r="B221" s="25">
        <f t="shared" si="157"/>
        <v>51440</v>
      </c>
      <c r="C221" s="34">
        <f t="shared" ca="1" si="124"/>
        <v>22</v>
      </c>
      <c r="D221" s="26">
        <f t="shared" ca="1" si="123"/>
        <v>72</v>
      </c>
      <c r="E221" s="35">
        <f t="shared" ca="1" si="125"/>
        <v>264</v>
      </c>
      <c r="F221" s="25">
        <f t="shared" ca="1" si="134"/>
        <v>48700</v>
      </c>
      <c r="G221" s="25">
        <f t="shared" ca="1" si="135"/>
        <v>48700</v>
      </c>
      <c r="H221" s="41">
        <f t="shared" ca="1" si="136"/>
        <v>0</v>
      </c>
      <c r="I221" s="41">
        <f t="shared" ca="1" si="137"/>
        <v>0</v>
      </c>
      <c r="J221" s="41">
        <f t="shared" ca="1" si="138"/>
        <v>0</v>
      </c>
      <c r="K221" s="41">
        <f t="shared" ca="1" si="139"/>
        <v>0</v>
      </c>
      <c r="L221" s="169">
        <f t="shared" si="126"/>
        <v>2.3871286953871969</v>
      </c>
      <c r="M221" s="101">
        <f t="shared" si="127"/>
        <v>2041</v>
      </c>
      <c r="N221" s="29">
        <f t="shared" ca="1" si="128"/>
        <v>0</v>
      </c>
      <c r="O221" s="109">
        <f t="shared" ca="1" si="129"/>
        <v>0</v>
      </c>
      <c r="P221" s="7">
        <f t="shared" ca="1" si="140"/>
        <v>0</v>
      </c>
      <c r="Q221" s="7">
        <f t="shared" ca="1" si="141"/>
        <v>0</v>
      </c>
      <c r="R221" s="30"/>
      <c r="S221" s="30"/>
      <c r="T221" s="30">
        <f t="shared" ca="1" si="142"/>
        <v>0</v>
      </c>
      <c r="U221" s="32">
        <f t="shared" ca="1" si="143"/>
        <v>0</v>
      </c>
      <c r="V221" s="32">
        <f t="shared" ca="1" si="144"/>
        <v>0</v>
      </c>
      <c r="W221" s="32">
        <f t="shared" ca="1" si="145"/>
        <v>0</v>
      </c>
      <c r="X221" s="32">
        <f t="shared" ca="1" si="146"/>
        <v>0</v>
      </c>
      <c r="Y221" s="7">
        <f t="shared" ca="1" si="147"/>
        <v>0</v>
      </c>
      <c r="Z221" s="7">
        <f t="shared" ca="1" si="148"/>
        <v>0</v>
      </c>
      <c r="AA221" s="133">
        <f t="shared" ca="1" si="149"/>
        <v>0</v>
      </c>
      <c r="AB221" s="52">
        <f t="shared" ca="1" si="150"/>
        <v>0</v>
      </c>
      <c r="AC221" s="53">
        <f t="shared" ca="1" si="151"/>
        <v>0</v>
      </c>
      <c r="AD221" s="52">
        <f t="shared" ca="1" si="158"/>
        <v>0</v>
      </c>
      <c r="AE221" s="54">
        <f t="shared" ca="1" si="159"/>
        <v>0</v>
      </c>
      <c r="AF221" s="7">
        <f t="shared" ca="1" si="152"/>
        <v>0</v>
      </c>
      <c r="AG221" s="7">
        <f t="shared" ca="1" si="153"/>
        <v>0</v>
      </c>
      <c r="AH221" s="48"/>
      <c r="AI221" s="30"/>
      <c r="AJ221" s="7">
        <f t="shared" ca="1" si="160"/>
        <v>0</v>
      </c>
      <c r="AK221" s="7">
        <f t="shared" ca="1" si="130"/>
        <v>0</v>
      </c>
      <c r="AL221" s="32">
        <f t="shared" ca="1" si="131"/>
        <v>0</v>
      </c>
      <c r="AM221" s="158">
        <f t="shared" ca="1" si="154"/>
        <v>0</v>
      </c>
      <c r="AN221" s="7">
        <f t="shared" ca="1" si="161"/>
        <v>0</v>
      </c>
      <c r="AO221" s="7">
        <f t="shared" ca="1" si="132"/>
        <v>0</v>
      </c>
      <c r="AP221" s="7">
        <f t="shared" ca="1" si="133"/>
        <v>0</v>
      </c>
      <c r="AQ221" s="7">
        <f t="shared" ca="1" si="162"/>
        <v>0</v>
      </c>
      <c r="AR221" s="143">
        <f t="shared" ca="1" si="155"/>
        <v>0</v>
      </c>
      <c r="AS221" s="167">
        <f t="shared" ca="1" si="163"/>
        <v>0</v>
      </c>
    </row>
    <row r="222" spans="1:45">
      <c r="A222" s="35">
        <f t="shared" si="156"/>
        <v>215</v>
      </c>
      <c r="B222" s="25">
        <f t="shared" si="157"/>
        <v>51470</v>
      </c>
      <c r="C222" s="34">
        <f t="shared" ca="1" si="124"/>
        <v>22</v>
      </c>
      <c r="D222" s="26">
        <f t="shared" ca="1" si="123"/>
        <v>72</v>
      </c>
      <c r="E222" s="35">
        <f t="shared" ca="1" si="125"/>
        <v>264</v>
      </c>
      <c r="F222" s="25">
        <f t="shared" ca="1" si="134"/>
        <v>48700</v>
      </c>
      <c r="G222" s="25">
        <f t="shared" ca="1" si="135"/>
        <v>48700</v>
      </c>
      <c r="H222" s="41">
        <f t="shared" ca="1" si="136"/>
        <v>0</v>
      </c>
      <c r="I222" s="41">
        <f t="shared" ca="1" si="137"/>
        <v>0</v>
      </c>
      <c r="J222" s="41">
        <f t="shared" ca="1" si="138"/>
        <v>0</v>
      </c>
      <c r="K222" s="41">
        <f t="shared" ca="1" si="139"/>
        <v>0</v>
      </c>
      <c r="L222" s="169">
        <f t="shared" si="126"/>
        <v>2.3968541531797034</v>
      </c>
      <c r="M222" s="101">
        <f t="shared" si="127"/>
        <v>2041</v>
      </c>
      <c r="N222" s="29">
        <f t="shared" ca="1" si="128"/>
        <v>0</v>
      </c>
      <c r="O222" s="109">
        <f t="shared" ca="1" si="129"/>
        <v>0</v>
      </c>
      <c r="P222" s="7">
        <f t="shared" ca="1" si="140"/>
        <v>0</v>
      </c>
      <c r="Q222" s="7">
        <f t="shared" ca="1" si="141"/>
        <v>0</v>
      </c>
      <c r="R222" s="30"/>
      <c r="S222" s="30"/>
      <c r="T222" s="30">
        <f t="shared" ca="1" si="142"/>
        <v>0</v>
      </c>
      <c r="U222" s="32">
        <f t="shared" ca="1" si="143"/>
        <v>0</v>
      </c>
      <c r="V222" s="32">
        <f t="shared" ca="1" si="144"/>
        <v>0</v>
      </c>
      <c r="W222" s="32">
        <f t="shared" ca="1" si="145"/>
        <v>0</v>
      </c>
      <c r="X222" s="32">
        <f t="shared" ca="1" si="146"/>
        <v>0</v>
      </c>
      <c r="Y222" s="7">
        <f t="shared" ca="1" si="147"/>
        <v>0</v>
      </c>
      <c r="Z222" s="7">
        <f t="shared" ca="1" si="148"/>
        <v>0</v>
      </c>
      <c r="AA222" s="133">
        <f t="shared" ca="1" si="149"/>
        <v>0</v>
      </c>
      <c r="AB222" s="52">
        <f t="shared" ca="1" si="150"/>
        <v>0</v>
      </c>
      <c r="AC222" s="53">
        <f t="shared" ca="1" si="151"/>
        <v>0</v>
      </c>
      <c r="AD222" s="52">
        <f t="shared" ca="1" si="158"/>
        <v>0</v>
      </c>
      <c r="AE222" s="54">
        <f t="shared" ca="1" si="159"/>
        <v>0</v>
      </c>
      <c r="AF222" s="7">
        <f t="shared" ca="1" si="152"/>
        <v>0</v>
      </c>
      <c r="AG222" s="7">
        <f t="shared" ca="1" si="153"/>
        <v>0</v>
      </c>
      <c r="AH222" s="48"/>
      <c r="AI222" s="30"/>
      <c r="AJ222" s="7">
        <f t="shared" ca="1" si="160"/>
        <v>0</v>
      </c>
      <c r="AK222" s="7">
        <f t="shared" ca="1" si="130"/>
        <v>0</v>
      </c>
      <c r="AL222" s="32">
        <f t="shared" ca="1" si="131"/>
        <v>0</v>
      </c>
      <c r="AM222" s="158">
        <f t="shared" ca="1" si="154"/>
        <v>0</v>
      </c>
      <c r="AN222" s="7">
        <f t="shared" ca="1" si="161"/>
        <v>0</v>
      </c>
      <c r="AO222" s="7">
        <f t="shared" ca="1" si="132"/>
        <v>0</v>
      </c>
      <c r="AP222" s="7">
        <f t="shared" ca="1" si="133"/>
        <v>0</v>
      </c>
      <c r="AQ222" s="7">
        <f t="shared" ca="1" si="162"/>
        <v>0</v>
      </c>
      <c r="AR222" s="143">
        <f t="shared" ca="1" si="155"/>
        <v>0</v>
      </c>
      <c r="AS222" s="167">
        <f t="shared" ca="1" si="163"/>
        <v>0</v>
      </c>
    </row>
    <row r="223" spans="1:45">
      <c r="A223" s="35">
        <f t="shared" si="156"/>
        <v>216</v>
      </c>
      <c r="B223" s="25">
        <f t="shared" si="157"/>
        <v>51501</v>
      </c>
      <c r="C223" s="34">
        <f t="shared" ca="1" si="124"/>
        <v>22</v>
      </c>
      <c r="D223" s="26">
        <f t="shared" ca="1" si="123"/>
        <v>72</v>
      </c>
      <c r="E223" s="35">
        <f t="shared" ca="1" si="125"/>
        <v>264</v>
      </c>
      <c r="F223" s="25">
        <f t="shared" ca="1" si="134"/>
        <v>48700</v>
      </c>
      <c r="G223" s="25">
        <f t="shared" ca="1" si="135"/>
        <v>48700</v>
      </c>
      <c r="H223" s="41">
        <f t="shared" ca="1" si="136"/>
        <v>0</v>
      </c>
      <c r="I223" s="41">
        <f t="shared" ca="1" si="137"/>
        <v>0</v>
      </c>
      <c r="J223" s="41">
        <f t="shared" ca="1" si="138"/>
        <v>0</v>
      </c>
      <c r="K223" s="41">
        <f t="shared" ca="1" si="139"/>
        <v>0</v>
      </c>
      <c r="L223" s="169">
        <f t="shared" si="126"/>
        <v>2.4066192336911092</v>
      </c>
      <c r="M223" s="101">
        <f t="shared" si="127"/>
        <v>2041</v>
      </c>
      <c r="N223" s="29">
        <f t="shared" ca="1" si="128"/>
        <v>0</v>
      </c>
      <c r="O223" s="109">
        <f t="shared" ca="1" si="129"/>
        <v>0</v>
      </c>
      <c r="P223" s="7">
        <f t="shared" ca="1" si="140"/>
        <v>0</v>
      </c>
      <c r="Q223" s="7">
        <f t="shared" ca="1" si="141"/>
        <v>0</v>
      </c>
      <c r="R223" s="30"/>
      <c r="S223" s="30"/>
      <c r="T223" s="30">
        <f t="shared" ca="1" si="142"/>
        <v>0</v>
      </c>
      <c r="U223" s="32">
        <f t="shared" ca="1" si="143"/>
        <v>0</v>
      </c>
      <c r="V223" s="32">
        <f t="shared" ca="1" si="144"/>
        <v>0</v>
      </c>
      <c r="W223" s="32">
        <f t="shared" ca="1" si="145"/>
        <v>0</v>
      </c>
      <c r="X223" s="32">
        <f t="shared" ca="1" si="146"/>
        <v>0</v>
      </c>
      <c r="Y223" s="7">
        <f t="shared" ca="1" si="147"/>
        <v>0</v>
      </c>
      <c r="Z223" s="7">
        <f t="shared" ca="1" si="148"/>
        <v>0</v>
      </c>
      <c r="AA223" s="133">
        <f t="shared" ca="1" si="149"/>
        <v>0</v>
      </c>
      <c r="AB223" s="52">
        <f t="shared" ca="1" si="150"/>
        <v>0</v>
      </c>
      <c r="AC223" s="53">
        <f t="shared" ca="1" si="151"/>
        <v>0</v>
      </c>
      <c r="AD223" s="52">
        <f t="shared" ca="1" si="158"/>
        <v>0</v>
      </c>
      <c r="AE223" s="54">
        <f t="shared" ca="1" si="159"/>
        <v>0</v>
      </c>
      <c r="AF223" s="7">
        <f t="shared" ca="1" si="152"/>
        <v>0</v>
      </c>
      <c r="AG223" s="7">
        <f t="shared" ca="1" si="153"/>
        <v>0</v>
      </c>
      <c r="AH223" s="48"/>
      <c r="AI223" s="30"/>
      <c r="AJ223" s="7">
        <f t="shared" ca="1" si="160"/>
        <v>0</v>
      </c>
      <c r="AK223" s="7">
        <f t="shared" ca="1" si="130"/>
        <v>0</v>
      </c>
      <c r="AL223" s="32">
        <f t="shared" ca="1" si="131"/>
        <v>0</v>
      </c>
      <c r="AM223" s="158">
        <f t="shared" ca="1" si="154"/>
        <v>0</v>
      </c>
      <c r="AN223" s="7">
        <f t="shared" ca="1" si="161"/>
        <v>0</v>
      </c>
      <c r="AO223" s="7">
        <f t="shared" ca="1" si="132"/>
        <v>0</v>
      </c>
      <c r="AP223" s="7">
        <f t="shared" ca="1" si="133"/>
        <v>0</v>
      </c>
      <c r="AQ223" s="7">
        <f t="shared" ca="1" si="162"/>
        <v>0</v>
      </c>
      <c r="AR223" s="143">
        <f t="shared" ca="1" si="155"/>
        <v>0</v>
      </c>
      <c r="AS223" s="167">
        <f t="shared" ca="1" si="163"/>
        <v>0</v>
      </c>
    </row>
    <row r="224" spans="1:45">
      <c r="A224" s="35">
        <f t="shared" si="156"/>
        <v>217</v>
      </c>
      <c r="B224" s="25">
        <f t="shared" si="157"/>
        <v>51532</v>
      </c>
      <c r="C224" s="34">
        <f t="shared" ca="1" si="124"/>
        <v>22</v>
      </c>
      <c r="D224" s="26">
        <f t="shared" ca="1" si="123"/>
        <v>72</v>
      </c>
      <c r="E224" s="35">
        <f t="shared" ca="1" si="125"/>
        <v>264</v>
      </c>
      <c r="F224" s="25">
        <f t="shared" ca="1" si="134"/>
        <v>48700</v>
      </c>
      <c r="G224" s="25">
        <f t="shared" ca="1" si="135"/>
        <v>48700</v>
      </c>
      <c r="H224" s="41">
        <f t="shared" ca="1" si="136"/>
        <v>0</v>
      </c>
      <c r="I224" s="41">
        <f t="shared" ca="1" si="137"/>
        <v>0</v>
      </c>
      <c r="J224" s="41">
        <f t="shared" ca="1" si="138"/>
        <v>0</v>
      </c>
      <c r="K224" s="41">
        <f t="shared" ca="1" si="139"/>
        <v>0</v>
      </c>
      <c r="L224" s="169">
        <f t="shared" si="126"/>
        <v>2.4164240983492755</v>
      </c>
      <c r="M224" s="101">
        <f t="shared" si="127"/>
        <v>2041</v>
      </c>
      <c r="N224" s="29">
        <f t="shared" ca="1" si="128"/>
        <v>0</v>
      </c>
      <c r="O224" s="109">
        <f t="shared" ca="1" si="129"/>
        <v>0</v>
      </c>
      <c r="P224" s="7">
        <f t="shared" ca="1" si="140"/>
        <v>0</v>
      </c>
      <c r="Q224" s="7">
        <f t="shared" ca="1" si="141"/>
        <v>0</v>
      </c>
      <c r="R224" s="30"/>
      <c r="S224" s="30"/>
      <c r="T224" s="30">
        <f t="shared" ca="1" si="142"/>
        <v>0</v>
      </c>
      <c r="U224" s="32">
        <f t="shared" ca="1" si="143"/>
        <v>0</v>
      </c>
      <c r="V224" s="32">
        <f t="shared" ca="1" si="144"/>
        <v>0</v>
      </c>
      <c r="W224" s="32">
        <f t="shared" ca="1" si="145"/>
        <v>0</v>
      </c>
      <c r="X224" s="32">
        <f t="shared" ca="1" si="146"/>
        <v>0</v>
      </c>
      <c r="Y224" s="7">
        <f t="shared" ca="1" si="147"/>
        <v>0</v>
      </c>
      <c r="Z224" s="7">
        <f t="shared" ca="1" si="148"/>
        <v>0</v>
      </c>
      <c r="AA224" s="133">
        <f t="shared" ca="1" si="149"/>
        <v>0</v>
      </c>
      <c r="AB224" s="52">
        <f t="shared" ca="1" si="150"/>
        <v>0</v>
      </c>
      <c r="AC224" s="53">
        <f t="shared" ca="1" si="151"/>
        <v>0</v>
      </c>
      <c r="AD224" s="52">
        <f t="shared" ca="1" si="158"/>
        <v>0</v>
      </c>
      <c r="AE224" s="54">
        <f t="shared" ca="1" si="159"/>
        <v>0</v>
      </c>
      <c r="AF224" s="7">
        <f t="shared" ca="1" si="152"/>
        <v>0</v>
      </c>
      <c r="AG224" s="7">
        <f t="shared" ca="1" si="153"/>
        <v>0</v>
      </c>
      <c r="AH224" s="48"/>
      <c r="AI224" s="30"/>
      <c r="AJ224" s="7">
        <f t="shared" ca="1" si="160"/>
        <v>0</v>
      </c>
      <c r="AK224" s="7">
        <f t="shared" ca="1" si="130"/>
        <v>0</v>
      </c>
      <c r="AL224" s="32">
        <f t="shared" ca="1" si="131"/>
        <v>0</v>
      </c>
      <c r="AM224" s="158">
        <f t="shared" ca="1" si="154"/>
        <v>0</v>
      </c>
      <c r="AN224" s="7">
        <f t="shared" ca="1" si="161"/>
        <v>0</v>
      </c>
      <c r="AO224" s="7">
        <f t="shared" ca="1" si="132"/>
        <v>0</v>
      </c>
      <c r="AP224" s="7">
        <f t="shared" ca="1" si="133"/>
        <v>0</v>
      </c>
      <c r="AQ224" s="7">
        <f t="shared" ca="1" si="162"/>
        <v>0</v>
      </c>
      <c r="AR224" s="143">
        <f t="shared" ca="1" si="155"/>
        <v>0</v>
      </c>
      <c r="AS224" s="167">
        <f t="shared" ca="1" si="163"/>
        <v>0</v>
      </c>
    </row>
    <row r="225" spans="1:45">
      <c r="A225" s="35">
        <f t="shared" si="156"/>
        <v>218</v>
      </c>
      <c r="B225" s="25">
        <f t="shared" si="157"/>
        <v>51560</v>
      </c>
      <c r="C225" s="34">
        <f t="shared" ca="1" si="124"/>
        <v>22</v>
      </c>
      <c r="D225" s="26">
        <f t="shared" ca="1" si="123"/>
        <v>72</v>
      </c>
      <c r="E225" s="35">
        <f t="shared" ca="1" si="125"/>
        <v>264</v>
      </c>
      <c r="F225" s="25">
        <f t="shared" ca="1" si="134"/>
        <v>48700</v>
      </c>
      <c r="G225" s="25">
        <f t="shared" ca="1" si="135"/>
        <v>48700</v>
      </c>
      <c r="H225" s="41">
        <f t="shared" ca="1" si="136"/>
        <v>0</v>
      </c>
      <c r="I225" s="41">
        <f t="shared" ca="1" si="137"/>
        <v>0</v>
      </c>
      <c r="J225" s="41">
        <f t="shared" ca="1" si="138"/>
        <v>0</v>
      </c>
      <c r="K225" s="41">
        <f t="shared" ca="1" si="139"/>
        <v>0</v>
      </c>
      <c r="L225" s="169">
        <f t="shared" si="126"/>
        <v>2.4262689092397411</v>
      </c>
      <c r="M225" s="101">
        <f t="shared" si="127"/>
        <v>2041</v>
      </c>
      <c r="N225" s="29">
        <f t="shared" ca="1" si="128"/>
        <v>0</v>
      </c>
      <c r="O225" s="109">
        <f t="shared" ca="1" si="129"/>
        <v>0</v>
      </c>
      <c r="P225" s="7">
        <f t="shared" ca="1" si="140"/>
        <v>0</v>
      </c>
      <c r="Q225" s="7">
        <f t="shared" ca="1" si="141"/>
        <v>0</v>
      </c>
      <c r="R225" s="30"/>
      <c r="S225" s="30"/>
      <c r="T225" s="30">
        <f t="shared" ca="1" si="142"/>
        <v>0</v>
      </c>
      <c r="U225" s="32">
        <f t="shared" ca="1" si="143"/>
        <v>0</v>
      </c>
      <c r="V225" s="32">
        <f t="shared" ca="1" si="144"/>
        <v>0</v>
      </c>
      <c r="W225" s="32">
        <f t="shared" ca="1" si="145"/>
        <v>0</v>
      </c>
      <c r="X225" s="32">
        <f t="shared" ca="1" si="146"/>
        <v>0</v>
      </c>
      <c r="Y225" s="7">
        <f t="shared" ca="1" si="147"/>
        <v>0</v>
      </c>
      <c r="Z225" s="7">
        <f t="shared" ca="1" si="148"/>
        <v>0</v>
      </c>
      <c r="AA225" s="133">
        <f t="shared" ca="1" si="149"/>
        <v>0</v>
      </c>
      <c r="AB225" s="52">
        <f t="shared" ca="1" si="150"/>
        <v>0</v>
      </c>
      <c r="AC225" s="53">
        <f t="shared" ca="1" si="151"/>
        <v>0</v>
      </c>
      <c r="AD225" s="52">
        <f t="shared" ca="1" si="158"/>
        <v>0</v>
      </c>
      <c r="AE225" s="54">
        <f t="shared" ca="1" si="159"/>
        <v>0</v>
      </c>
      <c r="AF225" s="7">
        <f t="shared" ca="1" si="152"/>
        <v>0</v>
      </c>
      <c r="AG225" s="7">
        <f t="shared" ca="1" si="153"/>
        <v>0</v>
      </c>
      <c r="AH225" s="48"/>
      <c r="AI225" s="30"/>
      <c r="AJ225" s="7">
        <f t="shared" ca="1" si="160"/>
        <v>0</v>
      </c>
      <c r="AK225" s="7">
        <f t="shared" ca="1" si="130"/>
        <v>0</v>
      </c>
      <c r="AL225" s="32">
        <f t="shared" ca="1" si="131"/>
        <v>0</v>
      </c>
      <c r="AM225" s="158">
        <f t="shared" ca="1" si="154"/>
        <v>0</v>
      </c>
      <c r="AN225" s="7">
        <f t="shared" ca="1" si="161"/>
        <v>0</v>
      </c>
      <c r="AO225" s="7">
        <f t="shared" ca="1" si="132"/>
        <v>0</v>
      </c>
      <c r="AP225" s="7">
        <f t="shared" ca="1" si="133"/>
        <v>0</v>
      </c>
      <c r="AQ225" s="7">
        <f t="shared" ca="1" si="162"/>
        <v>0</v>
      </c>
      <c r="AR225" s="143">
        <f t="shared" ca="1" si="155"/>
        <v>0</v>
      </c>
      <c r="AS225" s="167">
        <f t="shared" ca="1" si="163"/>
        <v>0</v>
      </c>
    </row>
    <row r="226" spans="1:45">
      <c r="A226" s="35">
        <f t="shared" si="156"/>
        <v>219</v>
      </c>
      <c r="B226" s="25">
        <f t="shared" si="157"/>
        <v>51591</v>
      </c>
      <c r="C226" s="34">
        <f t="shared" ca="1" si="124"/>
        <v>22</v>
      </c>
      <c r="D226" s="26">
        <f t="shared" ca="1" si="123"/>
        <v>72</v>
      </c>
      <c r="E226" s="35">
        <f t="shared" ca="1" si="125"/>
        <v>264</v>
      </c>
      <c r="F226" s="25">
        <f t="shared" ca="1" si="134"/>
        <v>48700</v>
      </c>
      <c r="G226" s="25">
        <f t="shared" ca="1" si="135"/>
        <v>48700</v>
      </c>
      <c r="H226" s="41">
        <f t="shared" ca="1" si="136"/>
        <v>0</v>
      </c>
      <c r="I226" s="41">
        <f t="shared" ca="1" si="137"/>
        <v>0</v>
      </c>
      <c r="J226" s="41">
        <f t="shared" ca="1" si="138"/>
        <v>0</v>
      </c>
      <c r="K226" s="41">
        <f t="shared" ca="1" si="139"/>
        <v>0</v>
      </c>
      <c r="L226" s="169">
        <f t="shared" si="126"/>
        <v>2.4361538291084015</v>
      </c>
      <c r="M226" s="101">
        <f t="shared" si="127"/>
        <v>2041</v>
      </c>
      <c r="N226" s="29">
        <f t="shared" ca="1" si="128"/>
        <v>0</v>
      </c>
      <c r="O226" s="109">
        <f t="shared" ca="1" si="129"/>
        <v>0</v>
      </c>
      <c r="P226" s="7">
        <f t="shared" ca="1" si="140"/>
        <v>0</v>
      </c>
      <c r="Q226" s="7">
        <f t="shared" ca="1" si="141"/>
        <v>0</v>
      </c>
      <c r="R226" s="30"/>
      <c r="S226" s="30"/>
      <c r="T226" s="30">
        <f t="shared" ca="1" si="142"/>
        <v>0</v>
      </c>
      <c r="U226" s="32">
        <f t="shared" ca="1" si="143"/>
        <v>0</v>
      </c>
      <c r="V226" s="32">
        <f t="shared" ca="1" si="144"/>
        <v>0</v>
      </c>
      <c r="W226" s="32">
        <f t="shared" ca="1" si="145"/>
        <v>0</v>
      </c>
      <c r="X226" s="32">
        <f t="shared" ca="1" si="146"/>
        <v>0</v>
      </c>
      <c r="Y226" s="7">
        <f t="shared" ca="1" si="147"/>
        <v>0</v>
      </c>
      <c r="Z226" s="7">
        <f t="shared" ca="1" si="148"/>
        <v>0</v>
      </c>
      <c r="AA226" s="133">
        <f t="shared" ca="1" si="149"/>
        <v>0</v>
      </c>
      <c r="AB226" s="52">
        <f t="shared" ca="1" si="150"/>
        <v>0</v>
      </c>
      <c r="AC226" s="53">
        <f t="shared" ca="1" si="151"/>
        <v>0</v>
      </c>
      <c r="AD226" s="52">
        <f t="shared" ca="1" si="158"/>
        <v>0</v>
      </c>
      <c r="AE226" s="54">
        <f t="shared" ca="1" si="159"/>
        <v>0</v>
      </c>
      <c r="AF226" s="7">
        <f t="shared" ca="1" si="152"/>
        <v>0</v>
      </c>
      <c r="AG226" s="7">
        <f t="shared" ca="1" si="153"/>
        <v>0</v>
      </c>
      <c r="AH226" s="48"/>
      <c r="AI226" s="30"/>
      <c r="AJ226" s="7">
        <f t="shared" ca="1" si="160"/>
        <v>0</v>
      </c>
      <c r="AK226" s="7">
        <f t="shared" ca="1" si="130"/>
        <v>0</v>
      </c>
      <c r="AL226" s="32">
        <f t="shared" ca="1" si="131"/>
        <v>0</v>
      </c>
      <c r="AM226" s="158">
        <f t="shared" ca="1" si="154"/>
        <v>0</v>
      </c>
      <c r="AN226" s="7">
        <f t="shared" ca="1" si="161"/>
        <v>0</v>
      </c>
      <c r="AO226" s="7">
        <f t="shared" ca="1" si="132"/>
        <v>0</v>
      </c>
      <c r="AP226" s="7">
        <f t="shared" ca="1" si="133"/>
        <v>0</v>
      </c>
      <c r="AQ226" s="7">
        <f t="shared" ca="1" si="162"/>
        <v>0</v>
      </c>
      <c r="AR226" s="143">
        <f t="shared" ca="1" si="155"/>
        <v>0</v>
      </c>
      <c r="AS226" s="167">
        <f t="shared" ca="1" si="163"/>
        <v>0</v>
      </c>
    </row>
    <row r="227" spans="1:45">
      <c r="A227" s="35">
        <f t="shared" si="156"/>
        <v>220</v>
      </c>
      <c r="B227" s="25">
        <f t="shared" si="157"/>
        <v>51621</v>
      </c>
      <c r="C227" s="34">
        <f t="shared" ca="1" si="124"/>
        <v>22</v>
      </c>
      <c r="D227" s="26">
        <f t="shared" ca="1" si="123"/>
        <v>72</v>
      </c>
      <c r="E227" s="35">
        <f t="shared" ca="1" si="125"/>
        <v>264</v>
      </c>
      <c r="F227" s="25">
        <f t="shared" ca="1" si="134"/>
        <v>48700</v>
      </c>
      <c r="G227" s="25">
        <f t="shared" ca="1" si="135"/>
        <v>48700</v>
      </c>
      <c r="H227" s="41">
        <f t="shared" ca="1" si="136"/>
        <v>0</v>
      </c>
      <c r="I227" s="41">
        <f t="shared" ca="1" si="137"/>
        <v>0</v>
      </c>
      <c r="J227" s="41">
        <f t="shared" ca="1" si="138"/>
        <v>0</v>
      </c>
      <c r="K227" s="41">
        <f t="shared" ca="1" si="139"/>
        <v>0</v>
      </c>
      <c r="L227" s="169">
        <f t="shared" si="126"/>
        <v>2.4460790213641981</v>
      </c>
      <c r="M227" s="101">
        <f t="shared" si="127"/>
        <v>2042</v>
      </c>
      <c r="N227" s="29">
        <f t="shared" ca="1" si="128"/>
        <v>0</v>
      </c>
      <c r="O227" s="109">
        <f t="shared" ca="1" si="129"/>
        <v>0</v>
      </c>
      <c r="P227" s="7">
        <f t="shared" ca="1" si="140"/>
        <v>0</v>
      </c>
      <c r="Q227" s="7">
        <f t="shared" ca="1" si="141"/>
        <v>0</v>
      </c>
      <c r="R227" s="30"/>
      <c r="S227" s="30"/>
      <c r="T227" s="30">
        <f t="shared" ca="1" si="142"/>
        <v>0</v>
      </c>
      <c r="U227" s="32">
        <f t="shared" ca="1" si="143"/>
        <v>0</v>
      </c>
      <c r="V227" s="32">
        <f t="shared" ca="1" si="144"/>
        <v>0</v>
      </c>
      <c r="W227" s="32">
        <f t="shared" ca="1" si="145"/>
        <v>0</v>
      </c>
      <c r="X227" s="32">
        <f t="shared" ca="1" si="146"/>
        <v>0</v>
      </c>
      <c r="Y227" s="7">
        <f t="shared" ca="1" si="147"/>
        <v>0</v>
      </c>
      <c r="Z227" s="7">
        <f t="shared" ca="1" si="148"/>
        <v>0</v>
      </c>
      <c r="AA227" s="133">
        <f t="shared" ca="1" si="149"/>
        <v>0</v>
      </c>
      <c r="AB227" s="52">
        <f t="shared" ca="1" si="150"/>
        <v>0</v>
      </c>
      <c r="AC227" s="53">
        <f t="shared" ca="1" si="151"/>
        <v>0</v>
      </c>
      <c r="AD227" s="52">
        <f t="shared" ca="1" si="158"/>
        <v>0</v>
      </c>
      <c r="AE227" s="54">
        <f t="shared" ca="1" si="159"/>
        <v>0</v>
      </c>
      <c r="AF227" s="7">
        <f t="shared" ca="1" si="152"/>
        <v>0</v>
      </c>
      <c r="AG227" s="7">
        <f t="shared" ca="1" si="153"/>
        <v>0</v>
      </c>
      <c r="AH227" s="48"/>
      <c r="AI227" s="30"/>
      <c r="AJ227" s="7">
        <f t="shared" ca="1" si="160"/>
        <v>0</v>
      </c>
      <c r="AK227" s="7">
        <f t="shared" ca="1" si="130"/>
        <v>0</v>
      </c>
      <c r="AL227" s="32">
        <f t="shared" ca="1" si="131"/>
        <v>0</v>
      </c>
      <c r="AM227" s="158">
        <f t="shared" ca="1" si="154"/>
        <v>0</v>
      </c>
      <c r="AN227" s="7">
        <f t="shared" ca="1" si="161"/>
        <v>0</v>
      </c>
      <c r="AO227" s="7">
        <f t="shared" ca="1" si="132"/>
        <v>0</v>
      </c>
      <c r="AP227" s="7">
        <f t="shared" ca="1" si="133"/>
        <v>0</v>
      </c>
      <c r="AQ227" s="7">
        <f t="shared" ca="1" si="162"/>
        <v>0</v>
      </c>
      <c r="AR227" s="143">
        <f t="shared" ca="1" si="155"/>
        <v>0</v>
      </c>
      <c r="AS227" s="167">
        <f t="shared" ca="1" si="163"/>
        <v>0</v>
      </c>
    </row>
    <row r="228" spans="1:45">
      <c r="A228" s="35">
        <f t="shared" si="156"/>
        <v>221</v>
      </c>
      <c r="B228" s="25">
        <f t="shared" si="157"/>
        <v>51652</v>
      </c>
      <c r="C228" s="34">
        <f t="shared" ca="1" si="124"/>
        <v>22</v>
      </c>
      <c r="D228" s="26">
        <f t="shared" ca="1" si="123"/>
        <v>72</v>
      </c>
      <c r="E228" s="35">
        <f t="shared" ca="1" si="125"/>
        <v>264</v>
      </c>
      <c r="F228" s="25">
        <f t="shared" ca="1" si="134"/>
        <v>48700</v>
      </c>
      <c r="G228" s="25">
        <f t="shared" ca="1" si="135"/>
        <v>48700</v>
      </c>
      <c r="H228" s="41">
        <f t="shared" ca="1" si="136"/>
        <v>0</v>
      </c>
      <c r="I228" s="41">
        <f t="shared" ca="1" si="137"/>
        <v>0</v>
      </c>
      <c r="J228" s="41">
        <f t="shared" ca="1" si="138"/>
        <v>0</v>
      </c>
      <c r="K228" s="41">
        <f t="shared" ca="1" si="139"/>
        <v>0</v>
      </c>
      <c r="L228" s="169">
        <f t="shared" si="126"/>
        <v>2.4560446500818212</v>
      </c>
      <c r="M228" s="101">
        <f t="shared" si="127"/>
        <v>2042</v>
      </c>
      <c r="N228" s="29">
        <f t="shared" ca="1" si="128"/>
        <v>0</v>
      </c>
      <c r="O228" s="109">
        <f t="shared" ca="1" si="129"/>
        <v>0</v>
      </c>
      <c r="P228" s="7">
        <f t="shared" ca="1" si="140"/>
        <v>0</v>
      </c>
      <c r="Q228" s="7">
        <f t="shared" ca="1" si="141"/>
        <v>0</v>
      </c>
      <c r="R228" s="30"/>
      <c r="S228" s="30"/>
      <c r="T228" s="30">
        <f t="shared" ca="1" si="142"/>
        <v>0</v>
      </c>
      <c r="U228" s="32">
        <f t="shared" ca="1" si="143"/>
        <v>0</v>
      </c>
      <c r="V228" s="32">
        <f t="shared" ca="1" si="144"/>
        <v>0</v>
      </c>
      <c r="W228" s="32">
        <f t="shared" ca="1" si="145"/>
        <v>0</v>
      </c>
      <c r="X228" s="32">
        <f t="shared" ca="1" si="146"/>
        <v>0</v>
      </c>
      <c r="Y228" s="7">
        <f t="shared" ca="1" si="147"/>
        <v>0</v>
      </c>
      <c r="Z228" s="7">
        <f t="shared" ca="1" si="148"/>
        <v>0</v>
      </c>
      <c r="AA228" s="133">
        <f t="shared" ca="1" si="149"/>
        <v>0</v>
      </c>
      <c r="AB228" s="52">
        <f t="shared" ca="1" si="150"/>
        <v>0</v>
      </c>
      <c r="AC228" s="53">
        <f t="shared" ca="1" si="151"/>
        <v>0</v>
      </c>
      <c r="AD228" s="52">
        <f t="shared" ca="1" si="158"/>
        <v>0</v>
      </c>
      <c r="AE228" s="54">
        <f t="shared" ca="1" si="159"/>
        <v>0</v>
      </c>
      <c r="AF228" s="7">
        <f t="shared" ca="1" si="152"/>
        <v>0</v>
      </c>
      <c r="AG228" s="7">
        <f t="shared" ca="1" si="153"/>
        <v>0</v>
      </c>
      <c r="AH228" s="48"/>
      <c r="AI228" s="30"/>
      <c r="AJ228" s="7">
        <f t="shared" ca="1" si="160"/>
        <v>0</v>
      </c>
      <c r="AK228" s="7">
        <f t="shared" ca="1" si="130"/>
        <v>0</v>
      </c>
      <c r="AL228" s="32">
        <f t="shared" ca="1" si="131"/>
        <v>0</v>
      </c>
      <c r="AM228" s="158">
        <f t="shared" ca="1" si="154"/>
        <v>0</v>
      </c>
      <c r="AN228" s="7">
        <f t="shared" ca="1" si="161"/>
        <v>0</v>
      </c>
      <c r="AO228" s="7">
        <f t="shared" ca="1" si="132"/>
        <v>0</v>
      </c>
      <c r="AP228" s="7">
        <f t="shared" ca="1" si="133"/>
        <v>0</v>
      </c>
      <c r="AQ228" s="7">
        <f t="shared" ca="1" si="162"/>
        <v>0</v>
      </c>
      <c r="AR228" s="143">
        <f t="shared" ca="1" si="155"/>
        <v>0</v>
      </c>
      <c r="AS228" s="167">
        <f t="shared" ca="1" si="163"/>
        <v>0</v>
      </c>
    </row>
    <row r="229" spans="1:45">
      <c r="A229" s="35">
        <f t="shared" si="156"/>
        <v>222</v>
      </c>
      <c r="B229" s="25">
        <f t="shared" si="157"/>
        <v>51682</v>
      </c>
      <c r="C229" s="34">
        <f t="shared" ca="1" si="124"/>
        <v>22</v>
      </c>
      <c r="D229" s="26">
        <f t="shared" ca="1" si="123"/>
        <v>72</v>
      </c>
      <c r="E229" s="35">
        <f t="shared" ca="1" si="125"/>
        <v>264</v>
      </c>
      <c r="F229" s="25">
        <f t="shared" ca="1" si="134"/>
        <v>48700</v>
      </c>
      <c r="G229" s="25">
        <f t="shared" ca="1" si="135"/>
        <v>48700</v>
      </c>
      <c r="H229" s="41">
        <f t="shared" ca="1" si="136"/>
        <v>0</v>
      </c>
      <c r="I229" s="41">
        <f t="shared" ca="1" si="137"/>
        <v>0</v>
      </c>
      <c r="J229" s="41">
        <f t="shared" ca="1" si="138"/>
        <v>0</v>
      </c>
      <c r="K229" s="41">
        <f t="shared" ca="1" si="139"/>
        <v>0</v>
      </c>
      <c r="L229" s="169">
        <f t="shared" si="126"/>
        <v>2.4660508800044219</v>
      </c>
      <c r="M229" s="101">
        <f t="shared" si="127"/>
        <v>2042</v>
      </c>
      <c r="N229" s="29">
        <f t="shared" ca="1" si="128"/>
        <v>0</v>
      </c>
      <c r="O229" s="109">
        <f t="shared" ca="1" si="129"/>
        <v>0</v>
      </c>
      <c r="P229" s="7">
        <f t="shared" ca="1" si="140"/>
        <v>0</v>
      </c>
      <c r="Q229" s="7">
        <f t="shared" ca="1" si="141"/>
        <v>0</v>
      </c>
      <c r="R229" s="30"/>
      <c r="S229" s="30"/>
      <c r="T229" s="30">
        <f t="shared" ca="1" si="142"/>
        <v>0</v>
      </c>
      <c r="U229" s="32">
        <f t="shared" ca="1" si="143"/>
        <v>0</v>
      </c>
      <c r="V229" s="32">
        <f t="shared" ca="1" si="144"/>
        <v>0</v>
      </c>
      <c r="W229" s="32">
        <f t="shared" ca="1" si="145"/>
        <v>0</v>
      </c>
      <c r="X229" s="32">
        <f t="shared" ca="1" si="146"/>
        <v>0</v>
      </c>
      <c r="Y229" s="7">
        <f t="shared" ca="1" si="147"/>
        <v>0</v>
      </c>
      <c r="Z229" s="7">
        <f t="shared" ca="1" si="148"/>
        <v>0</v>
      </c>
      <c r="AA229" s="133">
        <f t="shared" ca="1" si="149"/>
        <v>0</v>
      </c>
      <c r="AB229" s="52">
        <f t="shared" ca="1" si="150"/>
        <v>0</v>
      </c>
      <c r="AC229" s="53">
        <f t="shared" ca="1" si="151"/>
        <v>0</v>
      </c>
      <c r="AD229" s="52">
        <f t="shared" ca="1" si="158"/>
        <v>0</v>
      </c>
      <c r="AE229" s="54">
        <f t="shared" ca="1" si="159"/>
        <v>0</v>
      </c>
      <c r="AF229" s="7">
        <f t="shared" ca="1" si="152"/>
        <v>0</v>
      </c>
      <c r="AG229" s="7">
        <f t="shared" ca="1" si="153"/>
        <v>0</v>
      </c>
      <c r="AH229" s="48"/>
      <c r="AI229" s="30"/>
      <c r="AJ229" s="7">
        <f t="shared" ca="1" si="160"/>
        <v>0</v>
      </c>
      <c r="AK229" s="7">
        <f t="shared" ca="1" si="130"/>
        <v>0</v>
      </c>
      <c r="AL229" s="32">
        <f t="shared" ca="1" si="131"/>
        <v>0</v>
      </c>
      <c r="AM229" s="158">
        <f t="shared" ca="1" si="154"/>
        <v>0</v>
      </c>
      <c r="AN229" s="7">
        <f t="shared" ca="1" si="161"/>
        <v>0</v>
      </c>
      <c r="AO229" s="7">
        <f t="shared" ca="1" si="132"/>
        <v>0</v>
      </c>
      <c r="AP229" s="7">
        <f t="shared" ca="1" si="133"/>
        <v>0</v>
      </c>
      <c r="AQ229" s="7">
        <f t="shared" ca="1" si="162"/>
        <v>0</v>
      </c>
      <c r="AR229" s="143">
        <f t="shared" ca="1" si="155"/>
        <v>0</v>
      </c>
      <c r="AS229" s="167">
        <f t="shared" ca="1" si="163"/>
        <v>0</v>
      </c>
    </row>
    <row r="230" spans="1:45">
      <c r="A230" s="35">
        <f t="shared" si="156"/>
        <v>223</v>
      </c>
      <c r="B230" s="25">
        <f t="shared" si="157"/>
        <v>51713</v>
      </c>
      <c r="C230" s="34">
        <f t="shared" ca="1" si="124"/>
        <v>22</v>
      </c>
      <c r="D230" s="26">
        <f t="shared" ca="1" si="123"/>
        <v>72</v>
      </c>
      <c r="E230" s="35">
        <f t="shared" ca="1" si="125"/>
        <v>264</v>
      </c>
      <c r="F230" s="25">
        <f t="shared" ca="1" si="134"/>
        <v>48700</v>
      </c>
      <c r="G230" s="25">
        <f t="shared" ca="1" si="135"/>
        <v>48700</v>
      </c>
      <c r="H230" s="41">
        <f t="shared" ca="1" si="136"/>
        <v>0</v>
      </c>
      <c r="I230" s="41">
        <f t="shared" ca="1" si="137"/>
        <v>0</v>
      </c>
      <c r="J230" s="41">
        <f t="shared" ca="1" si="138"/>
        <v>0</v>
      </c>
      <c r="K230" s="41">
        <f t="shared" ca="1" si="139"/>
        <v>0</v>
      </c>
      <c r="L230" s="169">
        <f t="shared" si="126"/>
        <v>2.4760978765463348</v>
      </c>
      <c r="M230" s="101">
        <f t="shared" si="127"/>
        <v>2042</v>
      </c>
      <c r="N230" s="29">
        <f t="shared" ca="1" si="128"/>
        <v>0</v>
      </c>
      <c r="O230" s="109">
        <f t="shared" ca="1" si="129"/>
        <v>0</v>
      </c>
      <c r="P230" s="7">
        <f t="shared" ca="1" si="140"/>
        <v>0</v>
      </c>
      <c r="Q230" s="7">
        <f t="shared" ca="1" si="141"/>
        <v>0</v>
      </c>
      <c r="R230" s="30"/>
      <c r="S230" s="30"/>
      <c r="T230" s="30">
        <f t="shared" ca="1" si="142"/>
        <v>0</v>
      </c>
      <c r="U230" s="32">
        <f t="shared" ca="1" si="143"/>
        <v>0</v>
      </c>
      <c r="V230" s="32">
        <f t="shared" ca="1" si="144"/>
        <v>0</v>
      </c>
      <c r="W230" s="32">
        <f t="shared" ca="1" si="145"/>
        <v>0</v>
      </c>
      <c r="X230" s="32">
        <f t="shared" ca="1" si="146"/>
        <v>0</v>
      </c>
      <c r="Y230" s="7">
        <f t="shared" ca="1" si="147"/>
        <v>0</v>
      </c>
      <c r="Z230" s="7">
        <f t="shared" ca="1" si="148"/>
        <v>0</v>
      </c>
      <c r="AA230" s="133">
        <f t="shared" ca="1" si="149"/>
        <v>0</v>
      </c>
      <c r="AB230" s="52">
        <f t="shared" ca="1" si="150"/>
        <v>0</v>
      </c>
      <c r="AC230" s="53">
        <f t="shared" ca="1" si="151"/>
        <v>0</v>
      </c>
      <c r="AD230" s="52">
        <f t="shared" ca="1" si="158"/>
        <v>0</v>
      </c>
      <c r="AE230" s="54">
        <f t="shared" ca="1" si="159"/>
        <v>0</v>
      </c>
      <c r="AF230" s="7">
        <f t="shared" ca="1" si="152"/>
        <v>0</v>
      </c>
      <c r="AG230" s="7">
        <f t="shared" ca="1" si="153"/>
        <v>0</v>
      </c>
      <c r="AH230" s="48"/>
      <c r="AI230" s="30"/>
      <c r="AJ230" s="7">
        <f t="shared" ca="1" si="160"/>
        <v>0</v>
      </c>
      <c r="AK230" s="7">
        <f t="shared" ca="1" si="130"/>
        <v>0</v>
      </c>
      <c r="AL230" s="32">
        <f t="shared" ca="1" si="131"/>
        <v>0</v>
      </c>
      <c r="AM230" s="158">
        <f t="shared" ca="1" si="154"/>
        <v>0</v>
      </c>
      <c r="AN230" s="7">
        <f t="shared" ca="1" si="161"/>
        <v>0</v>
      </c>
      <c r="AO230" s="7">
        <f t="shared" ca="1" si="132"/>
        <v>0</v>
      </c>
      <c r="AP230" s="7">
        <f t="shared" ca="1" si="133"/>
        <v>0</v>
      </c>
      <c r="AQ230" s="7">
        <f t="shared" ca="1" si="162"/>
        <v>0</v>
      </c>
      <c r="AR230" s="143">
        <f t="shared" ca="1" si="155"/>
        <v>0</v>
      </c>
      <c r="AS230" s="167">
        <f t="shared" ca="1" si="163"/>
        <v>0</v>
      </c>
    </row>
    <row r="231" spans="1:45">
      <c r="A231" s="35">
        <f t="shared" si="156"/>
        <v>224</v>
      </c>
      <c r="B231" s="25">
        <f t="shared" si="157"/>
        <v>51744</v>
      </c>
      <c r="C231" s="34">
        <f t="shared" ca="1" si="124"/>
        <v>22</v>
      </c>
      <c r="D231" s="26">
        <f t="shared" ca="1" si="123"/>
        <v>72</v>
      </c>
      <c r="E231" s="35">
        <f t="shared" ca="1" si="125"/>
        <v>264</v>
      </c>
      <c r="F231" s="25">
        <f t="shared" ca="1" si="134"/>
        <v>48700</v>
      </c>
      <c r="G231" s="25">
        <f t="shared" ca="1" si="135"/>
        <v>48700</v>
      </c>
      <c r="H231" s="41">
        <f t="shared" ca="1" si="136"/>
        <v>0</v>
      </c>
      <c r="I231" s="41">
        <f t="shared" ca="1" si="137"/>
        <v>0</v>
      </c>
      <c r="J231" s="41">
        <f t="shared" ca="1" si="138"/>
        <v>0</v>
      </c>
      <c r="K231" s="41">
        <f t="shared" ca="1" si="139"/>
        <v>0</v>
      </c>
      <c r="L231" s="169">
        <f t="shared" si="126"/>
        <v>2.4861858057958135</v>
      </c>
      <c r="M231" s="101">
        <f t="shared" si="127"/>
        <v>2042</v>
      </c>
      <c r="N231" s="29">
        <f t="shared" ca="1" si="128"/>
        <v>0</v>
      </c>
      <c r="O231" s="109">
        <f t="shared" ca="1" si="129"/>
        <v>0</v>
      </c>
      <c r="P231" s="7">
        <f t="shared" ca="1" si="140"/>
        <v>0</v>
      </c>
      <c r="Q231" s="7">
        <f t="shared" ca="1" si="141"/>
        <v>0</v>
      </c>
      <c r="R231" s="30"/>
      <c r="S231" s="30"/>
      <c r="T231" s="30">
        <f t="shared" ca="1" si="142"/>
        <v>0</v>
      </c>
      <c r="U231" s="32">
        <f t="shared" ca="1" si="143"/>
        <v>0</v>
      </c>
      <c r="V231" s="32">
        <f t="shared" ca="1" si="144"/>
        <v>0</v>
      </c>
      <c r="W231" s="32">
        <f t="shared" ca="1" si="145"/>
        <v>0</v>
      </c>
      <c r="X231" s="32">
        <f t="shared" ca="1" si="146"/>
        <v>0</v>
      </c>
      <c r="Y231" s="7">
        <f t="shared" ca="1" si="147"/>
        <v>0</v>
      </c>
      <c r="Z231" s="7">
        <f t="shared" ca="1" si="148"/>
        <v>0</v>
      </c>
      <c r="AA231" s="133">
        <f t="shared" ca="1" si="149"/>
        <v>0</v>
      </c>
      <c r="AB231" s="52">
        <f t="shared" ca="1" si="150"/>
        <v>0</v>
      </c>
      <c r="AC231" s="53">
        <f t="shared" ca="1" si="151"/>
        <v>0</v>
      </c>
      <c r="AD231" s="52">
        <f t="shared" ca="1" si="158"/>
        <v>0</v>
      </c>
      <c r="AE231" s="54">
        <f t="shared" ca="1" si="159"/>
        <v>0</v>
      </c>
      <c r="AF231" s="7">
        <f t="shared" ca="1" si="152"/>
        <v>0</v>
      </c>
      <c r="AG231" s="7">
        <f t="shared" ca="1" si="153"/>
        <v>0</v>
      </c>
      <c r="AH231" s="48"/>
      <c r="AI231" s="30"/>
      <c r="AJ231" s="7">
        <f t="shared" ca="1" si="160"/>
        <v>0</v>
      </c>
      <c r="AK231" s="7">
        <f t="shared" ca="1" si="130"/>
        <v>0</v>
      </c>
      <c r="AL231" s="32">
        <f t="shared" ca="1" si="131"/>
        <v>0</v>
      </c>
      <c r="AM231" s="158">
        <f t="shared" ca="1" si="154"/>
        <v>0</v>
      </c>
      <c r="AN231" s="7">
        <f t="shared" ca="1" si="161"/>
        <v>0</v>
      </c>
      <c r="AO231" s="7">
        <f t="shared" ca="1" si="132"/>
        <v>0</v>
      </c>
      <c r="AP231" s="7">
        <f t="shared" ca="1" si="133"/>
        <v>0</v>
      </c>
      <c r="AQ231" s="7">
        <f t="shared" ca="1" si="162"/>
        <v>0</v>
      </c>
      <c r="AR231" s="143">
        <f t="shared" ca="1" si="155"/>
        <v>0</v>
      </c>
      <c r="AS231" s="167">
        <f t="shared" ca="1" si="163"/>
        <v>0</v>
      </c>
    </row>
    <row r="232" spans="1:45">
      <c r="A232" s="35">
        <f t="shared" si="156"/>
        <v>225</v>
      </c>
      <c r="B232" s="25">
        <f t="shared" si="157"/>
        <v>51774</v>
      </c>
      <c r="C232" s="34">
        <f t="shared" ca="1" si="124"/>
        <v>22</v>
      </c>
      <c r="D232" s="26">
        <f t="shared" ca="1" si="123"/>
        <v>72</v>
      </c>
      <c r="E232" s="35">
        <f t="shared" ca="1" si="125"/>
        <v>264</v>
      </c>
      <c r="F232" s="25">
        <f t="shared" ca="1" si="134"/>
        <v>48700</v>
      </c>
      <c r="G232" s="25">
        <f t="shared" ca="1" si="135"/>
        <v>48700</v>
      </c>
      <c r="H232" s="41">
        <f t="shared" ca="1" si="136"/>
        <v>0</v>
      </c>
      <c r="I232" s="41">
        <f t="shared" ca="1" si="137"/>
        <v>0</v>
      </c>
      <c r="J232" s="41">
        <f t="shared" ca="1" si="138"/>
        <v>0</v>
      </c>
      <c r="K232" s="41">
        <f t="shared" ca="1" si="139"/>
        <v>0</v>
      </c>
      <c r="L232" s="169">
        <f t="shared" si="126"/>
        <v>2.4963148345177752</v>
      </c>
      <c r="M232" s="101">
        <f t="shared" si="127"/>
        <v>2042</v>
      </c>
      <c r="N232" s="29">
        <f t="shared" ca="1" si="128"/>
        <v>0</v>
      </c>
      <c r="O232" s="109">
        <f t="shared" ca="1" si="129"/>
        <v>0</v>
      </c>
      <c r="P232" s="7">
        <f t="shared" ca="1" si="140"/>
        <v>0</v>
      </c>
      <c r="Q232" s="7">
        <f t="shared" ca="1" si="141"/>
        <v>0</v>
      </c>
      <c r="R232" s="30"/>
      <c r="S232" s="30"/>
      <c r="T232" s="30">
        <f t="shared" ca="1" si="142"/>
        <v>0</v>
      </c>
      <c r="U232" s="32">
        <f t="shared" ca="1" si="143"/>
        <v>0</v>
      </c>
      <c r="V232" s="32">
        <f t="shared" ca="1" si="144"/>
        <v>0</v>
      </c>
      <c r="W232" s="32">
        <f t="shared" ca="1" si="145"/>
        <v>0</v>
      </c>
      <c r="X232" s="32">
        <f t="shared" ca="1" si="146"/>
        <v>0</v>
      </c>
      <c r="Y232" s="7">
        <f t="shared" ca="1" si="147"/>
        <v>0</v>
      </c>
      <c r="Z232" s="7">
        <f t="shared" ca="1" si="148"/>
        <v>0</v>
      </c>
      <c r="AA232" s="133">
        <f t="shared" ca="1" si="149"/>
        <v>0</v>
      </c>
      <c r="AB232" s="52">
        <f t="shared" ca="1" si="150"/>
        <v>0</v>
      </c>
      <c r="AC232" s="53">
        <f t="shared" ca="1" si="151"/>
        <v>0</v>
      </c>
      <c r="AD232" s="52">
        <f t="shared" ca="1" si="158"/>
        <v>0</v>
      </c>
      <c r="AE232" s="54">
        <f t="shared" ca="1" si="159"/>
        <v>0</v>
      </c>
      <c r="AF232" s="7">
        <f t="shared" ca="1" si="152"/>
        <v>0</v>
      </c>
      <c r="AG232" s="7">
        <f t="shared" ca="1" si="153"/>
        <v>0</v>
      </c>
      <c r="AH232" s="48"/>
      <c r="AI232" s="30"/>
      <c r="AJ232" s="7">
        <f t="shared" ca="1" si="160"/>
        <v>0</v>
      </c>
      <c r="AK232" s="7">
        <f t="shared" ca="1" si="130"/>
        <v>0</v>
      </c>
      <c r="AL232" s="32">
        <f t="shared" ca="1" si="131"/>
        <v>0</v>
      </c>
      <c r="AM232" s="158">
        <f t="shared" ca="1" si="154"/>
        <v>0</v>
      </c>
      <c r="AN232" s="7">
        <f t="shared" ca="1" si="161"/>
        <v>0</v>
      </c>
      <c r="AO232" s="7">
        <f t="shared" ca="1" si="132"/>
        <v>0</v>
      </c>
      <c r="AP232" s="7">
        <f t="shared" ca="1" si="133"/>
        <v>0</v>
      </c>
      <c r="AQ232" s="7">
        <f t="shared" ca="1" si="162"/>
        <v>0</v>
      </c>
      <c r="AR232" s="143">
        <f t="shared" ca="1" si="155"/>
        <v>0</v>
      </c>
      <c r="AS232" s="167">
        <f t="shared" ca="1" si="163"/>
        <v>0</v>
      </c>
    </row>
    <row r="233" spans="1:45">
      <c r="A233" s="35">
        <f t="shared" si="156"/>
        <v>226</v>
      </c>
      <c r="B233" s="25">
        <f t="shared" si="157"/>
        <v>51805</v>
      </c>
      <c r="C233" s="34">
        <f t="shared" ca="1" si="124"/>
        <v>22</v>
      </c>
      <c r="D233" s="26">
        <f t="shared" ca="1" si="123"/>
        <v>72</v>
      </c>
      <c r="E233" s="35">
        <f t="shared" ca="1" si="125"/>
        <v>264</v>
      </c>
      <c r="F233" s="25">
        <f t="shared" ca="1" si="134"/>
        <v>48700</v>
      </c>
      <c r="G233" s="25">
        <f t="shared" ca="1" si="135"/>
        <v>48700</v>
      </c>
      <c r="H233" s="41">
        <f t="shared" ca="1" si="136"/>
        <v>0</v>
      </c>
      <c r="I233" s="41">
        <f t="shared" ca="1" si="137"/>
        <v>0</v>
      </c>
      <c r="J233" s="41">
        <f t="shared" ca="1" si="138"/>
        <v>0</v>
      </c>
      <c r="K233" s="41">
        <f t="shared" ca="1" si="139"/>
        <v>0</v>
      </c>
      <c r="L233" s="169">
        <f t="shared" si="126"/>
        <v>2.5064851301565585</v>
      </c>
      <c r="M233" s="101">
        <f t="shared" si="127"/>
        <v>2042</v>
      </c>
      <c r="N233" s="29">
        <f t="shared" ca="1" si="128"/>
        <v>0</v>
      </c>
      <c r="O233" s="109">
        <f t="shared" ca="1" si="129"/>
        <v>0</v>
      </c>
      <c r="P233" s="7">
        <f t="shared" ca="1" si="140"/>
        <v>0</v>
      </c>
      <c r="Q233" s="7">
        <f t="shared" ca="1" si="141"/>
        <v>0</v>
      </c>
      <c r="R233" s="30"/>
      <c r="S233" s="30"/>
      <c r="T233" s="30">
        <f t="shared" ca="1" si="142"/>
        <v>0</v>
      </c>
      <c r="U233" s="32">
        <f t="shared" ca="1" si="143"/>
        <v>0</v>
      </c>
      <c r="V233" s="32">
        <f t="shared" ca="1" si="144"/>
        <v>0</v>
      </c>
      <c r="W233" s="32">
        <f t="shared" ca="1" si="145"/>
        <v>0</v>
      </c>
      <c r="X233" s="32">
        <f t="shared" ca="1" si="146"/>
        <v>0</v>
      </c>
      <c r="Y233" s="7">
        <f t="shared" ca="1" si="147"/>
        <v>0</v>
      </c>
      <c r="Z233" s="7">
        <f t="shared" ca="1" si="148"/>
        <v>0</v>
      </c>
      <c r="AA233" s="133">
        <f t="shared" ca="1" si="149"/>
        <v>0</v>
      </c>
      <c r="AB233" s="52">
        <f t="shared" ca="1" si="150"/>
        <v>0</v>
      </c>
      <c r="AC233" s="53">
        <f t="shared" ca="1" si="151"/>
        <v>0</v>
      </c>
      <c r="AD233" s="52">
        <f t="shared" ca="1" si="158"/>
        <v>0</v>
      </c>
      <c r="AE233" s="54">
        <f t="shared" ca="1" si="159"/>
        <v>0</v>
      </c>
      <c r="AF233" s="7">
        <f t="shared" ca="1" si="152"/>
        <v>0</v>
      </c>
      <c r="AG233" s="7">
        <f t="shared" ca="1" si="153"/>
        <v>0</v>
      </c>
      <c r="AH233" s="48"/>
      <c r="AI233" s="30"/>
      <c r="AJ233" s="7">
        <f t="shared" ca="1" si="160"/>
        <v>0</v>
      </c>
      <c r="AK233" s="7">
        <f t="shared" ca="1" si="130"/>
        <v>0</v>
      </c>
      <c r="AL233" s="32">
        <f t="shared" ca="1" si="131"/>
        <v>0</v>
      </c>
      <c r="AM233" s="158">
        <f t="shared" ca="1" si="154"/>
        <v>0</v>
      </c>
      <c r="AN233" s="7">
        <f t="shared" ca="1" si="161"/>
        <v>0</v>
      </c>
      <c r="AO233" s="7">
        <f t="shared" ca="1" si="132"/>
        <v>0</v>
      </c>
      <c r="AP233" s="7">
        <f t="shared" ca="1" si="133"/>
        <v>0</v>
      </c>
      <c r="AQ233" s="7">
        <f t="shared" ca="1" si="162"/>
        <v>0</v>
      </c>
      <c r="AR233" s="143">
        <f t="shared" ca="1" si="155"/>
        <v>0</v>
      </c>
      <c r="AS233" s="167">
        <f t="shared" ca="1" si="163"/>
        <v>0</v>
      </c>
    </row>
    <row r="234" spans="1:45">
      <c r="A234" s="35">
        <f t="shared" si="156"/>
        <v>227</v>
      </c>
      <c r="B234" s="25">
        <f t="shared" si="157"/>
        <v>51835</v>
      </c>
      <c r="C234" s="34">
        <f t="shared" ca="1" si="124"/>
        <v>22</v>
      </c>
      <c r="D234" s="26">
        <f t="shared" ca="1" si="123"/>
        <v>72</v>
      </c>
      <c r="E234" s="35">
        <f t="shared" ca="1" si="125"/>
        <v>264</v>
      </c>
      <c r="F234" s="25">
        <f t="shared" ca="1" si="134"/>
        <v>48700</v>
      </c>
      <c r="G234" s="25">
        <f t="shared" ca="1" si="135"/>
        <v>48700</v>
      </c>
      <c r="H234" s="41">
        <f t="shared" ca="1" si="136"/>
        <v>0</v>
      </c>
      <c r="I234" s="41">
        <f t="shared" ca="1" si="137"/>
        <v>0</v>
      </c>
      <c r="J234" s="41">
        <f t="shared" ca="1" si="138"/>
        <v>0</v>
      </c>
      <c r="K234" s="41">
        <f t="shared" ca="1" si="139"/>
        <v>0</v>
      </c>
      <c r="L234" s="169">
        <f t="shared" si="126"/>
        <v>2.5166968608386902</v>
      </c>
      <c r="M234" s="101">
        <f t="shared" si="127"/>
        <v>2042</v>
      </c>
      <c r="N234" s="29">
        <f t="shared" ca="1" si="128"/>
        <v>0</v>
      </c>
      <c r="O234" s="109">
        <f t="shared" ca="1" si="129"/>
        <v>0</v>
      </c>
      <c r="P234" s="7">
        <f t="shared" ca="1" si="140"/>
        <v>0</v>
      </c>
      <c r="Q234" s="7">
        <f t="shared" ca="1" si="141"/>
        <v>0</v>
      </c>
      <c r="R234" s="30"/>
      <c r="S234" s="30"/>
      <c r="T234" s="30">
        <f t="shared" ca="1" si="142"/>
        <v>0</v>
      </c>
      <c r="U234" s="32">
        <f t="shared" ca="1" si="143"/>
        <v>0</v>
      </c>
      <c r="V234" s="32">
        <f t="shared" ca="1" si="144"/>
        <v>0</v>
      </c>
      <c r="W234" s="32">
        <f t="shared" ca="1" si="145"/>
        <v>0</v>
      </c>
      <c r="X234" s="32">
        <f t="shared" ca="1" si="146"/>
        <v>0</v>
      </c>
      <c r="Y234" s="7">
        <f t="shared" ca="1" si="147"/>
        <v>0</v>
      </c>
      <c r="Z234" s="7">
        <f t="shared" ca="1" si="148"/>
        <v>0</v>
      </c>
      <c r="AA234" s="133">
        <f t="shared" ca="1" si="149"/>
        <v>0</v>
      </c>
      <c r="AB234" s="52">
        <f t="shared" ca="1" si="150"/>
        <v>0</v>
      </c>
      <c r="AC234" s="53">
        <f t="shared" ca="1" si="151"/>
        <v>0</v>
      </c>
      <c r="AD234" s="52">
        <f t="shared" ca="1" si="158"/>
        <v>0</v>
      </c>
      <c r="AE234" s="54">
        <f t="shared" ca="1" si="159"/>
        <v>0</v>
      </c>
      <c r="AF234" s="7">
        <f t="shared" ca="1" si="152"/>
        <v>0</v>
      </c>
      <c r="AG234" s="7">
        <f t="shared" ca="1" si="153"/>
        <v>0</v>
      </c>
      <c r="AH234" s="48"/>
      <c r="AI234" s="30"/>
      <c r="AJ234" s="7">
        <f t="shared" ca="1" si="160"/>
        <v>0</v>
      </c>
      <c r="AK234" s="7">
        <f t="shared" ca="1" si="130"/>
        <v>0</v>
      </c>
      <c r="AL234" s="32">
        <f t="shared" ca="1" si="131"/>
        <v>0</v>
      </c>
      <c r="AM234" s="158">
        <f t="shared" ca="1" si="154"/>
        <v>0</v>
      </c>
      <c r="AN234" s="7">
        <f t="shared" ca="1" si="161"/>
        <v>0</v>
      </c>
      <c r="AO234" s="7">
        <f t="shared" ca="1" si="132"/>
        <v>0</v>
      </c>
      <c r="AP234" s="7">
        <f t="shared" ca="1" si="133"/>
        <v>0</v>
      </c>
      <c r="AQ234" s="7">
        <f t="shared" ca="1" si="162"/>
        <v>0</v>
      </c>
      <c r="AR234" s="143">
        <f t="shared" ca="1" si="155"/>
        <v>0</v>
      </c>
      <c r="AS234" s="167">
        <f t="shared" ca="1" si="163"/>
        <v>0</v>
      </c>
    </row>
    <row r="235" spans="1:45">
      <c r="A235" s="35">
        <f t="shared" si="156"/>
        <v>228</v>
      </c>
      <c r="B235" s="25">
        <f t="shared" si="157"/>
        <v>51866</v>
      </c>
      <c r="C235" s="34">
        <f t="shared" ca="1" si="124"/>
        <v>22</v>
      </c>
      <c r="D235" s="26">
        <f t="shared" ca="1" si="123"/>
        <v>72</v>
      </c>
      <c r="E235" s="35">
        <f t="shared" ca="1" si="125"/>
        <v>264</v>
      </c>
      <c r="F235" s="25">
        <f t="shared" ca="1" si="134"/>
        <v>48700</v>
      </c>
      <c r="G235" s="25">
        <f t="shared" ca="1" si="135"/>
        <v>48700</v>
      </c>
      <c r="H235" s="41">
        <f t="shared" ca="1" si="136"/>
        <v>0</v>
      </c>
      <c r="I235" s="41">
        <f t="shared" ca="1" si="137"/>
        <v>0</v>
      </c>
      <c r="J235" s="41">
        <f t="shared" ca="1" si="138"/>
        <v>0</v>
      </c>
      <c r="K235" s="41">
        <f t="shared" ca="1" si="139"/>
        <v>0</v>
      </c>
      <c r="L235" s="169">
        <f t="shared" si="126"/>
        <v>2.5269501953756661</v>
      </c>
      <c r="M235" s="101">
        <f t="shared" si="127"/>
        <v>2042</v>
      </c>
      <c r="N235" s="29">
        <f t="shared" ca="1" si="128"/>
        <v>0</v>
      </c>
      <c r="O235" s="109">
        <f t="shared" ca="1" si="129"/>
        <v>0</v>
      </c>
      <c r="P235" s="7">
        <f t="shared" ca="1" si="140"/>
        <v>0</v>
      </c>
      <c r="Q235" s="7">
        <f t="shared" ca="1" si="141"/>
        <v>0</v>
      </c>
      <c r="R235" s="30"/>
      <c r="S235" s="30"/>
      <c r="T235" s="30">
        <f t="shared" ca="1" si="142"/>
        <v>0</v>
      </c>
      <c r="U235" s="32">
        <f t="shared" ca="1" si="143"/>
        <v>0</v>
      </c>
      <c r="V235" s="32">
        <f t="shared" ca="1" si="144"/>
        <v>0</v>
      </c>
      <c r="W235" s="32">
        <f t="shared" ca="1" si="145"/>
        <v>0</v>
      </c>
      <c r="X235" s="32">
        <f t="shared" ca="1" si="146"/>
        <v>0</v>
      </c>
      <c r="Y235" s="7">
        <f t="shared" ca="1" si="147"/>
        <v>0</v>
      </c>
      <c r="Z235" s="7">
        <f t="shared" ca="1" si="148"/>
        <v>0</v>
      </c>
      <c r="AA235" s="133">
        <f t="shared" ca="1" si="149"/>
        <v>0</v>
      </c>
      <c r="AB235" s="52">
        <f t="shared" ca="1" si="150"/>
        <v>0</v>
      </c>
      <c r="AC235" s="53">
        <f t="shared" ca="1" si="151"/>
        <v>0</v>
      </c>
      <c r="AD235" s="52">
        <f t="shared" ca="1" si="158"/>
        <v>0</v>
      </c>
      <c r="AE235" s="54">
        <f t="shared" ca="1" si="159"/>
        <v>0</v>
      </c>
      <c r="AF235" s="7">
        <f t="shared" ca="1" si="152"/>
        <v>0</v>
      </c>
      <c r="AG235" s="7">
        <f t="shared" ca="1" si="153"/>
        <v>0</v>
      </c>
      <c r="AH235" s="48"/>
      <c r="AI235" s="30"/>
      <c r="AJ235" s="7">
        <f t="shared" ca="1" si="160"/>
        <v>0</v>
      </c>
      <c r="AK235" s="7">
        <f t="shared" ca="1" si="130"/>
        <v>0</v>
      </c>
      <c r="AL235" s="32">
        <f t="shared" ca="1" si="131"/>
        <v>0</v>
      </c>
      <c r="AM235" s="158">
        <f t="shared" ca="1" si="154"/>
        <v>0</v>
      </c>
      <c r="AN235" s="7">
        <f t="shared" ca="1" si="161"/>
        <v>0</v>
      </c>
      <c r="AO235" s="7">
        <f t="shared" ca="1" si="132"/>
        <v>0</v>
      </c>
      <c r="AP235" s="7">
        <f t="shared" ca="1" si="133"/>
        <v>0</v>
      </c>
      <c r="AQ235" s="7">
        <f t="shared" ca="1" si="162"/>
        <v>0</v>
      </c>
      <c r="AR235" s="143">
        <f t="shared" ca="1" si="155"/>
        <v>0</v>
      </c>
      <c r="AS235" s="167">
        <f t="shared" ca="1" si="163"/>
        <v>0</v>
      </c>
    </row>
    <row r="236" spans="1:45">
      <c r="A236" s="35">
        <f t="shared" si="156"/>
        <v>229</v>
      </c>
      <c r="B236" s="25">
        <f t="shared" si="157"/>
        <v>51897</v>
      </c>
      <c r="C236" s="34">
        <f t="shared" ca="1" si="124"/>
        <v>22</v>
      </c>
      <c r="D236" s="26">
        <f t="shared" ca="1" si="123"/>
        <v>72</v>
      </c>
      <c r="E236" s="35">
        <f t="shared" ca="1" si="125"/>
        <v>264</v>
      </c>
      <c r="F236" s="25">
        <f t="shared" ca="1" si="134"/>
        <v>48700</v>
      </c>
      <c r="G236" s="25">
        <f t="shared" ca="1" si="135"/>
        <v>48700</v>
      </c>
      <c r="H236" s="41">
        <f t="shared" ca="1" si="136"/>
        <v>0</v>
      </c>
      <c r="I236" s="41">
        <f t="shared" ca="1" si="137"/>
        <v>0</v>
      </c>
      <c r="J236" s="41">
        <f t="shared" ca="1" si="138"/>
        <v>0</v>
      </c>
      <c r="K236" s="41">
        <f t="shared" ca="1" si="139"/>
        <v>0</v>
      </c>
      <c r="L236" s="169">
        <f t="shared" si="126"/>
        <v>2.537245303266741</v>
      </c>
      <c r="M236" s="101">
        <f t="shared" si="127"/>
        <v>2042</v>
      </c>
      <c r="N236" s="29">
        <f t="shared" ca="1" si="128"/>
        <v>0</v>
      </c>
      <c r="O236" s="109">
        <f t="shared" ca="1" si="129"/>
        <v>0</v>
      </c>
      <c r="P236" s="7">
        <f t="shared" ca="1" si="140"/>
        <v>0</v>
      </c>
      <c r="Q236" s="7">
        <f t="shared" ca="1" si="141"/>
        <v>0</v>
      </c>
      <c r="R236" s="30"/>
      <c r="S236" s="30"/>
      <c r="T236" s="30">
        <f t="shared" ca="1" si="142"/>
        <v>0</v>
      </c>
      <c r="U236" s="32">
        <f t="shared" ca="1" si="143"/>
        <v>0</v>
      </c>
      <c r="V236" s="32">
        <f t="shared" ca="1" si="144"/>
        <v>0</v>
      </c>
      <c r="W236" s="32">
        <f t="shared" ca="1" si="145"/>
        <v>0</v>
      </c>
      <c r="X236" s="32">
        <f t="shared" ca="1" si="146"/>
        <v>0</v>
      </c>
      <c r="Y236" s="7">
        <f t="shared" ca="1" si="147"/>
        <v>0</v>
      </c>
      <c r="Z236" s="7">
        <f t="shared" ca="1" si="148"/>
        <v>0</v>
      </c>
      <c r="AA236" s="133">
        <f t="shared" ca="1" si="149"/>
        <v>0</v>
      </c>
      <c r="AB236" s="52">
        <f t="shared" ca="1" si="150"/>
        <v>0</v>
      </c>
      <c r="AC236" s="53">
        <f t="shared" ca="1" si="151"/>
        <v>0</v>
      </c>
      <c r="AD236" s="52">
        <f t="shared" ca="1" si="158"/>
        <v>0</v>
      </c>
      <c r="AE236" s="54">
        <f t="shared" ca="1" si="159"/>
        <v>0</v>
      </c>
      <c r="AF236" s="7">
        <f t="shared" ca="1" si="152"/>
        <v>0</v>
      </c>
      <c r="AG236" s="7">
        <f t="shared" ca="1" si="153"/>
        <v>0</v>
      </c>
      <c r="AH236" s="48"/>
      <c r="AI236" s="30"/>
      <c r="AJ236" s="7">
        <f t="shared" ca="1" si="160"/>
        <v>0</v>
      </c>
      <c r="AK236" s="7">
        <f t="shared" ca="1" si="130"/>
        <v>0</v>
      </c>
      <c r="AL236" s="32">
        <f t="shared" ca="1" si="131"/>
        <v>0</v>
      </c>
      <c r="AM236" s="158">
        <f t="shared" ca="1" si="154"/>
        <v>0</v>
      </c>
      <c r="AN236" s="7">
        <f t="shared" ca="1" si="161"/>
        <v>0</v>
      </c>
      <c r="AO236" s="7">
        <f t="shared" ca="1" si="132"/>
        <v>0</v>
      </c>
      <c r="AP236" s="7">
        <f t="shared" ca="1" si="133"/>
        <v>0</v>
      </c>
      <c r="AQ236" s="7">
        <f t="shared" ca="1" si="162"/>
        <v>0</v>
      </c>
      <c r="AR236" s="143">
        <f t="shared" ca="1" si="155"/>
        <v>0</v>
      </c>
      <c r="AS236" s="167">
        <f t="shared" ca="1" si="163"/>
        <v>0</v>
      </c>
    </row>
    <row r="237" spans="1:45">
      <c r="A237" s="35">
        <f t="shared" si="156"/>
        <v>230</v>
      </c>
      <c r="B237" s="25">
        <f t="shared" si="157"/>
        <v>51925</v>
      </c>
      <c r="C237" s="34">
        <f t="shared" ca="1" si="124"/>
        <v>22</v>
      </c>
      <c r="D237" s="26">
        <f t="shared" ca="1" si="123"/>
        <v>72</v>
      </c>
      <c r="E237" s="35">
        <f t="shared" ca="1" si="125"/>
        <v>264</v>
      </c>
      <c r="F237" s="25">
        <f t="shared" ca="1" si="134"/>
        <v>48700</v>
      </c>
      <c r="G237" s="25">
        <f t="shared" ca="1" si="135"/>
        <v>48700</v>
      </c>
      <c r="H237" s="41">
        <f t="shared" ca="1" si="136"/>
        <v>0</v>
      </c>
      <c r="I237" s="41">
        <f t="shared" ca="1" si="137"/>
        <v>0</v>
      </c>
      <c r="J237" s="41">
        <f t="shared" ca="1" si="138"/>
        <v>0</v>
      </c>
      <c r="K237" s="41">
        <f t="shared" ca="1" si="139"/>
        <v>0</v>
      </c>
      <c r="L237" s="169">
        <f t="shared" si="126"/>
        <v>2.54758235470173</v>
      </c>
      <c r="M237" s="101">
        <f t="shared" si="127"/>
        <v>2042</v>
      </c>
      <c r="N237" s="29">
        <f t="shared" ca="1" si="128"/>
        <v>0</v>
      </c>
      <c r="O237" s="109">
        <f t="shared" ca="1" si="129"/>
        <v>0</v>
      </c>
      <c r="P237" s="7">
        <f t="shared" ca="1" si="140"/>
        <v>0</v>
      </c>
      <c r="Q237" s="7">
        <f t="shared" ca="1" si="141"/>
        <v>0</v>
      </c>
      <c r="R237" s="30"/>
      <c r="S237" s="30"/>
      <c r="T237" s="30">
        <f t="shared" ca="1" si="142"/>
        <v>0</v>
      </c>
      <c r="U237" s="32">
        <f t="shared" ca="1" si="143"/>
        <v>0</v>
      </c>
      <c r="V237" s="32">
        <f t="shared" ca="1" si="144"/>
        <v>0</v>
      </c>
      <c r="W237" s="32">
        <f t="shared" ca="1" si="145"/>
        <v>0</v>
      </c>
      <c r="X237" s="32">
        <f t="shared" ca="1" si="146"/>
        <v>0</v>
      </c>
      <c r="Y237" s="7">
        <f t="shared" ca="1" si="147"/>
        <v>0</v>
      </c>
      <c r="Z237" s="7">
        <f t="shared" ca="1" si="148"/>
        <v>0</v>
      </c>
      <c r="AA237" s="133">
        <f t="shared" ca="1" si="149"/>
        <v>0</v>
      </c>
      <c r="AB237" s="52">
        <f t="shared" ca="1" si="150"/>
        <v>0</v>
      </c>
      <c r="AC237" s="53">
        <f t="shared" ca="1" si="151"/>
        <v>0</v>
      </c>
      <c r="AD237" s="52">
        <f t="shared" ca="1" si="158"/>
        <v>0</v>
      </c>
      <c r="AE237" s="54">
        <f t="shared" ca="1" si="159"/>
        <v>0</v>
      </c>
      <c r="AF237" s="7">
        <f t="shared" ca="1" si="152"/>
        <v>0</v>
      </c>
      <c r="AG237" s="7">
        <f t="shared" ca="1" si="153"/>
        <v>0</v>
      </c>
      <c r="AH237" s="48"/>
      <c r="AI237" s="30"/>
      <c r="AJ237" s="7">
        <f t="shared" ca="1" si="160"/>
        <v>0</v>
      </c>
      <c r="AK237" s="7">
        <f t="shared" ca="1" si="130"/>
        <v>0</v>
      </c>
      <c r="AL237" s="32">
        <f t="shared" ca="1" si="131"/>
        <v>0</v>
      </c>
      <c r="AM237" s="158">
        <f t="shared" ca="1" si="154"/>
        <v>0</v>
      </c>
      <c r="AN237" s="7">
        <f t="shared" ca="1" si="161"/>
        <v>0</v>
      </c>
      <c r="AO237" s="7">
        <f t="shared" ca="1" si="132"/>
        <v>0</v>
      </c>
      <c r="AP237" s="7">
        <f t="shared" ca="1" si="133"/>
        <v>0</v>
      </c>
      <c r="AQ237" s="7">
        <f t="shared" ca="1" si="162"/>
        <v>0</v>
      </c>
      <c r="AR237" s="143">
        <f t="shared" ca="1" si="155"/>
        <v>0</v>
      </c>
      <c r="AS237" s="167">
        <f t="shared" ca="1" si="163"/>
        <v>0</v>
      </c>
    </row>
    <row r="238" spans="1:45">
      <c r="A238" s="35">
        <f t="shared" si="156"/>
        <v>231</v>
      </c>
      <c r="B238" s="25">
        <f t="shared" si="157"/>
        <v>51956</v>
      </c>
      <c r="C238" s="34">
        <f t="shared" ca="1" si="124"/>
        <v>22</v>
      </c>
      <c r="D238" s="26">
        <f t="shared" ca="1" si="123"/>
        <v>72</v>
      </c>
      <c r="E238" s="35">
        <f t="shared" ca="1" si="125"/>
        <v>264</v>
      </c>
      <c r="F238" s="25">
        <f t="shared" ca="1" si="134"/>
        <v>48700</v>
      </c>
      <c r="G238" s="25">
        <f t="shared" ca="1" si="135"/>
        <v>48700</v>
      </c>
      <c r="H238" s="41">
        <f t="shared" ca="1" si="136"/>
        <v>0</v>
      </c>
      <c r="I238" s="41">
        <f t="shared" ca="1" si="137"/>
        <v>0</v>
      </c>
      <c r="J238" s="41">
        <f t="shared" ca="1" si="138"/>
        <v>0</v>
      </c>
      <c r="K238" s="41">
        <f t="shared" ca="1" si="139"/>
        <v>0</v>
      </c>
      <c r="L238" s="169">
        <f t="shared" si="126"/>
        <v>2.5579615205638233</v>
      </c>
      <c r="M238" s="101">
        <f t="shared" si="127"/>
        <v>2042</v>
      </c>
      <c r="N238" s="29">
        <f t="shared" ca="1" si="128"/>
        <v>0</v>
      </c>
      <c r="O238" s="109">
        <f t="shared" ca="1" si="129"/>
        <v>0</v>
      </c>
      <c r="P238" s="7">
        <f t="shared" ca="1" si="140"/>
        <v>0</v>
      </c>
      <c r="Q238" s="7">
        <f t="shared" ca="1" si="141"/>
        <v>0</v>
      </c>
      <c r="R238" s="30"/>
      <c r="S238" s="30"/>
      <c r="T238" s="30">
        <f t="shared" ca="1" si="142"/>
        <v>0</v>
      </c>
      <c r="U238" s="32">
        <f t="shared" ca="1" si="143"/>
        <v>0</v>
      </c>
      <c r="V238" s="32">
        <f t="shared" ca="1" si="144"/>
        <v>0</v>
      </c>
      <c r="W238" s="32">
        <f t="shared" ca="1" si="145"/>
        <v>0</v>
      </c>
      <c r="X238" s="32">
        <f t="shared" ca="1" si="146"/>
        <v>0</v>
      </c>
      <c r="Y238" s="7">
        <f t="shared" ca="1" si="147"/>
        <v>0</v>
      </c>
      <c r="Z238" s="7">
        <f t="shared" ca="1" si="148"/>
        <v>0</v>
      </c>
      <c r="AA238" s="133">
        <f t="shared" ca="1" si="149"/>
        <v>0</v>
      </c>
      <c r="AB238" s="52">
        <f t="shared" ca="1" si="150"/>
        <v>0</v>
      </c>
      <c r="AC238" s="53">
        <f t="shared" ca="1" si="151"/>
        <v>0</v>
      </c>
      <c r="AD238" s="52">
        <f t="shared" ca="1" si="158"/>
        <v>0</v>
      </c>
      <c r="AE238" s="54">
        <f t="shared" ca="1" si="159"/>
        <v>0</v>
      </c>
      <c r="AF238" s="7">
        <f t="shared" ca="1" si="152"/>
        <v>0</v>
      </c>
      <c r="AG238" s="7">
        <f t="shared" ca="1" si="153"/>
        <v>0</v>
      </c>
      <c r="AH238" s="48"/>
      <c r="AI238" s="30"/>
      <c r="AJ238" s="7">
        <f t="shared" ca="1" si="160"/>
        <v>0</v>
      </c>
      <c r="AK238" s="7">
        <f t="shared" ca="1" si="130"/>
        <v>0</v>
      </c>
      <c r="AL238" s="32">
        <f t="shared" ca="1" si="131"/>
        <v>0</v>
      </c>
      <c r="AM238" s="158">
        <f t="shared" ca="1" si="154"/>
        <v>0</v>
      </c>
      <c r="AN238" s="7">
        <f t="shared" ca="1" si="161"/>
        <v>0</v>
      </c>
      <c r="AO238" s="7">
        <f t="shared" ca="1" si="132"/>
        <v>0</v>
      </c>
      <c r="AP238" s="7">
        <f t="shared" ca="1" si="133"/>
        <v>0</v>
      </c>
      <c r="AQ238" s="7">
        <f t="shared" ca="1" si="162"/>
        <v>0</v>
      </c>
      <c r="AR238" s="143">
        <f t="shared" ca="1" si="155"/>
        <v>0</v>
      </c>
      <c r="AS238" s="167">
        <f t="shared" ca="1" si="163"/>
        <v>0</v>
      </c>
    </row>
    <row r="239" spans="1:45">
      <c r="A239" s="35">
        <f t="shared" si="156"/>
        <v>232</v>
      </c>
      <c r="B239" s="25">
        <f t="shared" si="157"/>
        <v>51986</v>
      </c>
      <c r="C239" s="34">
        <f t="shared" ca="1" si="124"/>
        <v>22</v>
      </c>
      <c r="D239" s="26">
        <f t="shared" ca="1" si="123"/>
        <v>72</v>
      </c>
      <c r="E239" s="35">
        <f t="shared" ca="1" si="125"/>
        <v>264</v>
      </c>
      <c r="F239" s="25">
        <f t="shared" ca="1" si="134"/>
        <v>48700</v>
      </c>
      <c r="G239" s="25">
        <f t="shared" ca="1" si="135"/>
        <v>48700</v>
      </c>
      <c r="H239" s="41">
        <f t="shared" ca="1" si="136"/>
        <v>0</v>
      </c>
      <c r="I239" s="41">
        <f t="shared" ca="1" si="137"/>
        <v>0</v>
      </c>
      <c r="J239" s="41">
        <f t="shared" ca="1" si="138"/>
        <v>0</v>
      </c>
      <c r="K239" s="41">
        <f t="shared" ca="1" si="139"/>
        <v>0</v>
      </c>
      <c r="L239" s="169">
        <f t="shared" si="126"/>
        <v>2.5683829724324099</v>
      </c>
      <c r="M239" s="101">
        <f t="shared" si="127"/>
        <v>2043</v>
      </c>
      <c r="N239" s="29">
        <f t="shared" ca="1" si="128"/>
        <v>0</v>
      </c>
      <c r="O239" s="109">
        <f t="shared" ca="1" si="129"/>
        <v>0</v>
      </c>
      <c r="P239" s="7">
        <f t="shared" ca="1" si="140"/>
        <v>0</v>
      </c>
      <c r="Q239" s="7">
        <f t="shared" ca="1" si="141"/>
        <v>0</v>
      </c>
      <c r="R239" s="30"/>
      <c r="S239" s="30"/>
      <c r="T239" s="30">
        <f t="shared" ca="1" si="142"/>
        <v>0</v>
      </c>
      <c r="U239" s="32">
        <f t="shared" ca="1" si="143"/>
        <v>0</v>
      </c>
      <c r="V239" s="32">
        <f t="shared" ca="1" si="144"/>
        <v>0</v>
      </c>
      <c r="W239" s="32">
        <f t="shared" ca="1" si="145"/>
        <v>0</v>
      </c>
      <c r="X239" s="32">
        <f t="shared" ca="1" si="146"/>
        <v>0</v>
      </c>
      <c r="Y239" s="7">
        <f t="shared" ca="1" si="147"/>
        <v>0</v>
      </c>
      <c r="Z239" s="7">
        <f t="shared" ca="1" si="148"/>
        <v>0</v>
      </c>
      <c r="AA239" s="133">
        <f t="shared" ca="1" si="149"/>
        <v>0</v>
      </c>
      <c r="AB239" s="52">
        <f t="shared" ca="1" si="150"/>
        <v>0</v>
      </c>
      <c r="AC239" s="53">
        <f t="shared" ca="1" si="151"/>
        <v>0</v>
      </c>
      <c r="AD239" s="52">
        <f t="shared" ca="1" si="158"/>
        <v>0</v>
      </c>
      <c r="AE239" s="54">
        <f t="shared" ca="1" si="159"/>
        <v>0</v>
      </c>
      <c r="AF239" s="7">
        <f t="shared" ca="1" si="152"/>
        <v>0</v>
      </c>
      <c r="AG239" s="7">
        <f t="shared" ca="1" si="153"/>
        <v>0</v>
      </c>
      <c r="AH239" s="48"/>
      <c r="AI239" s="30"/>
      <c r="AJ239" s="7">
        <f t="shared" ca="1" si="160"/>
        <v>0</v>
      </c>
      <c r="AK239" s="7">
        <f t="shared" ca="1" si="130"/>
        <v>0</v>
      </c>
      <c r="AL239" s="32">
        <f t="shared" ca="1" si="131"/>
        <v>0</v>
      </c>
      <c r="AM239" s="158">
        <f t="shared" ca="1" si="154"/>
        <v>0</v>
      </c>
      <c r="AN239" s="7">
        <f t="shared" ca="1" si="161"/>
        <v>0</v>
      </c>
      <c r="AO239" s="7">
        <f t="shared" ca="1" si="132"/>
        <v>0</v>
      </c>
      <c r="AP239" s="7">
        <f t="shared" ca="1" si="133"/>
        <v>0</v>
      </c>
      <c r="AQ239" s="7">
        <f t="shared" ca="1" si="162"/>
        <v>0</v>
      </c>
      <c r="AR239" s="143">
        <f t="shared" ca="1" si="155"/>
        <v>0</v>
      </c>
      <c r="AS239" s="167">
        <f t="shared" ca="1" si="163"/>
        <v>0</v>
      </c>
    </row>
    <row r="240" spans="1:45">
      <c r="A240" s="35">
        <f t="shared" si="156"/>
        <v>233</v>
      </c>
      <c r="B240" s="25">
        <f t="shared" si="157"/>
        <v>52017</v>
      </c>
      <c r="C240" s="34">
        <f t="shared" ca="1" si="124"/>
        <v>22</v>
      </c>
      <c r="D240" s="26">
        <f t="shared" ca="1" si="123"/>
        <v>72</v>
      </c>
      <c r="E240" s="35">
        <f t="shared" ca="1" si="125"/>
        <v>264</v>
      </c>
      <c r="F240" s="25">
        <f t="shared" ca="1" si="134"/>
        <v>48700</v>
      </c>
      <c r="G240" s="25">
        <f t="shared" ca="1" si="135"/>
        <v>48700</v>
      </c>
      <c r="H240" s="41">
        <f t="shared" ca="1" si="136"/>
        <v>0</v>
      </c>
      <c r="I240" s="41">
        <f t="shared" ca="1" si="137"/>
        <v>0</v>
      </c>
      <c r="J240" s="41">
        <f t="shared" ca="1" si="138"/>
        <v>0</v>
      </c>
      <c r="K240" s="41">
        <f t="shared" ca="1" si="139"/>
        <v>0</v>
      </c>
      <c r="L240" s="169">
        <f t="shared" si="126"/>
        <v>2.5788468825859141</v>
      </c>
      <c r="M240" s="101">
        <f t="shared" si="127"/>
        <v>2043</v>
      </c>
      <c r="N240" s="29">
        <f t="shared" ca="1" si="128"/>
        <v>0</v>
      </c>
      <c r="O240" s="109">
        <f t="shared" ca="1" si="129"/>
        <v>0</v>
      </c>
      <c r="P240" s="7">
        <f t="shared" ca="1" si="140"/>
        <v>0</v>
      </c>
      <c r="Q240" s="7">
        <f t="shared" ca="1" si="141"/>
        <v>0</v>
      </c>
      <c r="R240" s="30"/>
      <c r="S240" s="30"/>
      <c r="T240" s="30">
        <f t="shared" ca="1" si="142"/>
        <v>0</v>
      </c>
      <c r="U240" s="32">
        <f t="shared" ca="1" si="143"/>
        <v>0</v>
      </c>
      <c r="V240" s="32">
        <f t="shared" ca="1" si="144"/>
        <v>0</v>
      </c>
      <c r="W240" s="32">
        <f t="shared" ca="1" si="145"/>
        <v>0</v>
      </c>
      <c r="X240" s="32">
        <f t="shared" ca="1" si="146"/>
        <v>0</v>
      </c>
      <c r="Y240" s="7">
        <f t="shared" ca="1" si="147"/>
        <v>0</v>
      </c>
      <c r="Z240" s="7">
        <f t="shared" ca="1" si="148"/>
        <v>0</v>
      </c>
      <c r="AA240" s="133">
        <f t="shared" ca="1" si="149"/>
        <v>0</v>
      </c>
      <c r="AB240" s="52">
        <f t="shared" ca="1" si="150"/>
        <v>0</v>
      </c>
      <c r="AC240" s="53">
        <f t="shared" ca="1" si="151"/>
        <v>0</v>
      </c>
      <c r="AD240" s="52">
        <f t="shared" ca="1" si="158"/>
        <v>0</v>
      </c>
      <c r="AE240" s="54">
        <f t="shared" ca="1" si="159"/>
        <v>0</v>
      </c>
      <c r="AF240" s="7">
        <f t="shared" ca="1" si="152"/>
        <v>0</v>
      </c>
      <c r="AG240" s="7">
        <f t="shared" ca="1" si="153"/>
        <v>0</v>
      </c>
      <c r="AH240" s="48"/>
      <c r="AI240" s="30"/>
      <c r="AJ240" s="7">
        <f t="shared" ca="1" si="160"/>
        <v>0</v>
      </c>
      <c r="AK240" s="7">
        <f t="shared" ca="1" si="130"/>
        <v>0</v>
      </c>
      <c r="AL240" s="32">
        <f t="shared" ca="1" si="131"/>
        <v>0</v>
      </c>
      <c r="AM240" s="158">
        <f t="shared" ca="1" si="154"/>
        <v>0</v>
      </c>
      <c r="AN240" s="7">
        <f t="shared" ca="1" si="161"/>
        <v>0</v>
      </c>
      <c r="AO240" s="7">
        <f t="shared" ca="1" si="132"/>
        <v>0</v>
      </c>
      <c r="AP240" s="7">
        <f t="shared" ca="1" si="133"/>
        <v>0</v>
      </c>
      <c r="AQ240" s="7">
        <f t="shared" ca="1" si="162"/>
        <v>0</v>
      </c>
      <c r="AR240" s="143">
        <f t="shared" ca="1" si="155"/>
        <v>0</v>
      </c>
      <c r="AS240" s="167">
        <f t="shared" ca="1" si="163"/>
        <v>0</v>
      </c>
    </row>
    <row r="241" spans="1:45">
      <c r="A241" s="35">
        <f t="shared" si="156"/>
        <v>234</v>
      </c>
      <c r="B241" s="25">
        <f t="shared" si="157"/>
        <v>52047</v>
      </c>
      <c r="C241" s="34">
        <f t="shared" ca="1" si="124"/>
        <v>22</v>
      </c>
      <c r="D241" s="26">
        <f t="shared" ca="1" si="123"/>
        <v>72</v>
      </c>
      <c r="E241" s="35">
        <f t="shared" ca="1" si="125"/>
        <v>264</v>
      </c>
      <c r="F241" s="25">
        <f t="shared" ca="1" si="134"/>
        <v>48700</v>
      </c>
      <c r="G241" s="25">
        <f t="shared" ca="1" si="135"/>
        <v>48700</v>
      </c>
      <c r="H241" s="41">
        <f t="shared" ca="1" si="136"/>
        <v>0</v>
      </c>
      <c r="I241" s="41">
        <f t="shared" ca="1" si="137"/>
        <v>0</v>
      </c>
      <c r="J241" s="41">
        <f t="shared" ca="1" si="138"/>
        <v>0</v>
      </c>
      <c r="K241" s="41">
        <f t="shared" ca="1" si="139"/>
        <v>0</v>
      </c>
      <c r="L241" s="169">
        <f t="shared" si="126"/>
        <v>2.5893534240046447</v>
      </c>
      <c r="M241" s="101">
        <f t="shared" si="127"/>
        <v>2043</v>
      </c>
      <c r="N241" s="29">
        <f t="shared" ca="1" si="128"/>
        <v>0</v>
      </c>
      <c r="O241" s="109">
        <f t="shared" ca="1" si="129"/>
        <v>0</v>
      </c>
      <c r="P241" s="7">
        <f t="shared" ca="1" si="140"/>
        <v>0</v>
      </c>
      <c r="Q241" s="7">
        <f t="shared" ca="1" si="141"/>
        <v>0</v>
      </c>
      <c r="R241" s="30"/>
      <c r="S241" s="30"/>
      <c r="T241" s="30">
        <f t="shared" ca="1" si="142"/>
        <v>0</v>
      </c>
      <c r="U241" s="32">
        <f t="shared" ca="1" si="143"/>
        <v>0</v>
      </c>
      <c r="V241" s="32">
        <f t="shared" ca="1" si="144"/>
        <v>0</v>
      </c>
      <c r="W241" s="32">
        <f t="shared" ca="1" si="145"/>
        <v>0</v>
      </c>
      <c r="X241" s="32">
        <f t="shared" ca="1" si="146"/>
        <v>0</v>
      </c>
      <c r="Y241" s="7">
        <f t="shared" ca="1" si="147"/>
        <v>0</v>
      </c>
      <c r="Z241" s="7">
        <f t="shared" ca="1" si="148"/>
        <v>0</v>
      </c>
      <c r="AA241" s="133">
        <f t="shared" ca="1" si="149"/>
        <v>0</v>
      </c>
      <c r="AB241" s="52">
        <f t="shared" ca="1" si="150"/>
        <v>0</v>
      </c>
      <c r="AC241" s="53">
        <f t="shared" ca="1" si="151"/>
        <v>0</v>
      </c>
      <c r="AD241" s="52">
        <f t="shared" ca="1" si="158"/>
        <v>0</v>
      </c>
      <c r="AE241" s="54">
        <f t="shared" ca="1" si="159"/>
        <v>0</v>
      </c>
      <c r="AF241" s="7">
        <f t="shared" ca="1" si="152"/>
        <v>0</v>
      </c>
      <c r="AG241" s="7">
        <f t="shared" ca="1" si="153"/>
        <v>0</v>
      </c>
      <c r="AH241" s="48"/>
      <c r="AI241" s="30"/>
      <c r="AJ241" s="7">
        <f t="shared" ca="1" si="160"/>
        <v>0</v>
      </c>
      <c r="AK241" s="7">
        <f t="shared" ca="1" si="130"/>
        <v>0</v>
      </c>
      <c r="AL241" s="32">
        <f t="shared" ca="1" si="131"/>
        <v>0</v>
      </c>
      <c r="AM241" s="158">
        <f t="shared" ca="1" si="154"/>
        <v>0</v>
      </c>
      <c r="AN241" s="7">
        <f t="shared" ca="1" si="161"/>
        <v>0</v>
      </c>
      <c r="AO241" s="7">
        <f t="shared" ca="1" si="132"/>
        <v>0</v>
      </c>
      <c r="AP241" s="7">
        <f t="shared" ca="1" si="133"/>
        <v>0</v>
      </c>
      <c r="AQ241" s="7">
        <f t="shared" ca="1" si="162"/>
        <v>0</v>
      </c>
      <c r="AR241" s="143">
        <f t="shared" ca="1" si="155"/>
        <v>0</v>
      </c>
      <c r="AS241" s="167">
        <f t="shared" ca="1" si="163"/>
        <v>0</v>
      </c>
    </row>
    <row r="242" spans="1:45">
      <c r="A242" s="35">
        <f t="shared" si="156"/>
        <v>235</v>
      </c>
      <c r="B242" s="25">
        <f t="shared" si="157"/>
        <v>52078</v>
      </c>
      <c r="C242" s="34">
        <f t="shared" ca="1" si="124"/>
        <v>22</v>
      </c>
      <c r="D242" s="26">
        <f t="shared" ca="1" si="123"/>
        <v>72</v>
      </c>
      <c r="E242" s="35">
        <f t="shared" ca="1" si="125"/>
        <v>264</v>
      </c>
      <c r="F242" s="25">
        <f t="shared" ca="1" si="134"/>
        <v>48700</v>
      </c>
      <c r="G242" s="25">
        <f t="shared" ca="1" si="135"/>
        <v>48700</v>
      </c>
      <c r="H242" s="41">
        <f t="shared" ca="1" si="136"/>
        <v>0</v>
      </c>
      <c r="I242" s="41">
        <f t="shared" ca="1" si="137"/>
        <v>0</v>
      </c>
      <c r="J242" s="41">
        <f t="shared" ca="1" si="138"/>
        <v>0</v>
      </c>
      <c r="K242" s="41">
        <f t="shared" ca="1" si="139"/>
        <v>0</v>
      </c>
      <c r="L242" s="169">
        <f t="shared" si="126"/>
        <v>2.5999027703736535</v>
      </c>
      <c r="M242" s="101">
        <f t="shared" si="127"/>
        <v>2043</v>
      </c>
      <c r="N242" s="29">
        <f t="shared" ca="1" si="128"/>
        <v>0</v>
      </c>
      <c r="O242" s="109">
        <f t="shared" ca="1" si="129"/>
        <v>0</v>
      </c>
      <c r="P242" s="7">
        <f t="shared" ca="1" si="140"/>
        <v>0</v>
      </c>
      <c r="Q242" s="7">
        <f t="shared" ca="1" si="141"/>
        <v>0</v>
      </c>
      <c r="R242" s="30"/>
      <c r="S242" s="30"/>
      <c r="T242" s="30">
        <f t="shared" ca="1" si="142"/>
        <v>0</v>
      </c>
      <c r="U242" s="32">
        <f t="shared" ca="1" si="143"/>
        <v>0</v>
      </c>
      <c r="V242" s="32">
        <f t="shared" ca="1" si="144"/>
        <v>0</v>
      </c>
      <c r="W242" s="32">
        <f t="shared" ca="1" si="145"/>
        <v>0</v>
      </c>
      <c r="X242" s="32">
        <f t="shared" ca="1" si="146"/>
        <v>0</v>
      </c>
      <c r="Y242" s="7">
        <f t="shared" ca="1" si="147"/>
        <v>0</v>
      </c>
      <c r="Z242" s="7">
        <f t="shared" ca="1" si="148"/>
        <v>0</v>
      </c>
      <c r="AA242" s="133">
        <f t="shared" ca="1" si="149"/>
        <v>0</v>
      </c>
      <c r="AB242" s="52">
        <f t="shared" ca="1" si="150"/>
        <v>0</v>
      </c>
      <c r="AC242" s="53">
        <f t="shared" ca="1" si="151"/>
        <v>0</v>
      </c>
      <c r="AD242" s="52">
        <f t="shared" ca="1" si="158"/>
        <v>0</v>
      </c>
      <c r="AE242" s="54">
        <f t="shared" ca="1" si="159"/>
        <v>0</v>
      </c>
      <c r="AF242" s="7">
        <f t="shared" ca="1" si="152"/>
        <v>0</v>
      </c>
      <c r="AG242" s="7">
        <f t="shared" ca="1" si="153"/>
        <v>0</v>
      </c>
      <c r="AH242" s="48"/>
      <c r="AI242" s="30"/>
      <c r="AJ242" s="7">
        <f t="shared" ca="1" si="160"/>
        <v>0</v>
      </c>
      <c r="AK242" s="7">
        <f t="shared" ca="1" si="130"/>
        <v>0</v>
      </c>
      <c r="AL242" s="32">
        <f t="shared" ca="1" si="131"/>
        <v>0</v>
      </c>
      <c r="AM242" s="158">
        <f t="shared" ca="1" si="154"/>
        <v>0</v>
      </c>
      <c r="AN242" s="7">
        <f t="shared" ca="1" si="161"/>
        <v>0</v>
      </c>
      <c r="AO242" s="7">
        <f t="shared" ca="1" si="132"/>
        <v>0</v>
      </c>
      <c r="AP242" s="7">
        <f t="shared" ca="1" si="133"/>
        <v>0</v>
      </c>
      <c r="AQ242" s="7">
        <f t="shared" ca="1" si="162"/>
        <v>0</v>
      </c>
      <c r="AR242" s="143">
        <f t="shared" ca="1" si="155"/>
        <v>0</v>
      </c>
      <c r="AS242" s="167">
        <f t="shared" ca="1" si="163"/>
        <v>0</v>
      </c>
    </row>
    <row r="243" spans="1:45">
      <c r="A243" s="35">
        <f t="shared" si="156"/>
        <v>236</v>
      </c>
      <c r="B243" s="25">
        <f t="shared" si="157"/>
        <v>52109</v>
      </c>
      <c r="C243" s="34">
        <f t="shared" ca="1" si="124"/>
        <v>22</v>
      </c>
      <c r="D243" s="26">
        <f t="shared" ca="1" si="123"/>
        <v>72</v>
      </c>
      <c r="E243" s="35">
        <f t="shared" ca="1" si="125"/>
        <v>264</v>
      </c>
      <c r="F243" s="25">
        <f t="shared" ca="1" si="134"/>
        <v>48700</v>
      </c>
      <c r="G243" s="25">
        <f t="shared" ca="1" si="135"/>
        <v>48700</v>
      </c>
      <c r="H243" s="41">
        <f t="shared" ca="1" si="136"/>
        <v>0</v>
      </c>
      <c r="I243" s="41">
        <f t="shared" ca="1" si="137"/>
        <v>0</v>
      </c>
      <c r="J243" s="41">
        <f t="shared" ca="1" si="138"/>
        <v>0</v>
      </c>
      <c r="K243" s="41">
        <f t="shared" ca="1" si="139"/>
        <v>0</v>
      </c>
      <c r="L243" s="169">
        <f t="shared" si="126"/>
        <v>2.6104950960856059</v>
      </c>
      <c r="M243" s="101">
        <f t="shared" si="127"/>
        <v>2043</v>
      </c>
      <c r="N243" s="29">
        <f t="shared" ca="1" si="128"/>
        <v>0</v>
      </c>
      <c r="O243" s="109">
        <f t="shared" ca="1" si="129"/>
        <v>0</v>
      </c>
      <c r="P243" s="7">
        <f t="shared" ca="1" si="140"/>
        <v>0</v>
      </c>
      <c r="Q243" s="7">
        <f t="shared" ca="1" si="141"/>
        <v>0</v>
      </c>
      <c r="R243" s="30"/>
      <c r="S243" s="30"/>
      <c r="T243" s="30">
        <f t="shared" ca="1" si="142"/>
        <v>0</v>
      </c>
      <c r="U243" s="32">
        <f t="shared" ca="1" si="143"/>
        <v>0</v>
      </c>
      <c r="V243" s="32">
        <f t="shared" ca="1" si="144"/>
        <v>0</v>
      </c>
      <c r="W243" s="32">
        <f t="shared" ca="1" si="145"/>
        <v>0</v>
      </c>
      <c r="X243" s="32">
        <f t="shared" ca="1" si="146"/>
        <v>0</v>
      </c>
      <c r="Y243" s="7">
        <f t="shared" ca="1" si="147"/>
        <v>0</v>
      </c>
      <c r="Z243" s="7">
        <f t="shared" ca="1" si="148"/>
        <v>0</v>
      </c>
      <c r="AA243" s="133">
        <f t="shared" ca="1" si="149"/>
        <v>0</v>
      </c>
      <c r="AB243" s="52">
        <f t="shared" ca="1" si="150"/>
        <v>0</v>
      </c>
      <c r="AC243" s="53">
        <f t="shared" ca="1" si="151"/>
        <v>0</v>
      </c>
      <c r="AD243" s="52">
        <f t="shared" ca="1" si="158"/>
        <v>0</v>
      </c>
      <c r="AE243" s="54">
        <f t="shared" ca="1" si="159"/>
        <v>0</v>
      </c>
      <c r="AF243" s="7">
        <f t="shared" ca="1" si="152"/>
        <v>0</v>
      </c>
      <c r="AG243" s="7">
        <f t="shared" ca="1" si="153"/>
        <v>0</v>
      </c>
      <c r="AH243" s="48"/>
      <c r="AI243" s="30"/>
      <c r="AJ243" s="7">
        <f t="shared" ca="1" si="160"/>
        <v>0</v>
      </c>
      <c r="AK243" s="7">
        <f t="shared" ca="1" si="130"/>
        <v>0</v>
      </c>
      <c r="AL243" s="32">
        <f t="shared" ca="1" si="131"/>
        <v>0</v>
      </c>
      <c r="AM243" s="158">
        <f t="shared" ca="1" si="154"/>
        <v>0</v>
      </c>
      <c r="AN243" s="7">
        <f t="shared" ca="1" si="161"/>
        <v>0</v>
      </c>
      <c r="AO243" s="7">
        <f t="shared" ca="1" si="132"/>
        <v>0</v>
      </c>
      <c r="AP243" s="7">
        <f t="shared" ca="1" si="133"/>
        <v>0</v>
      </c>
      <c r="AQ243" s="7">
        <f t="shared" ca="1" si="162"/>
        <v>0</v>
      </c>
      <c r="AR243" s="143">
        <f t="shared" ca="1" si="155"/>
        <v>0</v>
      </c>
      <c r="AS243" s="167">
        <f t="shared" ca="1" si="163"/>
        <v>0</v>
      </c>
    </row>
    <row r="244" spans="1:45">
      <c r="A244" s="35">
        <f t="shared" si="156"/>
        <v>237</v>
      </c>
      <c r="B244" s="25">
        <f t="shared" si="157"/>
        <v>52139</v>
      </c>
      <c r="C244" s="34">
        <f t="shared" ca="1" si="124"/>
        <v>22</v>
      </c>
      <c r="D244" s="26">
        <f t="shared" ca="1" si="123"/>
        <v>72</v>
      </c>
      <c r="E244" s="35">
        <f t="shared" ca="1" si="125"/>
        <v>264</v>
      </c>
      <c r="F244" s="25">
        <f t="shared" ca="1" si="134"/>
        <v>48700</v>
      </c>
      <c r="G244" s="25">
        <f t="shared" ca="1" si="135"/>
        <v>48700</v>
      </c>
      <c r="H244" s="41">
        <f t="shared" ca="1" si="136"/>
        <v>0</v>
      </c>
      <c r="I244" s="41">
        <f t="shared" ca="1" si="137"/>
        <v>0</v>
      </c>
      <c r="J244" s="41">
        <f t="shared" ca="1" si="138"/>
        <v>0</v>
      </c>
      <c r="K244" s="41">
        <f t="shared" ca="1" si="139"/>
        <v>0</v>
      </c>
      <c r="L244" s="169">
        <f t="shared" si="126"/>
        <v>2.6211305762436656</v>
      </c>
      <c r="M244" s="101">
        <f t="shared" si="127"/>
        <v>2043</v>
      </c>
      <c r="N244" s="29">
        <f t="shared" ca="1" si="128"/>
        <v>0</v>
      </c>
      <c r="O244" s="109">
        <f t="shared" ca="1" si="129"/>
        <v>0</v>
      </c>
      <c r="P244" s="7">
        <f t="shared" ca="1" si="140"/>
        <v>0</v>
      </c>
      <c r="Q244" s="7">
        <f t="shared" ca="1" si="141"/>
        <v>0</v>
      </c>
      <c r="R244" s="30"/>
      <c r="S244" s="30"/>
      <c r="T244" s="30">
        <f t="shared" ca="1" si="142"/>
        <v>0</v>
      </c>
      <c r="U244" s="32">
        <f t="shared" ca="1" si="143"/>
        <v>0</v>
      </c>
      <c r="V244" s="32">
        <f t="shared" ca="1" si="144"/>
        <v>0</v>
      </c>
      <c r="W244" s="32">
        <f t="shared" ca="1" si="145"/>
        <v>0</v>
      </c>
      <c r="X244" s="32">
        <f t="shared" ca="1" si="146"/>
        <v>0</v>
      </c>
      <c r="Y244" s="7">
        <f t="shared" ca="1" si="147"/>
        <v>0</v>
      </c>
      <c r="Z244" s="7">
        <f t="shared" ca="1" si="148"/>
        <v>0</v>
      </c>
      <c r="AA244" s="133">
        <f t="shared" ca="1" si="149"/>
        <v>0</v>
      </c>
      <c r="AB244" s="52">
        <f t="shared" ca="1" si="150"/>
        <v>0</v>
      </c>
      <c r="AC244" s="53">
        <f t="shared" ca="1" si="151"/>
        <v>0</v>
      </c>
      <c r="AD244" s="52">
        <f t="shared" ca="1" si="158"/>
        <v>0</v>
      </c>
      <c r="AE244" s="54">
        <f t="shared" ca="1" si="159"/>
        <v>0</v>
      </c>
      <c r="AF244" s="7">
        <f t="shared" ca="1" si="152"/>
        <v>0</v>
      </c>
      <c r="AG244" s="7">
        <f t="shared" ca="1" si="153"/>
        <v>0</v>
      </c>
      <c r="AH244" s="48"/>
      <c r="AI244" s="30"/>
      <c r="AJ244" s="7">
        <f t="shared" ca="1" si="160"/>
        <v>0</v>
      </c>
      <c r="AK244" s="7">
        <f t="shared" ca="1" si="130"/>
        <v>0</v>
      </c>
      <c r="AL244" s="32">
        <f t="shared" ca="1" si="131"/>
        <v>0</v>
      </c>
      <c r="AM244" s="158">
        <f t="shared" ca="1" si="154"/>
        <v>0</v>
      </c>
      <c r="AN244" s="7">
        <f t="shared" ca="1" si="161"/>
        <v>0</v>
      </c>
      <c r="AO244" s="7">
        <f t="shared" ca="1" si="132"/>
        <v>0</v>
      </c>
      <c r="AP244" s="7">
        <f t="shared" ca="1" si="133"/>
        <v>0</v>
      </c>
      <c r="AQ244" s="7">
        <f t="shared" ca="1" si="162"/>
        <v>0</v>
      </c>
      <c r="AR244" s="143">
        <f t="shared" ca="1" si="155"/>
        <v>0</v>
      </c>
      <c r="AS244" s="167">
        <f t="shared" ca="1" si="163"/>
        <v>0</v>
      </c>
    </row>
    <row r="245" spans="1:45">
      <c r="A245" s="35">
        <f t="shared" si="156"/>
        <v>238</v>
      </c>
      <c r="B245" s="25">
        <f t="shared" si="157"/>
        <v>52170</v>
      </c>
      <c r="C245" s="34">
        <f t="shared" ca="1" si="124"/>
        <v>22</v>
      </c>
      <c r="D245" s="26">
        <f t="shared" ca="1" si="123"/>
        <v>72</v>
      </c>
      <c r="E245" s="35">
        <f t="shared" ca="1" si="125"/>
        <v>264</v>
      </c>
      <c r="F245" s="25">
        <f t="shared" ca="1" si="134"/>
        <v>48700</v>
      </c>
      <c r="G245" s="25">
        <f t="shared" ca="1" si="135"/>
        <v>48700</v>
      </c>
      <c r="H245" s="41">
        <f t="shared" ca="1" si="136"/>
        <v>0</v>
      </c>
      <c r="I245" s="41">
        <f t="shared" ca="1" si="137"/>
        <v>0</v>
      </c>
      <c r="J245" s="41">
        <f t="shared" ca="1" si="138"/>
        <v>0</v>
      </c>
      <c r="K245" s="41">
        <f t="shared" ca="1" si="139"/>
        <v>0</v>
      </c>
      <c r="L245" s="169">
        <f t="shared" si="126"/>
        <v>2.6318093866643877</v>
      </c>
      <c r="M245" s="101">
        <f t="shared" si="127"/>
        <v>2043</v>
      </c>
      <c r="N245" s="29">
        <f t="shared" ca="1" si="128"/>
        <v>0</v>
      </c>
      <c r="O245" s="109">
        <f t="shared" ca="1" si="129"/>
        <v>0</v>
      </c>
      <c r="P245" s="7">
        <f t="shared" ca="1" si="140"/>
        <v>0</v>
      </c>
      <c r="Q245" s="7">
        <f t="shared" ca="1" si="141"/>
        <v>0</v>
      </c>
      <c r="R245" s="30"/>
      <c r="S245" s="30"/>
      <c r="T245" s="30">
        <f t="shared" ca="1" si="142"/>
        <v>0</v>
      </c>
      <c r="U245" s="32">
        <f t="shared" ca="1" si="143"/>
        <v>0</v>
      </c>
      <c r="V245" s="32">
        <f t="shared" ca="1" si="144"/>
        <v>0</v>
      </c>
      <c r="W245" s="32">
        <f t="shared" ca="1" si="145"/>
        <v>0</v>
      </c>
      <c r="X245" s="32">
        <f t="shared" ca="1" si="146"/>
        <v>0</v>
      </c>
      <c r="Y245" s="7">
        <f t="shared" ca="1" si="147"/>
        <v>0</v>
      </c>
      <c r="Z245" s="7">
        <f t="shared" ca="1" si="148"/>
        <v>0</v>
      </c>
      <c r="AA245" s="133">
        <f t="shared" ca="1" si="149"/>
        <v>0</v>
      </c>
      <c r="AB245" s="52">
        <f t="shared" ca="1" si="150"/>
        <v>0</v>
      </c>
      <c r="AC245" s="53">
        <f t="shared" ca="1" si="151"/>
        <v>0</v>
      </c>
      <c r="AD245" s="52">
        <f t="shared" ca="1" si="158"/>
        <v>0</v>
      </c>
      <c r="AE245" s="54">
        <f t="shared" ca="1" si="159"/>
        <v>0</v>
      </c>
      <c r="AF245" s="7">
        <f t="shared" ca="1" si="152"/>
        <v>0</v>
      </c>
      <c r="AG245" s="7">
        <f t="shared" ca="1" si="153"/>
        <v>0</v>
      </c>
      <c r="AH245" s="48"/>
      <c r="AI245" s="30"/>
      <c r="AJ245" s="7">
        <f t="shared" ca="1" si="160"/>
        <v>0</v>
      </c>
      <c r="AK245" s="7">
        <f t="shared" ca="1" si="130"/>
        <v>0</v>
      </c>
      <c r="AL245" s="32">
        <f t="shared" ca="1" si="131"/>
        <v>0</v>
      </c>
      <c r="AM245" s="158">
        <f t="shared" ca="1" si="154"/>
        <v>0</v>
      </c>
      <c r="AN245" s="7">
        <f t="shared" ca="1" si="161"/>
        <v>0</v>
      </c>
      <c r="AO245" s="7">
        <f t="shared" ca="1" si="132"/>
        <v>0</v>
      </c>
      <c r="AP245" s="7">
        <f t="shared" ca="1" si="133"/>
        <v>0</v>
      </c>
      <c r="AQ245" s="7">
        <f t="shared" ca="1" si="162"/>
        <v>0</v>
      </c>
      <c r="AR245" s="143">
        <f t="shared" ca="1" si="155"/>
        <v>0</v>
      </c>
      <c r="AS245" s="167">
        <f t="shared" ca="1" si="163"/>
        <v>0</v>
      </c>
    </row>
    <row r="246" spans="1:45">
      <c r="A246" s="35">
        <f t="shared" si="156"/>
        <v>239</v>
      </c>
      <c r="B246" s="25">
        <f t="shared" si="157"/>
        <v>52200</v>
      </c>
      <c r="C246" s="34">
        <f t="shared" ca="1" si="124"/>
        <v>22</v>
      </c>
      <c r="D246" s="26">
        <f t="shared" ca="1" si="123"/>
        <v>72</v>
      </c>
      <c r="E246" s="35">
        <f t="shared" ca="1" si="125"/>
        <v>264</v>
      </c>
      <c r="F246" s="25">
        <f t="shared" ca="1" si="134"/>
        <v>48700</v>
      </c>
      <c r="G246" s="25">
        <f t="shared" ca="1" si="135"/>
        <v>48700</v>
      </c>
      <c r="H246" s="41">
        <f t="shared" ca="1" si="136"/>
        <v>0</v>
      </c>
      <c r="I246" s="41">
        <f t="shared" ca="1" si="137"/>
        <v>0</v>
      </c>
      <c r="J246" s="41">
        <f t="shared" ca="1" si="138"/>
        <v>0</v>
      </c>
      <c r="K246" s="41">
        <f t="shared" ca="1" si="139"/>
        <v>0</v>
      </c>
      <c r="L246" s="169">
        <f t="shared" si="126"/>
        <v>2.6425317038806262</v>
      </c>
      <c r="M246" s="101">
        <f t="shared" si="127"/>
        <v>2043</v>
      </c>
      <c r="N246" s="29">
        <f t="shared" ca="1" si="128"/>
        <v>0</v>
      </c>
      <c r="O246" s="109">
        <f t="shared" ca="1" si="129"/>
        <v>0</v>
      </c>
      <c r="P246" s="7">
        <f t="shared" ca="1" si="140"/>
        <v>0</v>
      </c>
      <c r="Q246" s="7">
        <f t="shared" ca="1" si="141"/>
        <v>0</v>
      </c>
      <c r="R246" s="30"/>
      <c r="S246" s="30"/>
      <c r="T246" s="30">
        <f t="shared" ca="1" si="142"/>
        <v>0</v>
      </c>
      <c r="U246" s="32">
        <f t="shared" ca="1" si="143"/>
        <v>0</v>
      </c>
      <c r="V246" s="32">
        <f t="shared" ca="1" si="144"/>
        <v>0</v>
      </c>
      <c r="W246" s="32">
        <f t="shared" ca="1" si="145"/>
        <v>0</v>
      </c>
      <c r="X246" s="32">
        <f t="shared" ca="1" si="146"/>
        <v>0</v>
      </c>
      <c r="Y246" s="7">
        <f t="shared" ca="1" si="147"/>
        <v>0</v>
      </c>
      <c r="Z246" s="7">
        <f t="shared" ca="1" si="148"/>
        <v>0</v>
      </c>
      <c r="AA246" s="133">
        <f t="shared" ca="1" si="149"/>
        <v>0</v>
      </c>
      <c r="AB246" s="52">
        <f t="shared" ca="1" si="150"/>
        <v>0</v>
      </c>
      <c r="AC246" s="53">
        <f t="shared" ca="1" si="151"/>
        <v>0</v>
      </c>
      <c r="AD246" s="52">
        <f t="shared" ca="1" si="158"/>
        <v>0</v>
      </c>
      <c r="AE246" s="54">
        <f t="shared" ca="1" si="159"/>
        <v>0</v>
      </c>
      <c r="AF246" s="7">
        <f t="shared" ca="1" si="152"/>
        <v>0</v>
      </c>
      <c r="AG246" s="7">
        <f t="shared" ca="1" si="153"/>
        <v>0</v>
      </c>
      <c r="AH246" s="48"/>
      <c r="AI246" s="30"/>
      <c r="AJ246" s="7">
        <f t="shared" ca="1" si="160"/>
        <v>0</v>
      </c>
      <c r="AK246" s="7">
        <f t="shared" ca="1" si="130"/>
        <v>0</v>
      </c>
      <c r="AL246" s="32">
        <f t="shared" ca="1" si="131"/>
        <v>0</v>
      </c>
      <c r="AM246" s="158">
        <f t="shared" ca="1" si="154"/>
        <v>0</v>
      </c>
      <c r="AN246" s="7">
        <f t="shared" ca="1" si="161"/>
        <v>0</v>
      </c>
      <c r="AO246" s="7">
        <f t="shared" ca="1" si="132"/>
        <v>0</v>
      </c>
      <c r="AP246" s="7">
        <f t="shared" ca="1" si="133"/>
        <v>0</v>
      </c>
      <c r="AQ246" s="7">
        <f t="shared" ca="1" si="162"/>
        <v>0</v>
      </c>
      <c r="AR246" s="143">
        <f t="shared" ca="1" si="155"/>
        <v>0</v>
      </c>
      <c r="AS246" s="167">
        <f t="shared" ca="1" si="163"/>
        <v>0</v>
      </c>
    </row>
    <row r="247" spans="1:45">
      <c r="A247" s="35">
        <f t="shared" si="156"/>
        <v>240</v>
      </c>
      <c r="B247" s="25">
        <f t="shared" si="157"/>
        <v>52231</v>
      </c>
      <c r="C247" s="34">
        <f t="shared" ca="1" si="124"/>
        <v>22</v>
      </c>
      <c r="D247" s="26">
        <f t="shared" ca="1" si="123"/>
        <v>72</v>
      </c>
      <c r="E247" s="35">
        <f t="shared" ca="1" si="125"/>
        <v>264</v>
      </c>
      <c r="F247" s="25">
        <f t="shared" ca="1" si="134"/>
        <v>48700</v>
      </c>
      <c r="G247" s="25">
        <f t="shared" ca="1" si="135"/>
        <v>48700</v>
      </c>
      <c r="H247" s="41">
        <f t="shared" ca="1" si="136"/>
        <v>0</v>
      </c>
      <c r="I247" s="41">
        <f t="shared" ca="1" si="137"/>
        <v>0</v>
      </c>
      <c r="J247" s="41">
        <f t="shared" ca="1" si="138"/>
        <v>0</v>
      </c>
      <c r="K247" s="41">
        <f t="shared" ca="1" si="139"/>
        <v>0</v>
      </c>
      <c r="L247" s="169">
        <f t="shared" si="126"/>
        <v>2.6532977051444511</v>
      </c>
      <c r="M247" s="101">
        <f t="shared" si="127"/>
        <v>2043</v>
      </c>
      <c r="N247" s="29">
        <f t="shared" ca="1" si="128"/>
        <v>0</v>
      </c>
      <c r="O247" s="109">
        <f t="shared" ca="1" si="129"/>
        <v>0</v>
      </c>
      <c r="P247" s="7">
        <f t="shared" ca="1" si="140"/>
        <v>0</v>
      </c>
      <c r="Q247" s="7">
        <f t="shared" ca="1" si="141"/>
        <v>0</v>
      </c>
      <c r="R247" s="30"/>
      <c r="S247" s="30"/>
      <c r="T247" s="30">
        <f t="shared" ca="1" si="142"/>
        <v>0</v>
      </c>
      <c r="U247" s="32">
        <f t="shared" ca="1" si="143"/>
        <v>0</v>
      </c>
      <c r="V247" s="32">
        <f t="shared" ca="1" si="144"/>
        <v>0</v>
      </c>
      <c r="W247" s="32">
        <f t="shared" ca="1" si="145"/>
        <v>0</v>
      </c>
      <c r="X247" s="32">
        <f t="shared" ca="1" si="146"/>
        <v>0</v>
      </c>
      <c r="Y247" s="7">
        <f t="shared" ca="1" si="147"/>
        <v>0</v>
      </c>
      <c r="Z247" s="7">
        <f t="shared" ca="1" si="148"/>
        <v>0</v>
      </c>
      <c r="AA247" s="133">
        <f t="shared" ca="1" si="149"/>
        <v>0</v>
      </c>
      <c r="AB247" s="52">
        <f t="shared" ca="1" si="150"/>
        <v>0</v>
      </c>
      <c r="AC247" s="53">
        <f t="shared" ca="1" si="151"/>
        <v>0</v>
      </c>
      <c r="AD247" s="52">
        <f t="shared" ca="1" si="158"/>
        <v>0</v>
      </c>
      <c r="AE247" s="54">
        <f t="shared" ca="1" si="159"/>
        <v>0</v>
      </c>
      <c r="AF247" s="7">
        <f t="shared" ca="1" si="152"/>
        <v>0</v>
      </c>
      <c r="AG247" s="7">
        <f t="shared" ca="1" si="153"/>
        <v>0</v>
      </c>
      <c r="AH247" s="48"/>
      <c r="AI247" s="30"/>
      <c r="AJ247" s="7">
        <f t="shared" ca="1" si="160"/>
        <v>0</v>
      </c>
      <c r="AK247" s="7">
        <f t="shared" ca="1" si="130"/>
        <v>0</v>
      </c>
      <c r="AL247" s="32">
        <f t="shared" ca="1" si="131"/>
        <v>0</v>
      </c>
      <c r="AM247" s="158">
        <f t="shared" ca="1" si="154"/>
        <v>0</v>
      </c>
      <c r="AN247" s="7">
        <f t="shared" ca="1" si="161"/>
        <v>0</v>
      </c>
      <c r="AO247" s="7">
        <f t="shared" ca="1" si="132"/>
        <v>0</v>
      </c>
      <c r="AP247" s="7">
        <f t="shared" ca="1" si="133"/>
        <v>0</v>
      </c>
      <c r="AQ247" s="7">
        <f t="shared" ca="1" si="162"/>
        <v>0</v>
      </c>
      <c r="AR247" s="143">
        <f t="shared" ca="1" si="155"/>
        <v>0</v>
      </c>
      <c r="AS247" s="167">
        <f t="shared" ca="1" si="163"/>
        <v>0</v>
      </c>
    </row>
    <row r="248" spans="1:45">
      <c r="A248" s="35">
        <f t="shared" si="156"/>
        <v>241</v>
      </c>
      <c r="B248" s="25">
        <f t="shared" si="157"/>
        <v>52262</v>
      </c>
      <c r="C248" s="34">
        <f t="shared" ca="1" si="124"/>
        <v>22</v>
      </c>
      <c r="D248" s="26">
        <f t="shared" ref="D248:D311" ca="1" si="164">Age+C248</f>
        <v>72</v>
      </c>
      <c r="E248" s="35">
        <f t="shared" ca="1" si="125"/>
        <v>264</v>
      </c>
      <c r="F248" s="25">
        <f t="shared" ca="1" si="134"/>
        <v>48700</v>
      </c>
      <c r="G248" s="25">
        <f t="shared" ca="1" si="135"/>
        <v>48700</v>
      </c>
      <c r="H248" s="41">
        <f t="shared" ca="1" si="136"/>
        <v>0</v>
      </c>
      <c r="I248" s="41">
        <f t="shared" ca="1" si="137"/>
        <v>0</v>
      </c>
      <c r="J248" s="41">
        <f t="shared" ca="1" si="138"/>
        <v>0</v>
      </c>
      <c r="K248" s="41">
        <f t="shared" ca="1" si="139"/>
        <v>0</v>
      </c>
      <c r="L248" s="169">
        <f t="shared" si="126"/>
        <v>2.6641075684300795</v>
      </c>
      <c r="M248" s="101">
        <f t="shared" si="127"/>
        <v>2043</v>
      </c>
      <c r="N248" s="29">
        <f t="shared" ca="1" si="128"/>
        <v>0</v>
      </c>
      <c r="O248" s="109">
        <f t="shared" ca="1" si="129"/>
        <v>0</v>
      </c>
      <c r="P248" s="7">
        <f t="shared" ca="1" si="140"/>
        <v>0</v>
      </c>
      <c r="Q248" s="7">
        <f t="shared" ca="1" si="141"/>
        <v>0</v>
      </c>
      <c r="R248" s="30"/>
      <c r="S248" s="30"/>
      <c r="T248" s="30">
        <f t="shared" ca="1" si="142"/>
        <v>0</v>
      </c>
      <c r="U248" s="32">
        <f t="shared" ca="1" si="143"/>
        <v>0</v>
      </c>
      <c r="V248" s="32">
        <f t="shared" ca="1" si="144"/>
        <v>0</v>
      </c>
      <c r="W248" s="32">
        <f t="shared" ca="1" si="145"/>
        <v>0</v>
      </c>
      <c r="X248" s="32">
        <f t="shared" ca="1" si="146"/>
        <v>0</v>
      </c>
      <c r="Y248" s="7">
        <f t="shared" ca="1" si="147"/>
        <v>0</v>
      </c>
      <c r="Z248" s="7">
        <f t="shared" ca="1" si="148"/>
        <v>0</v>
      </c>
      <c r="AA248" s="133">
        <f t="shared" ca="1" si="149"/>
        <v>0</v>
      </c>
      <c r="AB248" s="52">
        <f t="shared" ca="1" si="150"/>
        <v>0</v>
      </c>
      <c r="AC248" s="53">
        <f t="shared" ca="1" si="151"/>
        <v>0</v>
      </c>
      <c r="AD248" s="52">
        <f t="shared" ca="1" si="158"/>
        <v>0</v>
      </c>
      <c r="AE248" s="54">
        <f t="shared" ca="1" si="159"/>
        <v>0</v>
      </c>
      <c r="AF248" s="7">
        <f t="shared" ca="1" si="152"/>
        <v>0</v>
      </c>
      <c r="AG248" s="7">
        <f t="shared" ca="1" si="153"/>
        <v>0</v>
      </c>
      <c r="AH248" s="48"/>
      <c r="AI248" s="30"/>
      <c r="AJ248" s="7">
        <f t="shared" ca="1" si="160"/>
        <v>0</v>
      </c>
      <c r="AK248" s="7">
        <f t="shared" ca="1" si="130"/>
        <v>0</v>
      </c>
      <c r="AL248" s="32">
        <f t="shared" ca="1" si="131"/>
        <v>0</v>
      </c>
      <c r="AM248" s="158">
        <f t="shared" ca="1" si="154"/>
        <v>0</v>
      </c>
      <c r="AN248" s="7">
        <f t="shared" ca="1" si="161"/>
        <v>0</v>
      </c>
      <c r="AO248" s="7">
        <f t="shared" ca="1" si="132"/>
        <v>0</v>
      </c>
      <c r="AP248" s="7">
        <f t="shared" ca="1" si="133"/>
        <v>0</v>
      </c>
      <c r="AQ248" s="7">
        <f t="shared" ca="1" si="162"/>
        <v>0</v>
      </c>
      <c r="AR248" s="143">
        <f t="shared" ca="1" si="155"/>
        <v>0</v>
      </c>
      <c r="AS248" s="167">
        <f t="shared" ca="1" si="163"/>
        <v>0</v>
      </c>
    </row>
    <row r="249" spans="1:45">
      <c r="A249" s="35">
        <f t="shared" si="156"/>
        <v>242</v>
      </c>
      <c r="B249" s="25">
        <f t="shared" si="157"/>
        <v>52290</v>
      </c>
      <c r="C249" s="34">
        <f t="shared" ca="1" si="124"/>
        <v>22</v>
      </c>
      <c r="D249" s="26">
        <f t="shared" ca="1" si="164"/>
        <v>72</v>
      </c>
      <c r="E249" s="35">
        <f t="shared" ca="1" si="125"/>
        <v>264</v>
      </c>
      <c r="F249" s="25">
        <f t="shared" ca="1" si="134"/>
        <v>48700</v>
      </c>
      <c r="G249" s="25">
        <f t="shared" ca="1" si="135"/>
        <v>48700</v>
      </c>
      <c r="H249" s="41">
        <f t="shared" ca="1" si="136"/>
        <v>0</v>
      </c>
      <c r="I249" s="41">
        <f t="shared" ca="1" si="137"/>
        <v>0</v>
      </c>
      <c r="J249" s="41">
        <f t="shared" ca="1" si="138"/>
        <v>0</v>
      </c>
      <c r="K249" s="41">
        <f t="shared" ca="1" si="139"/>
        <v>0</v>
      </c>
      <c r="L249" s="169">
        <f t="shared" si="126"/>
        <v>2.6749614724368178</v>
      </c>
      <c r="M249" s="101">
        <f t="shared" si="127"/>
        <v>2043</v>
      </c>
      <c r="N249" s="29">
        <f t="shared" ca="1" si="128"/>
        <v>0</v>
      </c>
      <c r="O249" s="109">
        <f t="shared" ca="1" si="129"/>
        <v>0</v>
      </c>
      <c r="P249" s="7">
        <f t="shared" ca="1" si="140"/>
        <v>0</v>
      </c>
      <c r="Q249" s="7">
        <f t="shared" ca="1" si="141"/>
        <v>0</v>
      </c>
      <c r="R249" s="30"/>
      <c r="S249" s="30"/>
      <c r="T249" s="30">
        <f t="shared" ca="1" si="142"/>
        <v>0</v>
      </c>
      <c r="U249" s="32">
        <f t="shared" ca="1" si="143"/>
        <v>0</v>
      </c>
      <c r="V249" s="32">
        <f t="shared" ca="1" si="144"/>
        <v>0</v>
      </c>
      <c r="W249" s="32">
        <f t="shared" ca="1" si="145"/>
        <v>0</v>
      </c>
      <c r="X249" s="32">
        <f t="shared" ca="1" si="146"/>
        <v>0</v>
      </c>
      <c r="Y249" s="7">
        <f t="shared" ca="1" si="147"/>
        <v>0</v>
      </c>
      <c r="Z249" s="7">
        <f t="shared" ca="1" si="148"/>
        <v>0</v>
      </c>
      <c r="AA249" s="133">
        <f t="shared" ca="1" si="149"/>
        <v>0</v>
      </c>
      <c r="AB249" s="52">
        <f t="shared" ca="1" si="150"/>
        <v>0</v>
      </c>
      <c r="AC249" s="53">
        <f t="shared" ca="1" si="151"/>
        <v>0</v>
      </c>
      <c r="AD249" s="52">
        <f t="shared" ca="1" si="158"/>
        <v>0</v>
      </c>
      <c r="AE249" s="54">
        <f t="shared" ca="1" si="159"/>
        <v>0</v>
      </c>
      <c r="AF249" s="7">
        <f t="shared" ca="1" si="152"/>
        <v>0</v>
      </c>
      <c r="AG249" s="7">
        <f t="shared" ca="1" si="153"/>
        <v>0</v>
      </c>
      <c r="AH249" s="48"/>
      <c r="AI249" s="30"/>
      <c r="AJ249" s="7">
        <f t="shared" ca="1" si="160"/>
        <v>0</v>
      </c>
      <c r="AK249" s="7">
        <f t="shared" ca="1" si="130"/>
        <v>0</v>
      </c>
      <c r="AL249" s="32">
        <f t="shared" ca="1" si="131"/>
        <v>0</v>
      </c>
      <c r="AM249" s="158">
        <f t="shared" ca="1" si="154"/>
        <v>0</v>
      </c>
      <c r="AN249" s="7">
        <f t="shared" ca="1" si="161"/>
        <v>0</v>
      </c>
      <c r="AO249" s="7">
        <f t="shared" ca="1" si="132"/>
        <v>0</v>
      </c>
      <c r="AP249" s="7">
        <f t="shared" ca="1" si="133"/>
        <v>0</v>
      </c>
      <c r="AQ249" s="7">
        <f t="shared" ca="1" si="162"/>
        <v>0</v>
      </c>
      <c r="AR249" s="143">
        <f t="shared" ca="1" si="155"/>
        <v>0</v>
      </c>
      <c r="AS249" s="167">
        <f t="shared" ca="1" si="163"/>
        <v>0</v>
      </c>
    </row>
    <row r="250" spans="1:45">
      <c r="A250" s="35">
        <f t="shared" si="156"/>
        <v>243</v>
      </c>
      <c r="B250" s="25">
        <f t="shared" si="157"/>
        <v>52321</v>
      </c>
      <c r="C250" s="34">
        <f t="shared" ca="1" si="124"/>
        <v>22</v>
      </c>
      <c r="D250" s="26">
        <f t="shared" ca="1" si="164"/>
        <v>72</v>
      </c>
      <c r="E250" s="35">
        <f t="shared" ca="1" si="125"/>
        <v>264</v>
      </c>
      <c r="F250" s="25">
        <f t="shared" ca="1" si="134"/>
        <v>48700</v>
      </c>
      <c r="G250" s="25">
        <f t="shared" ca="1" si="135"/>
        <v>48700</v>
      </c>
      <c r="H250" s="41">
        <f t="shared" ca="1" si="136"/>
        <v>0</v>
      </c>
      <c r="I250" s="41">
        <f t="shared" ca="1" si="137"/>
        <v>0</v>
      </c>
      <c r="J250" s="41">
        <f t="shared" ca="1" si="138"/>
        <v>0</v>
      </c>
      <c r="K250" s="41">
        <f t="shared" ca="1" si="139"/>
        <v>0</v>
      </c>
      <c r="L250" s="169">
        <f t="shared" si="126"/>
        <v>2.6858595965920156</v>
      </c>
      <c r="M250" s="101">
        <f t="shared" si="127"/>
        <v>2043</v>
      </c>
      <c r="N250" s="29">
        <f t="shared" ca="1" si="128"/>
        <v>0</v>
      </c>
      <c r="O250" s="109">
        <f t="shared" ca="1" si="129"/>
        <v>0</v>
      </c>
      <c r="P250" s="7">
        <f t="shared" ca="1" si="140"/>
        <v>0</v>
      </c>
      <c r="Q250" s="7">
        <f t="shared" ca="1" si="141"/>
        <v>0</v>
      </c>
      <c r="R250" s="30"/>
      <c r="S250" s="30"/>
      <c r="T250" s="30">
        <f t="shared" ca="1" si="142"/>
        <v>0</v>
      </c>
      <c r="U250" s="32">
        <f t="shared" ca="1" si="143"/>
        <v>0</v>
      </c>
      <c r="V250" s="32">
        <f t="shared" ca="1" si="144"/>
        <v>0</v>
      </c>
      <c r="W250" s="32">
        <f t="shared" ca="1" si="145"/>
        <v>0</v>
      </c>
      <c r="X250" s="32">
        <f t="shared" ca="1" si="146"/>
        <v>0</v>
      </c>
      <c r="Y250" s="7">
        <f t="shared" ca="1" si="147"/>
        <v>0</v>
      </c>
      <c r="Z250" s="7">
        <f t="shared" ca="1" si="148"/>
        <v>0</v>
      </c>
      <c r="AA250" s="133">
        <f t="shared" ca="1" si="149"/>
        <v>0</v>
      </c>
      <c r="AB250" s="52">
        <f t="shared" ca="1" si="150"/>
        <v>0</v>
      </c>
      <c r="AC250" s="53">
        <f t="shared" ca="1" si="151"/>
        <v>0</v>
      </c>
      <c r="AD250" s="52">
        <f t="shared" ca="1" si="158"/>
        <v>0</v>
      </c>
      <c r="AE250" s="54">
        <f t="shared" ca="1" si="159"/>
        <v>0</v>
      </c>
      <c r="AF250" s="7">
        <f t="shared" ca="1" si="152"/>
        <v>0</v>
      </c>
      <c r="AG250" s="7">
        <f t="shared" ca="1" si="153"/>
        <v>0</v>
      </c>
      <c r="AH250" s="48"/>
      <c r="AI250" s="30"/>
      <c r="AJ250" s="7">
        <f t="shared" ca="1" si="160"/>
        <v>0</v>
      </c>
      <c r="AK250" s="7">
        <f t="shared" ca="1" si="130"/>
        <v>0</v>
      </c>
      <c r="AL250" s="32">
        <f t="shared" ca="1" si="131"/>
        <v>0</v>
      </c>
      <c r="AM250" s="158">
        <f t="shared" ca="1" si="154"/>
        <v>0</v>
      </c>
      <c r="AN250" s="7">
        <f t="shared" ca="1" si="161"/>
        <v>0</v>
      </c>
      <c r="AO250" s="7">
        <f t="shared" ca="1" si="132"/>
        <v>0</v>
      </c>
      <c r="AP250" s="7">
        <f t="shared" ca="1" si="133"/>
        <v>0</v>
      </c>
      <c r="AQ250" s="7">
        <f t="shared" ca="1" si="162"/>
        <v>0</v>
      </c>
      <c r="AR250" s="143">
        <f t="shared" ca="1" si="155"/>
        <v>0</v>
      </c>
      <c r="AS250" s="167">
        <f t="shared" ca="1" si="163"/>
        <v>0</v>
      </c>
    </row>
    <row r="251" spans="1:45">
      <c r="A251" s="35">
        <f t="shared" si="156"/>
        <v>244</v>
      </c>
      <c r="B251" s="25">
        <f t="shared" si="157"/>
        <v>52351</v>
      </c>
      <c r="C251" s="34">
        <f t="shared" ca="1" si="124"/>
        <v>22</v>
      </c>
      <c r="D251" s="26">
        <f t="shared" ca="1" si="164"/>
        <v>72</v>
      </c>
      <c r="E251" s="35">
        <f t="shared" ca="1" si="125"/>
        <v>264</v>
      </c>
      <c r="F251" s="25">
        <f t="shared" ca="1" si="134"/>
        <v>48700</v>
      </c>
      <c r="G251" s="25">
        <f t="shared" ca="1" si="135"/>
        <v>48700</v>
      </c>
      <c r="H251" s="41">
        <f t="shared" ca="1" si="136"/>
        <v>0</v>
      </c>
      <c r="I251" s="41">
        <f t="shared" ca="1" si="137"/>
        <v>0</v>
      </c>
      <c r="J251" s="41">
        <f t="shared" ca="1" si="138"/>
        <v>0</v>
      </c>
      <c r="K251" s="41">
        <f t="shared" ca="1" si="139"/>
        <v>0</v>
      </c>
      <c r="L251" s="169">
        <f t="shared" si="126"/>
        <v>2.6968021210540312</v>
      </c>
      <c r="M251" s="101">
        <f t="shared" si="127"/>
        <v>2044</v>
      </c>
      <c r="N251" s="29">
        <f t="shared" ca="1" si="128"/>
        <v>0</v>
      </c>
      <c r="O251" s="109">
        <f t="shared" ca="1" si="129"/>
        <v>0</v>
      </c>
      <c r="P251" s="7">
        <f t="shared" ca="1" si="140"/>
        <v>0</v>
      </c>
      <c r="Q251" s="7">
        <f t="shared" ca="1" si="141"/>
        <v>0</v>
      </c>
      <c r="R251" s="30"/>
      <c r="S251" s="30"/>
      <c r="T251" s="30">
        <f t="shared" ca="1" si="142"/>
        <v>0</v>
      </c>
      <c r="U251" s="32">
        <f t="shared" ca="1" si="143"/>
        <v>0</v>
      </c>
      <c r="V251" s="32">
        <f t="shared" ca="1" si="144"/>
        <v>0</v>
      </c>
      <c r="W251" s="32">
        <f t="shared" ca="1" si="145"/>
        <v>0</v>
      </c>
      <c r="X251" s="32">
        <f t="shared" ca="1" si="146"/>
        <v>0</v>
      </c>
      <c r="Y251" s="7">
        <f t="shared" ca="1" si="147"/>
        <v>0</v>
      </c>
      <c r="Z251" s="7">
        <f t="shared" ca="1" si="148"/>
        <v>0</v>
      </c>
      <c r="AA251" s="133">
        <f t="shared" ca="1" si="149"/>
        <v>0</v>
      </c>
      <c r="AB251" s="52">
        <f t="shared" ca="1" si="150"/>
        <v>0</v>
      </c>
      <c r="AC251" s="53">
        <f t="shared" ca="1" si="151"/>
        <v>0</v>
      </c>
      <c r="AD251" s="52">
        <f t="shared" ca="1" si="158"/>
        <v>0</v>
      </c>
      <c r="AE251" s="54">
        <f t="shared" ca="1" si="159"/>
        <v>0</v>
      </c>
      <c r="AF251" s="7">
        <f t="shared" ca="1" si="152"/>
        <v>0</v>
      </c>
      <c r="AG251" s="7">
        <f t="shared" ca="1" si="153"/>
        <v>0</v>
      </c>
      <c r="AH251" s="48"/>
      <c r="AI251" s="30"/>
      <c r="AJ251" s="7">
        <f t="shared" ca="1" si="160"/>
        <v>0</v>
      </c>
      <c r="AK251" s="7">
        <f t="shared" ca="1" si="130"/>
        <v>0</v>
      </c>
      <c r="AL251" s="32">
        <f t="shared" ca="1" si="131"/>
        <v>0</v>
      </c>
      <c r="AM251" s="158">
        <f t="shared" ca="1" si="154"/>
        <v>0</v>
      </c>
      <c r="AN251" s="7">
        <f t="shared" ca="1" si="161"/>
        <v>0</v>
      </c>
      <c r="AO251" s="7">
        <f t="shared" ca="1" si="132"/>
        <v>0</v>
      </c>
      <c r="AP251" s="7">
        <f t="shared" ca="1" si="133"/>
        <v>0</v>
      </c>
      <c r="AQ251" s="7">
        <f t="shared" ca="1" si="162"/>
        <v>0</v>
      </c>
      <c r="AR251" s="143">
        <f t="shared" ca="1" si="155"/>
        <v>0</v>
      </c>
      <c r="AS251" s="167">
        <f t="shared" ca="1" si="163"/>
        <v>0</v>
      </c>
    </row>
    <row r="252" spans="1:45">
      <c r="A252" s="35">
        <f t="shared" si="156"/>
        <v>245</v>
      </c>
      <c r="B252" s="25">
        <f t="shared" si="157"/>
        <v>52382</v>
      </c>
      <c r="C252" s="34">
        <f t="shared" ca="1" si="124"/>
        <v>22</v>
      </c>
      <c r="D252" s="26">
        <f t="shared" ca="1" si="164"/>
        <v>72</v>
      </c>
      <c r="E252" s="35">
        <f t="shared" ca="1" si="125"/>
        <v>264</v>
      </c>
      <c r="F252" s="25">
        <f t="shared" ca="1" si="134"/>
        <v>48700</v>
      </c>
      <c r="G252" s="25">
        <f t="shared" ca="1" si="135"/>
        <v>48700</v>
      </c>
      <c r="H252" s="41">
        <f t="shared" ca="1" si="136"/>
        <v>0</v>
      </c>
      <c r="I252" s="41">
        <f t="shared" ca="1" si="137"/>
        <v>0</v>
      </c>
      <c r="J252" s="41">
        <f t="shared" ca="1" si="138"/>
        <v>0</v>
      </c>
      <c r="K252" s="41">
        <f t="shared" ca="1" si="139"/>
        <v>0</v>
      </c>
      <c r="L252" s="169">
        <f t="shared" si="126"/>
        <v>2.7077892267152106</v>
      </c>
      <c r="M252" s="101">
        <f t="shared" si="127"/>
        <v>2044</v>
      </c>
      <c r="N252" s="29">
        <f t="shared" ca="1" si="128"/>
        <v>0</v>
      </c>
      <c r="O252" s="109">
        <f t="shared" ca="1" si="129"/>
        <v>0</v>
      </c>
      <c r="P252" s="7">
        <f t="shared" ca="1" si="140"/>
        <v>0</v>
      </c>
      <c r="Q252" s="7">
        <f t="shared" ca="1" si="141"/>
        <v>0</v>
      </c>
      <c r="R252" s="30"/>
      <c r="S252" s="30"/>
      <c r="T252" s="30">
        <f t="shared" ca="1" si="142"/>
        <v>0</v>
      </c>
      <c r="U252" s="32">
        <f t="shared" ca="1" si="143"/>
        <v>0</v>
      </c>
      <c r="V252" s="32">
        <f t="shared" ca="1" si="144"/>
        <v>0</v>
      </c>
      <c r="W252" s="32">
        <f t="shared" ca="1" si="145"/>
        <v>0</v>
      </c>
      <c r="X252" s="32">
        <f t="shared" ca="1" si="146"/>
        <v>0</v>
      </c>
      <c r="Y252" s="7">
        <f t="shared" ca="1" si="147"/>
        <v>0</v>
      </c>
      <c r="Z252" s="7">
        <f t="shared" ca="1" si="148"/>
        <v>0</v>
      </c>
      <c r="AA252" s="133">
        <f t="shared" ca="1" si="149"/>
        <v>0</v>
      </c>
      <c r="AB252" s="52">
        <f t="shared" ca="1" si="150"/>
        <v>0</v>
      </c>
      <c r="AC252" s="53">
        <f t="shared" ca="1" si="151"/>
        <v>0</v>
      </c>
      <c r="AD252" s="52">
        <f t="shared" ca="1" si="158"/>
        <v>0</v>
      </c>
      <c r="AE252" s="54">
        <f t="shared" ca="1" si="159"/>
        <v>0</v>
      </c>
      <c r="AF252" s="7">
        <f t="shared" ca="1" si="152"/>
        <v>0</v>
      </c>
      <c r="AG252" s="7">
        <f t="shared" ca="1" si="153"/>
        <v>0</v>
      </c>
      <c r="AH252" s="48"/>
      <c r="AI252" s="30"/>
      <c r="AJ252" s="7">
        <f t="shared" ca="1" si="160"/>
        <v>0</v>
      </c>
      <c r="AK252" s="7">
        <f t="shared" ca="1" si="130"/>
        <v>0</v>
      </c>
      <c r="AL252" s="32">
        <f t="shared" ca="1" si="131"/>
        <v>0</v>
      </c>
      <c r="AM252" s="158">
        <f t="shared" ca="1" si="154"/>
        <v>0</v>
      </c>
      <c r="AN252" s="7">
        <f t="shared" ca="1" si="161"/>
        <v>0</v>
      </c>
      <c r="AO252" s="7">
        <f t="shared" ca="1" si="132"/>
        <v>0</v>
      </c>
      <c r="AP252" s="7">
        <f t="shared" ca="1" si="133"/>
        <v>0</v>
      </c>
      <c r="AQ252" s="7">
        <f t="shared" ca="1" si="162"/>
        <v>0</v>
      </c>
      <c r="AR252" s="143">
        <f t="shared" ca="1" si="155"/>
        <v>0</v>
      </c>
      <c r="AS252" s="167">
        <f t="shared" ca="1" si="163"/>
        <v>0</v>
      </c>
    </row>
    <row r="253" spans="1:45">
      <c r="A253" s="35">
        <f t="shared" si="156"/>
        <v>246</v>
      </c>
      <c r="B253" s="25">
        <f t="shared" si="157"/>
        <v>52412</v>
      </c>
      <c r="C253" s="34">
        <f t="shared" ca="1" si="124"/>
        <v>22</v>
      </c>
      <c r="D253" s="26">
        <f t="shared" ca="1" si="164"/>
        <v>72</v>
      </c>
      <c r="E253" s="35">
        <f t="shared" ca="1" si="125"/>
        <v>264</v>
      </c>
      <c r="F253" s="25">
        <f t="shared" ca="1" si="134"/>
        <v>48700</v>
      </c>
      <c r="G253" s="25">
        <f t="shared" ca="1" si="135"/>
        <v>48700</v>
      </c>
      <c r="H253" s="41">
        <f t="shared" ca="1" si="136"/>
        <v>0</v>
      </c>
      <c r="I253" s="41">
        <f t="shared" ca="1" si="137"/>
        <v>0</v>
      </c>
      <c r="J253" s="41">
        <f t="shared" ca="1" si="138"/>
        <v>0</v>
      </c>
      <c r="K253" s="41">
        <f t="shared" ca="1" si="139"/>
        <v>0</v>
      </c>
      <c r="L253" s="169">
        <f t="shared" si="126"/>
        <v>2.7188210952048779</v>
      </c>
      <c r="M253" s="101">
        <f t="shared" si="127"/>
        <v>2044</v>
      </c>
      <c r="N253" s="29">
        <f t="shared" ca="1" si="128"/>
        <v>0</v>
      </c>
      <c r="O253" s="109">
        <f t="shared" ca="1" si="129"/>
        <v>0</v>
      </c>
      <c r="P253" s="7">
        <f t="shared" ca="1" si="140"/>
        <v>0</v>
      </c>
      <c r="Q253" s="7">
        <f t="shared" ca="1" si="141"/>
        <v>0</v>
      </c>
      <c r="R253" s="30"/>
      <c r="S253" s="30"/>
      <c r="T253" s="30">
        <f t="shared" ca="1" si="142"/>
        <v>0</v>
      </c>
      <c r="U253" s="32">
        <f t="shared" ca="1" si="143"/>
        <v>0</v>
      </c>
      <c r="V253" s="32">
        <f t="shared" ca="1" si="144"/>
        <v>0</v>
      </c>
      <c r="W253" s="32">
        <f t="shared" ca="1" si="145"/>
        <v>0</v>
      </c>
      <c r="X253" s="32">
        <f t="shared" ca="1" si="146"/>
        <v>0</v>
      </c>
      <c r="Y253" s="7">
        <f t="shared" ca="1" si="147"/>
        <v>0</v>
      </c>
      <c r="Z253" s="7">
        <f t="shared" ca="1" si="148"/>
        <v>0</v>
      </c>
      <c r="AA253" s="133">
        <f t="shared" ca="1" si="149"/>
        <v>0</v>
      </c>
      <c r="AB253" s="52">
        <f t="shared" ca="1" si="150"/>
        <v>0</v>
      </c>
      <c r="AC253" s="53">
        <f t="shared" ca="1" si="151"/>
        <v>0</v>
      </c>
      <c r="AD253" s="52">
        <f t="shared" ca="1" si="158"/>
        <v>0</v>
      </c>
      <c r="AE253" s="54">
        <f t="shared" ca="1" si="159"/>
        <v>0</v>
      </c>
      <c r="AF253" s="7">
        <f t="shared" ca="1" si="152"/>
        <v>0</v>
      </c>
      <c r="AG253" s="7">
        <f t="shared" ca="1" si="153"/>
        <v>0</v>
      </c>
      <c r="AH253" s="48"/>
      <c r="AI253" s="30"/>
      <c r="AJ253" s="7">
        <f t="shared" ca="1" si="160"/>
        <v>0</v>
      </c>
      <c r="AK253" s="7">
        <f t="shared" ca="1" si="130"/>
        <v>0</v>
      </c>
      <c r="AL253" s="32">
        <f t="shared" ca="1" si="131"/>
        <v>0</v>
      </c>
      <c r="AM253" s="158">
        <f t="shared" ca="1" si="154"/>
        <v>0</v>
      </c>
      <c r="AN253" s="7">
        <f t="shared" ca="1" si="161"/>
        <v>0</v>
      </c>
      <c r="AO253" s="7">
        <f t="shared" ca="1" si="132"/>
        <v>0</v>
      </c>
      <c r="AP253" s="7">
        <f t="shared" ca="1" si="133"/>
        <v>0</v>
      </c>
      <c r="AQ253" s="7">
        <f t="shared" ca="1" si="162"/>
        <v>0</v>
      </c>
      <c r="AR253" s="143">
        <f t="shared" ca="1" si="155"/>
        <v>0</v>
      </c>
      <c r="AS253" s="167">
        <f t="shared" ca="1" si="163"/>
        <v>0</v>
      </c>
    </row>
    <row r="254" spans="1:45">
      <c r="A254" s="35">
        <f t="shared" si="156"/>
        <v>247</v>
      </c>
      <c r="B254" s="25">
        <f t="shared" si="157"/>
        <v>52443</v>
      </c>
      <c r="C254" s="34">
        <f t="shared" ca="1" si="124"/>
        <v>22</v>
      </c>
      <c r="D254" s="26">
        <f t="shared" ca="1" si="164"/>
        <v>72</v>
      </c>
      <c r="E254" s="35">
        <f t="shared" ca="1" si="125"/>
        <v>264</v>
      </c>
      <c r="F254" s="25">
        <f t="shared" ca="1" si="134"/>
        <v>48700</v>
      </c>
      <c r="G254" s="25">
        <f t="shared" ca="1" si="135"/>
        <v>48700</v>
      </c>
      <c r="H254" s="41">
        <f t="shared" ca="1" si="136"/>
        <v>0</v>
      </c>
      <c r="I254" s="41">
        <f t="shared" ca="1" si="137"/>
        <v>0</v>
      </c>
      <c r="J254" s="41">
        <f t="shared" ca="1" si="138"/>
        <v>0</v>
      </c>
      <c r="K254" s="41">
        <f t="shared" ca="1" si="139"/>
        <v>0</v>
      </c>
      <c r="L254" s="169">
        <f t="shared" si="126"/>
        <v>2.7298979088923372</v>
      </c>
      <c r="M254" s="101">
        <f t="shared" si="127"/>
        <v>2044</v>
      </c>
      <c r="N254" s="29">
        <f t="shared" ca="1" si="128"/>
        <v>0</v>
      </c>
      <c r="O254" s="109">
        <f t="shared" ca="1" si="129"/>
        <v>0</v>
      </c>
      <c r="P254" s="7">
        <f t="shared" ca="1" si="140"/>
        <v>0</v>
      </c>
      <c r="Q254" s="7">
        <f t="shared" ca="1" si="141"/>
        <v>0</v>
      </c>
      <c r="R254" s="30"/>
      <c r="S254" s="30"/>
      <c r="T254" s="30">
        <f t="shared" ca="1" si="142"/>
        <v>0</v>
      </c>
      <c r="U254" s="32">
        <f t="shared" ca="1" si="143"/>
        <v>0</v>
      </c>
      <c r="V254" s="32">
        <f t="shared" ca="1" si="144"/>
        <v>0</v>
      </c>
      <c r="W254" s="32">
        <f t="shared" ca="1" si="145"/>
        <v>0</v>
      </c>
      <c r="X254" s="32">
        <f t="shared" ca="1" si="146"/>
        <v>0</v>
      </c>
      <c r="Y254" s="7">
        <f t="shared" ca="1" si="147"/>
        <v>0</v>
      </c>
      <c r="Z254" s="7">
        <f t="shared" ca="1" si="148"/>
        <v>0</v>
      </c>
      <c r="AA254" s="133">
        <f t="shared" ca="1" si="149"/>
        <v>0</v>
      </c>
      <c r="AB254" s="52">
        <f t="shared" ca="1" si="150"/>
        <v>0</v>
      </c>
      <c r="AC254" s="53">
        <f t="shared" ca="1" si="151"/>
        <v>0</v>
      </c>
      <c r="AD254" s="52">
        <f t="shared" ca="1" si="158"/>
        <v>0</v>
      </c>
      <c r="AE254" s="54">
        <f t="shared" ca="1" si="159"/>
        <v>0</v>
      </c>
      <c r="AF254" s="7">
        <f t="shared" ca="1" si="152"/>
        <v>0</v>
      </c>
      <c r="AG254" s="7">
        <f t="shared" ca="1" si="153"/>
        <v>0</v>
      </c>
      <c r="AH254" s="48"/>
      <c r="AI254" s="30"/>
      <c r="AJ254" s="7">
        <f t="shared" ca="1" si="160"/>
        <v>0</v>
      </c>
      <c r="AK254" s="7">
        <f t="shared" ca="1" si="130"/>
        <v>0</v>
      </c>
      <c r="AL254" s="32">
        <f t="shared" ca="1" si="131"/>
        <v>0</v>
      </c>
      <c r="AM254" s="158">
        <f t="shared" ca="1" si="154"/>
        <v>0</v>
      </c>
      <c r="AN254" s="7">
        <f t="shared" ca="1" si="161"/>
        <v>0</v>
      </c>
      <c r="AO254" s="7">
        <f t="shared" ca="1" si="132"/>
        <v>0</v>
      </c>
      <c r="AP254" s="7">
        <f t="shared" ca="1" si="133"/>
        <v>0</v>
      </c>
      <c r="AQ254" s="7">
        <f t="shared" ca="1" si="162"/>
        <v>0</v>
      </c>
      <c r="AR254" s="143">
        <f t="shared" ca="1" si="155"/>
        <v>0</v>
      </c>
      <c r="AS254" s="167">
        <f t="shared" ca="1" si="163"/>
        <v>0</v>
      </c>
    </row>
    <row r="255" spans="1:45">
      <c r="A255" s="35">
        <f t="shared" si="156"/>
        <v>248</v>
      </c>
      <c r="B255" s="25">
        <f t="shared" si="157"/>
        <v>52474</v>
      </c>
      <c r="C255" s="34">
        <f t="shared" ca="1" si="124"/>
        <v>22</v>
      </c>
      <c r="D255" s="26">
        <f t="shared" ca="1" si="164"/>
        <v>72</v>
      </c>
      <c r="E255" s="35">
        <f t="shared" ca="1" si="125"/>
        <v>264</v>
      </c>
      <c r="F255" s="25">
        <f t="shared" ca="1" si="134"/>
        <v>48700</v>
      </c>
      <c r="G255" s="25">
        <f t="shared" ca="1" si="135"/>
        <v>48700</v>
      </c>
      <c r="H255" s="41">
        <f t="shared" ca="1" si="136"/>
        <v>0</v>
      </c>
      <c r="I255" s="41">
        <f t="shared" ca="1" si="137"/>
        <v>0</v>
      </c>
      <c r="J255" s="41">
        <f t="shared" ca="1" si="138"/>
        <v>0</v>
      </c>
      <c r="K255" s="41">
        <f t="shared" ca="1" si="139"/>
        <v>0</v>
      </c>
      <c r="L255" s="169">
        <f t="shared" si="126"/>
        <v>2.7410198508898875</v>
      </c>
      <c r="M255" s="101">
        <f t="shared" si="127"/>
        <v>2044</v>
      </c>
      <c r="N255" s="29">
        <f t="shared" ca="1" si="128"/>
        <v>0</v>
      </c>
      <c r="O255" s="109">
        <f t="shared" ca="1" si="129"/>
        <v>0</v>
      </c>
      <c r="P255" s="7">
        <f t="shared" ca="1" si="140"/>
        <v>0</v>
      </c>
      <c r="Q255" s="7">
        <f t="shared" ca="1" si="141"/>
        <v>0</v>
      </c>
      <c r="R255" s="30"/>
      <c r="S255" s="30"/>
      <c r="T255" s="30">
        <f t="shared" ca="1" si="142"/>
        <v>0</v>
      </c>
      <c r="U255" s="32">
        <f t="shared" ca="1" si="143"/>
        <v>0</v>
      </c>
      <c r="V255" s="32">
        <f t="shared" ca="1" si="144"/>
        <v>0</v>
      </c>
      <c r="W255" s="32">
        <f t="shared" ca="1" si="145"/>
        <v>0</v>
      </c>
      <c r="X255" s="32">
        <f t="shared" ca="1" si="146"/>
        <v>0</v>
      </c>
      <c r="Y255" s="7">
        <f t="shared" ca="1" si="147"/>
        <v>0</v>
      </c>
      <c r="Z255" s="7">
        <f t="shared" ca="1" si="148"/>
        <v>0</v>
      </c>
      <c r="AA255" s="133">
        <f t="shared" ca="1" si="149"/>
        <v>0</v>
      </c>
      <c r="AB255" s="52">
        <f t="shared" ca="1" si="150"/>
        <v>0</v>
      </c>
      <c r="AC255" s="53">
        <f t="shared" ca="1" si="151"/>
        <v>0</v>
      </c>
      <c r="AD255" s="52">
        <f t="shared" ca="1" si="158"/>
        <v>0</v>
      </c>
      <c r="AE255" s="54">
        <f t="shared" ca="1" si="159"/>
        <v>0</v>
      </c>
      <c r="AF255" s="7">
        <f t="shared" ca="1" si="152"/>
        <v>0</v>
      </c>
      <c r="AG255" s="7">
        <f t="shared" ca="1" si="153"/>
        <v>0</v>
      </c>
      <c r="AH255" s="48"/>
      <c r="AI255" s="30"/>
      <c r="AJ255" s="7">
        <f t="shared" ca="1" si="160"/>
        <v>0</v>
      </c>
      <c r="AK255" s="7">
        <f t="shared" ca="1" si="130"/>
        <v>0</v>
      </c>
      <c r="AL255" s="32">
        <f t="shared" ca="1" si="131"/>
        <v>0</v>
      </c>
      <c r="AM255" s="158">
        <f t="shared" ca="1" si="154"/>
        <v>0</v>
      </c>
      <c r="AN255" s="7">
        <f t="shared" ca="1" si="161"/>
        <v>0</v>
      </c>
      <c r="AO255" s="7">
        <f t="shared" ca="1" si="132"/>
        <v>0</v>
      </c>
      <c r="AP255" s="7">
        <f t="shared" ca="1" si="133"/>
        <v>0</v>
      </c>
      <c r="AQ255" s="7">
        <f t="shared" ca="1" si="162"/>
        <v>0</v>
      </c>
      <c r="AR255" s="143">
        <f t="shared" ca="1" si="155"/>
        <v>0</v>
      </c>
      <c r="AS255" s="167">
        <f t="shared" ca="1" si="163"/>
        <v>0</v>
      </c>
    </row>
    <row r="256" spans="1:45">
      <c r="A256" s="35">
        <f t="shared" si="156"/>
        <v>249</v>
      </c>
      <c r="B256" s="25">
        <f t="shared" si="157"/>
        <v>52504</v>
      </c>
      <c r="C256" s="34">
        <f t="shared" ca="1" si="124"/>
        <v>22</v>
      </c>
      <c r="D256" s="26">
        <f t="shared" ca="1" si="164"/>
        <v>72</v>
      </c>
      <c r="E256" s="35">
        <f t="shared" ca="1" si="125"/>
        <v>264</v>
      </c>
      <c r="F256" s="25">
        <f t="shared" ca="1" si="134"/>
        <v>48700</v>
      </c>
      <c r="G256" s="25">
        <f t="shared" ca="1" si="135"/>
        <v>48700</v>
      </c>
      <c r="H256" s="41">
        <f t="shared" ca="1" si="136"/>
        <v>0</v>
      </c>
      <c r="I256" s="41">
        <f t="shared" ca="1" si="137"/>
        <v>0</v>
      </c>
      <c r="J256" s="41">
        <f t="shared" ca="1" si="138"/>
        <v>0</v>
      </c>
      <c r="K256" s="41">
        <f t="shared" ca="1" si="139"/>
        <v>0</v>
      </c>
      <c r="L256" s="169">
        <f t="shared" si="126"/>
        <v>2.7521871050558504</v>
      </c>
      <c r="M256" s="101">
        <f t="shared" si="127"/>
        <v>2044</v>
      </c>
      <c r="N256" s="29">
        <f t="shared" ca="1" si="128"/>
        <v>0</v>
      </c>
      <c r="O256" s="109">
        <f t="shared" ca="1" si="129"/>
        <v>0</v>
      </c>
      <c r="P256" s="7">
        <f t="shared" ca="1" si="140"/>
        <v>0</v>
      </c>
      <c r="Q256" s="7">
        <f t="shared" ca="1" si="141"/>
        <v>0</v>
      </c>
      <c r="R256" s="30"/>
      <c r="S256" s="30"/>
      <c r="T256" s="30">
        <f t="shared" ca="1" si="142"/>
        <v>0</v>
      </c>
      <c r="U256" s="32">
        <f t="shared" ca="1" si="143"/>
        <v>0</v>
      </c>
      <c r="V256" s="32">
        <f t="shared" ca="1" si="144"/>
        <v>0</v>
      </c>
      <c r="W256" s="32">
        <f t="shared" ca="1" si="145"/>
        <v>0</v>
      </c>
      <c r="X256" s="32">
        <f t="shared" ca="1" si="146"/>
        <v>0</v>
      </c>
      <c r="Y256" s="7">
        <f t="shared" ca="1" si="147"/>
        <v>0</v>
      </c>
      <c r="Z256" s="7">
        <f t="shared" ca="1" si="148"/>
        <v>0</v>
      </c>
      <c r="AA256" s="133">
        <f t="shared" ca="1" si="149"/>
        <v>0</v>
      </c>
      <c r="AB256" s="52">
        <f t="shared" ca="1" si="150"/>
        <v>0</v>
      </c>
      <c r="AC256" s="53">
        <f t="shared" ca="1" si="151"/>
        <v>0</v>
      </c>
      <c r="AD256" s="52">
        <f t="shared" ca="1" si="158"/>
        <v>0</v>
      </c>
      <c r="AE256" s="54">
        <f t="shared" ca="1" si="159"/>
        <v>0</v>
      </c>
      <c r="AF256" s="7">
        <f t="shared" ca="1" si="152"/>
        <v>0</v>
      </c>
      <c r="AG256" s="7">
        <f t="shared" ca="1" si="153"/>
        <v>0</v>
      </c>
      <c r="AH256" s="48"/>
      <c r="AI256" s="30"/>
      <c r="AJ256" s="7">
        <f t="shared" ca="1" si="160"/>
        <v>0</v>
      </c>
      <c r="AK256" s="7">
        <f t="shared" ca="1" si="130"/>
        <v>0</v>
      </c>
      <c r="AL256" s="32">
        <f t="shared" ca="1" si="131"/>
        <v>0</v>
      </c>
      <c r="AM256" s="158">
        <f t="shared" ca="1" si="154"/>
        <v>0</v>
      </c>
      <c r="AN256" s="7">
        <f t="shared" ca="1" si="161"/>
        <v>0</v>
      </c>
      <c r="AO256" s="7">
        <f t="shared" ca="1" si="132"/>
        <v>0</v>
      </c>
      <c r="AP256" s="7">
        <f t="shared" ca="1" si="133"/>
        <v>0</v>
      </c>
      <c r="AQ256" s="7">
        <f t="shared" ca="1" si="162"/>
        <v>0</v>
      </c>
      <c r="AR256" s="143">
        <f t="shared" ca="1" si="155"/>
        <v>0</v>
      </c>
      <c r="AS256" s="167">
        <f t="shared" ca="1" si="163"/>
        <v>0</v>
      </c>
    </row>
    <row r="257" spans="1:45">
      <c r="A257" s="35">
        <f t="shared" si="156"/>
        <v>250</v>
      </c>
      <c r="B257" s="25">
        <f t="shared" si="157"/>
        <v>52535</v>
      </c>
      <c r="C257" s="34">
        <f t="shared" ca="1" si="124"/>
        <v>22</v>
      </c>
      <c r="D257" s="26">
        <f t="shared" ca="1" si="164"/>
        <v>72</v>
      </c>
      <c r="E257" s="35">
        <f t="shared" ca="1" si="125"/>
        <v>264</v>
      </c>
      <c r="F257" s="25">
        <f t="shared" ca="1" si="134"/>
        <v>48700</v>
      </c>
      <c r="G257" s="25">
        <f t="shared" ca="1" si="135"/>
        <v>48700</v>
      </c>
      <c r="H257" s="41">
        <f t="shared" ca="1" si="136"/>
        <v>0</v>
      </c>
      <c r="I257" s="41">
        <f t="shared" ca="1" si="137"/>
        <v>0</v>
      </c>
      <c r="J257" s="41">
        <f t="shared" ca="1" si="138"/>
        <v>0</v>
      </c>
      <c r="K257" s="41">
        <f t="shared" ca="1" si="139"/>
        <v>0</v>
      </c>
      <c r="L257" s="169">
        <f t="shared" si="126"/>
        <v>2.763399855997609</v>
      </c>
      <c r="M257" s="101">
        <f t="shared" si="127"/>
        <v>2044</v>
      </c>
      <c r="N257" s="29">
        <f t="shared" ca="1" si="128"/>
        <v>0</v>
      </c>
      <c r="O257" s="109">
        <f t="shared" ca="1" si="129"/>
        <v>0</v>
      </c>
      <c r="P257" s="7">
        <f t="shared" ca="1" si="140"/>
        <v>0</v>
      </c>
      <c r="Q257" s="7">
        <f t="shared" ca="1" si="141"/>
        <v>0</v>
      </c>
      <c r="R257" s="30"/>
      <c r="S257" s="30"/>
      <c r="T257" s="30">
        <f t="shared" ca="1" si="142"/>
        <v>0</v>
      </c>
      <c r="U257" s="32">
        <f t="shared" ca="1" si="143"/>
        <v>0</v>
      </c>
      <c r="V257" s="32">
        <f t="shared" ca="1" si="144"/>
        <v>0</v>
      </c>
      <c r="W257" s="32">
        <f t="shared" ca="1" si="145"/>
        <v>0</v>
      </c>
      <c r="X257" s="32">
        <f t="shared" ca="1" si="146"/>
        <v>0</v>
      </c>
      <c r="Y257" s="7">
        <f t="shared" ca="1" si="147"/>
        <v>0</v>
      </c>
      <c r="Z257" s="7">
        <f t="shared" ca="1" si="148"/>
        <v>0</v>
      </c>
      <c r="AA257" s="133">
        <f t="shared" ca="1" si="149"/>
        <v>0</v>
      </c>
      <c r="AB257" s="52">
        <f t="shared" ca="1" si="150"/>
        <v>0</v>
      </c>
      <c r="AC257" s="53">
        <f t="shared" ca="1" si="151"/>
        <v>0</v>
      </c>
      <c r="AD257" s="52">
        <f t="shared" ca="1" si="158"/>
        <v>0</v>
      </c>
      <c r="AE257" s="54">
        <f t="shared" ca="1" si="159"/>
        <v>0</v>
      </c>
      <c r="AF257" s="7">
        <f t="shared" ca="1" si="152"/>
        <v>0</v>
      </c>
      <c r="AG257" s="7">
        <f t="shared" ca="1" si="153"/>
        <v>0</v>
      </c>
      <c r="AH257" s="48"/>
      <c r="AI257" s="30"/>
      <c r="AJ257" s="7">
        <f t="shared" ca="1" si="160"/>
        <v>0</v>
      </c>
      <c r="AK257" s="7">
        <f t="shared" ca="1" si="130"/>
        <v>0</v>
      </c>
      <c r="AL257" s="32">
        <f t="shared" ca="1" si="131"/>
        <v>0</v>
      </c>
      <c r="AM257" s="158">
        <f t="shared" ca="1" si="154"/>
        <v>0</v>
      </c>
      <c r="AN257" s="7">
        <f t="shared" ca="1" si="161"/>
        <v>0</v>
      </c>
      <c r="AO257" s="7">
        <f t="shared" ca="1" si="132"/>
        <v>0</v>
      </c>
      <c r="AP257" s="7">
        <f t="shared" ca="1" si="133"/>
        <v>0</v>
      </c>
      <c r="AQ257" s="7">
        <f t="shared" ca="1" si="162"/>
        <v>0</v>
      </c>
      <c r="AR257" s="143">
        <f t="shared" ca="1" si="155"/>
        <v>0</v>
      </c>
      <c r="AS257" s="167">
        <f t="shared" ca="1" si="163"/>
        <v>0</v>
      </c>
    </row>
    <row r="258" spans="1:45">
      <c r="A258" s="35">
        <f t="shared" si="156"/>
        <v>251</v>
      </c>
      <c r="B258" s="25">
        <f t="shared" si="157"/>
        <v>52565</v>
      </c>
      <c r="C258" s="34">
        <f t="shared" ca="1" si="124"/>
        <v>22</v>
      </c>
      <c r="D258" s="26">
        <f t="shared" ca="1" si="164"/>
        <v>72</v>
      </c>
      <c r="E258" s="35">
        <f t="shared" ca="1" si="125"/>
        <v>264</v>
      </c>
      <c r="F258" s="25">
        <f t="shared" ca="1" si="134"/>
        <v>48700</v>
      </c>
      <c r="G258" s="25">
        <f t="shared" ca="1" si="135"/>
        <v>48700</v>
      </c>
      <c r="H258" s="41">
        <f t="shared" ca="1" si="136"/>
        <v>0</v>
      </c>
      <c r="I258" s="41">
        <f t="shared" ca="1" si="137"/>
        <v>0</v>
      </c>
      <c r="J258" s="41">
        <f t="shared" ca="1" si="138"/>
        <v>0</v>
      </c>
      <c r="K258" s="41">
        <f t="shared" ca="1" si="139"/>
        <v>0</v>
      </c>
      <c r="L258" s="169">
        <f t="shared" si="126"/>
        <v>2.7746582890746594</v>
      </c>
      <c r="M258" s="101">
        <f t="shared" si="127"/>
        <v>2044</v>
      </c>
      <c r="N258" s="29">
        <f t="shared" ca="1" si="128"/>
        <v>0</v>
      </c>
      <c r="O258" s="109">
        <f t="shared" ca="1" si="129"/>
        <v>0</v>
      </c>
      <c r="P258" s="7">
        <f t="shared" ca="1" si="140"/>
        <v>0</v>
      </c>
      <c r="Q258" s="7">
        <f t="shared" ca="1" si="141"/>
        <v>0</v>
      </c>
      <c r="R258" s="30"/>
      <c r="S258" s="30"/>
      <c r="T258" s="30">
        <f t="shared" ca="1" si="142"/>
        <v>0</v>
      </c>
      <c r="U258" s="32">
        <f t="shared" ca="1" si="143"/>
        <v>0</v>
      </c>
      <c r="V258" s="32">
        <f t="shared" ca="1" si="144"/>
        <v>0</v>
      </c>
      <c r="W258" s="32">
        <f t="shared" ca="1" si="145"/>
        <v>0</v>
      </c>
      <c r="X258" s="32">
        <f t="shared" ca="1" si="146"/>
        <v>0</v>
      </c>
      <c r="Y258" s="7">
        <f t="shared" ca="1" si="147"/>
        <v>0</v>
      </c>
      <c r="Z258" s="7">
        <f t="shared" ca="1" si="148"/>
        <v>0</v>
      </c>
      <c r="AA258" s="133">
        <f t="shared" ca="1" si="149"/>
        <v>0</v>
      </c>
      <c r="AB258" s="52">
        <f t="shared" ca="1" si="150"/>
        <v>0</v>
      </c>
      <c r="AC258" s="53">
        <f t="shared" ca="1" si="151"/>
        <v>0</v>
      </c>
      <c r="AD258" s="52">
        <f t="shared" ca="1" si="158"/>
        <v>0</v>
      </c>
      <c r="AE258" s="54">
        <f t="shared" ca="1" si="159"/>
        <v>0</v>
      </c>
      <c r="AF258" s="7">
        <f t="shared" ca="1" si="152"/>
        <v>0</v>
      </c>
      <c r="AG258" s="7">
        <f t="shared" ca="1" si="153"/>
        <v>0</v>
      </c>
      <c r="AH258" s="48"/>
      <c r="AI258" s="30"/>
      <c r="AJ258" s="7">
        <f t="shared" ca="1" si="160"/>
        <v>0</v>
      </c>
      <c r="AK258" s="7">
        <f t="shared" ca="1" si="130"/>
        <v>0</v>
      </c>
      <c r="AL258" s="32">
        <f t="shared" ca="1" si="131"/>
        <v>0</v>
      </c>
      <c r="AM258" s="158">
        <f t="shared" ca="1" si="154"/>
        <v>0</v>
      </c>
      <c r="AN258" s="7">
        <f t="shared" ca="1" si="161"/>
        <v>0</v>
      </c>
      <c r="AO258" s="7">
        <f t="shared" ca="1" si="132"/>
        <v>0</v>
      </c>
      <c r="AP258" s="7">
        <f t="shared" ca="1" si="133"/>
        <v>0</v>
      </c>
      <c r="AQ258" s="7">
        <f t="shared" ca="1" si="162"/>
        <v>0</v>
      </c>
      <c r="AR258" s="143">
        <f t="shared" ca="1" si="155"/>
        <v>0</v>
      </c>
      <c r="AS258" s="167">
        <f t="shared" ca="1" si="163"/>
        <v>0</v>
      </c>
    </row>
    <row r="259" spans="1:45">
      <c r="A259" s="35">
        <f t="shared" si="156"/>
        <v>252</v>
      </c>
      <c r="B259" s="25">
        <f t="shared" si="157"/>
        <v>52596</v>
      </c>
      <c r="C259" s="34">
        <f t="shared" ca="1" si="124"/>
        <v>22</v>
      </c>
      <c r="D259" s="26">
        <f t="shared" ca="1" si="164"/>
        <v>72</v>
      </c>
      <c r="E259" s="35">
        <f t="shared" ca="1" si="125"/>
        <v>264</v>
      </c>
      <c r="F259" s="25">
        <f t="shared" ca="1" si="134"/>
        <v>48700</v>
      </c>
      <c r="G259" s="25">
        <f t="shared" ca="1" si="135"/>
        <v>48700</v>
      </c>
      <c r="H259" s="41">
        <f t="shared" ca="1" si="136"/>
        <v>0</v>
      </c>
      <c r="I259" s="41">
        <f t="shared" ca="1" si="137"/>
        <v>0</v>
      </c>
      <c r="J259" s="41">
        <f t="shared" ca="1" si="138"/>
        <v>0</v>
      </c>
      <c r="K259" s="41">
        <f t="shared" ca="1" si="139"/>
        <v>0</v>
      </c>
      <c r="L259" s="169">
        <f t="shared" si="126"/>
        <v>2.7859625904016756</v>
      </c>
      <c r="M259" s="101">
        <f t="shared" si="127"/>
        <v>2044</v>
      </c>
      <c r="N259" s="29">
        <f t="shared" ca="1" si="128"/>
        <v>0</v>
      </c>
      <c r="O259" s="109">
        <f t="shared" ca="1" si="129"/>
        <v>0</v>
      </c>
      <c r="P259" s="7">
        <f t="shared" ca="1" si="140"/>
        <v>0</v>
      </c>
      <c r="Q259" s="7">
        <f t="shared" ca="1" si="141"/>
        <v>0</v>
      </c>
      <c r="R259" s="30"/>
      <c r="S259" s="30"/>
      <c r="T259" s="30">
        <f t="shared" ca="1" si="142"/>
        <v>0</v>
      </c>
      <c r="U259" s="32">
        <f t="shared" ca="1" si="143"/>
        <v>0</v>
      </c>
      <c r="V259" s="32">
        <f t="shared" ca="1" si="144"/>
        <v>0</v>
      </c>
      <c r="W259" s="32">
        <f t="shared" ca="1" si="145"/>
        <v>0</v>
      </c>
      <c r="X259" s="32">
        <f t="shared" ca="1" si="146"/>
        <v>0</v>
      </c>
      <c r="Y259" s="7">
        <f t="shared" ca="1" si="147"/>
        <v>0</v>
      </c>
      <c r="Z259" s="7">
        <f t="shared" ca="1" si="148"/>
        <v>0</v>
      </c>
      <c r="AA259" s="133">
        <f t="shared" ca="1" si="149"/>
        <v>0</v>
      </c>
      <c r="AB259" s="52">
        <f t="shared" ca="1" si="150"/>
        <v>0</v>
      </c>
      <c r="AC259" s="53">
        <f t="shared" ca="1" si="151"/>
        <v>0</v>
      </c>
      <c r="AD259" s="52">
        <f t="shared" ca="1" si="158"/>
        <v>0</v>
      </c>
      <c r="AE259" s="54">
        <f t="shared" ca="1" si="159"/>
        <v>0</v>
      </c>
      <c r="AF259" s="7">
        <f t="shared" ca="1" si="152"/>
        <v>0</v>
      </c>
      <c r="AG259" s="7">
        <f t="shared" ca="1" si="153"/>
        <v>0</v>
      </c>
      <c r="AH259" s="48"/>
      <c r="AI259" s="30"/>
      <c r="AJ259" s="7">
        <f t="shared" ca="1" si="160"/>
        <v>0</v>
      </c>
      <c r="AK259" s="7">
        <f t="shared" ca="1" si="130"/>
        <v>0</v>
      </c>
      <c r="AL259" s="32">
        <f t="shared" ca="1" si="131"/>
        <v>0</v>
      </c>
      <c r="AM259" s="158">
        <f t="shared" ca="1" si="154"/>
        <v>0</v>
      </c>
      <c r="AN259" s="7">
        <f t="shared" ca="1" si="161"/>
        <v>0</v>
      </c>
      <c r="AO259" s="7">
        <f t="shared" ca="1" si="132"/>
        <v>0</v>
      </c>
      <c r="AP259" s="7">
        <f t="shared" ca="1" si="133"/>
        <v>0</v>
      </c>
      <c r="AQ259" s="7">
        <f t="shared" ca="1" si="162"/>
        <v>0</v>
      </c>
      <c r="AR259" s="143">
        <f t="shared" ca="1" si="155"/>
        <v>0</v>
      </c>
      <c r="AS259" s="167">
        <f t="shared" ca="1" si="163"/>
        <v>0</v>
      </c>
    </row>
    <row r="260" spans="1:45">
      <c r="A260" s="35">
        <f t="shared" si="156"/>
        <v>253</v>
      </c>
      <c r="B260" s="25">
        <f t="shared" si="157"/>
        <v>52627</v>
      </c>
      <c r="C260" s="34">
        <f t="shared" ca="1" si="124"/>
        <v>22</v>
      </c>
      <c r="D260" s="26">
        <f t="shared" ca="1" si="164"/>
        <v>72</v>
      </c>
      <c r="E260" s="35">
        <f t="shared" ca="1" si="125"/>
        <v>264</v>
      </c>
      <c r="F260" s="25">
        <f t="shared" ca="1" si="134"/>
        <v>48700</v>
      </c>
      <c r="G260" s="25">
        <f t="shared" ca="1" si="135"/>
        <v>48700</v>
      </c>
      <c r="H260" s="41">
        <f t="shared" ca="1" si="136"/>
        <v>0</v>
      </c>
      <c r="I260" s="41">
        <f t="shared" ca="1" si="137"/>
        <v>0</v>
      </c>
      <c r="J260" s="41">
        <f t="shared" ca="1" si="138"/>
        <v>0</v>
      </c>
      <c r="K260" s="41">
        <f t="shared" ca="1" si="139"/>
        <v>0</v>
      </c>
      <c r="L260" s="169">
        <f t="shared" si="126"/>
        <v>2.7973129468515858</v>
      </c>
      <c r="M260" s="101">
        <f t="shared" si="127"/>
        <v>2044</v>
      </c>
      <c r="N260" s="29">
        <f t="shared" ca="1" si="128"/>
        <v>0</v>
      </c>
      <c r="O260" s="109">
        <f t="shared" ca="1" si="129"/>
        <v>0</v>
      </c>
      <c r="P260" s="7">
        <f t="shared" ca="1" si="140"/>
        <v>0</v>
      </c>
      <c r="Q260" s="7">
        <f t="shared" ca="1" si="141"/>
        <v>0</v>
      </c>
      <c r="R260" s="30"/>
      <c r="S260" s="30"/>
      <c r="T260" s="30">
        <f t="shared" ca="1" si="142"/>
        <v>0</v>
      </c>
      <c r="U260" s="32">
        <f t="shared" ca="1" si="143"/>
        <v>0</v>
      </c>
      <c r="V260" s="32">
        <f t="shared" ca="1" si="144"/>
        <v>0</v>
      </c>
      <c r="W260" s="32">
        <f t="shared" ca="1" si="145"/>
        <v>0</v>
      </c>
      <c r="X260" s="32">
        <f t="shared" ca="1" si="146"/>
        <v>0</v>
      </c>
      <c r="Y260" s="7">
        <f t="shared" ca="1" si="147"/>
        <v>0</v>
      </c>
      <c r="Z260" s="7">
        <f t="shared" ca="1" si="148"/>
        <v>0</v>
      </c>
      <c r="AA260" s="133">
        <f t="shared" ca="1" si="149"/>
        <v>0</v>
      </c>
      <c r="AB260" s="52">
        <f t="shared" ca="1" si="150"/>
        <v>0</v>
      </c>
      <c r="AC260" s="53">
        <f t="shared" ca="1" si="151"/>
        <v>0</v>
      </c>
      <c r="AD260" s="52">
        <f t="shared" ca="1" si="158"/>
        <v>0</v>
      </c>
      <c r="AE260" s="54">
        <f t="shared" ca="1" si="159"/>
        <v>0</v>
      </c>
      <c r="AF260" s="7">
        <f t="shared" ca="1" si="152"/>
        <v>0</v>
      </c>
      <c r="AG260" s="7">
        <f t="shared" ca="1" si="153"/>
        <v>0</v>
      </c>
      <c r="AH260" s="48"/>
      <c r="AI260" s="30"/>
      <c r="AJ260" s="7">
        <f t="shared" ca="1" si="160"/>
        <v>0</v>
      </c>
      <c r="AK260" s="7">
        <f t="shared" ca="1" si="130"/>
        <v>0</v>
      </c>
      <c r="AL260" s="32">
        <f t="shared" ca="1" si="131"/>
        <v>0</v>
      </c>
      <c r="AM260" s="158">
        <f t="shared" ca="1" si="154"/>
        <v>0</v>
      </c>
      <c r="AN260" s="7">
        <f t="shared" ca="1" si="161"/>
        <v>0</v>
      </c>
      <c r="AO260" s="7">
        <f t="shared" ca="1" si="132"/>
        <v>0</v>
      </c>
      <c r="AP260" s="7">
        <f t="shared" ca="1" si="133"/>
        <v>0</v>
      </c>
      <c r="AQ260" s="7">
        <f t="shared" ca="1" si="162"/>
        <v>0</v>
      </c>
      <c r="AR260" s="143">
        <f t="shared" ca="1" si="155"/>
        <v>0</v>
      </c>
      <c r="AS260" s="167">
        <f t="shared" ca="1" si="163"/>
        <v>0</v>
      </c>
    </row>
    <row r="261" spans="1:45">
      <c r="A261" s="35">
        <f t="shared" si="156"/>
        <v>254</v>
      </c>
      <c r="B261" s="25">
        <f t="shared" si="157"/>
        <v>52656</v>
      </c>
      <c r="C261" s="34">
        <f t="shared" ca="1" si="124"/>
        <v>22</v>
      </c>
      <c r="D261" s="26">
        <f t="shared" ca="1" si="164"/>
        <v>72</v>
      </c>
      <c r="E261" s="35">
        <f t="shared" ca="1" si="125"/>
        <v>264</v>
      </c>
      <c r="F261" s="25">
        <f t="shared" ca="1" si="134"/>
        <v>48700</v>
      </c>
      <c r="G261" s="25">
        <f t="shared" ca="1" si="135"/>
        <v>48700</v>
      </c>
      <c r="H261" s="41">
        <f t="shared" ca="1" si="136"/>
        <v>0</v>
      </c>
      <c r="I261" s="41">
        <f t="shared" ca="1" si="137"/>
        <v>0</v>
      </c>
      <c r="J261" s="41">
        <f t="shared" ca="1" si="138"/>
        <v>0</v>
      </c>
      <c r="K261" s="41">
        <f t="shared" ca="1" si="139"/>
        <v>0</v>
      </c>
      <c r="L261" s="169">
        <f t="shared" si="126"/>
        <v>2.8087095460586613</v>
      </c>
      <c r="M261" s="101">
        <f t="shared" si="127"/>
        <v>2044</v>
      </c>
      <c r="N261" s="29">
        <f t="shared" ca="1" si="128"/>
        <v>0</v>
      </c>
      <c r="O261" s="109">
        <f t="shared" ca="1" si="129"/>
        <v>0</v>
      </c>
      <c r="P261" s="7">
        <f t="shared" ca="1" si="140"/>
        <v>0</v>
      </c>
      <c r="Q261" s="7">
        <f t="shared" ca="1" si="141"/>
        <v>0</v>
      </c>
      <c r="R261" s="30"/>
      <c r="S261" s="30"/>
      <c r="T261" s="30">
        <f t="shared" ca="1" si="142"/>
        <v>0</v>
      </c>
      <c r="U261" s="32">
        <f t="shared" ca="1" si="143"/>
        <v>0</v>
      </c>
      <c r="V261" s="32">
        <f t="shared" ca="1" si="144"/>
        <v>0</v>
      </c>
      <c r="W261" s="32">
        <f t="shared" ca="1" si="145"/>
        <v>0</v>
      </c>
      <c r="X261" s="32">
        <f t="shared" ca="1" si="146"/>
        <v>0</v>
      </c>
      <c r="Y261" s="7">
        <f t="shared" ca="1" si="147"/>
        <v>0</v>
      </c>
      <c r="Z261" s="7">
        <f t="shared" ca="1" si="148"/>
        <v>0</v>
      </c>
      <c r="AA261" s="133">
        <f t="shared" ca="1" si="149"/>
        <v>0</v>
      </c>
      <c r="AB261" s="52">
        <f t="shared" ca="1" si="150"/>
        <v>0</v>
      </c>
      <c r="AC261" s="53">
        <f t="shared" ca="1" si="151"/>
        <v>0</v>
      </c>
      <c r="AD261" s="52">
        <f t="shared" ca="1" si="158"/>
        <v>0</v>
      </c>
      <c r="AE261" s="54">
        <f t="shared" ca="1" si="159"/>
        <v>0</v>
      </c>
      <c r="AF261" s="7">
        <f t="shared" ca="1" si="152"/>
        <v>0</v>
      </c>
      <c r="AG261" s="7">
        <f t="shared" ca="1" si="153"/>
        <v>0</v>
      </c>
      <c r="AH261" s="48"/>
      <c r="AI261" s="30"/>
      <c r="AJ261" s="7">
        <f t="shared" ca="1" si="160"/>
        <v>0</v>
      </c>
      <c r="AK261" s="7">
        <f t="shared" ca="1" si="130"/>
        <v>0</v>
      </c>
      <c r="AL261" s="32">
        <f t="shared" ca="1" si="131"/>
        <v>0</v>
      </c>
      <c r="AM261" s="158">
        <f t="shared" ca="1" si="154"/>
        <v>0</v>
      </c>
      <c r="AN261" s="7">
        <f t="shared" ca="1" si="161"/>
        <v>0</v>
      </c>
      <c r="AO261" s="7">
        <f t="shared" ca="1" si="132"/>
        <v>0</v>
      </c>
      <c r="AP261" s="7">
        <f t="shared" ca="1" si="133"/>
        <v>0</v>
      </c>
      <c r="AQ261" s="7">
        <f t="shared" ca="1" si="162"/>
        <v>0</v>
      </c>
      <c r="AR261" s="143">
        <f t="shared" ca="1" si="155"/>
        <v>0</v>
      </c>
      <c r="AS261" s="167">
        <f t="shared" ca="1" si="163"/>
        <v>0</v>
      </c>
    </row>
    <row r="262" spans="1:45">
      <c r="A262" s="35">
        <f t="shared" si="156"/>
        <v>255</v>
      </c>
      <c r="B262" s="25">
        <f t="shared" si="157"/>
        <v>52687</v>
      </c>
      <c r="C262" s="34">
        <f t="shared" ca="1" si="124"/>
        <v>22</v>
      </c>
      <c r="D262" s="26">
        <f t="shared" ca="1" si="164"/>
        <v>72</v>
      </c>
      <c r="E262" s="35">
        <f t="shared" ca="1" si="125"/>
        <v>264</v>
      </c>
      <c r="F262" s="25">
        <f t="shared" ca="1" si="134"/>
        <v>48700</v>
      </c>
      <c r="G262" s="25">
        <f t="shared" ca="1" si="135"/>
        <v>48700</v>
      </c>
      <c r="H262" s="41">
        <f t="shared" ca="1" si="136"/>
        <v>0</v>
      </c>
      <c r="I262" s="41">
        <f t="shared" ca="1" si="137"/>
        <v>0</v>
      </c>
      <c r="J262" s="41">
        <f t="shared" ca="1" si="138"/>
        <v>0</v>
      </c>
      <c r="K262" s="41">
        <f t="shared" ca="1" si="139"/>
        <v>0</v>
      </c>
      <c r="L262" s="169">
        <f t="shared" si="126"/>
        <v>2.8201525764216191</v>
      </c>
      <c r="M262" s="101">
        <f t="shared" si="127"/>
        <v>2044</v>
      </c>
      <c r="N262" s="29">
        <f t="shared" ca="1" si="128"/>
        <v>0</v>
      </c>
      <c r="O262" s="109">
        <f t="shared" ca="1" si="129"/>
        <v>0</v>
      </c>
      <c r="P262" s="7">
        <f t="shared" ca="1" si="140"/>
        <v>0</v>
      </c>
      <c r="Q262" s="7">
        <f t="shared" ca="1" si="141"/>
        <v>0</v>
      </c>
      <c r="R262" s="30"/>
      <c r="S262" s="30"/>
      <c r="T262" s="30">
        <f t="shared" ca="1" si="142"/>
        <v>0</v>
      </c>
      <c r="U262" s="32">
        <f t="shared" ca="1" si="143"/>
        <v>0</v>
      </c>
      <c r="V262" s="32">
        <f t="shared" ca="1" si="144"/>
        <v>0</v>
      </c>
      <c r="W262" s="32">
        <f t="shared" ca="1" si="145"/>
        <v>0</v>
      </c>
      <c r="X262" s="32">
        <f t="shared" ca="1" si="146"/>
        <v>0</v>
      </c>
      <c r="Y262" s="7">
        <f t="shared" ca="1" si="147"/>
        <v>0</v>
      </c>
      <c r="Z262" s="7">
        <f t="shared" ca="1" si="148"/>
        <v>0</v>
      </c>
      <c r="AA262" s="133">
        <f t="shared" ca="1" si="149"/>
        <v>0</v>
      </c>
      <c r="AB262" s="52">
        <f t="shared" ca="1" si="150"/>
        <v>0</v>
      </c>
      <c r="AC262" s="53">
        <f t="shared" ca="1" si="151"/>
        <v>0</v>
      </c>
      <c r="AD262" s="52">
        <f t="shared" ca="1" si="158"/>
        <v>0</v>
      </c>
      <c r="AE262" s="54">
        <f t="shared" ca="1" si="159"/>
        <v>0</v>
      </c>
      <c r="AF262" s="7">
        <f t="shared" ca="1" si="152"/>
        <v>0</v>
      </c>
      <c r="AG262" s="7">
        <f t="shared" ca="1" si="153"/>
        <v>0</v>
      </c>
      <c r="AH262" s="48"/>
      <c r="AI262" s="30"/>
      <c r="AJ262" s="7">
        <f t="shared" ca="1" si="160"/>
        <v>0</v>
      </c>
      <c r="AK262" s="7">
        <f t="shared" ca="1" si="130"/>
        <v>0</v>
      </c>
      <c r="AL262" s="32">
        <f t="shared" ca="1" si="131"/>
        <v>0</v>
      </c>
      <c r="AM262" s="158">
        <f t="shared" ca="1" si="154"/>
        <v>0</v>
      </c>
      <c r="AN262" s="7">
        <f t="shared" ca="1" si="161"/>
        <v>0</v>
      </c>
      <c r="AO262" s="7">
        <f t="shared" ca="1" si="132"/>
        <v>0</v>
      </c>
      <c r="AP262" s="7">
        <f t="shared" ca="1" si="133"/>
        <v>0</v>
      </c>
      <c r="AQ262" s="7">
        <f t="shared" ca="1" si="162"/>
        <v>0</v>
      </c>
      <c r="AR262" s="143">
        <f t="shared" ca="1" si="155"/>
        <v>0</v>
      </c>
      <c r="AS262" s="167">
        <f t="shared" ca="1" si="163"/>
        <v>0</v>
      </c>
    </row>
    <row r="263" spans="1:45">
      <c r="A263" s="35">
        <f t="shared" si="156"/>
        <v>256</v>
      </c>
      <c r="B263" s="25">
        <f t="shared" si="157"/>
        <v>52717</v>
      </c>
      <c r="C263" s="34">
        <f t="shared" ref="C263:C326" ca="1" si="165">ROUNDUP(IF(B263&lt;Inception_Date,0,E263/12),6)</f>
        <v>22</v>
      </c>
      <c r="D263" s="26">
        <f t="shared" ca="1" si="164"/>
        <v>72</v>
      </c>
      <c r="E263" s="35">
        <f t="shared" ref="E263:E326" ca="1" si="166">IF(A263=0,Start_Month,MIN(E262+1,Policy_Term*12))</f>
        <v>264</v>
      </c>
      <c r="F263" s="25">
        <f t="shared" ca="1" si="134"/>
        <v>48700</v>
      </c>
      <c r="G263" s="25">
        <f t="shared" ca="1" si="135"/>
        <v>48700</v>
      </c>
      <c r="H263" s="41">
        <f t="shared" ca="1" si="136"/>
        <v>0</v>
      </c>
      <c r="I263" s="41">
        <f t="shared" ca="1" si="137"/>
        <v>0</v>
      </c>
      <c r="J263" s="41">
        <f t="shared" ca="1" si="138"/>
        <v>0</v>
      </c>
      <c r="K263" s="41">
        <f t="shared" ca="1" si="139"/>
        <v>0</v>
      </c>
      <c r="L263" s="169">
        <f t="shared" ref="L263:L326" si="167">IF(A263=0,1,(1+Exp_Inflation)^(1/12)*L262)</f>
        <v>2.8316422271067356</v>
      </c>
      <c r="M263" s="101">
        <f t="shared" ref="M263:M326" si="168">IF(MONTH(B263)&lt;=3,YEAR(B263),YEAR(B263)+1)</f>
        <v>2045</v>
      </c>
      <c r="N263" s="29">
        <f t="shared" ref="N263:N326" ca="1" si="169">SA*(AND(C263&lt;=Policy_Term,B263&lt;=Maturity_Date))</f>
        <v>0</v>
      </c>
      <c r="O263" s="109">
        <f t="shared" ref="O263:O326" ca="1" si="170">VLOOKUP(Policy_Term,MAT_FACTOR,2,0)*Premium*(AND(C263=Policy_Term,B263&lt;=Maturity_Date))</f>
        <v>0</v>
      </c>
      <c r="P263" s="7">
        <f t="shared" ca="1" si="140"/>
        <v>0</v>
      </c>
      <c r="Q263" s="7">
        <f t="shared" ca="1" si="141"/>
        <v>0</v>
      </c>
      <c r="R263" s="30"/>
      <c r="S263" s="30"/>
      <c r="T263" s="30">
        <f t="shared" ca="1" si="142"/>
        <v>0</v>
      </c>
      <c r="U263" s="32">
        <f t="shared" ca="1" si="143"/>
        <v>0</v>
      </c>
      <c r="V263" s="32">
        <f t="shared" ca="1" si="144"/>
        <v>0</v>
      </c>
      <c r="W263" s="32">
        <f t="shared" ca="1" si="145"/>
        <v>0</v>
      </c>
      <c r="X263" s="32">
        <f t="shared" ca="1" si="146"/>
        <v>0</v>
      </c>
      <c r="Y263" s="7">
        <f t="shared" ca="1" si="147"/>
        <v>0</v>
      </c>
      <c r="Z263" s="7">
        <f t="shared" ca="1" si="148"/>
        <v>0</v>
      </c>
      <c r="AA263" s="133">
        <f t="shared" ca="1" si="149"/>
        <v>0</v>
      </c>
      <c r="AB263" s="52">
        <f t="shared" ca="1" si="150"/>
        <v>0</v>
      </c>
      <c r="AC263" s="53">
        <f t="shared" ca="1" si="151"/>
        <v>0</v>
      </c>
      <c r="AD263" s="52">
        <f t="shared" ca="1" si="158"/>
        <v>0</v>
      </c>
      <c r="AE263" s="54">
        <f t="shared" ca="1" si="159"/>
        <v>0</v>
      </c>
      <c r="AF263" s="7">
        <f t="shared" ca="1" si="152"/>
        <v>0</v>
      </c>
      <c r="AG263" s="7">
        <f t="shared" ca="1" si="153"/>
        <v>0</v>
      </c>
      <c r="AH263" s="48"/>
      <c r="AI263" s="30"/>
      <c r="AJ263" s="7">
        <f t="shared" ca="1" si="160"/>
        <v>0</v>
      </c>
      <c r="AK263" s="7">
        <f t="shared" ref="AK263:AK326" ca="1" si="171">U263*AA262</f>
        <v>0</v>
      </c>
      <c r="AL263" s="32">
        <f t="shared" ref="AL263:AL326" ca="1" si="172">V263*AA262</f>
        <v>0</v>
      </c>
      <c r="AM263" s="158">
        <f t="shared" ca="1" si="154"/>
        <v>0</v>
      </c>
      <c r="AN263" s="7">
        <f t="shared" ca="1" si="161"/>
        <v>0</v>
      </c>
      <c r="AO263" s="7">
        <f t="shared" ref="AO263:AO326" ca="1" si="173">Y263*AA262</f>
        <v>0</v>
      </c>
      <c r="AP263" s="7">
        <f t="shared" ref="AP263:AP326" ca="1" si="174">Z263*AA262</f>
        <v>0</v>
      </c>
      <c r="AQ263" s="7">
        <f t="shared" ca="1" si="162"/>
        <v>0</v>
      </c>
      <c r="AR263" s="143">
        <f t="shared" ca="1" si="155"/>
        <v>0</v>
      </c>
      <c r="AS263" s="167">
        <f t="shared" ca="1" si="163"/>
        <v>0</v>
      </c>
    </row>
    <row r="264" spans="1:45">
      <c r="A264" s="35">
        <f t="shared" si="156"/>
        <v>257</v>
      </c>
      <c r="B264" s="25">
        <f t="shared" si="157"/>
        <v>52748</v>
      </c>
      <c r="C264" s="34">
        <f t="shared" ca="1" si="165"/>
        <v>22</v>
      </c>
      <c r="D264" s="26">
        <f t="shared" ca="1" si="164"/>
        <v>72</v>
      </c>
      <c r="E264" s="35">
        <f t="shared" ca="1" si="166"/>
        <v>264</v>
      </c>
      <c r="F264" s="25">
        <f t="shared" ref="F264:F327" ca="1" si="175">IF(Frequency=0,Inception_Date,EDATE(Inception_Date,FLOOR(C263*Frequency,1)*12/Frequency))</f>
        <v>48700</v>
      </c>
      <c r="G264" s="25">
        <f t="shared" ref="G264:G327" ca="1" si="176">IF(Frequency=0,Inception_Date,EDATE(Inception_Date,FLOOR(C263,1)*12))</f>
        <v>48700</v>
      </c>
      <c r="H264" s="41">
        <f t="shared" ref="H264:H327" ca="1" si="177">OR(C263=0,AND(B263&gt;=Inception_Date,B264&lt;Maturity_Date))*(C264&lt;=Policy_Term)</f>
        <v>0</v>
      </c>
      <c r="I264" s="41">
        <f t="shared" ref="I264:I327" ca="1" si="178">IF(E264=1,1,IF(MOD(E264-1,12/Frequency)=0,1,0))*(C264&lt;=Premium_Term)</f>
        <v>0</v>
      </c>
      <c r="J264" s="41">
        <f t="shared" ref="J264:J327" ca="1" si="179">MIN(Premium_Term*12,IF(C263&gt;Premium_Term,0,CEILING(E263+1/(12/Frequency),1)))</f>
        <v>0</v>
      </c>
      <c r="K264" s="41">
        <f t="shared" ref="K264:K327" ca="1" si="180">IF(AND(G264&gt;B263,G264&lt;=B264),1,0)</f>
        <v>0</v>
      </c>
      <c r="L264" s="169">
        <f t="shared" si="167"/>
        <v>2.843178688050974</v>
      </c>
      <c r="M264" s="101">
        <f t="shared" si="168"/>
        <v>2045</v>
      </c>
      <c r="N264" s="29">
        <f t="shared" ca="1" si="169"/>
        <v>0</v>
      </c>
      <c r="O264" s="109">
        <f t="shared" ca="1" si="170"/>
        <v>0</v>
      </c>
      <c r="P264" s="7">
        <f t="shared" ref="P264:P327" ca="1" si="181">IF(I264,IF(Frequency=0,Premium,Premium/Frequency),0)*(C264&lt;=Premium_Term)</f>
        <v>0</v>
      </c>
      <c r="Q264" s="7">
        <f t="shared" ref="Q264:Q327" ca="1" si="182">N264</f>
        <v>0</v>
      </c>
      <c r="R264" s="30"/>
      <c r="S264" s="30"/>
      <c r="T264" s="30">
        <f t="shared" ref="T264:T327" ca="1" si="183">IF(AND(E264/12=Policy_Term,B264=Maturity_Date),O264,0)</f>
        <v>0</v>
      </c>
      <c r="U264" s="32">
        <f t="shared" ref="U264:U327" ca="1" si="184">IF(C263=0,(Exp_Init_Fixed+Exp_Init_PC_Prem*Premium+Exp_Init_PC_SA*N264),0)</f>
        <v>0</v>
      </c>
      <c r="V264" s="32">
        <f t="shared" ref="V264:V327" ca="1" si="185">IF(C263=0,0,(Exp_RenIF_Fixed*L263*(1/12)+Exp_RenIF_PC_Prem*P264)*(C264&lt;=Policy_Term)*(B264&lt;=Maturity_Date))</f>
        <v>0</v>
      </c>
      <c r="W264" s="32">
        <f t="shared" ref="W264:W327" ca="1" si="186">(Exp_Claim*L264)*(C264&lt;=Policy_Term)*(B264&lt;=Maturity_Date)</f>
        <v>0</v>
      </c>
      <c r="X264" s="32">
        <f t="shared" ref="X264:X327" ca="1" si="187">Exp_Claim*L264*(C264&lt;=Policy_Term)*(B264&lt;=Maturity_Date)</f>
        <v>0</v>
      </c>
      <c r="Y264" s="7">
        <f t="shared" ref="Y264:Y327" ca="1" si="188">IF(E263=0,HLOOKUP(E264,Commissions,4,1)*P264,0)</f>
        <v>0</v>
      </c>
      <c r="Z264" s="7">
        <f t="shared" ref="Z264:Z327" ca="1" si="189">IF(C263=0,0,HLOOKUP(_xlfn.CEILING.MATH(C264,1),Commissions,4,1)*P264)</f>
        <v>0</v>
      </c>
      <c r="AA264" s="133">
        <f t="shared" ref="AA264:AA327" ca="1" si="190">(AA263-AD264-AE264)*(C263&lt;&gt;C264)</f>
        <v>0</v>
      </c>
      <c r="AB264" s="52">
        <f t="shared" ref="AB264:AB327" ca="1" si="191">IF(C264=0,0,(1-(1-VLOOKUP(FLOOR(D264,1),Mort_Table,2,0))^(1/12)))*(C263&lt;&gt;C264)</f>
        <v>0</v>
      </c>
      <c r="AC264" s="53">
        <f t="shared" ref="AC264:AC327" ca="1" si="192">IF(C264=0,0,1-(1-HLOOKUP(CEILING(C264,1),Lapse_Rates,2,1))^(1/12))*(C263&lt;&gt;C264)</f>
        <v>0</v>
      </c>
      <c r="AD264" s="52">
        <f t="shared" ca="1" si="158"/>
        <v>0</v>
      </c>
      <c r="AE264" s="54">
        <f t="shared" ca="1" si="159"/>
        <v>0</v>
      </c>
      <c r="AF264" s="7">
        <f t="shared" ref="AF264:AF327" ca="1" si="193">P264*AA263</f>
        <v>0</v>
      </c>
      <c r="AG264" s="7">
        <f t="shared" ref="AG264:AG327" ca="1" si="194">AD264*Q264</f>
        <v>0</v>
      </c>
      <c r="AH264" s="48"/>
      <c r="AI264" s="30"/>
      <c r="AJ264" s="7">
        <f t="shared" ca="1" si="160"/>
        <v>0</v>
      </c>
      <c r="AK264" s="7">
        <f t="shared" ca="1" si="171"/>
        <v>0</v>
      </c>
      <c r="AL264" s="32">
        <f t="shared" ca="1" si="172"/>
        <v>0</v>
      </c>
      <c r="AM264" s="158">
        <f t="shared" ref="AM264:AM327" ca="1" si="195">W264*AD264+X264*(AE264*(AH264&lt;&gt;0)+AA264*(B264=Maturity_Date))</f>
        <v>0</v>
      </c>
      <c r="AN264" s="7">
        <f t="shared" ca="1" si="161"/>
        <v>0</v>
      </c>
      <c r="AO264" s="7">
        <f t="shared" ca="1" si="173"/>
        <v>0</v>
      </c>
      <c r="AP264" s="7">
        <f t="shared" ca="1" si="174"/>
        <v>0</v>
      </c>
      <c r="AQ264" s="7">
        <f t="shared" ca="1" si="162"/>
        <v>0</v>
      </c>
      <c r="AR264" s="143">
        <f t="shared" ref="AR264:AR327" ca="1" si="196">SUM(AF264,-AI264,-AK264,-AL264,-AQ264)*((1+VLOOKUP(_xlfn.CEILING.MATH(A264/12),Yield_Curve,3,1))^(1/12)-1)</f>
        <v>0</v>
      </c>
      <c r="AS264" s="167">
        <f t="shared" ca="1" si="163"/>
        <v>0</v>
      </c>
    </row>
    <row r="265" spans="1:45">
      <c r="A265" s="35">
        <f t="shared" ref="A265:A328" si="197">A264+1</f>
        <v>258</v>
      </c>
      <c r="B265" s="25">
        <f t="shared" ref="B265:B328" si="198">EOMONTH(B264,1)</f>
        <v>52778</v>
      </c>
      <c r="C265" s="34">
        <f t="shared" ca="1" si="165"/>
        <v>22</v>
      </c>
      <c r="D265" s="26">
        <f t="shared" ca="1" si="164"/>
        <v>72</v>
      </c>
      <c r="E265" s="35">
        <f t="shared" ca="1" si="166"/>
        <v>264</v>
      </c>
      <c r="F265" s="25">
        <f t="shared" ca="1" si="175"/>
        <v>48700</v>
      </c>
      <c r="G265" s="25">
        <f t="shared" ca="1" si="176"/>
        <v>48700</v>
      </c>
      <c r="H265" s="41">
        <f t="shared" ca="1" si="177"/>
        <v>0</v>
      </c>
      <c r="I265" s="41">
        <f t="shared" ca="1" si="178"/>
        <v>0</v>
      </c>
      <c r="J265" s="41">
        <f t="shared" ca="1" si="179"/>
        <v>0</v>
      </c>
      <c r="K265" s="41">
        <f t="shared" ca="1" si="180"/>
        <v>0</v>
      </c>
      <c r="L265" s="169">
        <f t="shared" si="167"/>
        <v>2.8547621499651243</v>
      </c>
      <c r="M265" s="101">
        <f t="shared" si="168"/>
        <v>2045</v>
      </c>
      <c r="N265" s="29">
        <f t="shared" ca="1" si="169"/>
        <v>0</v>
      </c>
      <c r="O265" s="109">
        <f t="shared" ca="1" si="170"/>
        <v>0</v>
      </c>
      <c r="P265" s="7">
        <f t="shared" ca="1" si="181"/>
        <v>0</v>
      </c>
      <c r="Q265" s="7">
        <f t="shared" ca="1" si="182"/>
        <v>0</v>
      </c>
      <c r="R265" s="30"/>
      <c r="S265" s="30"/>
      <c r="T265" s="30">
        <f t="shared" ca="1" si="183"/>
        <v>0</v>
      </c>
      <c r="U265" s="32">
        <f t="shared" ca="1" si="184"/>
        <v>0</v>
      </c>
      <c r="V265" s="32">
        <f t="shared" ca="1" si="185"/>
        <v>0</v>
      </c>
      <c r="W265" s="32">
        <f t="shared" ca="1" si="186"/>
        <v>0</v>
      </c>
      <c r="X265" s="32">
        <f t="shared" ca="1" si="187"/>
        <v>0</v>
      </c>
      <c r="Y265" s="7">
        <f t="shared" ca="1" si="188"/>
        <v>0</v>
      </c>
      <c r="Z265" s="7">
        <f t="shared" ca="1" si="189"/>
        <v>0</v>
      </c>
      <c r="AA265" s="133">
        <f t="shared" ca="1" si="190"/>
        <v>0</v>
      </c>
      <c r="AB265" s="52">
        <f t="shared" ca="1" si="191"/>
        <v>0</v>
      </c>
      <c r="AC265" s="53">
        <f t="shared" ca="1" si="192"/>
        <v>0</v>
      </c>
      <c r="AD265" s="52">
        <f t="shared" ref="AD265:AD328" ca="1" si="199">AA264*AB265</f>
        <v>0</v>
      </c>
      <c r="AE265" s="54">
        <f t="shared" ref="AE265:AE328" ca="1" si="200">AA264*AC265*(1-AB265)</f>
        <v>0</v>
      </c>
      <c r="AF265" s="7">
        <f t="shared" ca="1" si="193"/>
        <v>0</v>
      </c>
      <c r="AG265" s="7">
        <f t="shared" ca="1" si="194"/>
        <v>0</v>
      </c>
      <c r="AH265" s="48"/>
      <c r="AI265" s="30"/>
      <c r="AJ265" s="7">
        <f t="shared" ref="AJ265:AJ328" ca="1" si="201">T265*AA265</f>
        <v>0</v>
      </c>
      <c r="AK265" s="7">
        <f t="shared" ca="1" si="171"/>
        <v>0</v>
      </c>
      <c r="AL265" s="32">
        <f t="shared" ca="1" si="172"/>
        <v>0</v>
      </c>
      <c r="AM265" s="158">
        <f t="shared" ca="1" si="195"/>
        <v>0</v>
      </c>
      <c r="AN265" s="7">
        <f t="shared" ref="AN265:AN328" ca="1" si="202">SUM(AK265:AM265)</f>
        <v>0</v>
      </c>
      <c r="AO265" s="7">
        <f t="shared" ca="1" si="173"/>
        <v>0</v>
      </c>
      <c r="AP265" s="7">
        <f t="shared" ca="1" si="174"/>
        <v>0</v>
      </c>
      <c r="AQ265" s="7">
        <f t="shared" ref="AQ265:AQ328" ca="1" si="203">SUM(AO265:AP265)</f>
        <v>0</v>
      </c>
      <c r="AR265" s="143">
        <f t="shared" ca="1" si="196"/>
        <v>0</v>
      </c>
      <c r="AS265" s="167">
        <f t="shared" ref="AS265:AS328" ca="1" si="204">AF265+AR265-SUM(AG265:AJ265,AN265,AQ265)</f>
        <v>0</v>
      </c>
    </row>
    <row r="266" spans="1:45">
      <c r="A266" s="35">
        <f t="shared" si="197"/>
        <v>259</v>
      </c>
      <c r="B266" s="25">
        <f t="shared" si="198"/>
        <v>52809</v>
      </c>
      <c r="C266" s="34">
        <f t="shared" ca="1" si="165"/>
        <v>22</v>
      </c>
      <c r="D266" s="26">
        <f t="shared" ca="1" si="164"/>
        <v>72</v>
      </c>
      <c r="E266" s="35">
        <f t="shared" ca="1" si="166"/>
        <v>264</v>
      </c>
      <c r="F266" s="25">
        <f t="shared" ca="1" si="175"/>
        <v>48700</v>
      </c>
      <c r="G266" s="25">
        <f t="shared" ca="1" si="176"/>
        <v>48700</v>
      </c>
      <c r="H266" s="41">
        <f t="shared" ca="1" si="177"/>
        <v>0</v>
      </c>
      <c r="I266" s="41">
        <f t="shared" ca="1" si="178"/>
        <v>0</v>
      </c>
      <c r="J266" s="41">
        <f t="shared" ca="1" si="179"/>
        <v>0</v>
      </c>
      <c r="K266" s="41">
        <f t="shared" ca="1" si="180"/>
        <v>0</v>
      </c>
      <c r="L266" s="169">
        <f t="shared" si="167"/>
        <v>2.8663928043369564</v>
      </c>
      <c r="M266" s="101">
        <f t="shared" si="168"/>
        <v>2045</v>
      </c>
      <c r="N266" s="29">
        <f t="shared" ca="1" si="169"/>
        <v>0</v>
      </c>
      <c r="O266" s="109">
        <f t="shared" ca="1" si="170"/>
        <v>0</v>
      </c>
      <c r="P266" s="7">
        <f t="shared" ca="1" si="181"/>
        <v>0</v>
      </c>
      <c r="Q266" s="7">
        <f t="shared" ca="1" si="182"/>
        <v>0</v>
      </c>
      <c r="R266" s="30"/>
      <c r="S266" s="30"/>
      <c r="T266" s="30">
        <f t="shared" ca="1" si="183"/>
        <v>0</v>
      </c>
      <c r="U266" s="32">
        <f t="shared" ca="1" si="184"/>
        <v>0</v>
      </c>
      <c r="V266" s="32">
        <f t="shared" ca="1" si="185"/>
        <v>0</v>
      </c>
      <c r="W266" s="32">
        <f t="shared" ca="1" si="186"/>
        <v>0</v>
      </c>
      <c r="X266" s="32">
        <f t="shared" ca="1" si="187"/>
        <v>0</v>
      </c>
      <c r="Y266" s="7">
        <f t="shared" ca="1" si="188"/>
        <v>0</v>
      </c>
      <c r="Z266" s="7">
        <f t="shared" ca="1" si="189"/>
        <v>0</v>
      </c>
      <c r="AA266" s="133">
        <f t="shared" ca="1" si="190"/>
        <v>0</v>
      </c>
      <c r="AB266" s="52">
        <f t="shared" ca="1" si="191"/>
        <v>0</v>
      </c>
      <c r="AC266" s="53">
        <f t="shared" ca="1" si="192"/>
        <v>0</v>
      </c>
      <c r="AD266" s="52">
        <f t="shared" ca="1" si="199"/>
        <v>0</v>
      </c>
      <c r="AE266" s="54">
        <f t="shared" ca="1" si="200"/>
        <v>0</v>
      </c>
      <c r="AF266" s="7">
        <f t="shared" ca="1" si="193"/>
        <v>0</v>
      </c>
      <c r="AG266" s="7">
        <f t="shared" ca="1" si="194"/>
        <v>0</v>
      </c>
      <c r="AH266" s="48"/>
      <c r="AI266" s="30"/>
      <c r="AJ266" s="7">
        <f t="shared" ca="1" si="201"/>
        <v>0</v>
      </c>
      <c r="AK266" s="7">
        <f t="shared" ca="1" si="171"/>
        <v>0</v>
      </c>
      <c r="AL266" s="32">
        <f t="shared" ca="1" si="172"/>
        <v>0</v>
      </c>
      <c r="AM266" s="158">
        <f t="shared" ca="1" si="195"/>
        <v>0</v>
      </c>
      <c r="AN266" s="7">
        <f t="shared" ca="1" si="202"/>
        <v>0</v>
      </c>
      <c r="AO266" s="7">
        <f t="shared" ca="1" si="173"/>
        <v>0</v>
      </c>
      <c r="AP266" s="7">
        <f t="shared" ca="1" si="174"/>
        <v>0</v>
      </c>
      <c r="AQ266" s="7">
        <f t="shared" ca="1" si="203"/>
        <v>0</v>
      </c>
      <c r="AR266" s="143">
        <f t="shared" ca="1" si="196"/>
        <v>0</v>
      </c>
      <c r="AS266" s="167">
        <f t="shared" ca="1" si="204"/>
        <v>0</v>
      </c>
    </row>
    <row r="267" spans="1:45">
      <c r="A267" s="35">
        <f t="shared" si="197"/>
        <v>260</v>
      </c>
      <c r="B267" s="25">
        <f t="shared" si="198"/>
        <v>52840</v>
      </c>
      <c r="C267" s="34">
        <f t="shared" ca="1" si="165"/>
        <v>22</v>
      </c>
      <c r="D267" s="26">
        <f t="shared" ca="1" si="164"/>
        <v>72</v>
      </c>
      <c r="E267" s="35">
        <f t="shared" ca="1" si="166"/>
        <v>264</v>
      </c>
      <c r="F267" s="25">
        <f t="shared" ca="1" si="175"/>
        <v>48700</v>
      </c>
      <c r="G267" s="25">
        <f t="shared" ca="1" si="176"/>
        <v>48700</v>
      </c>
      <c r="H267" s="41">
        <f t="shared" ca="1" si="177"/>
        <v>0</v>
      </c>
      <c r="I267" s="41">
        <f t="shared" ca="1" si="178"/>
        <v>0</v>
      </c>
      <c r="J267" s="41">
        <f t="shared" ca="1" si="179"/>
        <v>0</v>
      </c>
      <c r="K267" s="41">
        <f t="shared" ca="1" si="180"/>
        <v>0</v>
      </c>
      <c r="L267" s="169">
        <f t="shared" si="167"/>
        <v>2.8780708434343842</v>
      </c>
      <c r="M267" s="101">
        <f t="shared" si="168"/>
        <v>2045</v>
      </c>
      <c r="N267" s="29">
        <f t="shared" ca="1" si="169"/>
        <v>0</v>
      </c>
      <c r="O267" s="109">
        <f t="shared" ca="1" si="170"/>
        <v>0</v>
      </c>
      <c r="P267" s="7">
        <f t="shared" ca="1" si="181"/>
        <v>0</v>
      </c>
      <c r="Q267" s="7">
        <f t="shared" ca="1" si="182"/>
        <v>0</v>
      </c>
      <c r="R267" s="30"/>
      <c r="S267" s="30"/>
      <c r="T267" s="30">
        <f t="shared" ca="1" si="183"/>
        <v>0</v>
      </c>
      <c r="U267" s="32">
        <f t="shared" ca="1" si="184"/>
        <v>0</v>
      </c>
      <c r="V267" s="32">
        <f t="shared" ca="1" si="185"/>
        <v>0</v>
      </c>
      <c r="W267" s="32">
        <f t="shared" ca="1" si="186"/>
        <v>0</v>
      </c>
      <c r="X267" s="32">
        <f t="shared" ca="1" si="187"/>
        <v>0</v>
      </c>
      <c r="Y267" s="7">
        <f t="shared" ca="1" si="188"/>
        <v>0</v>
      </c>
      <c r="Z267" s="7">
        <f t="shared" ca="1" si="189"/>
        <v>0</v>
      </c>
      <c r="AA267" s="133">
        <f t="shared" ca="1" si="190"/>
        <v>0</v>
      </c>
      <c r="AB267" s="52">
        <f t="shared" ca="1" si="191"/>
        <v>0</v>
      </c>
      <c r="AC267" s="53">
        <f t="shared" ca="1" si="192"/>
        <v>0</v>
      </c>
      <c r="AD267" s="52">
        <f t="shared" ca="1" si="199"/>
        <v>0</v>
      </c>
      <c r="AE267" s="54">
        <f t="shared" ca="1" si="200"/>
        <v>0</v>
      </c>
      <c r="AF267" s="7">
        <f t="shared" ca="1" si="193"/>
        <v>0</v>
      </c>
      <c r="AG267" s="7">
        <f t="shared" ca="1" si="194"/>
        <v>0</v>
      </c>
      <c r="AH267" s="48"/>
      <c r="AI267" s="30"/>
      <c r="AJ267" s="7">
        <f t="shared" ca="1" si="201"/>
        <v>0</v>
      </c>
      <c r="AK267" s="7">
        <f t="shared" ca="1" si="171"/>
        <v>0</v>
      </c>
      <c r="AL267" s="32">
        <f t="shared" ca="1" si="172"/>
        <v>0</v>
      </c>
      <c r="AM267" s="158">
        <f t="shared" ca="1" si="195"/>
        <v>0</v>
      </c>
      <c r="AN267" s="7">
        <f t="shared" ca="1" si="202"/>
        <v>0</v>
      </c>
      <c r="AO267" s="7">
        <f t="shared" ca="1" si="173"/>
        <v>0</v>
      </c>
      <c r="AP267" s="7">
        <f t="shared" ca="1" si="174"/>
        <v>0</v>
      </c>
      <c r="AQ267" s="7">
        <f t="shared" ca="1" si="203"/>
        <v>0</v>
      </c>
      <c r="AR267" s="143">
        <f t="shared" ca="1" si="196"/>
        <v>0</v>
      </c>
      <c r="AS267" s="167">
        <f t="shared" ca="1" si="204"/>
        <v>0</v>
      </c>
    </row>
    <row r="268" spans="1:45">
      <c r="A268" s="35">
        <f t="shared" si="197"/>
        <v>261</v>
      </c>
      <c r="B268" s="25">
        <f t="shared" si="198"/>
        <v>52870</v>
      </c>
      <c r="C268" s="34">
        <f t="shared" ca="1" si="165"/>
        <v>22</v>
      </c>
      <c r="D268" s="26">
        <f t="shared" ca="1" si="164"/>
        <v>72</v>
      </c>
      <c r="E268" s="35">
        <f t="shared" ca="1" si="166"/>
        <v>264</v>
      </c>
      <c r="F268" s="25">
        <f t="shared" ca="1" si="175"/>
        <v>48700</v>
      </c>
      <c r="G268" s="25">
        <f t="shared" ca="1" si="176"/>
        <v>48700</v>
      </c>
      <c r="H268" s="41">
        <f t="shared" ca="1" si="177"/>
        <v>0</v>
      </c>
      <c r="I268" s="41">
        <f t="shared" ca="1" si="178"/>
        <v>0</v>
      </c>
      <c r="J268" s="41">
        <f t="shared" ca="1" si="179"/>
        <v>0</v>
      </c>
      <c r="K268" s="41">
        <f t="shared" ca="1" si="180"/>
        <v>0</v>
      </c>
      <c r="L268" s="169">
        <f t="shared" si="167"/>
        <v>2.889796460308645</v>
      </c>
      <c r="M268" s="101">
        <f t="shared" si="168"/>
        <v>2045</v>
      </c>
      <c r="N268" s="29">
        <f t="shared" ca="1" si="169"/>
        <v>0</v>
      </c>
      <c r="O268" s="109">
        <f t="shared" ca="1" si="170"/>
        <v>0</v>
      </c>
      <c r="P268" s="7">
        <f t="shared" ca="1" si="181"/>
        <v>0</v>
      </c>
      <c r="Q268" s="7">
        <f t="shared" ca="1" si="182"/>
        <v>0</v>
      </c>
      <c r="R268" s="30"/>
      <c r="S268" s="30"/>
      <c r="T268" s="30">
        <f t="shared" ca="1" si="183"/>
        <v>0</v>
      </c>
      <c r="U268" s="32">
        <f t="shared" ca="1" si="184"/>
        <v>0</v>
      </c>
      <c r="V268" s="32">
        <f t="shared" ca="1" si="185"/>
        <v>0</v>
      </c>
      <c r="W268" s="32">
        <f t="shared" ca="1" si="186"/>
        <v>0</v>
      </c>
      <c r="X268" s="32">
        <f t="shared" ca="1" si="187"/>
        <v>0</v>
      </c>
      <c r="Y268" s="7">
        <f t="shared" ca="1" si="188"/>
        <v>0</v>
      </c>
      <c r="Z268" s="7">
        <f t="shared" ca="1" si="189"/>
        <v>0</v>
      </c>
      <c r="AA268" s="133">
        <f t="shared" ca="1" si="190"/>
        <v>0</v>
      </c>
      <c r="AB268" s="52">
        <f t="shared" ca="1" si="191"/>
        <v>0</v>
      </c>
      <c r="AC268" s="53">
        <f t="shared" ca="1" si="192"/>
        <v>0</v>
      </c>
      <c r="AD268" s="52">
        <f t="shared" ca="1" si="199"/>
        <v>0</v>
      </c>
      <c r="AE268" s="54">
        <f t="shared" ca="1" si="200"/>
        <v>0</v>
      </c>
      <c r="AF268" s="7">
        <f t="shared" ca="1" si="193"/>
        <v>0</v>
      </c>
      <c r="AG268" s="7">
        <f t="shared" ca="1" si="194"/>
        <v>0</v>
      </c>
      <c r="AH268" s="48"/>
      <c r="AI268" s="30"/>
      <c r="AJ268" s="7">
        <f t="shared" ca="1" si="201"/>
        <v>0</v>
      </c>
      <c r="AK268" s="7">
        <f t="shared" ca="1" si="171"/>
        <v>0</v>
      </c>
      <c r="AL268" s="32">
        <f t="shared" ca="1" si="172"/>
        <v>0</v>
      </c>
      <c r="AM268" s="158">
        <f t="shared" ca="1" si="195"/>
        <v>0</v>
      </c>
      <c r="AN268" s="7">
        <f t="shared" ca="1" si="202"/>
        <v>0</v>
      </c>
      <c r="AO268" s="7">
        <f t="shared" ca="1" si="173"/>
        <v>0</v>
      </c>
      <c r="AP268" s="7">
        <f t="shared" ca="1" si="174"/>
        <v>0</v>
      </c>
      <c r="AQ268" s="7">
        <f t="shared" ca="1" si="203"/>
        <v>0</v>
      </c>
      <c r="AR268" s="143">
        <f t="shared" ca="1" si="196"/>
        <v>0</v>
      </c>
      <c r="AS268" s="167">
        <f t="shared" ca="1" si="204"/>
        <v>0</v>
      </c>
    </row>
    <row r="269" spans="1:45">
      <c r="A269" s="35">
        <f t="shared" si="197"/>
        <v>262</v>
      </c>
      <c r="B269" s="25">
        <f t="shared" si="198"/>
        <v>52901</v>
      </c>
      <c r="C269" s="34">
        <f t="shared" ca="1" si="165"/>
        <v>22</v>
      </c>
      <c r="D269" s="26">
        <f t="shared" ca="1" si="164"/>
        <v>72</v>
      </c>
      <c r="E269" s="35">
        <f t="shared" ca="1" si="166"/>
        <v>264</v>
      </c>
      <c r="F269" s="25">
        <f t="shared" ca="1" si="175"/>
        <v>48700</v>
      </c>
      <c r="G269" s="25">
        <f t="shared" ca="1" si="176"/>
        <v>48700</v>
      </c>
      <c r="H269" s="41">
        <f t="shared" ca="1" si="177"/>
        <v>0</v>
      </c>
      <c r="I269" s="41">
        <f t="shared" ca="1" si="178"/>
        <v>0</v>
      </c>
      <c r="J269" s="41">
        <f t="shared" ca="1" si="179"/>
        <v>0</v>
      </c>
      <c r="K269" s="41">
        <f t="shared" ca="1" si="180"/>
        <v>0</v>
      </c>
      <c r="L269" s="169">
        <f t="shared" si="167"/>
        <v>2.9015698487974912</v>
      </c>
      <c r="M269" s="101">
        <f t="shared" si="168"/>
        <v>2045</v>
      </c>
      <c r="N269" s="29">
        <f t="shared" ca="1" si="169"/>
        <v>0</v>
      </c>
      <c r="O269" s="109">
        <f t="shared" ca="1" si="170"/>
        <v>0</v>
      </c>
      <c r="P269" s="7">
        <f t="shared" ca="1" si="181"/>
        <v>0</v>
      </c>
      <c r="Q269" s="7">
        <f t="shared" ca="1" si="182"/>
        <v>0</v>
      </c>
      <c r="R269" s="30"/>
      <c r="S269" s="30"/>
      <c r="T269" s="30">
        <f t="shared" ca="1" si="183"/>
        <v>0</v>
      </c>
      <c r="U269" s="32">
        <f t="shared" ca="1" si="184"/>
        <v>0</v>
      </c>
      <c r="V269" s="32">
        <f t="shared" ca="1" si="185"/>
        <v>0</v>
      </c>
      <c r="W269" s="32">
        <f t="shared" ca="1" si="186"/>
        <v>0</v>
      </c>
      <c r="X269" s="32">
        <f t="shared" ca="1" si="187"/>
        <v>0</v>
      </c>
      <c r="Y269" s="7">
        <f t="shared" ca="1" si="188"/>
        <v>0</v>
      </c>
      <c r="Z269" s="7">
        <f t="shared" ca="1" si="189"/>
        <v>0</v>
      </c>
      <c r="AA269" s="133">
        <f t="shared" ca="1" si="190"/>
        <v>0</v>
      </c>
      <c r="AB269" s="52">
        <f t="shared" ca="1" si="191"/>
        <v>0</v>
      </c>
      <c r="AC269" s="53">
        <f t="shared" ca="1" si="192"/>
        <v>0</v>
      </c>
      <c r="AD269" s="52">
        <f t="shared" ca="1" si="199"/>
        <v>0</v>
      </c>
      <c r="AE269" s="54">
        <f t="shared" ca="1" si="200"/>
        <v>0</v>
      </c>
      <c r="AF269" s="7">
        <f t="shared" ca="1" si="193"/>
        <v>0</v>
      </c>
      <c r="AG269" s="7">
        <f t="shared" ca="1" si="194"/>
        <v>0</v>
      </c>
      <c r="AH269" s="48"/>
      <c r="AI269" s="30"/>
      <c r="AJ269" s="7">
        <f t="shared" ca="1" si="201"/>
        <v>0</v>
      </c>
      <c r="AK269" s="7">
        <f t="shared" ca="1" si="171"/>
        <v>0</v>
      </c>
      <c r="AL269" s="32">
        <f t="shared" ca="1" si="172"/>
        <v>0</v>
      </c>
      <c r="AM269" s="158">
        <f t="shared" ca="1" si="195"/>
        <v>0</v>
      </c>
      <c r="AN269" s="7">
        <f t="shared" ca="1" si="202"/>
        <v>0</v>
      </c>
      <c r="AO269" s="7">
        <f t="shared" ca="1" si="173"/>
        <v>0</v>
      </c>
      <c r="AP269" s="7">
        <f t="shared" ca="1" si="174"/>
        <v>0</v>
      </c>
      <c r="AQ269" s="7">
        <f t="shared" ca="1" si="203"/>
        <v>0</v>
      </c>
      <c r="AR269" s="143">
        <f t="shared" ca="1" si="196"/>
        <v>0</v>
      </c>
      <c r="AS269" s="167">
        <f t="shared" ca="1" si="204"/>
        <v>0</v>
      </c>
    </row>
    <row r="270" spans="1:45">
      <c r="A270" s="35">
        <f t="shared" si="197"/>
        <v>263</v>
      </c>
      <c r="B270" s="25">
        <f t="shared" si="198"/>
        <v>52931</v>
      </c>
      <c r="C270" s="34">
        <f t="shared" ca="1" si="165"/>
        <v>22</v>
      </c>
      <c r="D270" s="26">
        <f t="shared" ca="1" si="164"/>
        <v>72</v>
      </c>
      <c r="E270" s="35">
        <f t="shared" ca="1" si="166"/>
        <v>264</v>
      </c>
      <c r="F270" s="25">
        <f t="shared" ca="1" si="175"/>
        <v>48700</v>
      </c>
      <c r="G270" s="25">
        <f t="shared" ca="1" si="176"/>
        <v>48700</v>
      </c>
      <c r="H270" s="41">
        <f t="shared" ca="1" si="177"/>
        <v>0</v>
      </c>
      <c r="I270" s="41">
        <f t="shared" ca="1" si="178"/>
        <v>0</v>
      </c>
      <c r="J270" s="41">
        <f t="shared" ca="1" si="179"/>
        <v>0</v>
      </c>
      <c r="K270" s="41">
        <f t="shared" ca="1" si="180"/>
        <v>0</v>
      </c>
      <c r="L270" s="169">
        <f t="shared" si="167"/>
        <v>2.913391203528394</v>
      </c>
      <c r="M270" s="101">
        <f t="shared" si="168"/>
        <v>2045</v>
      </c>
      <c r="N270" s="29">
        <f t="shared" ca="1" si="169"/>
        <v>0</v>
      </c>
      <c r="O270" s="109">
        <f t="shared" ca="1" si="170"/>
        <v>0</v>
      </c>
      <c r="P270" s="7">
        <f t="shared" ca="1" si="181"/>
        <v>0</v>
      </c>
      <c r="Q270" s="7">
        <f t="shared" ca="1" si="182"/>
        <v>0</v>
      </c>
      <c r="R270" s="30"/>
      <c r="S270" s="30"/>
      <c r="T270" s="30">
        <f t="shared" ca="1" si="183"/>
        <v>0</v>
      </c>
      <c r="U270" s="32">
        <f t="shared" ca="1" si="184"/>
        <v>0</v>
      </c>
      <c r="V270" s="32">
        <f t="shared" ca="1" si="185"/>
        <v>0</v>
      </c>
      <c r="W270" s="32">
        <f t="shared" ca="1" si="186"/>
        <v>0</v>
      </c>
      <c r="X270" s="32">
        <f t="shared" ca="1" si="187"/>
        <v>0</v>
      </c>
      <c r="Y270" s="7">
        <f t="shared" ca="1" si="188"/>
        <v>0</v>
      </c>
      <c r="Z270" s="7">
        <f t="shared" ca="1" si="189"/>
        <v>0</v>
      </c>
      <c r="AA270" s="133">
        <f t="shared" ca="1" si="190"/>
        <v>0</v>
      </c>
      <c r="AB270" s="52">
        <f t="shared" ca="1" si="191"/>
        <v>0</v>
      </c>
      <c r="AC270" s="53">
        <f t="shared" ca="1" si="192"/>
        <v>0</v>
      </c>
      <c r="AD270" s="52">
        <f t="shared" ca="1" si="199"/>
        <v>0</v>
      </c>
      <c r="AE270" s="54">
        <f t="shared" ca="1" si="200"/>
        <v>0</v>
      </c>
      <c r="AF270" s="7">
        <f t="shared" ca="1" si="193"/>
        <v>0</v>
      </c>
      <c r="AG270" s="7">
        <f t="shared" ca="1" si="194"/>
        <v>0</v>
      </c>
      <c r="AH270" s="48"/>
      <c r="AI270" s="30"/>
      <c r="AJ270" s="7">
        <f t="shared" ca="1" si="201"/>
        <v>0</v>
      </c>
      <c r="AK270" s="7">
        <f t="shared" ca="1" si="171"/>
        <v>0</v>
      </c>
      <c r="AL270" s="32">
        <f t="shared" ca="1" si="172"/>
        <v>0</v>
      </c>
      <c r="AM270" s="158">
        <f t="shared" ca="1" si="195"/>
        <v>0</v>
      </c>
      <c r="AN270" s="7">
        <f t="shared" ca="1" si="202"/>
        <v>0</v>
      </c>
      <c r="AO270" s="7">
        <f t="shared" ca="1" si="173"/>
        <v>0</v>
      </c>
      <c r="AP270" s="7">
        <f t="shared" ca="1" si="174"/>
        <v>0</v>
      </c>
      <c r="AQ270" s="7">
        <f t="shared" ca="1" si="203"/>
        <v>0</v>
      </c>
      <c r="AR270" s="143">
        <f t="shared" ca="1" si="196"/>
        <v>0</v>
      </c>
      <c r="AS270" s="167">
        <f t="shared" ca="1" si="204"/>
        <v>0</v>
      </c>
    </row>
    <row r="271" spans="1:45">
      <c r="A271" s="35">
        <f t="shared" si="197"/>
        <v>264</v>
      </c>
      <c r="B271" s="25">
        <f t="shared" si="198"/>
        <v>52962</v>
      </c>
      <c r="C271" s="34">
        <f t="shared" ca="1" si="165"/>
        <v>22</v>
      </c>
      <c r="D271" s="26">
        <f t="shared" ca="1" si="164"/>
        <v>72</v>
      </c>
      <c r="E271" s="35">
        <f t="shared" ca="1" si="166"/>
        <v>264</v>
      </c>
      <c r="F271" s="25">
        <f t="shared" ca="1" si="175"/>
        <v>48700</v>
      </c>
      <c r="G271" s="25">
        <f t="shared" ca="1" si="176"/>
        <v>48700</v>
      </c>
      <c r="H271" s="41">
        <f t="shared" ca="1" si="177"/>
        <v>0</v>
      </c>
      <c r="I271" s="41">
        <f t="shared" ca="1" si="178"/>
        <v>0</v>
      </c>
      <c r="J271" s="41">
        <f t="shared" ca="1" si="179"/>
        <v>0</v>
      </c>
      <c r="K271" s="41">
        <f t="shared" ca="1" si="180"/>
        <v>0</v>
      </c>
      <c r="L271" s="169">
        <f t="shared" si="167"/>
        <v>2.9252607199217611</v>
      </c>
      <c r="M271" s="101">
        <f t="shared" si="168"/>
        <v>2045</v>
      </c>
      <c r="N271" s="29">
        <f t="shared" ca="1" si="169"/>
        <v>0</v>
      </c>
      <c r="O271" s="109">
        <f t="shared" ca="1" si="170"/>
        <v>0</v>
      </c>
      <c r="P271" s="7">
        <f t="shared" ca="1" si="181"/>
        <v>0</v>
      </c>
      <c r="Q271" s="7">
        <f t="shared" ca="1" si="182"/>
        <v>0</v>
      </c>
      <c r="R271" s="30"/>
      <c r="S271" s="30"/>
      <c r="T271" s="30">
        <f t="shared" ca="1" si="183"/>
        <v>0</v>
      </c>
      <c r="U271" s="32">
        <f t="shared" ca="1" si="184"/>
        <v>0</v>
      </c>
      <c r="V271" s="32">
        <f t="shared" ca="1" si="185"/>
        <v>0</v>
      </c>
      <c r="W271" s="32">
        <f t="shared" ca="1" si="186"/>
        <v>0</v>
      </c>
      <c r="X271" s="32">
        <f t="shared" ca="1" si="187"/>
        <v>0</v>
      </c>
      <c r="Y271" s="7">
        <f t="shared" ca="1" si="188"/>
        <v>0</v>
      </c>
      <c r="Z271" s="7">
        <f t="shared" ca="1" si="189"/>
        <v>0</v>
      </c>
      <c r="AA271" s="133">
        <f t="shared" ca="1" si="190"/>
        <v>0</v>
      </c>
      <c r="AB271" s="52">
        <f t="shared" ca="1" si="191"/>
        <v>0</v>
      </c>
      <c r="AC271" s="53">
        <f t="shared" ca="1" si="192"/>
        <v>0</v>
      </c>
      <c r="AD271" s="52">
        <f t="shared" ca="1" si="199"/>
        <v>0</v>
      </c>
      <c r="AE271" s="54">
        <f t="shared" ca="1" si="200"/>
        <v>0</v>
      </c>
      <c r="AF271" s="7">
        <f t="shared" ca="1" si="193"/>
        <v>0</v>
      </c>
      <c r="AG271" s="7">
        <f t="shared" ca="1" si="194"/>
        <v>0</v>
      </c>
      <c r="AH271" s="48"/>
      <c r="AI271" s="30"/>
      <c r="AJ271" s="7">
        <f t="shared" ca="1" si="201"/>
        <v>0</v>
      </c>
      <c r="AK271" s="7">
        <f t="shared" ca="1" si="171"/>
        <v>0</v>
      </c>
      <c r="AL271" s="32">
        <f t="shared" ca="1" si="172"/>
        <v>0</v>
      </c>
      <c r="AM271" s="158">
        <f t="shared" ca="1" si="195"/>
        <v>0</v>
      </c>
      <c r="AN271" s="7">
        <f t="shared" ca="1" si="202"/>
        <v>0</v>
      </c>
      <c r="AO271" s="7">
        <f t="shared" ca="1" si="173"/>
        <v>0</v>
      </c>
      <c r="AP271" s="7">
        <f t="shared" ca="1" si="174"/>
        <v>0</v>
      </c>
      <c r="AQ271" s="7">
        <f t="shared" ca="1" si="203"/>
        <v>0</v>
      </c>
      <c r="AR271" s="143">
        <f t="shared" ca="1" si="196"/>
        <v>0</v>
      </c>
      <c r="AS271" s="167">
        <f t="shared" ca="1" si="204"/>
        <v>0</v>
      </c>
    </row>
    <row r="272" spans="1:45">
      <c r="A272" s="35">
        <f t="shared" si="197"/>
        <v>265</v>
      </c>
      <c r="B272" s="25">
        <f t="shared" si="198"/>
        <v>52993</v>
      </c>
      <c r="C272" s="34">
        <f t="shared" ca="1" si="165"/>
        <v>22</v>
      </c>
      <c r="D272" s="26">
        <f t="shared" ca="1" si="164"/>
        <v>72</v>
      </c>
      <c r="E272" s="35">
        <f t="shared" ca="1" si="166"/>
        <v>264</v>
      </c>
      <c r="F272" s="25">
        <f t="shared" ca="1" si="175"/>
        <v>48700</v>
      </c>
      <c r="G272" s="25">
        <f t="shared" ca="1" si="176"/>
        <v>48700</v>
      </c>
      <c r="H272" s="41">
        <f t="shared" ca="1" si="177"/>
        <v>0</v>
      </c>
      <c r="I272" s="41">
        <f t="shared" ca="1" si="178"/>
        <v>0</v>
      </c>
      <c r="J272" s="41">
        <f t="shared" ca="1" si="179"/>
        <v>0</v>
      </c>
      <c r="K272" s="41">
        <f t="shared" ca="1" si="180"/>
        <v>0</v>
      </c>
      <c r="L272" s="169">
        <f t="shared" si="167"/>
        <v>2.9371785941941666</v>
      </c>
      <c r="M272" s="101">
        <f t="shared" si="168"/>
        <v>2045</v>
      </c>
      <c r="N272" s="29">
        <f t="shared" ca="1" si="169"/>
        <v>0</v>
      </c>
      <c r="O272" s="109">
        <f t="shared" ca="1" si="170"/>
        <v>0</v>
      </c>
      <c r="P272" s="7">
        <f t="shared" ca="1" si="181"/>
        <v>0</v>
      </c>
      <c r="Q272" s="7">
        <f t="shared" ca="1" si="182"/>
        <v>0</v>
      </c>
      <c r="R272" s="30"/>
      <c r="S272" s="30"/>
      <c r="T272" s="30">
        <f t="shared" ca="1" si="183"/>
        <v>0</v>
      </c>
      <c r="U272" s="32">
        <f t="shared" ca="1" si="184"/>
        <v>0</v>
      </c>
      <c r="V272" s="32">
        <f t="shared" ca="1" si="185"/>
        <v>0</v>
      </c>
      <c r="W272" s="32">
        <f t="shared" ca="1" si="186"/>
        <v>0</v>
      </c>
      <c r="X272" s="32">
        <f t="shared" ca="1" si="187"/>
        <v>0</v>
      </c>
      <c r="Y272" s="7">
        <f t="shared" ca="1" si="188"/>
        <v>0</v>
      </c>
      <c r="Z272" s="7">
        <f t="shared" ca="1" si="189"/>
        <v>0</v>
      </c>
      <c r="AA272" s="133">
        <f t="shared" ca="1" si="190"/>
        <v>0</v>
      </c>
      <c r="AB272" s="52">
        <f t="shared" ca="1" si="191"/>
        <v>0</v>
      </c>
      <c r="AC272" s="53">
        <f t="shared" ca="1" si="192"/>
        <v>0</v>
      </c>
      <c r="AD272" s="52">
        <f t="shared" ca="1" si="199"/>
        <v>0</v>
      </c>
      <c r="AE272" s="54">
        <f t="shared" ca="1" si="200"/>
        <v>0</v>
      </c>
      <c r="AF272" s="7">
        <f t="shared" ca="1" si="193"/>
        <v>0</v>
      </c>
      <c r="AG272" s="7">
        <f t="shared" ca="1" si="194"/>
        <v>0</v>
      </c>
      <c r="AH272" s="48"/>
      <c r="AI272" s="30"/>
      <c r="AJ272" s="7">
        <f t="shared" ca="1" si="201"/>
        <v>0</v>
      </c>
      <c r="AK272" s="7">
        <f t="shared" ca="1" si="171"/>
        <v>0</v>
      </c>
      <c r="AL272" s="32">
        <f t="shared" ca="1" si="172"/>
        <v>0</v>
      </c>
      <c r="AM272" s="158">
        <f t="shared" ca="1" si="195"/>
        <v>0</v>
      </c>
      <c r="AN272" s="7">
        <f t="shared" ca="1" si="202"/>
        <v>0</v>
      </c>
      <c r="AO272" s="7">
        <f t="shared" ca="1" si="173"/>
        <v>0</v>
      </c>
      <c r="AP272" s="7">
        <f t="shared" ca="1" si="174"/>
        <v>0</v>
      </c>
      <c r="AQ272" s="7">
        <f t="shared" ca="1" si="203"/>
        <v>0</v>
      </c>
      <c r="AR272" s="143">
        <f t="shared" ca="1" si="196"/>
        <v>0</v>
      </c>
      <c r="AS272" s="167">
        <f t="shared" ca="1" si="204"/>
        <v>0</v>
      </c>
    </row>
    <row r="273" spans="1:45">
      <c r="A273" s="35">
        <f t="shared" si="197"/>
        <v>266</v>
      </c>
      <c r="B273" s="25">
        <f t="shared" si="198"/>
        <v>53021</v>
      </c>
      <c r="C273" s="34">
        <f t="shared" ca="1" si="165"/>
        <v>22</v>
      </c>
      <c r="D273" s="26">
        <f t="shared" ca="1" si="164"/>
        <v>72</v>
      </c>
      <c r="E273" s="35">
        <f t="shared" ca="1" si="166"/>
        <v>264</v>
      </c>
      <c r="F273" s="25">
        <f t="shared" ca="1" si="175"/>
        <v>48700</v>
      </c>
      <c r="G273" s="25">
        <f t="shared" ca="1" si="176"/>
        <v>48700</v>
      </c>
      <c r="H273" s="41">
        <f t="shared" ca="1" si="177"/>
        <v>0</v>
      </c>
      <c r="I273" s="41">
        <f t="shared" ca="1" si="178"/>
        <v>0</v>
      </c>
      <c r="J273" s="41">
        <f t="shared" ca="1" si="179"/>
        <v>0</v>
      </c>
      <c r="K273" s="41">
        <f t="shared" ca="1" si="180"/>
        <v>0</v>
      </c>
      <c r="L273" s="169">
        <f t="shared" si="167"/>
        <v>2.9491450233615959</v>
      </c>
      <c r="M273" s="101">
        <f t="shared" si="168"/>
        <v>2045</v>
      </c>
      <c r="N273" s="29">
        <f t="shared" ca="1" si="169"/>
        <v>0</v>
      </c>
      <c r="O273" s="109">
        <f t="shared" ca="1" si="170"/>
        <v>0</v>
      </c>
      <c r="P273" s="7">
        <f t="shared" ca="1" si="181"/>
        <v>0</v>
      </c>
      <c r="Q273" s="7">
        <f t="shared" ca="1" si="182"/>
        <v>0</v>
      </c>
      <c r="R273" s="30"/>
      <c r="S273" s="30"/>
      <c r="T273" s="30">
        <f t="shared" ca="1" si="183"/>
        <v>0</v>
      </c>
      <c r="U273" s="32">
        <f t="shared" ca="1" si="184"/>
        <v>0</v>
      </c>
      <c r="V273" s="32">
        <f t="shared" ca="1" si="185"/>
        <v>0</v>
      </c>
      <c r="W273" s="32">
        <f t="shared" ca="1" si="186"/>
        <v>0</v>
      </c>
      <c r="X273" s="32">
        <f t="shared" ca="1" si="187"/>
        <v>0</v>
      </c>
      <c r="Y273" s="7">
        <f t="shared" ca="1" si="188"/>
        <v>0</v>
      </c>
      <c r="Z273" s="7">
        <f t="shared" ca="1" si="189"/>
        <v>0</v>
      </c>
      <c r="AA273" s="133">
        <f t="shared" ca="1" si="190"/>
        <v>0</v>
      </c>
      <c r="AB273" s="52">
        <f t="shared" ca="1" si="191"/>
        <v>0</v>
      </c>
      <c r="AC273" s="53">
        <f t="shared" ca="1" si="192"/>
        <v>0</v>
      </c>
      <c r="AD273" s="52">
        <f t="shared" ca="1" si="199"/>
        <v>0</v>
      </c>
      <c r="AE273" s="54">
        <f t="shared" ca="1" si="200"/>
        <v>0</v>
      </c>
      <c r="AF273" s="7">
        <f t="shared" ca="1" si="193"/>
        <v>0</v>
      </c>
      <c r="AG273" s="7">
        <f t="shared" ca="1" si="194"/>
        <v>0</v>
      </c>
      <c r="AH273" s="48"/>
      <c r="AI273" s="30"/>
      <c r="AJ273" s="7">
        <f t="shared" ca="1" si="201"/>
        <v>0</v>
      </c>
      <c r="AK273" s="7">
        <f t="shared" ca="1" si="171"/>
        <v>0</v>
      </c>
      <c r="AL273" s="32">
        <f t="shared" ca="1" si="172"/>
        <v>0</v>
      </c>
      <c r="AM273" s="158">
        <f t="shared" ca="1" si="195"/>
        <v>0</v>
      </c>
      <c r="AN273" s="7">
        <f t="shared" ca="1" si="202"/>
        <v>0</v>
      </c>
      <c r="AO273" s="7">
        <f t="shared" ca="1" si="173"/>
        <v>0</v>
      </c>
      <c r="AP273" s="7">
        <f t="shared" ca="1" si="174"/>
        <v>0</v>
      </c>
      <c r="AQ273" s="7">
        <f t="shared" ca="1" si="203"/>
        <v>0</v>
      </c>
      <c r="AR273" s="143">
        <f t="shared" ca="1" si="196"/>
        <v>0</v>
      </c>
      <c r="AS273" s="167">
        <f t="shared" ca="1" si="204"/>
        <v>0</v>
      </c>
    </row>
    <row r="274" spans="1:45">
      <c r="A274" s="35">
        <f t="shared" si="197"/>
        <v>267</v>
      </c>
      <c r="B274" s="25">
        <f t="shared" si="198"/>
        <v>53052</v>
      </c>
      <c r="C274" s="34">
        <f t="shared" ca="1" si="165"/>
        <v>22</v>
      </c>
      <c r="D274" s="26">
        <f t="shared" ca="1" si="164"/>
        <v>72</v>
      </c>
      <c r="E274" s="35">
        <f t="shared" ca="1" si="166"/>
        <v>264</v>
      </c>
      <c r="F274" s="25">
        <f t="shared" ca="1" si="175"/>
        <v>48700</v>
      </c>
      <c r="G274" s="25">
        <f t="shared" ca="1" si="176"/>
        <v>48700</v>
      </c>
      <c r="H274" s="41">
        <f t="shared" ca="1" si="177"/>
        <v>0</v>
      </c>
      <c r="I274" s="41">
        <f t="shared" ca="1" si="178"/>
        <v>0</v>
      </c>
      <c r="J274" s="41">
        <f t="shared" ca="1" si="179"/>
        <v>0</v>
      </c>
      <c r="K274" s="41">
        <f t="shared" ca="1" si="180"/>
        <v>0</v>
      </c>
      <c r="L274" s="169">
        <f t="shared" si="167"/>
        <v>2.9611602052427015</v>
      </c>
      <c r="M274" s="101">
        <f t="shared" si="168"/>
        <v>2045</v>
      </c>
      <c r="N274" s="29">
        <f t="shared" ca="1" si="169"/>
        <v>0</v>
      </c>
      <c r="O274" s="109">
        <f t="shared" ca="1" si="170"/>
        <v>0</v>
      </c>
      <c r="P274" s="7">
        <f t="shared" ca="1" si="181"/>
        <v>0</v>
      </c>
      <c r="Q274" s="7">
        <f t="shared" ca="1" si="182"/>
        <v>0</v>
      </c>
      <c r="R274" s="30"/>
      <c r="S274" s="30"/>
      <c r="T274" s="30">
        <f t="shared" ca="1" si="183"/>
        <v>0</v>
      </c>
      <c r="U274" s="32">
        <f t="shared" ca="1" si="184"/>
        <v>0</v>
      </c>
      <c r="V274" s="32">
        <f t="shared" ca="1" si="185"/>
        <v>0</v>
      </c>
      <c r="W274" s="32">
        <f t="shared" ca="1" si="186"/>
        <v>0</v>
      </c>
      <c r="X274" s="32">
        <f t="shared" ca="1" si="187"/>
        <v>0</v>
      </c>
      <c r="Y274" s="7">
        <f t="shared" ca="1" si="188"/>
        <v>0</v>
      </c>
      <c r="Z274" s="7">
        <f t="shared" ca="1" si="189"/>
        <v>0</v>
      </c>
      <c r="AA274" s="133">
        <f t="shared" ca="1" si="190"/>
        <v>0</v>
      </c>
      <c r="AB274" s="52">
        <f t="shared" ca="1" si="191"/>
        <v>0</v>
      </c>
      <c r="AC274" s="53">
        <f t="shared" ca="1" si="192"/>
        <v>0</v>
      </c>
      <c r="AD274" s="52">
        <f t="shared" ca="1" si="199"/>
        <v>0</v>
      </c>
      <c r="AE274" s="54">
        <f t="shared" ca="1" si="200"/>
        <v>0</v>
      </c>
      <c r="AF274" s="7">
        <f t="shared" ca="1" si="193"/>
        <v>0</v>
      </c>
      <c r="AG274" s="7">
        <f t="shared" ca="1" si="194"/>
        <v>0</v>
      </c>
      <c r="AH274" s="48"/>
      <c r="AI274" s="30"/>
      <c r="AJ274" s="7">
        <f t="shared" ca="1" si="201"/>
        <v>0</v>
      </c>
      <c r="AK274" s="7">
        <f t="shared" ca="1" si="171"/>
        <v>0</v>
      </c>
      <c r="AL274" s="32">
        <f t="shared" ca="1" si="172"/>
        <v>0</v>
      </c>
      <c r="AM274" s="158">
        <f t="shared" ca="1" si="195"/>
        <v>0</v>
      </c>
      <c r="AN274" s="7">
        <f t="shared" ca="1" si="202"/>
        <v>0</v>
      </c>
      <c r="AO274" s="7">
        <f t="shared" ca="1" si="173"/>
        <v>0</v>
      </c>
      <c r="AP274" s="7">
        <f t="shared" ca="1" si="174"/>
        <v>0</v>
      </c>
      <c r="AQ274" s="7">
        <f t="shared" ca="1" si="203"/>
        <v>0</v>
      </c>
      <c r="AR274" s="143">
        <f t="shared" ca="1" si="196"/>
        <v>0</v>
      </c>
      <c r="AS274" s="167">
        <f t="shared" ca="1" si="204"/>
        <v>0</v>
      </c>
    </row>
    <row r="275" spans="1:45">
      <c r="A275" s="35">
        <f t="shared" si="197"/>
        <v>268</v>
      </c>
      <c r="B275" s="25">
        <f t="shared" si="198"/>
        <v>53082</v>
      </c>
      <c r="C275" s="34">
        <f t="shared" ca="1" si="165"/>
        <v>22</v>
      </c>
      <c r="D275" s="26">
        <f t="shared" ca="1" si="164"/>
        <v>72</v>
      </c>
      <c r="E275" s="35">
        <f t="shared" ca="1" si="166"/>
        <v>264</v>
      </c>
      <c r="F275" s="25">
        <f t="shared" ca="1" si="175"/>
        <v>48700</v>
      </c>
      <c r="G275" s="25">
        <f t="shared" ca="1" si="176"/>
        <v>48700</v>
      </c>
      <c r="H275" s="41">
        <f t="shared" ca="1" si="177"/>
        <v>0</v>
      </c>
      <c r="I275" s="41">
        <f t="shared" ca="1" si="178"/>
        <v>0</v>
      </c>
      <c r="J275" s="41">
        <f t="shared" ca="1" si="179"/>
        <v>0</v>
      </c>
      <c r="K275" s="41">
        <f t="shared" ca="1" si="180"/>
        <v>0</v>
      </c>
      <c r="L275" s="169">
        <f t="shared" si="167"/>
        <v>2.973224338462074</v>
      </c>
      <c r="M275" s="101">
        <f t="shared" si="168"/>
        <v>2046</v>
      </c>
      <c r="N275" s="29">
        <f t="shared" ca="1" si="169"/>
        <v>0</v>
      </c>
      <c r="O275" s="109">
        <f t="shared" ca="1" si="170"/>
        <v>0</v>
      </c>
      <c r="P275" s="7">
        <f t="shared" ca="1" si="181"/>
        <v>0</v>
      </c>
      <c r="Q275" s="7">
        <f t="shared" ca="1" si="182"/>
        <v>0</v>
      </c>
      <c r="R275" s="30"/>
      <c r="S275" s="30"/>
      <c r="T275" s="30">
        <f t="shared" ca="1" si="183"/>
        <v>0</v>
      </c>
      <c r="U275" s="32">
        <f t="shared" ca="1" si="184"/>
        <v>0</v>
      </c>
      <c r="V275" s="32">
        <f t="shared" ca="1" si="185"/>
        <v>0</v>
      </c>
      <c r="W275" s="32">
        <f t="shared" ca="1" si="186"/>
        <v>0</v>
      </c>
      <c r="X275" s="32">
        <f t="shared" ca="1" si="187"/>
        <v>0</v>
      </c>
      <c r="Y275" s="7">
        <f t="shared" ca="1" si="188"/>
        <v>0</v>
      </c>
      <c r="Z275" s="7">
        <f t="shared" ca="1" si="189"/>
        <v>0</v>
      </c>
      <c r="AA275" s="133">
        <f t="shared" ca="1" si="190"/>
        <v>0</v>
      </c>
      <c r="AB275" s="52">
        <f t="shared" ca="1" si="191"/>
        <v>0</v>
      </c>
      <c r="AC275" s="53">
        <f t="shared" ca="1" si="192"/>
        <v>0</v>
      </c>
      <c r="AD275" s="52">
        <f t="shared" ca="1" si="199"/>
        <v>0</v>
      </c>
      <c r="AE275" s="54">
        <f t="shared" ca="1" si="200"/>
        <v>0</v>
      </c>
      <c r="AF275" s="7">
        <f t="shared" ca="1" si="193"/>
        <v>0</v>
      </c>
      <c r="AG275" s="7">
        <f t="shared" ca="1" si="194"/>
        <v>0</v>
      </c>
      <c r="AH275" s="48"/>
      <c r="AI275" s="30"/>
      <c r="AJ275" s="7">
        <f t="shared" ca="1" si="201"/>
        <v>0</v>
      </c>
      <c r="AK275" s="7">
        <f t="shared" ca="1" si="171"/>
        <v>0</v>
      </c>
      <c r="AL275" s="32">
        <f t="shared" ca="1" si="172"/>
        <v>0</v>
      </c>
      <c r="AM275" s="158">
        <f t="shared" ca="1" si="195"/>
        <v>0</v>
      </c>
      <c r="AN275" s="7">
        <f t="shared" ca="1" si="202"/>
        <v>0</v>
      </c>
      <c r="AO275" s="7">
        <f t="shared" ca="1" si="173"/>
        <v>0</v>
      </c>
      <c r="AP275" s="7">
        <f t="shared" ca="1" si="174"/>
        <v>0</v>
      </c>
      <c r="AQ275" s="7">
        <f t="shared" ca="1" si="203"/>
        <v>0</v>
      </c>
      <c r="AR275" s="143">
        <f t="shared" ca="1" si="196"/>
        <v>0</v>
      </c>
      <c r="AS275" s="167">
        <f t="shared" ca="1" si="204"/>
        <v>0</v>
      </c>
    </row>
    <row r="276" spans="1:45">
      <c r="A276" s="35">
        <f t="shared" si="197"/>
        <v>269</v>
      </c>
      <c r="B276" s="25">
        <f t="shared" si="198"/>
        <v>53113</v>
      </c>
      <c r="C276" s="34">
        <f t="shared" ca="1" si="165"/>
        <v>22</v>
      </c>
      <c r="D276" s="26">
        <f t="shared" ca="1" si="164"/>
        <v>72</v>
      </c>
      <c r="E276" s="35">
        <f t="shared" ca="1" si="166"/>
        <v>264</v>
      </c>
      <c r="F276" s="25">
        <f t="shared" ca="1" si="175"/>
        <v>48700</v>
      </c>
      <c r="G276" s="25">
        <f t="shared" ca="1" si="176"/>
        <v>48700</v>
      </c>
      <c r="H276" s="41">
        <f t="shared" ca="1" si="177"/>
        <v>0</v>
      </c>
      <c r="I276" s="41">
        <f t="shared" ca="1" si="178"/>
        <v>0</v>
      </c>
      <c r="J276" s="41">
        <f t="shared" ca="1" si="179"/>
        <v>0</v>
      </c>
      <c r="K276" s="41">
        <f t="shared" ca="1" si="180"/>
        <v>0</v>
      </c>
      <c r="L276" s="169">
        <f t="shared" si="167"/>
        <v>2.9853376224535246</v>
      </c>
      <c r="M276" s="101">
        <f t="shared" si="168"/>
        <v>2046</v>
      </c>
      <c r="N276" s="29">
        <f t="shared" ca="1" si="169"/>
        <v>0</v>
      </c>
      <c r="O276" s="109">
        <f t="shared" ca="1" si="170"/>
        <v>0</v>
      </c>
      <c r="P276" s="7">
        <f t="shared" ca="1" si="181"/>
        <v>0</v>
      </c>
      <c r="Q276" s="7">
        <f t="shared" ca="1" si="182"/>
        <v>0</v>
      </c>
      <c r="R276" s="30"/>
      <c r="S276" s="30"/>
      <c r="T276" s="30">
        <f t="shared" ca="1" si="183"/>
        <v>0</v>
      </c>
      <c r="U276" s="32">
        <f t="shared" ca="1" si="184"/>
        <v>0</v>
      </c>
      <c r="V276" s="32">
        <f t="shared" ca="1" si="185"/>
        <v>0</v>
      </c>
      <c r="W276" s="32">
        <f t="shared" ca="1" si="186"/>
        <v>0</v>
      </c>
      <c r="X276" s="32">
        <f t="shared" ca="1" si="187"/>
        <v>0</v>
      </c>
      <c r="Y276" s="7">
        <f t="shared" ca="1" si="188"/>
        <v>0</v>
      </c>
      <c r="Z276" s="7">
        <f t="shared" ca="1" si="189"/>
        <v>0</v>
      </c>
      <c r="AA276" s="133">
        <f t="shared" ca="1" si="190"/>
        <v>0</v>
      </c>
      <c r="AB276" s="52">
        <f t="shared" ca="1" si="191"/>
        <v>0</v>
      </c>
      <c r="AC276" s="53">
        <f t="shared" ca="1" si="192"/>
        <v>0</v>
      </c>
      <c r="AD276" s="52">
        <f t="shared" ca="1" si="199"/>
        <v>0</v>
      </c>
      <c r="AE276" s="54">
        <f t="shared" ca="1" si="200"/>
        <v>0</v>
      </c>
      <c r="AF276" s="7">
        <f t="shared" ca="1" si="193"/>
        <v>0</v>
      </c>
      <c r="AG276" s="7">
        <f t="shared" ca="1" si="194"/>
        <v>0</v>
      </c>
      <c r="AH276" s="48"/>
      <c r="AI276" s="30"/>
      <c r="AJ276" s="7">
        <f t="shared" ca="1" si="201"/>
        <v>0</v>
      </c>
      <c r="AK276" s="7">
        <f t="shared" ca="1" si="171"/>
        <v>0</v>
      </c>
      <c r="AL276" s="32">
        <f t="shared" ca="1" si="172"/>
        <v>0</v>
      </c>
      <c r="AM276" s="158">
        <f t="shared" ca="1" si="195"/>
        <v>0</v>
      </c>
      <c r="AN276" s="7">
        <f t="shared" ca="1" si="202"/>
        <v>0</v>
      </c>
      <c r="AO276" s="7">
        <f t="shared" ca="1" si="173"/>
        <v>0</v>
      </c>
      <c r="AP276" s="7">
        <f t="shared" ca="1" si="174"/>
        <v>0</v>
      </c>
      <c r="AQ276" s="7">
        <f t="shared" ca="1" si="203"/>
        <v>0</v>
      </c>
      <c r="AR276" s="143">
        <f t="shared" ca="1" si="196"/>
        <v>0</v>
      </c>
      <c r="AS276" s="167">
        <f t="shared" ca="1" si="204"/>
        <v>0</v>
      </c>
    </row>
    <row r="277" spans="1:45">
      <c r="A277" s="35">
        <f t="shared" si="197"/>
        <v>270</v>
      </c>
      <c r="B277" s="25">
        <f t="shared" si="198"/>
        <v>53143</v>
      </c>
      <c r="C277" s="34">
        <f t="shared" ca="1" si="165"/>
        <v>22</v>
      </c>
      <c r="D277" s="26">
        <f t="shared" ca="1" si="164"/>
        <v>72</v>
      </c>
      <c r="E277" s="35">
        <f t="shared" ca="1" si="166"/>
        <v>264</v>
      </c>
      <c r="F277" s="25">
        <f t="shared" ca="1" si="175"/>
        <v>48700</v>
      </c>
      <c r="G277" s="25">
        <f t="shared" ca="1" si="176"/>
        <v>48700</v>
      </c>
      <c r="H277" s="41">
        <f t="shared" ca="1" si="177"/>
        <v>0</v>
      </c>
      <c r="I277" s="41">
        <f t="shared" ca="1" si="178"/>
        <v>0</v>
      </c>
      <c r="J277" s="41">
        <f t="shared" ca="1" si="179"/>
        <v>0</v>
      </c>
      <c r="K277" s="41">
        <f t="shared" ca="1" si="180"/>
        <v>0</v>
      </c>
      <c r="L277" s="169">
        <f t="shared" si="167"/>
        <v>2.9975002574633827</v>
      </c>
      <c r="M277" s="101">
        <f t="shared" si="168"/>
        <v>2046</v>
      </c>
      <c r="N277" s="29">
        <f t="shared" ca="1" si="169"/>
        <v>0</v>
      </c>
      <c r="O277" s="109">
        <f t="shared" ca="1" si="170"/>
        <v>0</v>
      </c>
      <c r="P277" s="7">
        <f t="shared" ca="1" si="181"/>
        <v>0</v>
      </c>
      <c r="Q277" s="7">
        <f t="shared" ca="1" si="182"/>
        <v>0</v>
      </c>
      <c r="R277" s="30"/>
      <c r="S277" s="30"/>
      <c r="T277" s="30">
        <f t="shared" ca="1" si="183"/>
        <v>0</v>
      </c>
      <c r="U277" s="32">
        <f t="shared" ca="1" si="184"/>
        <v>0</v>
      </c>
      <c r="V277" s="32">
        <f t="shared" ca="1" si="185"/>
        <v>0</v>
      </c>
      <c r="W277" s="32">
        <f t="shared" ca="1" si="186"/>
        <v>0</v>
      </c>
      <c r="X277" s="32">
        <f t="shared" ca="1" si="187"/>
        <v>0</v>
      </c>
      <c r="Y277" s="7">
        <f t="shared" ca="1" si="188"/>
        <v>0</v>
      </c>
      <c r="Z277" s="7">
        <f t="shared" ca="1" si="189"/>
        <v>0</v>
      </c>
      <c r="AA277" s="133">
        <f t="shared" ca="1" si="190"/>
        <v>0</v>
      </c>
      <c r="AB277" s="52">
        <f t="shared" ca="1" si="191"/>
        <v>0</v>
      </c>
      <c r="AC277" s="53">
        <f t="shared" ca="1" si="192"/>
        <v>0</v>
      </c>
      <c r="AD277" s="52">
        <f t="shared" ca="1" si="199"/>
        <v>0</v>
      </c>
      <c r="AE277" s="54">
        <f t="shared" ca="1" si="200"/>
        <v>0</v>
      </c>
      <c r="AF277" s="7">
        <f t="shared" ca="1" si="193"/>
        <v>0</v>
      </c>
      <c r="AG277" s="7">
        <f t="shared" ca="1" si="194"/>
        <v>0</v>
      </c>
      <c r="AH277" s="48"/>
      <c r="AI277" s="30"/>
      <c r="AJ277" s="7">
        <f t="shared" ca="1" si="201"/>
        <v>0</v>
      </c>
      <c r="AK277" s="7">
        <f t="shared" ca="1" si="171"/>
        <v>0</v>
      </c>
      <c r="AL277" s="32">
        <f t="shared" ca="1" si="172"/>
        <v>0</v>
      </c>
      <c r="AM277" s="158">
        <f t="shared" ca="1" si="195"/>
        <v>0</v>
      </c>
      <c r="AN277" s="7">
        <f t="shared" ca="1" si="202"/>
        <v>0</v>
      </c>
      <c r="AO277" s="7">
        <f t="shared" ca="1" si="173"/>
        <v>0</v>
      </c>
      <c r="AP277" s="7">
        <f t="shared" ca="1" si="174"/>
        <v>0</v>
      </c>
      <c r="AQ277" s="7">
        <f t="shared" ca="1" si="203"/>
        <v>0</v>
      </c>
      <c r="AR277" s="143">
        <f t="shared" ca="1" si="196"/>
        <v>0</v>
      </c>
      <c r="AS277" s="167">
        <f t="shared" ca="1" si="204"/>
        <v>0</v>
      </c>
    </row>
    <row r="278" spans="1:45">
      <c r="A278" s="35">
        <f t="shared" si="197"/>
        <v>271</v>
      </c>
      <c r="B278" s="25">
        <f t="shared" si="198"/>
        <v>53174</v>
      </c>
      <c r="C278" s="34">
        <f t="shared" ca="1" si="165"/>
        <v>22</v>
      </c>
      <c r="D278" s="26">
        <f t="shared" ca="1" si="164"/>
        <v>72</v>
      </c>
      <c r="E278" s="35">
        <f t="shared" ca="1" si="166"/>
        <v>264</v>
      </c>
      <c r="F278" s="25">
        <f t="shared" ca="1" si="175"/>
        <v>48700</v>
      </c>
      <c r="G278" s="25">
        <f t="shared" ca="1" si="176"/>
        <v>48700</v>
      </c>
      <c r="H278" s="41">
        <f t="shared" ca="1" si="177"/>
        <v>0</v>
      </c>
      <c r="I278" s="41">
        <f t="shared" ca="1" si="178"/>
        <v>0</v>
      </c>
      <c r="J278" s="41">
        <f t="shared" ca="1" si="179"/>
        <v>0</v>
      </c>
      <c r="K278" s="41">
        <f t="shared" ca="1" si="180"/>
        <v>0</v>
      </c>
      <c r="L278" s="169">
        <f t="shared" si="167"/>
        <v>3.0097124445538062</v>
      </c>
      <c r="M278" s="101">
        <f t="shared" si="168"/>
        <v>2046</v>
      </c>
      <c r="N278" s="29">
        <f t="shared" ca="1" si="169"/>
        <v>0</v>
      </c>
      <c r="O278" s="109">
        <f t="shared" ca="1" si="170"/>
        <v>0</v>
      </c>
      <c r="P278" s="7">
        <f t="shared" ca="1" si="181"/>
        <v>0</v>
      </c>
      <c r="Q278" s="7">
        <f t="shared" ca="1" si="182"/>
        <v>0</v>
      </c>
      <c r="R278" s="30"/>
      <c r="S278" s="30"/>
      <c r="T278" s="30">
        <f t="shared" ca="1" si="183"/>
        <v>0</v>
      </c>
      <c r="U278" s="32">
        <f t="shared" ca="1" si="184"/>
        <v>0</v>
      </c>
      <c r="V278" s="32">
        <f t="shared" ca="1" si="185"/>
        <v>0</v>
      </c>
      <c r="W278" s="32">
        <f t="shared" ca="1" si="186"/>
        <v>0</v>
      </c>
      <c r="X278" s="32">
        <f t="shared" ca="1" si="187"/>
        <v>0</v>
      </c>
      <c r="Y278" s="7">
        <f t="shared" ca="1" si="188"/>
        <v>0</v>
      </c>
      <c r="Z278" s="7">
        <f t="shared" ca="1" si="189"/>
        <v>0</v>
      </c>
      <c r="AA278" s="133">
        <f t="shared" ca="1" si="190"/>
        <v>0</v>
      </c>
      <c r="AB278" s="52">
        <f t="shared" ca="1" si="191"/>
        <v>0</v>
      </c>
      <c r="AC278" s="53">
        <f t="shared" ca="1" si="192"/>
        <v>0</v>
      </c>
      <c r="AD278" s="52">
        <f t="shared" ca="1" si="199"/>
        <v>0</v>
      </c>
      <c r="AE278" s="54">
        <f t="shared" ca="1" si="200"/>
        <v>0</v>
      </c>
      <c r="AF278" s="7">
        <f t="shared" ca="1" si="193"/>
        <v>0</v>
      </c>
      <c r="AG278" s="7">
        <f t="shared" ca="1" si="194"/>
        <v>0</v>
      </c>
      <c r="AH278" s="48"/>
      <c r="AI278" s="30"/>
      <c r="AJ278" s="7">
        <f t="shared" ca="1" si="201"/>
        <v>0</v>
      </c>
      <c r="AK278" s="7">
        <f t="shared" ca="1" si="171"/>
        <v>0</v>
      </c>
      <c r="AL278" s="32">
        <f t="shared" ca="1" si="172"/>
        <v>0</v>
      </c>
      <c r="AM278" s="158">
        <f t="shared" ca="1" si="195"/>
        <v>0</v>
      </c>
      <c r="AN278" s="7">
        <f t="shared" ca="1" si="202"/>
        <v>0</v>
      </c>
      <c r="AO278" s="7">
        <f t="shared" ca="1" si="173"/>
        <v>0</v>
      </c>
      <c r="AP278" s="7">
        <f t="shared" ca="1" si="174"/>
        <v>0</v>
      </c>
      <c r="AQ278" s="7">
        <f t="shared" ca="1" si="203"/>
        <v>0</v>
      </c>
      <c r="AR278" s="143">
        <f t="shared" ca="1" si="196"/>
        <v>0</v>
      </c>
      <c r="AS278" s="167">
        <f t="shared" ca="1" si="204"/>
        <v>0</v>
      </c>
    </row>
    <row r="279" spans="1:45">
      <c r="A279" s="35">
        <f t="shared" si="197"/>
        <v>272</v>
      </c>
      <c r="B279" s="25">
        <f t="shared" si="198"/>
        <v>53205</v>
      </c>
      <c r="C279" s="34">
        <f t="shared" ca="1" si="165"/>
        <v>22</v>
      </c>
      <c r="D279" s="26">
        <f t="shared" ca="1" si="164"/>
        <v>72</v>
      </c>
      <c r="E279" s="35">
        <f t="shared" ca="1" si="166"/>
        <v>264</v>
      </c>
      <c r="F279" s="25">
        <f t="shared" ca="1" si="175"/>
        <v>48700</v>
      </c>
      <c r="G279" s="25">
        <f t="shared" ca="1" si="176"/>
        <v>48700</v>
      </c>
      <c r="H279" s="41">
        <f t="shared" ca="1" si="177"/>
        <v>0</v>
      </c>
      <c r="I279" s="41">
        <f t="shared" ca="1" si="178"/>
        <v>0</v>
      </c>
      <c r="J279" s="41">
        <f t="shared" ca="1" si="179"/>
        <v>0</v>
      </c>
      <c r="K279" s="41">
        <f t="shared" ca="1" si="180"/>
        <v>0</v>
      </c>
      <c r="L279" s="169">
        <f t="shared" si="167"/>
        <v>3.0219743856061054</v>
      </c>
      <c r="M279" s="101">
        <f t="shared" si="168"/>
        <v>2046</v>
      </c>
      <c r="N279" s="29">
        <f t="shared" ca="1" si="169"/>
        <v>0</v>
      </c>
      <c r="O279" s="109">
        <f t="shared" ca="1" si="170"/>
        <v>0</v>
      </c>
      <c r="P279" s="7">
        <f t="shared" ca="1" si="181"/>
        <v>0</v>
      </c>
      <c r="Q279" s="7">
        <f t="shared" ca="1" si="182"/>
        <v>0</v>
      </c>
      <c r="R279" s="30"/>
      <c r="S279" s="30"/>
      <c r="T279" s="30">
        <f t="shared" ca="1" si="183"/>
        <v>0</v>
      </c>
      <c r="U279" s="32">
        <f t="shared" ca="1" si="184"/>
        <v>0</v>
      </c>
      <c r="V279" s="32">
        <f t="shared" ca="1" si="185"/>
        <v>0</v>
      </c>
      <c r="W279" s="32">
        <f t="shared" ca="1" si="186"/>
        <v>0</v>
      </c>
      <c r="X279" s="32">
        <f t="shared" ca="1" si="187"/>
        <v>0</v>
      </c>
      <c r="Y279" s="7">
        <f t="shared" ca="1" si="188"/>
        <v>0</v>
      </c>
      <c r="Z279" s="7">
        <f t="shared" ca="1" si="189"/>
        <v>0</v>
      </c>
      <c r="AA279" s="133">
        <f t="shared" ca="1" si="190"/>
        <v>0</v>
      </c>
      <c r="AB279" s="52">
        <f t="shared" ca="1" si="191"/>
        <v>0</v>
      </c>
      <c r="AC279" s="53">
        <f t="shared" ca="1" si="192"/>
        <v>0</v>
      </c>
      <c r="AD279" s="52">
        <f t="shared" ca="1" si="199"/>
        <v>0</v>
      </c>
      <c r="AE279" s="54">
        <f t="shared" ca="1" si="200"/>
        <v>0</v>
      </c>
      <c r="AF279" s="7">
        <f t="shared" ca="1" si="193"/>
        <v>0</v>
      </c>
      <c r="AG279" s="7">
        <f t="shared" ca="1" si="194"/>
        <v>0</v>
      </c>
      <c r="AH279" s="48"/>
      <c r="AI279" s="30"/>
      <c r="AJ279" s="7">
        <f t="shared" ca="1" si="201"/>
        <v>0</v>
      </c>
      <c r="AK279" s="7">
        <f t="shared" ca="1" si="171"/>
        <v>0</v>
      </c>
      <c r="AL279" s="32">
        <f t="shared" ca="1" si="172"/>
        <v>0</v>
      </c>
      <c r="AM279" s="158">
        <f t="shared" ca="1" si="195"/>
        <v>0</v>
      </c>
      <c r="AN279" s="7">
        <f t="shared" ca="1" si="202"/>
        <v>0</v>
      </c>
      <c r="AO279" s="7">
        <f t="shared" ca="1" si="173"/>
        <v>0</v>
      </c>
      <c r="AP279" s="7">
        <f t="shared" ca="1" si="174"/>
        <v>0</v>
      </c>
      <c r="AQ279" s="7">
        <f t="shared" ca="1" si="203"/>
        <v>0</v>
      </c>
      <c r="AR279" s="143">
        <f t="shared" ca="1" si="196"/>
        <v>0</v>
      </c>
      <c r="AS279" s="167">
        <f t="shared" ca="1" si="204"/>
        <v>0</v>
      </c>
    </row>
    <row r="280" spans="1:45">
      <c r="A280" s="35">
        <f t="shared" si="197"/>
        <v>273</v>
      </c>
      <c r="B280" s="25">
        <f t="shared" si="198"/>
        <v>53235</v>
      </c>
      <c r="C280" s="34">
        <f t="shared" ca="1" si="165"/>
        <v>22</v>
      </c>
      <c r="D280" s="26">
        <f t="shared" ca="1" si="164"/>
        <v>72</v>
      </c>
      <c r="E280" s="35">
        <f t="shared" ca="1" si="166"/>
        <v>264</v>
      </c>
      <c r="F280" s="25">
        <f t="shared" ca="1" si="175"/>
        <v>48700</v>
      </c>
      <c r="G280" s="25">
        <f t="shared" ca="1" si="176"/>
        <v>48700</v>
      </c>
      <c r="H280" s="41">
        <f t="shared" ca="1" si="177"/>
        <v>0</v>
      </c>
      <c r="I280" s="41">
        <f t="shared" ca="1" si="178"/>
        <v>0</v>
      </c>
      <c r="J280" s="41">
        <f t="shared" ca="1" si="179"/>
        <v>0</v>
      </c>
      <c r="K280" s="41">
        <f t="shared" ca="1" si="180"/>
        <v>0</v>
      </c>
      <c r="L280" s="169">
        <f t="shared" si="167"/>
        <v>3.0342862833240796</v>
      </c>
      <c r="M280" s="101">
        <f t="shared" si="168"/>
        <v>2046</v>
      </c>
      <c r="N280" s="29">
        <f t="shared" ca="1" si="169"/>
        <v>0</v>
      </c>
      <c r="O280" s="109">
        <f t="shared" ca="1" si="170"/>
        <v>0</v>
      </c>
      <c r="P280" s="7">
        <f t="shared" ca="1" si="181"/>
        <v>0</v>
      </c>
      <c r="Q280" s="7">
        <f t="shared" ca="1" si="182"/>
        <v>0</v>
      </c>
      <c r="R280" s="30"/>
      <c r="S280" s="30"/>
      <c r="T280" s="30">
        <f t="shared" ca="1" si="183"/>
        <v>0</v>
      </c>
      <c r="U280" s="32">
        <f t="shared" ca="1" si="184"/>
        <v>0</v>
      </c>
      <c r="V280" s="32">
        <f t="shared" ca="1" si="185"/>
        <v>0</v>
      </c>
      <c r="W280" s="32">
        <f t="shared" ca="1" si="186"/>
        <v>0</v>
      </c>
      <c r="X280" s="32">
        <f t="shared" ca="1" si="187"/>
        <v>0</v>
      </c>
      <c r="Y280" s="7">
        <f t="shared" ca="1" si="188"/>
        <v>0</v>
      </c>
      <c r="Z280" s="7">
        <f t="shared" ca="1" si="189"/>
        <v>0</v>
      </c>
      <c r="AA280" s="133">
        <f t="shared" ca="1" si="190"/>
        <v>0</v>
      </c>
      <c r="AB280" s="52">
        <f t="shared" ca="1" si="191"/>
        <v>0</v>
      </c>
      <c r="AC280" s="53">
        <f t="shared" ca="1" si="192"/>
        <v>0</v>
      </c>
      <c r="AD280" s="52">
        <f t="shared" ca="1" si="199"/>
        <v>0</v>
      </c>
      <c r="AE280" s="54">
        <f t="shared" ca="1" si="200"/>
        <v>0</v>
      </c>
      <c r="AF280" s="7">
        <f t="shared" ca="1" si="193"/>
        <v>0</v>
      </c>
      <c r="AG280" s="7">
        <f t="shared" ca="1" si="194"/>
        <v>0</v>
      </c>
      <c r="AH280" s="48"/>
      <c r="AI280" s="30"/>
      <c r="AJ280" s="7">
        <f t="shared" ca="1" si="201"/>
        <v>0</v>
      </c>
      <c r="AK280" s="7">
        <f t="shared" ca="1" si="171"/>
        <v>0</v>
      </c>
      <c r="AL280" s="32">
        <f t="shared" ca="1" si="172"/>
        <v>0</v>
      </c>
      <c r="AM280" s="158">
        <f t="shared" ca="1" si="195"/>
        <v>0</v>
      </c>
      <c r="AN280" s="7">
        <f t="shared" ca="1" si="202"/>
        <v>0</v>
      </c>
      <c r="AO280" s="7">
        <f t="shared" ca="1" si="173"/>
        <v>0</v>
      </c>
      <c r="AP280" s="7">
        <f t="shared" ca="1" si="174"/>
        <v>0</v>
      </c>
      <c r="AQ280" s="7">
        <f t="shared" ca="1" si="203"/>
        <v>0</v>
      </c>
      <c r="AR280" s="143">
        <f t="shared" ca="1" si="196"/>
        <v>0</v>
      </c>
      <c r="AS280" s="167">
        <f t="shared" ca="1" si="204"/>
        <v>0</v>
      </c>
    </row>
    <row r="281" spans="1:45">
      <c r="A281" s="35">
        <f t="shared" si="197"/>
        <v>274</v>
      </c>
      <c r="B281" s="25">
        <f t="shared" si="198"/>
        <v>53266</v>
      </c>
      <c r="C281" s="34">
        <f t="shared" ca="1" si="165"/>
        <v>22</v>
      </c>
      <c r="D281" s="26">
        <f t="shared" ca="1" si="164"/>
        <v>72</v>
      </c>
      <c r="E281" s="35">
        <f t="shared" ca="1" si="166"/>
        <v>264</v>
      </c>
      <c r="F281" s="25">
        <f t="shared" ca="1" si="175"/>
        <v>48700</v>
      </c>
      <c r="G281" s="25">
        <f t="shared" ca="1" si="176"/>
        <v>48700</v>
      </c>
      <c r="H281" s="41">
        <f t="shared" ca="1" si="177"/>
        <v>0</v>
      </c>
      <c r="I281" s="41">
        <f t="shared" ca="1" si="178"/>
        <v>0</v>
      </c>
      <c r="J281" s="41">
        <f t="shared" ca="1" si="179"/>
        <v>0</v>
      </c>
      <c r="K281" s="41">
        <f t="shared" ca="1" si="180"/>
        <v>0</v>
      </c>
      <c r="L281" s="169">
        <f t="shared" si="167"/>
        <v>3.0466483412373684</v>
      </c>
      <c r="M281" s="101">
        <f t="shared" si="168"/>
        <v>2046</v>
      </c>
      <c r="N281" s="29">
        <f t="shared" ca="1" si="169"/>
        <v>0</v>
      </c>
      <c r="O281" s="109">
        <f t="shared" ca="1" si="170"/>
        <v>0</v>
      </c>
      <c r="P281" s="7">
        <f t="shared" ca="1" si="181"/>
        <v>0</v>
      </c>
      <c r="Q281" s="7">
        <f t="shared" ca="1" si="182"/>
        <v>0</v>
      </c>
      <c r="R281" s="30"/>
      <c r="S281" s="30"/>
      <c r="T281" s="30">
        <f t="shared" ca="1" si="183"/>
        <v>0</v>
      </c>
      <c r="U281" s="32">
        <f t="shared" ca="1" si="184"/>
        <v>0</v>
      </c>
      <c r="V281" s="32">
        <f t="shared" ca="1" si="185"/>
        <v>0</v>
      </c>
      <c r="W281" s="32">
        <f t="shared" ca="1" si="186"/>
        <v>0</v>
      </c>
      <c r="X281" s="32">
        <f t="shared" ca="1" si="187"/>
        <v>0</v>
      </c>
      <c r="Y281" s="7">
        <f t="shared" ca="1" si="188"/>
        <v>0</v>
      </c>
      <c r="Z281" s="7">
        <f t="shared" ca="1" si="189"/>
        <v>0</v>
      </c>
      <c r="AA281" s="133">
        <f t="shared" ca="1" si="190"/>
        <v>0</v>
      </c>
      <c r="AB281" s="52">
        <f t="shared" ca="1" si="191"/>
        <v>0</v>
      </c>
      <c r="AC281" s="53">
        <f t="shared" ca="1" si="192"/>
        <v>0</v>
      </c>
      <c r="AD281" s="52">
        <f t="shared" ca="1" si="199"/>
        <v>0</v>
      </c>
      <c r="AE281" s="54">
        <f t="shared" ca="1" si="200"/>
        <v>0</v>
      </c>
      <c r="AF281" s="7">
        <f t="shared" ca="1" si="193"/>
        <v>0</v>
      </c>
      <c r="AG281" s="7">
        <f t="shared" ca="1" si="194"/>
        <v>0</v>
      </c>
      <c r="AH281" s="48"/>
      <c r="AI281" s="30"/>
      <c r="AJ281" s="7">
        <f t="shared" ca="1" si="201"/>
        <v>0</v>
      </c>
      <c r="AK281" s="7">
        <f t="shared" ca="1" si="171"/>
        <v>0</v>
      </c>
      <c r="AL281" s="32">
        <f t="shared" ca="1" si="172"/>
        <v>0</v>
      </c>
      <c r="AM281" s="158">
        <f t="shared" ca="1" si="195"/>
        <v>0</v>
      </c>
      <c r="AN281" s="7">
        <f t="shared" ca="1" si="202"/>
        <v>0</v>
      </c>
      <c r="AO281" s="7">
        <f t="shared" ca="1" si="173"/>
        <v>0</v>
      </c>
      <c r="AP281" s="7">
        <f t="shared" ca="1" si="174"/>
        <v>0</v>
      </c>
      <c r="AQ281" s="7">
        <f t="shared" ca="1" si="203"/>
        <v>0</v>
      </c>
      <c r="AR281" s="143">
        <f t="shared" ca="1" si="196"/>
        <v>0</v>
      </c>
      <c r="AS281" s="167">
        <f t="shared" ca="1" si="204"/>
        <v>0</v>
      </c>
    </row>
    <row r="282" spans="1:45">
      <c r="A282" s="35">
        <f t="shared" si="197"/>
        <v>275</v>
      </c>
      <c r="B282" s="25">
        <f t="shared" si="198"/>
        <v>53296</v>
      </c>
      <c r="C282" s="34">
        <f t="shared" ca="1" si="165"/>
        <v>22</v>
      </c>
      <c r="D282" s="26">
        <f t="shared" ca="1" si="164"/>
        <v>72</v>
      </c>
      <c r="E282" s="35">
        <f t="shared" ca="1" si="166"/>
        <v>264</v>
      </c>
      <c r="F282" s="25">
        <f t="shared" ca="1" si="175"/>
        <v>48700</v>
      </c>
      <c r="G282" s="25">
        <f t="shared" ca="1" si="176"/>
        <v>48700</v>
      </c>
      <c r="H282" s="41">
        <f t="shared" ca="1" si="177"/>
        <v>0</v>
      </c>
      <c r="I282" s="41">
        <f t="shared" ca="1" si="178"/>
        <v>0</v>
      </c>
      <c r="J282" s="41">
        <f t="shared" ca="1" si="179"/>
        <v>0</v>
      </c>
      <c r="K282" s="41">
        <f t="shared" ca="1" si="180"/>
        <v>0</v>
      </c>
      <c r="L282" s="169">
        <f t="shared" si="167"/>
        <v>3.0590607637048164</v>
      </c>
      <c r="M282" s="101">
        <f t="shared" si="168"/>
        <v>2046</v>
      </c>
      <c r="N282" s="29">
        <f t="shared" ca="1" si="169"/>
        <v>0</v>
      </c>
      <c r="O282" s="109">
        <f t="shared" ca="1" si="170"/>
        <v>0</v>
      </c>
      <c r="P282" s="7">
        <f t="shared" ca="1" si="181"/>
        <v>0</v>
      </c>
      <c r="Q282" s="7">
        <f t="shared" ca="1" si="182"/>
        <v>0</v>
      </c>
      <c r="R282" s="30"/>
      <c r="S282" s="30"/>
      <c r="T282" s="30">
        <f t="shared" ca="1" si="183"/>
        <v>0</v>
      </c>
      <c r="U282" s="32">
        <f t="shared" ca="1" si="184"/>
        <v>0</v>
      </c>
      <c r="V282" s="32">
        <f t="shared" ca="1" si="185"/>
        <v>0</v>
      </c>
      <c r="W282" s="32">
        <f t="shared" ca="1" si="186"/>
        <v>0</v>
      </c>
      <c r="X282" s="32">
        <f t="shared" ca="1" si="187"/>
        <v>0</v>
      </c>
      <c r="Y282" s="7">
        <f t="shared" ca="1" si="188"/>
        <v>0</v>
      </c>
      <c r="Z282" s="7">
        <f t="shared" ca="1" si="189"/>
        <v>0</v>
      </c>
      <c r="AA282" s="133">
        <f t="shared" ca="1" si="190"/>
        <v>0</v>
      </c>
      <c r="AB282" s="52">
        <f t="shared" ca="1" si="191"/>
        <v>0</v>
      </c>
      <c r="AC282" s="53">
        <f t="shared" ca="1" si="192"/>
        <v>0</v>
      </c>
      <c r="AD282" s="52">
        <f t="shared" ca="1" si="199"/>
        <v>0</v>
      </c>
      <c r="AE282" s="54">
        <f t="shared" ca="1" si="200"/>
        <v>0</v>
      </c>
      <c r="AF282" s="7">
        <f t="shared" ca="1" si="193"/>
        <v>0</v>
      </c>
      <c r="AG282" s="7">
        <f t="shared" ca="1" si="194"/>
        <v>0</v>
      </c>
      <c r="AH282" s="48"/>
      <c r="AI282" s="30"/>
      <c r="AJ282" s="7">
        <f t="shared" ca="1" si="201"/>
        <v>0</v>
      </c>
      <c r="AK282" s="7">
        <f t="shared" ca="1" si="171"/>
        <v>0</v>
      </c>
      <c r="AL282" s="32">
        <f t="shared" ca="1" si="172"/>
        <v>0</v>
      </c>
      <c r="AM282" s="158">
        <f t="shared" ca="1" si="195"/>
        <v>0</v>
      </c>
      <c r="AN282" s="7">
        <f t="shared" ca="1" si="202"/>
        <v>0</v>
      </c>
      <c r="AO282" s="7">
        <f t="shared" ca="1" si="173"/>
        <v>0</v>
      </c>
      <c r="AP282" s="7">
        <f t="shared" ca="1" si="174"/>
        <v>0</v>
      </c>
      <c r="AQ282" s="7">
        <f t="shared" ca="1" si="203"/>
        <v>0</v>
      </c>
      <c r="AR282" s="143">
        <f t="shared" ca="1" si="196"/>
        <v>0</v>
      </c>
      <c r="AS282" s="167">
        <f t="shared" ca="1" si="204"/>
        <v>0</v>
      </c>
    </row>
    <row r="283" spans="1:45">
      <c r="A283" s="35">
        <f t="shared" si="197"/>
        <v>276</v>
      </c>
      <c r="B283" s="25">
        <f t="shared" si="198"/>
        <v>53327</v>
      </c>
      <c r="C283" s="34">
        <f t="shared" ca="1" si="165"/>
        <v>22</v>
      </c>
      <c r="D283" s="26">
        <f t="shared" ca="1" si="164"/>
        <v>72</v>
      </c>
      <c r="E283" s="35">
        <f t="shared" ca="1" si="166"/>
        <v>264</v>
      </c>
      <c r="F283" s="25">
        <f t="shared" ca="1" si="175"/>
        <v>48700</v>
      </c>
      <c r="G283" s="25">
        <f t="shared" ca="1" si="176"/>
        <v>48700</v>
      </c>
      <c r="H283" s="41">
        <f t="shared" ca="1" si="177"/>
        <v>0</v>
      </c>
      <c r="I283" s="41">
        <f t="shared" ca="1" si="178"/>
        <v>0</v>
      </c>
      <c r="J283" s="41">
        <f t="shared" ca="1" si="179"/>
        <v>0</v>
      </c>
      <c r="K283" s="41">
        <f t="shared" ca="1" si="180"/>
        <v>0</v>
      </c>
      <c r="L283" s="169">
        <f t="shared" si="167"/>
        <v>3.0715237559178519</v>
      </c>
      <c r="M283" s="101">
        <f t="shared" si="168"/>
        <v>2046</v>
      </c>
      <c r="N283" s="29">
        <f t="shared" ca="1" si="169"/>
        <v>0</v>
      </c>
      <c r="O283" s="109">
        <f t="shared" ca="1" si="170"/>
        <v>0</v>
      </c>
      <c r="P283" s="7">
        <f t="shared" ca="1" si="181"/>
        <v>0</v>
      </c>
      <c r="Q283" s="7">
        <f t="shared" ca="1" si="182"/>
        <v>0</v>
      </c>
      <c r="R283" s="30"/>
      <c r="S283" s="30"/>
      <c r="T283" s="30">
        <f t="shared" ca="1" si="183"/>
        <v>0</v>
      </c>
      <c r="U283" s="32">
        <f t="shared" ca="1" si="184"/>
        <v>0</v>
      </c>
      <c r="V283" s="32">
        <f t="shared" ca="1" si="185"/>
        <v>0</v>
      </c>
      <c r="W283" s="32">
        <f t="shared" ca="1" si="186"/>
        <v>0</v>
      </c>
      <c r="X283" s="32">
        <f t="shared" ca="1" si="187"/>
        <v>0</v>
      </c>
      <c r="Y283" s="7">
        <f t="shared" ca="1" si="188"/>
        <v>0</v>
      </c>
      <c r="Z283" s="7">
        <f t="shared" ca="1" si="189"/>
        <v>0</v>
      </c>
      <c r="AA283" s="133">
        <f t="shared" ca="1" si="190"/>
        <v>0</v>
      </c>
      <c r="AB283" s="52">
        <f t="shared" ca="1" si="191"/>
        <v>0</v>
      </c>
      <c r="AC283" s="53">
        <f t="shared" ca="1" si="192"/>
        <v>0</v>
      </c>
      <c r="AD283" s="52">
        <f t="shared" ca="1" si="199"/>
        <v>0</v>
      </c>
      <c r="AE283" s="54">
        <f t="shared" ca="1" si="200"/>
        <v>0</v>
      </c>
      <c r="AF283" s="7">
        <f t="shared" ca="1" si="193"/>
        <v>0</v>
      </c>
      <c r="AG283" s="7">
        <f t="shared" ca="1" si="194"/>
        <v>0</v>
      </c>
      <c r="AH283" s="48"/>
      <c r="AI283" s="30"/>
      <c r="AJ283" s="7">
        <f t="shared" ca="1" si="201"/>
        <v>0</v>
      </c>
      <c r="AK283" s="7">
        <f t="shared" ca="1" si="171"/>
        <v>0</v>
      </c>
      <c r="AL283" s="32">
        <f t="shared" ca="1" si="172"/>
        <v>0</v>
      </c>
      <c r="AM283" s="158">
        <f t="shared" ca="1" si="195"/>
        <v>0</v>
      </c>
      <c r="AN283" s="7">
        <f t="shared" ca="1" si="202"/>
        <v>0</v>
      </c>
      <c r="AO283" s="7">
        <f t="shared" ca="1" si="173"/>
        <v>0</v>
      </c>
      <c r="AP283" s="7">
        <f t="shared" ca="1" si="174"/>
        <v>0</v>
      </c>
      <c r="AQ283" s="7">
        <f t="shared" ca="1" si="203"/>
        <v>0</v>
      </c>
      <c r="AR283" s="143">
        <f t="shared" ca="1" si="196"/>
        <v>0</v>
      </c>
      <c r="AS283" s="167">
        <f t="shared" ca="1" si="204"/>
        <v>0</v>
      </c>
    </row>
    <row r="284" spans="1:45">
      <c r="A284" s="35">
        <f t="shared" si="197"/>
        <v>277</v>
      </c>
      <c r="B284" s="25">
        <f t="shared" si="198"/>
        <v>53358</v>
      </c>
      <c r="C284" s="34">
        <f t="shared" ca="1" si="165"/>
        <v>22</v>
      </c>
      <c r="D284" s="26">
        <f t="shared" ca="1" si="164"/>
        <v>72</v>
      </c>
      <c r="E284" s="35">
        <f t="shared" ca="1" si="166"/>
        <v>264</v>
      </c>
      <c r="F284" s="25">
        <f t="shared" ca="1" si="175"/>
        <v>48700</v>
      </c>
      <c r="G284" s="25">
        <f t="shared" ca="1" si="176"/>
        <v>48700</v>
      </c>
      <c r="H284" s="41">
        <f t="shared" ca="1" si="177"/>
        <v>0</v>
      </c>
      <c r="I284" s="41">
        <f t="shared" ca="1" si="178"/>
        <v>0</v>
      </c>
      <c r="J284" s="41">
        <f t="shared" ca="1" si="179"/>
        <v>0</v>
      </c>
      <c r="K284" s="41">
        <f t="shared" ca="1" si="180"/>
        <v>0</v>
      </c>
      <c r="L284" s="169">
        <f t="shared" si="167"/>
        <v>3.0840375239038775</v>
      </c>
      <c r="M284" s="101">
        <f t="shared" si="168"/>
        <v>2046</v>
      </c>
      <c r="N284" s="29">
        <f t="shared" ca="1" si="169"/>
        <v>0</v>
      </c>
      <c r="O284" s="109">
        <f t="shared" ca="1" si="170"/>
        <v>0</v>
      </c>
      <c r="P284" s="7">
        <f t="shared" ca="1" si="181"/>
        <v>0</v>
      </c>
      <c r="Q284" s="7">
        <f t="shared" ca="1" si="182"/>
        <v>0</v>
      </c>
      <c r="R284" s="30"/>
      <c r="S284" s="30"/>
      <c r="T284" s="30">
        <f t="shared" ca="1" si="183"/>
        <v>0</v>
      </c>
      <c r="U284" s="32">
        <f t="shared" ca="1" si="184"/>
        <v>0</v>
      </c>
      <c r="V284" s="32">
        <f t="shared" ca="1" si="185"/>
        <v>0</v>
      </c>
      <c r="W284" s="32">
        <f t="shared" ca="1" si="186"/>
        <v>0</v>
      </c>
      <c r="X284" s="32">
        <f t="shared" ca="1" si="187"/>
        <v>0</v>
      </c>
      <c r="Y284" s="7">
        <f t="shared" ca="1" si="188"/>
        <v>0</v>
      </c>
      <c r="Z284" s="7">
        <f t="shared" ca="1" si="189"/>
        <v>0</v>
      </c>
      <c r="AA284" s="133">
        <f t="shared" ca="1" si="190"/>
        <v>0</v>
      </c>
      <c r="AB284" s="52">
        <f t="shared" ca="1" si="191"/>
        <v>0</v>
      </c>
      <c r="AC284" s="53">
        <f t="shared" ca="1" si="192"/>
        <v>0</v>
      </c>
      <c r="AD284" s="52">
        <f t="shared" ca="1" si="199"/>
        <v>0</v>
      </c>
      <c r="AE284" s="54">
        <f t="shared" ca="1" si="200"/>
        <v>0</v>
      </c>
      <c r="AF284" s="7">
        <f t="shared" ca="1" si="193"/>
        <v>0</v>
      </c>
      <c r="AG284" s="7">
        <f t="shared" ca="1" si="194"/>
        <v>0</v>
      </c>
      <c r="AH284" s="48"/>
      <c r="AI284" s="30"/>
      <c r="AJ284" s="7">
        <f t="shared" ca="1" si="201"/>
        <v>0</v>
      </c>
      <c r="AK284" s="7">
        <f t="shared" ca="1" si="171"/>
        <v>0</v>
      </c>
      <c r="AL284" s="32">
        <f t="shared" ca="1" si="172"/>
        <v>0</v>
      </c>
      <c r="AM284" s="158">
        <f t="shared" ca="1" si="195"/>
        <v>0</v>
      </c>
      <c r="AN284" s="7">
        <f t="shared" ca="1" si="202"/>
        <v>0</v>
      </c>
      <c r="AO284" s="7">
        <f t="shared" ca="1" si="173"/>
        <v>0</v>
      </c>
      <c r="AP284" s="7">
        <f t="shared" ca="1" si="174"/>
        <v>0</v>
      </c>
      <c r="AQ284" s="7">
        <f t="shared" ca="1" si="203"/>
        <v>0</v>
      </c>
      <c r="AR284" s="143">
        <f t="shared" ca="1" si="196"/>
        <v>0</v>
      </c>
      <c r="AS284" s="167">
        <f t="shared" ca="1" si="204"/>
        <v>0</v>
      </c>
    </row>
    <row r="285" spans="1:45">
      <c r="A285" s="35">
        <f t="shared" si="197"/>
        <v>278</v>
      </c>
      <c r="B285" s="25">
        <f t="shared" si="198"/>
        <v>53386</v>
      </c>
      <c r="C285" s="34">
        <f t="shared" ca="1" si="165"/>
        <v>22</v>
      </c>
      <c r="D285" s="26">
        <f t="shared" ca="1" si="164"/>
        <v>72</v>
      </c>
      <c r="E285" s="35">
        <f t="shared" ca="1" si="166"/>
        <v>264</v>
      </c>
      <c r="F285" s="25">
        <f t="shared" ca="1" si="175"/>
        <v>48700</v>
      </c>
      <c r="G285" s="25">
        <f t="shared" ca="1" si="176"/>
        <v>48700</v>
      </c>
      <c r="H285" s="41">
        <f t="shared" ca="1" si="177"/>
        <v>0</v>
      </c>
      <c r="I285" s="41">
        <f t="shared" ca="1" si="178"/>
        <v>0</v>
      </c>
      <c r="J285" s="41">
        <f t="shared" ca="1" si="179"/>
        <v>0</v>
      </c>
      <c r="K285" s="41">
        <f t="shared" ca="1" si="180"/>
        <v>0</v>
      </c>
      <c r="L285" s="169">
        <f t="shared" si="167"/>
        <v>3.0966022745296784</v>
      </c>
      <c r="M285" s="101">
        <f t="shared" si="168"/>
        <v>2046</v>
      </c>
      <c r="N285" s="29">
        <f t="shared" ca="1" si="169"/>
        <v>0</v>
      </c>
      <c r="O285" s="109">
        <f t="shared" ca="1" si="170"/>
        <v>0</v>
      </c>
      <c r="P285" s="7">
        <f t="shared" ca="1" si="181"/>
        <v>0</v>
      </c>
      <c r="Q285" s="7">
        <f t="shared" ca="1" si="182"/>
        <v>0</v>
      </c>
      <c r="R285" s="30"/>
      <c r="S285" s="30"/>
      <c r="T285" s="30">
        <f t="shared" ca="1" si="183"/>
        <v>0</v>
      </c>
      <c r="U285" s="32">
        <f t="shared" ca="1" si="184"/>
        <v>0</v>
      </c>
      <c r="V285" s="32">
        <f t="shared" ca="1" si="185"/>
        <v>0</v>
      </c>
      <c r="W285" s="32">
        <f t="shared" ca="1" si="186"/>
        <v>0</v>
      </c>
      <c r="X285" s="32">
        <f t="shared" ca="1" si="187"/>
        <v>0</v>
      </c>
      <c r="Y285" s="7">
        <f t="shared" ca="1" si="188"/>
        <v>0</v>
      </c>
      <c r="Z285" s="7">
        <f t="shared" ca="1" si="189"/>
        <v>0</v>
      </c>
      <c r="AA285" s="133">
        <f t="shared" ca="1" si="190"/>
        <v>0</v>
      </c>
      <c r="AB285" s="52">
        <f t="shared" ca="1" si="191"/>
        <v>0</v>
      </c>
      <c r="AC285" s="53">
        <f t="shared" ca="1" si="192"/>
        <v>0</v>
      </c>
      <c r="AD285" s="52">
        <f t="shared" ca="1" si="199"/>
        <v>0</v>
      </c>
      <c r="AE285" s="54">
        <f t="shared" ca="1" si="200"/>
        <v>0</v>
      </c>
      <c r="AF285" s="7">
        <f t="shared" ca="1" si="193"/>
        <v>0</v>
      </c>
      <c r="AG285" s="7">
        <f t="shared" ca="1" si="194"/>
        <v>0</v>
      </c>
      <c r="AH285" s="48"/>
      <c r="AI285" s="30"/>
      <c r="AJ285" s="7">
        <f t="shared" ca="1" si="201"/>
        <v>0</v>
      </c>
      <c r="AK285" s="7">
        <f t="shared" ca="1" si="171"/>
        <v>0</v>
      </c>
      <c r="AL285" s="32">
        <f t="shared" ca="1" si="172"/>
        <v>0</v>
      </c>
      <c r="AM285" s="158">
        <f t="shared" ca="1" si="195"/>
        <v>0</v>
      </c>
      <c r="AN285" s="7">
        <f t="shared" ca="1" si="202"/>
        <v>0</v>
      </c>
      <c r="AO285" s="7">
        <f t="shared" ca="1" si="173"/>
        <v>0</v>
      </c>
      <c r="AP285" s="7">
        <f t="shared" ca="1" si="174"/>
        <v>0</v>
      </c>
      <c r="AQ285" s="7">
        <f t="shared" ca="1" si="203"/>
        <v>0</v>
      </c>
      <c r="AR285" s="143">
        <f t="shared" ca="1" si="196"/>
        <v>0</v>
      </c>
      <c r="AS285" s="167">
        <f t="shared" ca="1" si="204"/>
        <v>0</v>
      </c>
    </row>
    <row r="286" spans="1:45">
      <c r="A286" s="35">
        <f t="shared" si="197"/>
        <v>279</v>
      </c>
      <c r="B286" s="25">
        <f t="shared" si="198"/>
        <v>53417</v>
      </c>
      <c r="C286" s="34">
        <f t="shared" ca="1" si="165"/>
        <v>22</v>
      </c>
      <c r="D286" s="26">
        <f t="shared" ca="1" si="164"/>
        <v>72</v>
      </c>
      <c r="E286" s="35">
        <f t="shared" ca="1" si="166"/>
        <v>264</v>
      </c>
      <c r="F286" s="25">
        <f t="shared" ca="1" si="175"/>
        <v>48700</v>
      </c>
      <c r="G286" s="25">
        <f t="shared" ca="1" si="176"/>
        <v>48700</v>
      </c>
      <c r="H286" s="41">
        <f t="shared" ca="1" si="177"/>
        <v>0</v>
      </c>
      <c r="I286" s="41">
        <f t="shared" ca="1" si="178"/>
        <v>0</v>
      </c>
      <c r="J286" s="41">
        <f t="shared" ca="1" si="179"/>
        <v>0</v>
      </c>
      <c r="K286" s="41">
        <f t="shared" ca="1" si="180"/>
        <v>0</v>
      </c>
      <c r="L286" s="169">
        <f t="shared" si="167"/>
        <v>3.1092182155048396</v>
      </c>
      <c r="M286" s="101">
        <f t="shared" si="168"/>
        <v>2046</v>
      </c>
      <c r="N286" s="29">
        <f t="shared" ca="1" si="169"/>
        <v>0</v>
      </c>
      <c r="O286" s="109">
        <f t="shared" ca="1" si="170"/>
        <v>0</v>
      </c>
      <c r="P286" s="7">
        <f t="shared" ca="1" si="181"/>
        <v>0</v>
      </c>
      <c r="Q286" s="7">
        <f t="shared" ca="1" si="182"/>
        <v>0</v>
      </c>
      <c r="R286" s="30"/>
      <c r="S286" s="30"/>
      <c r="T286" s="30">
        <f t="shared" ca="1" si="183"/>
        <v>0</v>
      </c>
      <c r="U286" s="32">
        <f t="shared" ca="1" si="184"/>
        <v>0</v>
      </c>
      <c r="V286" s="32">
        <f t="shared" ca="1" si="185"/>
        <v>0</v>
      </c>
      <c r="W286" s="32">
        <f t="shared" ca="1" si="186"/>
        <v>0</v>
      </c>
      <c r="X286" s="32">
        <f t="shared" ca="1" si="187"/>
        <v>0</v>
      </c>
      <c r="Y286" s="7">
        <f t="shared" ca="1" si="188"/>
        <v>0</v>
      </c>
      <c r="Z286" s="7">
        <f t="shared" ca="1" si="189"/>
        <v>0</v>
      </c>
      <c r="AA286" s="133">
        <f t="shared" ca="1" si="190"/>
        <v>0</v>
      </c>
      <c r="AB286" s="52">
        <f t="shared" ca="1" si="191"/>
        <v>0</v>
      </c>
      <c r="AC286" s="53">
        <f t="shared" ca="1" si="192"/>
        <v>0</v>
      </c>
      <c r="AD286" s="52">
        <f t="shared" ca="1" si="199"/>
        <v>0</v>
      </c>
      <c r="AE286" s="54">
        <f t="shared" ca="1" si="200"/>
        <v>0</v>
      </c>
      <c r="AF286" s="7">
        <f t="shared" ca="1" si="193"/>
        <v>0</v>
      </c>
      <c r="AG286" s="7">
        <f t="shared" ca="1" si="194"/>
        <v>0</v>
      </c>
      <c r="AH286" s="48"/>
      <c r="AI286" s="30"/>
      <c r="AJ286" s="7">
        <f t="shared" ca="1" si="201"/>
        <v>0</v>
      </c>
      <c r="AK286" s="7">
        <f t="shared" ca="1" si="171"/>
        <v>0</v>
      </c>
      <c r="AL286" s="32">
        <f t="shared" ca="1" si="172"/>
        <v>0</v>
      </c>
      <c r="AM286" s="158">
        <f t="shared" ca="1" si="195"/>
        <v>0</v>
      </c>
      <c r="AN286" s="7">
        <f t="shared" ca="1" si="202"/>
        <v>0</v>
      </c>
      <c r="AO286" s="7">
        <f t="shared" ca="1" si="173"/>
        <v>0</v>
      </c>
      <c r="AP286" s="7">
        <f t="shared" ca="1" si="174"/>
        <v>0</v>
      </c>
      <c r="AQ286" s="7">
        <f t="shared" ca="1" si="203"/>
        <v>0</v>
      </c>
      <c r="AR286" s="143">
        <f t="shared" ca="1" si="196"/>
        <v>0</v>
      </c>
      <c r="AS286" s="167">
        <f t="shared" ca="1" si="204"/>
        <v>0</v>
      </c>
    </row>
    <row r="287" spans="1:45">
      <c r="A287" s="35">
        <f t="shared" si="197"/>
        <v>280</v>
      </c>
      <c r="B287" s="25">
        <f t="shared" si="198"/>
        <v>53447</v>
      </c>
      <c r="C287" s="34">
        <f t="shared" ca="1" si="165"/>
        <v>22</v>
      </c>
      <c r="D287" s="26">
        <f t="shared" ca="1" si="164"/>
        <v>72</v>
      </c>
      <c r="E287" s="35">
        <f t="shared" ca="1" si="166"/>
        <v>264</v>
      </c>
      <c r="F287" s="25">
        <f t="shared" ca="1" si="175"/>
        <v>48700</v>
      </c>
      <c r="G287" s="25">
        <f t="shared" ca="1" si="176"/>
        <v>48700</v>
      </c>
      <c r="H287" s="41">
        <f t="shared" ca="1" si="177"/>
        <v>0</v>
      </c>
      <c r="I287" s="41">
        <f t="shared" ca="1" si="178"/>
        <v>0</v>
      </c>
      <c r="J287" s="41">
        <f t="shared" ca="1" si="179"/>
        <v>0</v>
      </c>
      <c r="K287" s="41">
        <f t="shared" ca="1" si="180"/>
        <v>0</v>
      </c>
      <c r="L287" s="169">
        <f t="shared" si="167"/>
        <v>3.1218855553851803</v>
      </c>
      <c r="M287" s="101">
        <f t="shared" si="168"/>
        <v>2047</v>
      </c>
      <c r="N287" s="29">
        <f t="shared" ca="1" si="169"/>
        <v>0</v>
      </c>
      <c r="O287" s="109">
        <f t="shared" ca="1" si="170"/>
        <v>0</v>
      </c>
      <c r="P287" s="7">
        <f t="shared" ca="1" si="181"/>
        <v>0</v>
      </c>
      <c r="Q287" s="7">
        <f t="shared" ca="1" si="182"/>
        <v>0</v>
      </c>
      <c r="R287" s="30"/>
      <c r="S287" s="30"/>
      <c r="T287" s="30">
        <f t="shared" ca="1" si="183"/>
        <v>0</v>
      </c>
      <c r="U287" s="32">
        <f t="shared" ca="1" si="184"/>
        <v>0</v>
      </c>
      <c r="V287" s="32">
        <f t="shared" ca="1" si="185"/>
        <v>0</v>
      </c>
      <c r="W287" s="32">
        <f t="shared" ca="1" si="186"/>
        <v>0</v>
      </c>
      <c r="X287" s="32">
        <f t="shared" ca="1" si="187"/>
        <v>0</v>
      </c>
      <c r="Y287" s="7">
        <f t="shared" ca="1" si="188"/>
        <v>0</v>
      </c>
      <c r="Z287" s="7">
        <f t="shared" ca="1" si="189"/>
        <v>0</v>
      </c>
      <c r="AA287" s="133">
        <f t="shared" ca="1" si="190"/>
        <v>0</v>
      </c>
      <c r="AB287" s="52">
        <f t="shared" ca="1" si="191"/>
        <v>0</v>
      </c>
      <c r="AC287" s="53">
        <f t="shared" ca="1" si="192"/>
        <v>0</v>
      </c>
      <c r="AD287" s="52">
        <f t="shared" ca="1" si="199"/>
        <v>0</v>
      </c>
      <c r="AE287" s="54">
        <f t="shared" ca="1" si="200"/>
        <v>0</v>
      </c>
      <c r="AF287" s="7">
        <f t="shared" ca="1" si="193"/>
        <v>0</v>
      </c>
      <c r="AG287" s="7">
        <f t="shared" ca="1" si="194"/>
        <v>0</v>
      </c>
      <c r="AH287" s="48"/>
      <c r="AI287" s="30"/>
      <c r="AJ287" s="7">
        <f t="shared" ca="1" si="201"/>
        <v>0</v>
      </c>
      <c r="AK287" s="7">
        <f t="shared" ca="1" si="171"/>
        <v>0</v>
      </c>
      <c r="AL287" s="32">
        <f t="shared" ca="1" si="172"/>
        <v>0</v>
      </c>
      <c r="AM287" s="158">
        <f t="shared" ca="1" si="195"/>
        <v>0</v>
      </c>
      <c r="AN287" s="7">
        <f t="shared" ca="1" si="202"/>
        <v>0</v>
      </c>
      <c r="AO287" s="7">
        <f t="shared" ca="1" si="173"/>
        <v>0</v>
      </c>
      <c r="AP287" s="7">
        <f t="shared" ca="1" si="174"/>
        <v>0</v>
      </c>
      <c r="AQ287" s="7">
        <f t="shared" ca="1" si="203"/>
        <v>0</v>
      </c>
      <c r="AR287" s="143">
        <f t="shared" ca="1" si="196"/>
        <v>0</v>
      </c>
      <c r="AS287" s="167">
        <f t="shared" ca="1" si="204"/>
        <v>0</v>
      </c>
    </row>
    <row r="288" spans="1:45">
      <c r="A288" s="35">
        <f t="shared" si="197"/>
        <v>281</v>
      </c>
      <c r="B288" s="25">
        <f t="shared" si="198"/>
        <v>53478</v>
      </c>
      <c r="C288" s="34">
        <f t="shared" ca="1" si="165"/>
        <v>22</v>
      </c>
      <c r="D288" s="26">
        <f t="shared" ca="1" si="164"/>
        <v>72</v>
      </c>
      <c r="E288" s="35">
        <f t="shared" ca="1" si="166"/>
        <v>264</v>
      </c>
      <c r="F288" s="25">
        <f t="shared" ca="1" si="175"/>
        <v>48700</v>
      </c>
      <c r="G288" s="25">
        <f t="shared" ca="1" si="176"/>
        <v>48700</v>
      </c>
      <c r="H288" s="41">
        <f t="shared" ca="1" si="177"/>
        <v>0</v>
      </c>
      <c r="I288" s="41">
        <f t="shared" ca="1" si="178"/>
        <v>0</v>
      </c>
      <c r="J288" s="41">
        <f t="shared" ca="1" si="179"/>
        <v>0</v>
      </c>
      <c r="K288" s="41">
        <f t="shared" ca="1" si="180"/>
        <v>0</v>
      </c>
      <c r="L288" s="169">
        <f t="shared" si="167"/>
        <v>3.1346045035762033</v>
      </c>
      <c r="M288" s="101">
        <f t="shared" si="168"/>
        <v>2047</v>
      </c>
      <c r="N288" s="29">
        <f t="shared" ca="1" si="169"/>
        <v>0</v>
      </c>
      <c r="O288" s="109">
        <f t="shared" ca="1" si="170"/>
        <v>0</v>
      </c>
      <c r="P288" s="7">
        <f t="shared" ca="1" si="181"/>
        <v>0</v>
      </c>
      <c r="Q288" s="7">
        <f t="shared" ca="1" si="182"/>
        <v>0</v>
      </c>
      <c r="R288" s="30"/>
      <c r="S288" s="30"/>
      <c r="T288" s="30">
        <f t="shared" ca="1" si="183"/>
        <v>0</v>
      </c>
      <c r="U288" s="32">
        <f t="shared" ca="1" si="184"/>
        <v>0</v>
      </c>
      <c r="V288" s="32">
        <f t="shared" ca="1" si="185"/>
        <v>0</v>
      </c>
      <c r="W288" s="32">
        <f t="shared" ca="1" si="186"/>
        <v>0</v>
      </c>
      <c r="X288" s="32">
        <f t="shared" ca="1" si="187"/>
        <v>0</v>
      </c>
      <c r="Y288" s="7">
        <f t="shared" ca="1" si="188"/>
        <v>0</v>
      </c>
      <c r="Z288" s="7">
        <f t="shared" ca="1" si="189"/>
        <v>0</v>
      </c>
      <c r="AA288" s="133">
        <f t="shared" ca="1" si="190"/>
        <v>0</v>
      </c>
      <c r="AB288" s="52">
        <f t="shared" ca="1" si="191"/>
        <v>0</v>
      </c>
      <c r="AC288" s="53">
        <f t="shared" ca="1" si="192"/>
        <v>0</v>
      </c>
      <c r="AD288" s="52">
        <f t="shared" ca="1" si="199"/>
        <v>0</v>
      </c>
      <c r="AE288" s="54">
        <f t="shared" ca="1" si="200"/>
        <v>0</v>
      </c>
      <c r="AF288" s="7">
        <f t="shared" ca="1" si="193"/>
        <v>0</v>
      </c>
      <c r="AG288" s="7">
        <f t="shared" ca="1" si="194"/>
        <v>0</v>
      </c>
      <c r="AH288" s="48"/>
      <c r="AI288" s="30"/>
      <c r="AJ288" s="7">
        <f t="shared" ca="1" si="201"/>
        <v>0</v>
      </c>
      <c r="AK288" s="7">
        <f t="shared" ca="1" si="171"/>
        <v>0</v>
      </c>
      <c r="AL288" s="32">
        <f t="shared" ca="1" si="172"/>
        <v>0</v>
      </c>
      <c r="AM288" s="158">
        <f t="shared" ca="1" si="195"/>
        <v>0</v>
      </c>
      <c r="AN288" s="7">
        <f t="shared" ca="1" si="202"/>
        <v>0</v>
      </c>
      <c r="AO288" s="7">
        <f t="shared" ca="1" si="173"/>
        <v>0</v>
      </c>
      <c r="AP288" s="7">
        <f t="shared" ca="1" si="174"/>
        <v>0</v>
      </c>
      <c r="AQ288" s="7">
        <f t="shared" ca="1" si="203"/>
        <v>0</v>
      </c>
      <c r="AR288" s="143">
        <f t="shared" ca="1" si="196"/>
        <v>0</v>
      </c>
      <c r="AS288" s="167">
        <f t="shared" ca="1" si="204"/>
        <v>0</v>
      </c>
    </row>
    <row r="289" spans="1:45">
      <c r="A289" s="35">
        <f t="shared" si="197"/>
        <v>282</v>
      </c>
      <c r="B289" s="25">
        <f t="shared" si="198"/>
        <v>53508</v>
      </c>
      <c r="C289" s="34">
        <f t="shared" ca="1" si="165"/>
        <v>22</v>
      </c>
      <c r="D289" s="26">
        <f t="shared" ca="1" si="164"/>
        <v>72</v>
      </c>
      <c r="E289" s="35">
        <f t="shared" ca="1" si="166"/>
        <v>264</v>
      </c>
      <c r="F289" s="25">
        <f t="shared" ca="1" si="175"/>
        <v>48700</v>
      </c>
      <c r="G289" s="25">
        <f t="shared" ca="1" si="176"/>
        <v>48700</v>
      </c>
      <c r="H289" s="41">
        <f t="shared" ca="1" si="177"/>
        <v>0</v>
      </c>
      <c r="I289" s="41">
        <f t="shared" ca="1" si="178"/>
        <v>0</v>
      </c>
      <c r="J289" s="41">
        <f t="shared" ca="1" si="179"/>
        <v>0</v>
      </c>
      <c r="K289" s="41">
        <f t="shared" ca="1" si="180"/>
        <v>0</v>
      </c>
      <c r="L289" s="169">
        <f t="shared" si="167"/>
        <v>3.1473752703365543</v>
      </c>
      <c r="M289" s="101">
        <f t="shared" si="168"/>
        <v>2047</v>
      </c>
      <c r="N289" s="29">
        <f t="shared" ca="1" si="169"/>
        <v>0</v>
      </c>
      <c r="O289" s="109">
        <f t="shared" ca="1" si="170"/>
        <v>0</v>
      </c>
      <c r="P289" s="7">
        <f t="shared" ca="1" si="181"/>
        <v>0</v>
      </c>
      <c r="Q289" s="7">
        <f t="shared" ca="1" si="182"/>
        <v>0</v>
      </c>
      <c r="R289" s="30"/>
      <c r="S289" s="30"/>
      <c r="T289" s="30">
        <f t="shared" ca="1" si="183"/>
        <v>0</v>
      </c>
      <c r="U289" s="32">
        <f t="shared" ca="1" si="184"/>
        <v>0</v>
      </c>
      <c r="V289" s="32">
        <f t="shared" ca="1" si="185"/>
        <v>0</v>
      </c>
      <c r="W289" s="32">
        <f t="shared" ca="1" si="186"/>
        <v>0</v>
      </c>
      <c r="X289" s="32">
        <f t="shared" ca="1" si="187"/>
        <v>0</v>
      </c>
      <c r="Y289" s="7">
        <f t="shared" ca="1" si="188"/>
        <v>0</v>
      </c>
      <c r="Z289" s="7">
        <f t="shared" ca="1" si="189"/>
        <v>0</v>
      </c>
      <c r="AA289" s="133">
        <f t="shared" ca="1" si="190"/>
        <v>0</v>
      </c>
      <c r="AB289" s="52">
        <f t="shared" ca="1" si="191"/>
        <v>0</v>
      </c>
      <c r="AC289" s="53">
        <f t="shared" ca="1" si="192"/>
        <v>0</v>
      </c>
      <c r="AD289" s="52">
        <f t="shared" ca="1" si="199"/>
        <v>0</v>
      </c>
      <c r="AE289" s="54">
        <f t="shared" ca="1" si="200"/>
        <v>0</v>
      </c>
      <c r="AF289" s="7">
        <f t="shared" ca="1" si="193"/>
        <v>0</v>
      </c>
      <c r="AG289" s="7">
        <f t="shared" ca="1" si="194"/>
        <v>0</v>
      </c>
      <c r="AH289" s="48"/>
      <c r="AI289" s="30"/>
      <c r="AJ289" s="7">
        <f t="shared" ca="1" si="201"/>
        <v>0</v>
      </c>
      <c r="AK289" s="7">
        <f t="shared" ca="1" si="171"/>
        <v>0</v>
      </c>
      <c r="AL289" s="32">
        <f t="shared" ca="1" si="172"/>
        <v>0</v>
      </c>
      <c r="AM289" s="158">
        <f t="shared" ca="1" si="195"/>
        <v>0</v>
      </c>
      <c r="AN289" s="7">
        <f t="shared" ca="1" si="202"/>
        <v>0</v>
      </c>
      <c r="AO289" s="7">
        <f t="shared" ca="1" si="173"/>
        <v>0</v>
      </c>
      <c r="AP289" s="7">
        <f t="shared" ca="1" si="174"/>
        <v>0</v>
      </c>
      <c r="AQ289" s="7">
        <f t="shared" ca="1" si="203"/>
        <v>0</v>
      </c>
      <c r="AR289" s="143">
        <f t="shared" ca="1" si="196"/>
        <v>0</v>
      </c>
      <c r="AS289" s="167">
        <f t="shared" ca="1" si="204"/>
        <v>0</v>
      </c>
    </row>
    <row r="290" spans="1:45">
      <c r="A290" s="35">
        <f t="shared" si="197"/>
        <v>283</v>
      </c>
      <c r="B290" s="25">
        <f t="shared" si="198"/>
        <v>53539</v>
      </c>
      <c r="C290" s="34">
        <f t="shared" ca="1" si="165"/>
        <v>22</v>
      </c>
      <c r="D290" s="26">
        <f t="shared" ca="1" si="164"/>
        <v>72</v>
      </c>
      <c r="E290" s="35">
        <f t="shared" ca="1" si="166"/>
        <v>264</v>
      </c>
      <c r="F290" s="25">
        <f t="shared" ca="1" si="175"/>
        <v>48700</v>
      </c>
      <c r="G290" s="25">
        <f t="shared" ca="1" si="176"/>
        <v>48700</v>
      </c>
      <c r="H290" s="41">
        <f t="shared" ca="1" si="177"/>
        <v>0</v>
      </c>
      <c r="I290" s="41">
        <f t="shared" ca="1" si="178"/>
        <v>0</v>
      </c>
      <c r="J290" s="41">
        <f t="shared" ca="1" si="179"/>
        <v>0</v>
      </c>
      <c r="K290" s="41">
        <f t="shared" ca="1" si="180"/>
        <v>0</v>
      </c>
      <c r="L290" s="169">
        <f t="shared" si="167"/>
        <v>3.1601980667814993</v>
      </c>
      <c r="M290" s="101">
        <f t="shared" si="168"/>
        <v>2047</v>
      </c>
      <c r="N290" s="29">
        <f t="shared" ca="1" si="169"/>
        <v>0</v>
      </c>
      <c r="O290" s="109">
        <f t="shared" ca="1" si="170"/>
        <v>0</v>
      </c>
      <c r="P290" s="7">
        <f t="shared" ca="1" si="181"/>
        <v>0</v>
      </c>
      <c r="Q290" s="7">
        <f t="shared" ca="1" si="182"/>
        <v>0</v>
      </c>
      <c r="R290" s="30"/>
      <c r="S290" s="30"/>
      <c r="T290" s="30">
        <f t="shared" ca="1" si="183"/>
        <v>0</v>
      </c>
      <c r="U290" s="32">
        <f t="shared" ca="1" si="184"/>
        <v>0</v>
      </c>
      <c r="V290" s="32">
        <f t="shared" ca="1" si="185"/>
        <v>0</v>
      </c>
      <c r="W290" s="32">
        <f t="shared" ca="1" si="186"/>
        <v>0</v>
      </c>
      <c r="X290" s="32">
        <f t="shared" ca="1" si="187"/>
        <v>0</v>
      </c>
      <c r="Y290" s="7">
        <f t="shared" ca="1" si="188"/>
        <v>0</v>
      </c>
      <c r="Z290" s="7">
        <f t="shared" ca="1" si="189"/>
        <v>0</v>
      </c>
      <c r="AA290" s="133">
        <f t="shared" ca="1" si="190"/>
        <v>0</v>
      </c>
      <c r="AB290" s="52">
        <f t="shared" ca="1" si="191"/>
        <v>0</v>
      </c>
      <c r="AC290" s="53">
        <f t="shared" ca="1" si="192"/>
        <v>0</v>
      </c>
      <c r="AD290" s="52">
        <f t="shared" ca="1" si="199"/>
        <v>0</v>
      </c>
      <c r="AE290" s="54">
        <f t="shared" ca="1" si="200"/>
        <v>0</v>
      </c>
      <c r="AF290" s="7">
        <f t="shared" ca="1" si="193"/>
        <v>0</v>
      </c>
      <c r="AG290" s="7">
        <f t="shared" ca="1" si="194"/>
        <v>0</v>
      </c>
      <c r="AH290" s="48"/>
      <c r="AI290" s="30"/>
      <c r="AJ290" s="7">
        <f t="shared" ca="1" si="201"/>
        <v>0</v>
      </c>
      <c r="AK290" s="7">
        <f t="shared" ca="1" si="171"/>
        <v>0</v>
      </c>
      <c r="AL290" s="32">
        <f t="shared" ca="1" si="172"/>
        <v>0</v>
      </c>
      <c r="AM290" s="158">
        <f t="shared" ca="1" si="195"/>
        <v>0</v>
      </c>
      <c r="AN290" s="7">
        <f t="shared" ca="1" si="202"/>
        <v>0</v>
      </c>
      <c r="AO290" s="7">
        <f t="shared" ca="1" si="173"/>
        <v>0</v>
      </c>
      <c r="AP290" s="7">
        <f t="shared" ca="1" si="174"/>
        <v>0</v>
      </c>
      <c r="AQ290" s="7">
        <f t="shared" ca="1" si="203"/>
        <v>0</v>
      </c>
      <c r="AR290" s="143">
        <f t="shared" ca="1" si="196"/>
        <v>0</v>
      </c>
      <c r="AS290" s="167">
        <f t="shared" ca="1" si="204"/>
        <v>0</v>
      </c>
    </row>
    <row r="291" spans="1:45">
      <c r="A291" s="35">
        <f t="shared" si="197"/>
        <v>284</v>
      </c>
      <c r="B291" s="25">
        <f t="shared" si="198"/>
        <v>53570</v>
      </c>
      <c r="C291" s="34">
        <f t="shared" ca="1" si="165"/>
        <v>22</v>
      </c>
      <c r="D291" s="26">
        <f t="shared" ca="1" si="164"/>
        <v>72</v>
      </c>
      <c r="E291" s="35">
        <f t="shared" ca="1" si="166"/>
        <v>264</v>
      </c>
      <c r="F291" s="25">
        <f t="shared" ca="1" si="175"/>
        <v>48700</v>
      </c>
      <c r="G291" s="25">
        <f t="shared" ca="1" si="176"/>
        <v>48700</v>
      </c>
      <c r="H291" s="41">
        <f t="shared" ca="1" si="177"/>
        <v>0</v>
      </c>
      <c r="I291" s="41">
        <f t="shared" ca="1" si="178"/>
        <v>0</v>
      </c>
      <c r="J291" s="41">
        <f t="shared" ca="1" si="179"/>
        <v>0</v>
      </c>
      <c r="K291" s="41">
        <f t="shared" ca="1" si="180"/>
        <v>0</v>
      </c>
      <c r="L291" s="169">
        <f t="shared" si="167"/>
        <v>3.1730731048864134</v>
      </c>
      <c r="M291" s="101">
        <f t="shared" si="168"/>
        <v>2047</v>
      </c>
      <c r="N291" s="29">
        <f t="shared" ca="1" si="169"/>
        <v>0</v>
      </c>
      <c r="O291" s="109">
        <f t="shared" ca="1" si="170"/>
        <v>0</v>
      </c>
      <c r="P291" s="7">
        <f t="shared" ca="1" si="181"/>
        <v>0</v>
      </c>
      <c r="Q291" s="7">
        <f t="shared" ca="1" si="182"/>
        <v>0</v>
      </c>
      <c r="R291" s="30"/>
      <c r="S291" s="30"/>
      <c r="T291" s="30">
        <f t="shared" ca="1" si="183"/>
        <v>0</v>
      </c>
      <c r="U291" s="32">
        <f t="shared" ca="1" si="184"/>
        <v>0</v>
      </c>
      <c r="V291" s="32">
        <f t="shared" ca="1" si="185"/>
        <v>0</v>
      </c>
      <c r="W291" s="32">
        <f t="shared" ca="1" si="186"/>
        <v>0</v>
      </c>
      <c r="X291" s="32">
        <f t="shared" ca="1" si="187"/>
        <v>0</v>
      </c>
      <c r="Y291" s="7">
        <f t="shared" ca="1" si="188"/>
        <v>0</v>
      </c>
      <c r="Z291" s="7">
        <f t="shared" ca="1" si="189"/>
        <v>0</v>
      </c>
      <c r="AA291" s="133">
        <f t="shared" ca="1" si="190"/>
        <v>0</v>
      </c>
      <c r="AB291" s="52">
        <f t="shared" ca="1" si="191"/>
        <v>0</v>
      </c>
      <c r="AC291" s="53">
        <f t="shared" ca="1" si="192"/>
        <v>0</v>
      </c>
      <c r="AD291" s="52">
        <f t="shared" ca="1" si="199"/>
        <v>0</v>
      </c>
      <c r="AE291" s="54">
        <f t="shared" ca="1" si="200"/>
        <v>0</v>
      </c>
      <c r="AF291" s="7">
        <f t="shared" ca="1" si="193"/>
        <v>0</v>
      </c>
      <c r="AG291" s="7">
        <f t="shared" ca="1" si="194"/>
        <v>0</v>
      </c>
      <c r="AH291" s="48"/>
      <c r="AI291" s="30"/>
      <c r="AJ291" s="7">
        <f t="shared" ca="1" si="201"/>
        <v>0</v>
      </c>
      <c r="AK291" s="7">
        <f t="shared" ca="1" si="171"/>
        <v>0</v>
      </c>
      <c r="AL291" s="32">
        <f t="shared" ca="1" si="172"/>
        <v>0</v>
      </c>
      <c r="AM291" s="158">
        <f t="shared" ca="1" si="195"/>
        <v>0</v>
      </c>
      <c r="AN291" s="7">
        <f t="shared" ca="1" si="202"/>
        <v>0</v>
      </c>
      <c r="AO291" s="7">
        <f t="shared" ca="1" si="173"/>
        <v>0</v>
      </c>
      <c r="AP291" s="7">
        <f t="shared" ca="1" si="174"/>
        <v>0</v>
      </c>
      <c r="AQ291" s="7">
        <f t="shared" ca="1" si="203"/>
        <v>0</v>
      </c>
      <c r="AR291" s="143">
        <f t="shared" ca="1" si="196"/>
        <v>0</v>
      </c>
      <c r="AS291" s="167">
        <f t="shared" ca="1" si="204"/>
        <v>0</v>
      </c>
    </row>
    <row r="292" spans="1:45">
      <c r="A292" s="35">
        <f t="shared" si="197"/>
        <v>285</v>
      </c>
      <c r="B292" s="25">
        <f t="shared" si="198"/>
        <v>53600</v>
      </c>
      <c r="C292" s="34">
        <f t="shared" ca="1" si="165"/>
        <v>22</v>
      </c>
      <c r="D292" s="26">
        <f t="shared" ca="1" si="164"/>
        <v>72</v>
      </c>
      <c r="E292" s="35">
        <f t="shared" ca="1" si="166"/>
        <v>264</v>
      </c>
      <c r="F292" s="25">
        <f t="shared" ca="1" si="175"/>
        <v>48700</v>
      </c>
      <c r="G292" s="25">
        <f t="shared" ca="1" si="176"/>
        <v>48700</v>
      </c>
      <c r="H292" s="41">
        <f t="shared" ca="1" si="177"/>
        <v>0</v>
      </c>
      <c r="I292" s="41">
        <f t="shared" ca="1" si="178"/>
        <v>0</v>
      </c>
      <c r="J292" s="41">
        <f t="shared" ca="1" si="179"/>
        <v>0</v>
      </c>
      <c r="K292" s="41">
        <f t="shared" ca="1" si="180"/>
        <v>0</v>
      </c>
      <c r="L292" s="169">
        <f t="shared" si="167"/>
        <v>3.1860005974902861</v>
      </c>
      <c r="M292" s="101">
        <f t="shared" si="168"/>
        <v>2047</v>
      </c>
      <c r="N292" s="29">
        <f t="shared" ca="1" si="169"/>
        <v>0</v>
      </c>
      <c r="O292" s="109">
        <f t="shared" ca="1" si="170"/>
        <v>0</v>
      </c>
      <c r="P292" s="7">
        <f t="shared" ca="1" si="181"/>
        <v>0</v>
      </c>
      <c r="Q292" s="7">
        <f t="shared" ca="1" si="182"/>
        <v>0</v>
      </c>
      <c r="R292" s="30"/>
      <c r="S292" s="30"/>
      <c r="T292" s="30">
        <f t="shared" ca="1" si="183"/>
        <v>0</v>
      </c>
      <c r="U292" s="32">
        <f t="shared" ca="1" si="184"/>
        <v>0</v>
      </c>
      <c r="V292" s="32">
        <f t="shared" ca="1" si="185"/>
        <v>0</v>
      </c>
      <c r="W292" s="32">
        <f t="shared" ca="1" si="186"/>
        <v>0</v>
      </c>
      <c r="X292" s="32">
        <f t="shared" ca="1" si="187"/>
        <v>0</v>
      </c>
      <c r="Y292" s="7">
        <f t="shared" ca="1" si="188"/>
        <v>0</v>
      </c>
      <c r="Z292" s="7">
        <f t="shared" ca="1" si="189"/>
        <v>0</v>
      </c>
      <c r="AA292" s="133">
        <f t="shared" ca="1" si="190"/>
        <v>0</v>
      </c>
      <c r="AB292" s="52">
        <f t="shared" ca="1" si="191"/>
        <v>0</v>
      </c>
      <c r="AC292" s="53">
        <f t="shared" ca="1" si="192"/>
        <v>0</v>
      </c>
      <c r="AD292" s="52">
        <f t="shared" ca="1" si="199"/>
        <v>0</v>
      </c>
      <c r="AE292" s="54">
        <f t="shared" ca="1" si="200"/>
        <v>0</v>
      </c>
      <c r="AF292" s="7">
        <f t="shared" ca="1" si="193"/>
        <v>0</v>
      </c>
      <c r="AG292" s="7">
        <f t="shared" ca="1" si="194"/>
        <v>0</v>
      </c>
      <c r="AH292" s="48"/>
      <c r="AI292" s="30"/>
      <c r="AJ292" s="7">
        <f t="shared" ca="1" si="201"/>
        <v>0</v>
      </c>
      <c r="AK292" s="7">
        <f t="shared" ca="1" si="171"/>
        <v>0</v>
      </c>
      <c r="AL292" s="32">
        <f t="shared" ca="1" si="172"/>
        <v>0</v>
      </c>
      <c r="AM292" s="158">
        <f t="shared" ca="1" si="195"/>
        <v>0</v>
      </c>
      <c r="AN292" s="7">
        <f t="shared" ca="1" si="202"/>
        <v>0</v>
      </c>
      <c r="AO292" s="7">
        <f t="shared" ca="1" si="173"/>
        <v>0</v>
      </c>
      <c r="AP292" s="7">
        <f t="shared" ca="1" si="174"/>
        <v>0</v>
      </c>
      <c r="AQ292" s="7">
        <f t="shared" ca="1" si="203"/>
        <v>0</v>
      </c>
      <c r="AR292" s="143">
        <f t="shared" ca="1" si="196"/>
        <v>0</v>
      </c>
      <c r="AS292" s="167">
        <f t="shared" ca="1" si="204"/>
        <v>0</v>
      </c>
    </row>
    <row r="293" spans="1:45">
      <c r="A293" s="35">
        <f t="shared" si="197"/>
        <v>286</v>
      </c>
      <c r="B293" s="25">
        <f t="shared" si="198"/>
        <v>53631</v>
      </c>
      <c r="C293" s="34">
        <f t="shared" ca="1" si="165"/>
        <v>22</v>
      </c>
      <c r="D293" s="26">
        <f t="shared" ca="1" si="164"/>
        <v>72</v>
      </c>
      <c r="E293" s="35">
        <f t="shared" ca="1" si="166"/>
        <v>264</v>
      </c>
      <c r="F293" s="25">
        <f t="shared" ca="1" si="175"/>
        <v>48700</v>
      </c>
      <c r="G293" s="25">
        <f t="shared" ca="1" si="176"/>
        <v>48700</v>
      </c>
      <c r="H293" s="41">
        <f t="shared" ca="1" si="177"/>
        <v>0</v>
      </c>
      <c r="I293" s="41">
        <f t="shared" ca="1" si="178"/>
        <v>0</v>
      </c>
      <c r="J293" s="41">
        <f t="shared" ca="1" si="179"/>
        <v>0</v>
      </c>
      <c r="K293" s="41">
        <f t="shared" ca="1" si="180"/>
        <v>0</v>
      </c>
      <c r="L293" s="169">
        <f t="shared" si="167"/>
        <v>3.1989807582992391</v>
      </c>
      <c r="M293" s="101">
        <f t="shared" si="168"/>
        <v>2047</v>
      </c>
      <c r="N293" s="29">
        <f t="shared" ca="1" si="169"/>
        <v>0</v>
      </c>
      <c r="O293" s="109">
        <f t="shared" ca="1" si="170"/>
        <v>0</v>
      </c>
      <c r="P293" s="7">
        <f t="shared" ca="1" si="181"/>
        <v>0</v>
      </c>
      <c r="Q293" s="7">
        <f t="shared" ca="1" si="182"/>
        <v>0</v>
      </c>
      <c r="R293" s="30"/>
      <c r="S293" s="30"/>
      <c r="T293" s="30">
        <f t="shared" ca="1" si="183"/>
        <v>0</v>
      </c>
      <c r="U293" s="32">
        <f t="shared" ca="1" si="184"/>
        <v>0</v>
      </c>
      <c r="V293" s="32">
        <f t="shared" ca="1" si="185"/>
        <v>0</v>
      </c>
      <c r="W293" s="32">
        <f t="shared" ca="1" si="186"/>
        <v>0</v>
      </c>
      <c r="X293" s="32">
        <f t="shared" ca="1" si="187"/>
        <v>0</v>
      </c>
      <c r="Y293" s="7">
        <f t="shared" ca="1" si="188"/>
        <v>0</v>
      </c>
      <c r="Z293" s="7">
        <f t="shared" ca="1" si="189"/>
        <v>0</v>
      </c>
      <c r="AA293" s="133">
        <f t="shared" ca="1" si="190"/>
        <v>0</v>
      </c>
      <c r="AB293" s="52">
        <f t="shared" ca="1" si="191"/>
        <v>0</v>
      </c>
      <c r="AC293" s="53">
        <f t="shared" ca="1" si="192"/>
        <v>0</v>
      </c>
      <c r="AD293" s="52">
        <f t="shared" ca="1" si="199"/>
        <v>0</v>
      </c>
      <c r="AE293" s="54">
        <f t="shared" ca="1" si="200"/>
        <v>0</v>
      </c>
      <c r="AF293" s="7">
        <f t="shared" ca="1" si="193"/>
        <v>0</v>
      </c>
      <c r="AG293" s="7">
        <f t="shared" ca="1" si="194"/>
        <v>0</v>
      </c>
      <c r="AH293" s="48"/>
      <c r="AI293" s="30"/>
      <c r="AJ293" s="7">
        <f t="shared" ca="1" si="201"/>
        <v>0</v>
      </c>
      <c r="AK293" s="7">
        <f t="shared" ca="1" si="171"/>
        <v>0</v>
      </c>
      <c r="AL293" s="32">
        <f t="shared" ca="1" si="172"/>
        <v>0</v>
      </c>
      <c r="AM293" s="158">
        <f t="shared" ca="1" si="195"/>
        <v>0</v>
      </c>
      <c r="AN293" s="7">
        <f t="shared" ca="1" si="202"/>
        <v>0</v>
      </c>
      <c r="AO293" s="7">
        <f t="shared" ca="1" si="173"/>
        <v>0</v>
      </c>
      <c r="AP293" s="7">
        <f t="shared" ca="1" si="174"/>
        <v>0</v>
      </c>
      <c r="AQ293" s="7">
        <f t="shared" ca="1" si="203"/>
        <v>0</v>
      </c>
      <c r="AR293" s="143">
        <f t="shared" ca="1" si="196"/>
        <v>0</v>
      </c>
      <c r="AS293" s="167">
        <f t="shared" ca="1" si="204"/>
        <v>0</v>
      </c>
    </row>
    <row r="294" spans="1:45">
      <c r="A294" s="35">
        <f t="shared" si="197"/>
        <v>287</v>
      </c>
      <c r="B294" s="25">
        <f t="shared" si="198"/>
        <v>53661</v>
      </c>
      <c r="C294" s="34">
        <f t="shared" ca="1" si="165"/>
        <v>22</v>
      </c>
      <c r="D294" s="26">
        <f t="shared" ca="1" si="164"/>
        <v>72</v>
      </c>
      <c r="E294" s="35">
        <f t="shared" ca="1" si="166"/>
        <v>264</v>
      </c>
      <c r="F294" s="25">
        <f t="shared" ca="1" si="175"/>
        <v>48700</v>
      </c>
      <c r="G294" s="25">
        <f t="shared" ca="1" si="176"/>
        <v>48700</v>
      </c>
      <c r="H294" s="41">
        <f t="shared" ca="1" si="177"/>
        <v>0</v>
      </c>
      <c r="I294" s="41">
        <f t="shared" ca="1" si="178"/>
        <v>0</v>
      </c>
      <c r="J294" s="41">
        <f t="shared" ca="1" si="179"/>
        <v>0</v>
      </c>
      <c r="K294" s="41">
        <f t="shared" ca="1" si="180"/>
        <v>0</v>
      </c>
      <c r="L294" s="169">
        <f t="shared" si="167"/>
        <v>3.2120138018900595</v>
      </c>
      <c r="M294" s="101">
        <f t="shared" si="168"/>
        <v>2047</v>
      </c>
      <c r="N294" s="29">
        <f t="shared" ca="1" si="169"/>
        <v>0</v>
      </c>
      <c r="O294" s="109">
        <f t="shared" ca="1" si="170"/>
        <v>0</v>
      </c>
      <c r="P294" s="7">
        <f t="shared" ca="1" si="181"/>
        <v>0</v>
      </c>
      <c r="Q294" s="7">
        <f t="shared" ca="1" si="182"/>
        <v>0</v>
      </c>
      <c r="R294" s="30"/>
      <c r="S294" s="30"/>
      <c r="T294" s="30">
        <f t="shared" ca="1" si="183"/>
        <v>0</v>
      </c>
      <c r="U294" s="32">
        <f t="shared" ca="1" si="184"/>
        <v>0</v>
      </c>
      <c r="V294" s="32">
        <f t="shared" ca="1" si="185"/>
        <v>0</v>
      </c>
      <c r="W294" s="32">
        <f t="shared" ca="1" si="186"/>
        <v>0</v>
      </c>
      <c r="X294" s="32">
        <f t="shared" ca="1" si="187"/>
        <v>0</v>
      </c>
      <c r="Y294" s="7">
        <f t="shared" ca="1" si="188"/>
        <v>0</v>
      </c>
      <c r="Z294" s="7">
        <f t="shared" ca="1" si="189"/>
        <v>0</v>
      </c>
      <c r="AA294" s="133">
        <f t="shared" ca="1" si="190"/>
        <v>0</v>
      </c>
      <c r="AB294" s="52">
        <f t="shared" ca="1" si="191"/>
        <v>0</v>
      </c>
      <c r="AC294" s="53">
        <f t="shared" ca="1" si="192"/>
        <v>0</v>
      </c>
      <c r="AD294" s="52">
        <f t="shared" ca="1" si="199"/>
        <v>0</v>
      </c>
      <c r="AE294" s="54">
        <f t="shared" ca="1" si="200"/>
        <v>0</v>
      </c>
      <c r="AF294" s="7">
        <f t="shared" ca="1" si="193"/>
        <v>0</v>
      </c>
      <c r="AG294" s="7">
        <f t="shared" ca="1" si="194"/>
        <v>0</v>
      </c>
      <c r="AH294" s="48"/>
      <c r="AI294" s="30"/>
      <c r="AJ294" s="7">
        <f t="shared" ca="1" si="201"/>
        <v>0</v>
      </c>
      <c r="AK294" s="7">
        <f t="shared" ca="1" si="171"/>
        <v>0</v>
      </c>
      <c r="AL294" s="32">
        <f t="shared" ca="1" si="172"/>
        <v>0</v>
      </c>
      <c r="AM294" s="158">
        <f t="shared" ca="1" si="195"/>
        <v>0</v>
      </c>
      <c r="AN294" s="7">
        <f t="shared" ca="1" si="202"/>
        <v>0</v>
      </c>
      <c r="AO294" s="7">
        <f t="shared" ca="1" si="173"/>
        <v>0</v>
      </c>
      <c r="AP294" s="7">
        <f t="shared" ca="1" si="174"/>
        <v>0</v>
      </c>
      <c r="AQ294" s="7">
        <f t="shared" ca="1" si="203"/>
        <v>0</v>
      </c>
      <c r="AR294" s="143">
        <f t="shared" ca="1" si="196"/>
        <v>0</v>
      </c>
      <c r="AS294" s="167">
        <f t="shared" ca="1" si="204"/>
        <v>0</v>
      </c>
    </row>
    <row r="295" spans="1:45">
      <c r="A295" s="35">
        <f t="shared" si="197"/>
        <v>288</v>
      </c>
      <c r="B295" s="25">
        <f t="shared" si="198"/>
        <v>53692</v>
      </c>
      <c r="C295" s="34">
        <f t="shared" ca="1" si="165"/>
        <v>22</v>
      </c>
      <c r="D295" s="26">
        <f t="shared" ca="1" si="164"/>
        <v>72</v>
      </c>
      <c r="E295" s="35">
        <f t="shared" ca="1" si="166"/>
        <v>264</v>
      </c>
      <c r="F295" s="25">
        <f t="shared" ca="1" si="175"/>
        <v>48700</v>
      </c>
      <c r="G295" s="25">
        <f t="shared" ca="1" si="176"/>
        <v>48700</v>
      </c>
      <c r="H295" s="41">
        <f t="shared" ca="1" si="177"/>
        <v>0</v>
      </c>
      <c r="I295" s="41">
        <f t="shared" ca="1" si="178"/>
        <v>0</v>
      </c>
      <c r="J295" s="41">
        <f t="shared" ca="1" si="179"/>
        <v>0</v>
      </c>
      <c r="K295" s="41">
        <f t="shared" ca="1" si="180"/>
        <v>0</v>
      </c>
      <c r="L295" s="169">
        <f t="shared" si="167"/>
        <v>3.2250999437137464</v>
      </c>
      <c r="M295" s="101">
        <f t="shared" si="168"/>
        <v>2047</v>
      </c>
      <c r="N295" s="29">
        <f t="shared" ca="1" si="169"/>
        <v>0</v>
      </c>
      <c r="O295" s="109">
        <f t="shared" ca="1" si="170"/>
        <v>0</v>
      </c>
      <c r="P295" s="7">
        <f t="shared" ca="1" si="181"/>
        <v>0</v>
      </c>
      <c r="Q295" s="7">
        <f t="shared" ca="1" si="182"/>
        <v>0</v>
      </c>
      <c r="R295" s="30"/>
      <c r="S295" s="30"/>
      <c r="T295" s="30">
        <f t="shared" ca="1" si="183"/>
        <v>0</v>
      </c>
      <c r="U295" s="32">
        <f t="shared" ca="1" si="184"/>
        <v>0</v>
      </c>
      <c r="V295" s="32">
        <f t="shared" ca="1" si="185"/>
        <v>0</v>
      </c>
      <c r="W295" s="32">
        <f t="shared" ca="1" si="186"/>
        <v>0</v>
      </c>
      <c r="X295" s="32">
        <f t="shared" ca="1" si="187"/>
        <v>0</v>
      </c>
      <c r="Y295" s="7">
        <f t="shared" ca="1" si="188"/>
        <v>0</v>
      </c>
      <c r="Z295" s="7">
        <f t="shared" ca="1" si="189"/>
        <v>0</v>
      </c>
      <c r="AA295" s="133">
        <f t="shared" ca="1" si="190"/>
        <v>0</v>
      </c>
      <c r="AB295" s="52">
        <f t="shared" ca="1" si="191"/>
        <v>0</v>
      </c>
      <c r="AC295" s="53">
        <f t="shared" ca="1" si="192"/>
        <v>0</v>
      </c>
      <c r="AD295" s="52">
        <f t="shared" ca="1" si="199"/>
        <v>0</v>
      </c>
      <c r="AE295" s="54">
        <f t="shared" ca="1" si="200"/>
        <v>0</v>
      </c>
      <c r="AF295" s="7">
        <f t="shared" ca="1" si="193"/>
        <v>0</v>
      </c>
      <c r="AG295" s="7">
        <f t="shared" ca="1" si="194"/>
        <v>0</v>
      </c>
      <c r="AH295" s="48"/>
      <c r="AI295" s="30"/>
      <c r="AJ295" s="7">
        <f t="shared" ca="1" si="201"/>
        <v>0</v>
      </c>
      <c r="AK295" s="7">
        <f t="shared" ca="1" si="171"/>
        <v>0</v>
      </c>
      <c r="AL295" s="32">
        <f t="shared" ca="1" si="172"/>
        <v>0</v>
      </c>
      <c r="AM295" s="158">
        <f t="shared" ca="1" si="195"/>
        <v>0</v>
      </c>
      <c r="AN295" s="7">
        <f t="shared" ca="1" si="202"/>
        <v>0</v>
      </c>
      <c r="AO295" s="7">
        <f t="shared" ca="1" si="173"/>
        <v>0</v>
      </c>
      <c r="AP295" s="7">
        <f t="shared" ca="1" si="174"/>
        <v>0</v>
      </c>
      <c r="AQ295" s="7">
        <f t="shared" ca="1" si="203"/>
        <v>0</v>
      </c>
      <c r="AR295" s="143">
        <f t="shared" ca="1" si="196"/>
        <v>0</v>
      </c>
      <c r="AS295" s="167">
        <f t="shared" ca="1" si="204"/>
        <v>0</v>
      </c>
    </row>
    <row r="296" spans="1:45">
      <c r="A296" s="35">
        <f t="shared" si="197"/>
        <v>289</v>
      </c>
      <c r="B296" s="25">
        <f t="shared" si="198"/>
        <v>53723</v>
      </c>
      <c r="C296" s="34">
        <f t="shared" ca="1" si="165"/>
        <v>22</v>
      </c>
      <c r="D296" s="26">
        <f t="shared" ca="1" si="164"/>
        <v>72</v>
      </c>
      <c r="E296" s="35">
        <f t="shared" ca="1" si="166"/>
        <v>264</v>
      </c>
      <c r="F296" s="25">
        <f t="shared" ca="1" si="175"/>
        <v>48700</v>
      </c>
      <c r="G296" s="25">
        <f t="shared" ca="1" si="176"/>
        <v>48700</v>
      </c>
      <c r="H296" s="41">
        <f t="shared" ca="1" si="177"/>
        <v>0</v>
      </c>
      <c r="I296" s="41">
        <f t="shared" ca="1" si="178"/>
        <v>0</v>
      </c>
      <c r="J296" s="41">
        <f t="shared" ca="1" si="179"/>
        <v>0</v>
      </c>
      <c r="K296" s="41">
        <f t="shared" ca="1" si="180"/>
        <v>0</v>
      </c>
      <c r="L296" s="169">
        <f t="shared" si="167"/>
        <v>3.2382394000990735</v>
      </c>
      <c r="M296" s="101">
        <f t="shared" si="168"/>
        <v>2047</v>
      </c>
      <c r="N296" s="29">
        <f t="shared" ca="1" si="169"/>
        <v>0</v>
      </c>
      <c r="O296" s="109">
        <f t="shared" ca="1" si="170"/>
        <v>0</v>
      </c>
      <c r="P296" s="7">
        <f t="shared" ca="1" si="181"/>
        <v>0</v>
      </c>
      <c r="Q296" s="7">
        <f t="shared" ca="1" si="182"/>
        <v>0</v>
      </c>
      <c r="R296" s="30"/>
      <c r="S296" s="30"/>
      <c r="T296" s="30">
        <f t="shared" ca="1" si="183"/>
        <v>0</v>
      </c>
      <c r="U296" s="32">
        <f t="shared" ca="1" si="184"/>
        <v>0</v>
      </c>
      <c r="V296" s="32">
        <f t="shared" ca="1" si="185"/>
        <v>0</v>
      </c>
      <c r="W296" s="32">
        <f t="shared" ca="1" si="186"/>
        <v>0</v>
      </c>
      <c r="X296" s="32">
        <f t="shared" ca="1" si="187"/>
        <v>0</v>
      </c>
      <c r="Y296" s="7">
        <f t="shared" ca="1" si="188"/>
        <v>0</v>
      </c>
      <c r="Z296" s="7">
        <f t="shared" ca="1" si="189"/>
        <v>0</v>
      </c>
      <c r="AA296" s="133">
        <f t="shared" ca="1" si="190"/>
        <v>0</v>
      </c>
      <c r="AB296" s="52">
        <f t="shared" ca="1" si="191"/>
        <v>0</v>
      </c>
      <c r="AC296" s="53">
        <f t="shared" ca="1" si="192"/>
        <v>0</v>
      </c>
      <c r="AD296" s="52">
        <f t="shared" ca="1" si="199"/>
        <v>0</v>
      </c>
      <c r="AE296" s="54">
        <f t="shared" ca="1" si="200"/>
        <v>0</v>
      </c>
      <c r="AF296" s="7">
        <f t="shared" ca="1" si="193"/>
        <v>0</v>
      </c>
      <c r="AG296" s="7">
        <f t="shared" ca="1" si="194"/>
        <v>0</v>
      </c>
      <c r="AH296" s="48"/>
      <c r="AI296" s="30"/>
      <c r="AJ296" s="7">
        <f t="shared" ca="1" si="201"/>
        <v>0</v>
      </c>
      <c r="AK296" s="7">
        <f t="shared" ca="1" si="171"/>
        <v>0</v>
      </c>
      <c r="AL296" s="32">
        <f t="shared" ca="1" si="172"/>
        <v>0</v>
      </c>
      <c r="AM296" s="158">
        <f t="shared" ca="1" si="195"/>
        <v>0</v>
      </c>
      <c r="AN296" s="7">
        <f t="shared" ca="1" si="202"/>
        <v>0</v>
      </c>
      <c r="AO296" s="7">
        <f t="shared" ca="1" si="173"/>
        <v>0</v>
      </c>
      <c r="AP296" s="7">
        <f t="shared" ca="1" si="174"/>
        <v>0</v>
      </c>
      <c r="AQ296" s="7">
        <f t="shared" ca="1" si="203"/>
        <v>0</v>
      </c>
      <c r="AR296" s="143">
        <f t="shared" ca="1" si="196"/>
        <v>0</v>
      </c>
      <c r="AS296" s="167">
        <f t="shared" ca="1" si="204"/>
        <v>0</v>
      </c>
    </row>
    <row r="297" spans="1:45">
      <c r="A297" s="35">
        <f t="shared" si="197"/>
        <v>290</v>
      </c>
      <c r="B297" s="25">
        <f t="shared" si="198"/>
        <v>53751</v>
      </c>
      <c r="C297" s="34">
        <f t="shared" ca="1" si="165"/>
        <v>22</v>
      </c>
      <c r="D297" s="26">
        <f t="shared" ca="1" si="164"/>
        <v>72</v>
      </c>
      <c r="E297" s="35">
        <f t="shared" ca="1" si="166"/>
        <v>264</v>
      </c>
      <c r="F297" s="25">
        <f t="shared" ca="1" si="175"/>
        <v>48700</v>
      </c>
      <c r="G297" s="25">
        <f t="shared" ca="1" si="176"/>
        <v>48700</v>
      </c>
      <c r="H297" s="41">
        <f t="shared" ca="1" si="177"/>
        <v>0</v>
      </c>
      <c r="I297" s="41">
        <f t="shared" ca="1" si="178"/>
        <v>0</v>
      </c>
      <c r="J297" s="41">
        <f t="shared" ca="1" si="179"/>
        <v>0</v>
      </c>
      <c r="K297" s="41">
        <f t="shared" ca="1" si="180"/>
        <v>0</v>
      </c>
      <c r="L297" s="169">
        <f t="shared" si="167"/>
        <v>3.2514323882561644</v>
      </c>
      <c r="M297" s="101">
        <f t="shared" si="168"/>
        <v>2047</v>
      </c>
      <c r="N297" s="29">
        <f t="shared" ca="1" si="169"/>
        <v>0</v>
      </c>
      <c r="O297" s="109">
        <f t="shared" ca="1" si="170"/>
        <v>0</v>
      </c>
      <c r="P297" s="7">
        <f t="shared" ca="1" si="181"/>
        <v>0</v>
      </c>
      <c r="Q297" s="7">
        <f t="shared" ca="1" si="182"/>
        <v>0</v>
      </c>
      <c r="R297" s="30"/>
      <c r="S297" s="30"/>
      <c r="T297" s="30">
        <f t="shared" ca="1" si="183"/>
        <v>0</v>
      </c>
      <c r="U297" s="32">
        <f t="shared" ca="1" si="184"/>
        <v>0</v>
      </c>
      <c r="V297" s="32">
        <f t="shared" ca="1" si="185"/>
        <v>0</v>
      </c>
      <c r="W297" s="32">
        <f t="shared" ca="1" si="186"/>
        <v>0</v>
      </c>
      <c r="X297" s="32">
        <f t="shared" ca="1" si="187"/>
        <v>0</v>
      </c>
      <c r="Y297" s="7">
        <f t="shared" ca="1" si="188"/>
        <v>0</v>
      </c>
      <c r="Z297" s="7">
        <f t="shared" ca="1" si="189"/>
        <v>0</v>
      </c>
      <c r="AA297" s="133">
        <f t="shared" ca="1" si="190"/>
        <v>0</v>
      </c>
      <c r="AB297" s="52">
        <f t="shared" ca="1" si="191"/>
        <v>0</v>
      </c>
      <c r="AC297" s="53">
        <f t="shared" ca="1" si="192"/>
        <v>0</v>
      </c>
      <c r="AD297" s="52">
        <f t="shared" ca="1" si="199"/>
        <v>0</v>
      </c>
      <c r="AE297" s="54">
        <f t="shared" ca="1" si="200"/>
        <v>0</v>
      </c>
      <c r="AF297" s="7">
        <f t="shared" ca="1" si="193"/>
        <v>0</v>
      </c>
      <c r="AG297" s="7">
        <f t="shared" ca="1" si="194"/>
        <v>0</v>
      </c>
      <c r="AH297" s="48"/>
      <c r="AI297" s="30"/>
      <c r="AJ297" s="7">
        <f t="shared" ca="1" si="201"/>
        <v>0</v>
      </c>
      <c r="AK297" s="7">
        <f t="shared" ca="1" si="171"/>
        <v>0</v>
      </c>
      <c r="AL297" s="32">
        <f t="shared" ca="1" si="172"/>
        <v>0</v>
      </c>
      <c r="AM297" s="158">
        <f t="shared" ca="1" si="195"/>
        <v>0</v>
      </c>
      <c r="AN297" s="7">
        <f t="shared" ca="1" si="202"/>
        <v>0</v>
      </c>
      <c r="AO297" s="7">
        <f t="shared" ca="1" si="173"/>
        <v>0</v>
      </c>
      <c r="AP297" s="7">
        <f t="shared" ca="1" si="174"/>
        <v>0</v>
      </c>
      <c r="AQ297" s="7">
        <f t="shared" ca="1" si="203"/>
        <v>0</v>
      </c>
      <c r="AR297" s="143">
        <f t="shared" ca="1" si="196"/>
        <v>0</v>
      </c>
      <c r="AS297" s="167">
        <f t="shared" ca="1" si="204"/>
        <v>0</v>
      </c>
    </row>
    <row r="298" spans="1:45">
      <c r="A298" s="35">
        <f t="shared" si="197"/>
        <v>291</v>
      </c>
      <c r="B298" s="25">
        <f t="shared" si="198"/>
        <v>53782</v>
      </c>
      <c r="C298" s="34">
        <f t="shared" ca="1" si="165"/>
        <v>22</v>
      </c>
      <c r="D298" s="26">
        <f t="shared" ca="1" si="164"/>
        <v>72</v>
      </c>
      <c r="E298" s="35">
        <f t="shared" ca="1" si="166"/>
        <v>264</v>
      </c>
      <c r="F298" s="25">
        <f t="shared" ca="1" si="175"/>
        <v>48700</v>
      </c>
      <c r="G298" s="25">
        <f t="shared" ca="1" si="176"/>
        <v>48700</v>
      </c>
      <c r="H298" s="41">
        <f t="shared" ca="1" si="177"/>
        <v>0</v>
      </c>
      <c r="I298" s="41">
        <f t="shared" ca="1" si="178"/>
        <v>0</v>
      </c>
      <c r="J298" s="41">
        <f t="shared" ca="1" si="179"/>
        <v>0</v>
      </c>
      <c r="K298" s="41">
        <f t="shared" ca="1" si="180"/>
        <v>0</v>
      </c>
      <c r="L298" s="169">
        <f t="shared" si="167"/>
        <v>3.2646791262800834</v>
      </c>
      <c r="M298" s="101">
        <f t="shared" si="168"/>
        <v>2047</v>
      </c>
      <c r="N298" s="29">
        <f t="shared" ca="1" si="169"/>
        <v>0</v>
      </c>
      <c r="O298" s="109">
        <f t="shared" ca="1" si="170"/>
        <v>0</v>
      </c>
      <c r="P298" s="7">
        <f t="shared" ca="1" si="181"/>
        <v>0</v>
      </c>
      <c r="Q298" s="7">
        <f t="shared" ca="1" si="182"/>
        <v>0</v>
      </c>
      <c r="R298" s="30"/>
      <c r="S298" s="30"/>
      <c r="T298" s="30">
        <f t="shared" ca="1" si="183"/>
        <v>0</v>
      </c>
      <c r="U298" s="32">
        <f t="shared" ca="1" si="184"/>
        <v>0</v>
      </c>
      <c r="V298" s="32">
        <f t="shared" ca="1" si="185"/>
        <v>0</v>
      </c>
      <c r="W298" s="32">
        <f t="shared" ca="1" si="186"/>
        <v>0</v>
      </c>
      <c r="X298" s="32">
        <f t="shared" ca="1" si="187"/>
        <v>0</v>
      </c>
      <c r="Y298" s="7">
        <f t="shared" ca="1" si="188"/>
        <v>0</v>
      </c>
      <c r="Z298" s="7">
        <f t="shared" ca="1" si="189"/>
        <v>0</v>
      </c>
      <c r="AA298" s="133">
        <f t="shared" ca="1" si="190"/>
        <v>0</v>
      </c>
      <c r="AB298" s="52">
        <f t="shared" ca="1" si="191"/>
        <v>0</v>
      </c>
      <c r="AC298" s="53">
        <f t="shared" ca="1" si="192"/>
        <v>0</v>
      </c>
      <c r="AD298" s="52">
        <f t="shared" ca="1" si="199"/>
        <v>0</v>
      </c>
      <c r="AE298" s="54">
        <f t="shared" ca="1" si="200"/>
        <v>0</v>
      </c>
      <c r="AF298" s="7">
        <f t="shared" ca="1" si="193"/>
        <v>0</v>
      </c>
      <c r="AG298" s="7">
        <f t="shared" ca="1" si="194"/>
        <v>0</v>
      </c>
      <c r="AH298" s="48"/>
      <c r="AI298" s="30"/>
      <c r="AJ298" s="7">
        <f t="shared" ca="1" si="201"/>
        <v>0</v>
      </c>
      <c r="AK298" s="7">
        <f t="shared" ca="1" si="171"/>
        <v>0</v>
      </c>
      <c r="AL298" s="32">
        <f t="shared" ca="1" si="172"/>
        <v>0</v>
      </c>
      <c r="AM298" s="158">
        <f t="shared" ca="1" si="195"/>
        <v>0</v>
      </c>
      <c r="AN298" s="7">
        <f t="shared" ca="1" si="202"/>
        <v>0</v>
      </c>
      <c r="AO298" s="7">
        <f t="shared" ca="1" si="173"/>
        <v>0</v>
      </c>
      <c r="AP298" s="7">
        <f t="shared" ca="1" si="174"/>
        <v>0</v>
      </c>
      <c r="AQ298" s="7">
        <f t="shared" ca="1" si="203"/>
        <v>0</v>
      </c>
      <c r="AR298" s="143">
        <f t="shared" ca="1" si="196"/>
        <v>0</v>
      </c>
      <c r="AS298" s="167">
        <f t="shared" ca="1" si="204"/>
        <v>0</v>
      </c>
    </row>
    <row r="299" spans="1:45">
      <c r="A299" s="35">
        <f t="shared" si="197"/>
        <v>292</v>
      </c>
      <c r="B299" s="25">
        <f t="shared" si="198"/>
        <v>53812</v>
      </c>
      <c r="C299" s="34">
        <f t="shared" ca="1" si="165"/>
        <v>22</v>
      </c>
      <c r="D299" s="26">
        <f t="shared" ca="1" si="164"/>
        <v>72</v>
      </c>
      <c r="E299" s="35">
        <f t="shared" ca="1" si="166"/>
        <v>264</v>
      </c>
      <c r="F299" s="25">
        <f t="shared" ca="1" si="175"/>
        <v>48700</v>
      </c>
      <c r="G299" s="25">
        <f t="shared" ca="1" si="176"/>
        <v>48700</v>
      </c>
      <c r="H299" s="41">
        <f t="shared" ca="1" si="177"/>
        <v>0</v>
      </c>
      <c r="I299" s="41">
        <f t="shared" ca="1" si="178"/>
        <v>0</v>
      </c>
      <c r="J299" s="41">
        <f t="shared" ca="1" si="179"/>
        <v>0</v>
      </c>
      <c r="K299" s="41">
        <f t="shared" ca="1" si="180"/>
        <v>0</v>
      </c>
      <c r="L299" s="169">
        <f t="shared" si="167"/>
        <v>3.2779798331544412</v>
      </c>
      <c r="M299" s="101">
        <f t="shared" si="168"/>
        <v>2048</v>
      </c>
      <c r="N299" s="29">
        <f t="shared" ca="1" si="169"/>
        <v>0</v>
      </c>
      <c r="O299" s="109">
        <f t="shared" ca="1" si="170"/>
        <v>0</v>
      </c>
      <c r="P299" s="7">
        <f t="shared" ca="1" si="181"/>
        <v>0</v>
      </c>
      <c r="Q299" s="7">
        <f t="shared" ca="1" si="182"/>
        <v>0</v>
      </c>
      <c r="R299" s="30"/>
      <c r="S299" s="30"/>
      <c r="T299" s="30">
        <f t="shared" ca="1" si="183"/>
        <v>0</v>
      </c>
      <c r="U299" s="32">
        <f t="shared" ca="1" si="184"/>
        <v>0</v>
      </c>
      <c r="V299" s="32">
        <f t="shared" ca="1" si="185"/>
        <v>0</v>
      </c>
      <c r="W299" s="32">
        <f t="shared" ca="1" si="186"/>
        <v>0</v>
      </c>
      <c r="X299" s="32">
        <f t="shared" ca="1" si="187"/>
        <v>0</v>
      </c>
      <c r="Y299" s="7">
        <f t="shared" ca="1" si="188"/>
        <v>0</v>
      </c>
      <c r="Z299" s="7">
        <f t="shared" ca="1" si="189"/>
        <v>0</v>
      </c>
      <c r="AA299" s="133">
        <f t="shared" ca="1" si="190"/>
        <v>0</v>
      </c>
      <c r="AB299" s="52">
        <f t="shared" ca="1" si="191"/>
        <v>0</v>
      </c>
      <c r="AC299" s="53">
        <f t="shared" ca="1" si="192"/>
        <v>0</v>
      </c>
      <c r="AD299" s="52">
        <f t="shared" ca="1" si="199"/>
        <v>0</v>
      </c>
      <c r="AE299" s="54">
        <f t="shared" ca="1" si="200"/>
        <v>0</v>
      </c>
      <c r="AF299" s="7">
        <f t="shared" ca="1" si="193"/>
        <v>0</v>
      </c>
      <c r="AG299" s="7">
        <f t="shared" ca="1" si="194"/>
        <v>0</v>
      </c>
      <c r="AH299" s="48"/>
      <c r="AI299" s="30"/>
      <c r="AJ299" s="7">
        <f t="shared" ca="1" si="201"/>
        <v>0</v>
      </c>
      <c r="AK299" s="7">
        <f t="shared" ca="1" si="171"/>
        <v>0</v>
      </c>
      <c r="AL299" s="32">
        <f t="shared" ca="1" si="172"/>
        <v>0</v>
      </c>
      <c r="AM299" s="158">
        <f t="shared" ca="1" si="195"/>
        <v>0</v>
      </c>
      <c r="AN299" s="7">
        <f t="shared" ca="1" si="202"/>
        <v>0</v>
      </c>
      <c r="AO299" s="7">
        <f t="shared" ca="1" si="173"/>
        <v>0</v>
      </c>
      <c r="AP299" s="7">
        <f t="shared" ca="1" si="174"/>
        <v>0</v>
      </c>
      <c r="AQ299" s="7">
        <f t="shared" ca="1" si="203"/>
        <v>0</v>
      </c>
      <c r="AR299" s="143">
        <f t="shared" ca="1" si="196"/>
        <v>0</v>
      </c>
      <c r="AS299" s="167">
        <f t="shared" ca="1" si="204"/>
        <v>0</v>
      </c>
    </row>
    <row r="300" spans="1:45">
      <c r="A300" s="35">
        <f t="shared" si="197"/>
        <v>293</v>
      </c>
      <c r="B300" s="25">
        <f t="shared" si="198"/>
        <v>53843</v>
      </c>
      <c r="C300" s="34">
        <f t="shared" ca="1" si="165"/>
        <v>22</v>
      </c>
      <c r="D300" s="26">
        <f t="shared" ca="1" si="164"/>
        <v>72</v>
      </c>
      <c r="E300" s="35">
        <f t="shared" ca="1" si="166"/>
        <v>264</v>
      </c>
      <c r="F300" s="25">
        <f t="shared" ca="1" si="175"/>
        <v>48700</v>
      </c>
      <c r="G300" s="25">
        <f t="shared" ca="1" si="176"/>
        <v>48700</v>
      </c>
      <c r="H300" s="41">
        <f t="shared" ca="1" si="177"/>
        <v>0</v>
      </c>
      <c r="I300" s="41">
        <f t="shared" ca="1" si="178"/>
        <v>0</v>
      </c>
      <c r="J300" s="41">
        <f t="shared" ca="1" si="179"/>
        <v>0</v>
      </c>
      <c r="K300" s="41">
        <f t="shared" ca="1" si="180"/>
        <v>0</v>
      </c>
      <c r="L300" s="169">
        <f t="shared" si="167"/>
        <v>3.2913347287550154</v>
      </c>
      <c r="M300" s="101">
        <f t="shared" si="168"/>
        <v>2048</v>
      </c>
      <c r="N300" s="29">
        <f t="shared" ca="1" si="169"/>
        <v>0</v>
      </c>
      <c r="O300" s="109">
        <f t="shared" ca="1" si="170"/>
        <v>0</v>
      </c>
      <c r="P300" s="7">
        <f t="shared" ca="1" si="181"/>
        <v>0</v>
      </c>
      <c r="Q300" s="7">
        <f t="shared" ca="1" si="182"/>
        <v>0</v>
      </c>
      <c r="R300" s="30"/>
      <c r="S300" s="30"/>
      <c r="T300" s="30">
        <f t="shared" ca="1" si="183"/>
        <v>0</v>
      </c>
      <c r="U300" s="32">
        <f t="shared" ca="1" si="184"/>
        <v>0</v>
      </c>
      <c r="V300" s="32">
        <f t="shared" ca="1" si="185"/>
        <v>0</v>
      </c>
      <c r="W300" s="32">
        <f t="shared" ca="1" si="186"/>
        <v>0</v>
      </c>
      <c r="X300" s="32">
        <f t="shared" ca="1" si="187"/>
        <v>0</v>
      </c>
      <c r="Y300" s="7">
        <f t="shared" ca="1" si="188"/>
        <v>0</v>
      </c>
      <c r="Z300" s="7">
        <f t="shared" ca="1" si="189"/>
        <v>0</v>
      </c>
      <c r="AA300" s="133">
        <f t="shared" ca="1" si="190"/>
        <v>0</v>
      </c>
      <c r="AB300" s="52">
        <f t="shared" ca="1" si="191"/>
        <v>0</v>
      </c>
      <c r="AC300" s="53">
        <f t="shared" ca="1" si="192"/>
        <v>0</v>
      </c>
      <c r="AD300" s="52">
        <f t="shared" ca="1" si="199"/>
        <v>0</v>
      </c>
      <c r="AE300" s="54">
        <f t="shared" ca="1" si="200"/>
        <v>0</v>
      </c>
      <c r="AF300" s="7">
        <f t="shared" ca="1" si="193"/>
        <v>0</v>
      </c>
      <c r="AG300" s="7">
        <f t="shared" ca="1" si="194"/>
        <v>0</v>
      </c>
      <c r="AH300" s="48"/>
      <c r="AI300" s="30"/>
      <c r="AJ300" s="7">
        <f t="shared" ca="1" si="201"/>
        <v>0</v>
      </c>
      <c r="AK300" s="7">
        <f t="shared" ca="1" si="171"/>
        <v>0</v>
      </c>
      <c r="AL300" s="32">
        <f t="shared" ca="1" si="172"/>
        <v>0</v>
      </c>
      <c r="AM300" s="158">
        <f t="shared" ca="1" si="195"/>
        <v>0</v>
      </c>
      <c r="AN300" s="7">
        <f t="shared" ca="1" si="202"/>
        <v>0</v>
      </c>
      <c r="AO300" s="7">
        <f t="shared" ca="1" si="173"/>
        <v>0</v>
      </c>
      <c r="AP300" s="7">
        <f t="shared" ca="1" si="174"/>
        <v>0</v>
      </c>
      <c r="AQ300" s="7">
        <f t="shared" ca="1" si="203"/>
        <v>0</v>
      </c>
      <c r="AR300" s="143">
        <f t="shared" ca="1" si="196"/>
        <v>0</v>
      </c>
      <c r="AS300" s="167">
        <f t="shared" ca="1" si="204"/>
        <v>0</v>
      </c>
    </row>
    <row r="301" spans="1:45">
      <c r="A301" s="35">
        <f t="shared" si="197"/>
        <v>294</v>
      </c>
      <c r="B301" s="25">
        <f t="shared" si="198"/>
        <v>53873</v>
      </c>
      <c r="C301" s="34">
        <f t="shared" ca="1" si="165"/>
        <v>22</v>
      </c>
      <c r="D301" s="26">
        <f t="shared" ca="1" si="164"/>
        <v>72</v>
      </c>
      <c r="E301" s="35">
        <f t="shared" ca="1" si="166"/>
        <v>264</v>
      </c>
      <c r="F301" s="25">
        <f t="shared" ca="1" si="175"/>
        <v>48700</v>
      </c>
      <c r="G301" s="25">
        <f t="shared" ca="1" si="176"/>
        <v>48700</v>
      </c>
      <c r="H301" s="41">
        <f t="shared" ca="1" si="177"/>
        <v>0</v>
      </c>
      <c r="I301" s="41">
        <f t="shared" ca="1" si="178"/>
        <v>0</v>
      </c>
      <c r="J301" s="41">
        <f t="shared" ca="1" si="179"/>
        <v>0</v>
      </c>
      <c r="K301" s="41">
        <f t="shared" ca="1" si="180"/>
        <v>0</v>
      </c>
      <c r="L301" s="169">
        <f t="shared" si="167"/>
        <v>3.304744033853384</v>
      </c>
      <c r="M301" s="101">
        <f t="shared" si="168"/>
        <v>2048</v>
      </c>
      <c r="N301" s="29">
        <f t="shared" ca="1" si="169"/>
        <v>0</v>
      </c>
      <c r="O301" s="109">
        <f t="shared" ca="1" si="170"/>
        <v>0</v>
      </c>
      <c r="P301" s="7">
        <f t="shared" ca="1" si="181"/>
        <v>0</v>
      </c>
      <c r="Q301" s="7">
        <f t="shared" ca="1" si="182"/>
        <v>0</v>
      </c>
      <c r="R301" s="30"/>
      <c r="S301" s="30"/>
      <c r="T301" s="30">
        <f t="shared" ca="1" si="183"/>
        <v>0</v>
      </c>
      <c r="U301" s="32">
        <f t="shared" ca="1" si="184"/>
        <v>0</v>
      </c>
      <c r="V301" s="32">
        <f t="shared" ca="1" si="185"/>
        <v>0</v>
      </c>
      <c r="W301" s="32">
        <f t="shared" ca="1" si="186"/>
        <v>0</v>
      </c>
      <c r="X301" s="32">
        <f t="shared" ca="1" si="187"/>
        <v>0</v>
      </c>
      <c r="Y301" s="7">
        <f t="shared" ca="1" si="188"/>
        <v>0</v>
      </c>
      <c r="Z301" s="7">
        <f t="shared" ca="1" si="189"/>
        <v>0</v>
      </c>
      <c r="AA301" s="133">
        <f t="shared" ca="1" si="190"/>
        <v>0</v>
      </c>
      <c r="AB301" s="52">
        <f t="shared" ca="1" si="191"/>
        <v>0</v>
      </c>
      <c r="AC301" s="53">
        <f t="shared" ca="1" si="192"/>
        <v>0</v>
      </c>
      <c r="AD301" s="52">
        <f t="shared" ca="1" si="199"/>
        <v>0</v>
      </c>
      <c r="AE301" s="54">
        <f t="shared" ca="1" si="200"/>
        <v>0</v>
      </c>
      <c r="AF301" s="7">
        <f t="shared" ca="1" si="193"/>
        <v>0</v>
      </c>
      <c r="AG301" s="7">
        <f t="shared" ca="1" si="194"/>
        <v>0</v>
      </c>
      <c r="AH301" s="48"/>
      <c r="AI301" s="30"/>
      <c r="AJ301" s="7">
        <f t="shared" ca="1" si="201"/>
        <v>0</v>
      </c>
      <c r="AK301" s="7">
        <f t="shared" ca="1" si="171"/>
        <v>0</v>
      </c>
      <c r="AL301" s="32">
        <f t="shared" ca="1" si="172"/>
        <v>0</v>
      </c>
      <c r="AM301" s="158">
        <f t="shared" ca="1" si="195"/>
        <v>0</v>
      </c>
      <c r="AN301" s="7">
        <f t="shared" ca="1" si="202"/>
        <v>0</v>
      </c>
      <c r="AO301" s="7">
        <f t="shared" ca="1" si="173"/>
        <v>0</v>
      </c>
      <c r="AP301" s="7">
        <f t="shared" ca="1" si="174"/>
        <v>0</v>
      </c>
      <c r="AQ301" s="7">
        <f t="shared" ca="1" si="203"/>
        <v>0</v>
      </c>
      <c r="AR301" s="143">
        <f t="shared" ca="1" si="196"/>
        <v>0</v>
      </c>
      <c r="AS301" s="167">
        <f t="shared" ca="1" si="204"/>
        <v>0</v>
      </c>
    </row>
    <row r="302" spans="1:45">
      <c r="A302" s="35">
        <f t="shared" si="197"/>
        <v>295</v>
      </c>
      <c r="B302" s="25">
        <f t="shared" si="198"/>
        <v>53904</v>
      </c>
      <c r="C302" s="34">
        <f t="shared" ca="1" si="165"/>
        <v>22</v>
      </c>
      <c r="D302" s="26">
        <f t="shared" ca="1" si="164"/>
        <v>72</v>
      </c>
      <c r="E302" s="35">
        <f t="shared" ca="1" si="166"/>
        <v>264</v>
      </c>
      <c r="F302" s="25">
        <f t="shared" ca="1" si="175"/>
        <v>48700</v>
      </c>
      <c r="G302" s="25">
        <f t="shared" ca="1" si="176"/>
        <v>48700</v>
      </c>
      <c r="H302" s="41">
        <f t="shared" ca="1" si="177"/>
        <v>0</v>
      </c>
      <c r="I302" s="41">
        <f t="shared" ca="1" si="178"/>
        <v>0</v>
      </c>
      <c r="J302" s="41">
        <f t="shared" ca="1" si="179"/>
        <v>0</v>
      </c>
      <c r="K302" s="41">
        <f t="shared" ca="1" si="180"/>
        <v>0</v>
      </c>
      <c r="L302" s="169">
        <f t="shared" si="167"/>
        <v>3.318207970120576</v>
      </c>
      <c r="M302" s="101">
        <f t="shared" si="168"/>
        <v>2048</v>
      </c>
      <c r="N302" s="29">
        <f t="shared" ca="1" si="169"/>
        <v>0</v>
      </c>
      <c r="O302" s="109">
        <f t="shared" ca="1" si="170"/>
        <v>0</v>
      </c>
      <c r="P302" s="7">
        <f t="shared" ca="1" si="181"/>
        <v>0</v>
      </c>
      <c r="Q302" s="7">
        <f t="shared" ca="1" si="182"/>
        <v>0</v>
      </c>
      <c r="R302" s="30"/>
      <c r="S302" s="30"/>
      <c r="T302" s="30">
        <f t="shared" ca="1" si="183"/>
        <v>0</v>
      </c>
      <c r="U302" s="32">
        <f t="shared" ca="1" si="184"/>
        <v>0</v>
      </c>
      <c r="V302" s="32">
        <f t="shared" ca="1" si="185"/>
        <v>0</v>
      </c>
      <c r="W302" s="32">
        <f t="shared" ca="1" si="186"/>
        <v>0</v>
      </c>
      <c r="X302" s="32">
        <f t="shared" ca="1" si="187"/>
        <v>0</v>
      </c>
      <c r="Y302" s="7">
        <f t="shared" ca="1" si="188"/>
        <v>0</v>
      </c>
      <c r="Z302" s="7">
        <f t="shared" ca="1" si="189"/>
        <v>0</v>
      </c>
      <c r="AA302" s="133">
        <f t="shared" ca="1" si="190"/>
        <v>0</v>
      </c>
      <c r="AB302" s="52">
        <f t="shared" ca="1" si="191"/>
        <v>0</v>
      </c>
      <c r="AC302" s="53">
        <f t="shared" ca="1" si="192"/>
        <v>0</v>
      </c>
      <c r="AD302" s="52">
        <f t="shared" ca="1" si="199"/>
        <v>0</v>
      </c>
      <c r="AE302" s="54">
        <f t="shared" ca="1" si="200"/>
        <v>0</v>
      </c>
      <c r="AF302" s="7">
        <f t="shared" ca="1" si="193"/>
        <v>0</v>
      </c>
      <c r="AG302" s="7">
        <f t="shared" ca="1" si="194"/>
        <v>0</v>
      </c>
      <c r="AH302" s="48"/>
      <c r="AI302" s="30"/>
      <c r="AJ302" s="7">
        <f t="shared" ca="1" si="201"/>
        <v>0</v>
      </c>
      <c r="AK302" s="7">
        <f t="shared" ca="1" si="171"/>
        <v>0</v>
      </c>
      <c r="AL302" s="32">
        <f t="shared" ca="1" si="172"/>
        <v>0</v>
      </c>
      <c r="AM302" s="158">
        <f t="shared" ca="1" si="195"/>
        <v>0</v>
      </c>
      <c r="AN302" s="7">
        <f t="shared" ca="1" si="202"/>
        <v>0</v>
      </c>
      <c r="AO302" s="7">
        <f t="shared" ca="1" si="173"/>
        <v>0</v>
      </c>
      <c r="AP302" s="7">
        <f t="shared" ca="1" si="174"/>
        <v>0</v>
      </c>
      <c r="AQ302" s="7">
        <f t="shared" ca="1" si="203"/>
        <v>0</v>
      </c>
      <c r="AR302" s="143">
        <f t="shared" ca="1" si="196"/>
        <v>0</v>
      </c>
      <c r="AS302" s="167">
        <f t="shared" ca="1" si="204"/>
        <v>0</v>
      </c>
    </row>
    <row r="303" spans="1:45">
      <c r="A303" s="35">
        <f t="shared" si="197"/>
        <v>296</v>
      </c>
      <c r="B303" s="25">
        <f t="shared" si="198"/>
        <v>53935</v>
      </c>
      <c r="C303" s="34">
        <f t="shared" ca="1" si="165"/>
        <v>22</v>
      </c>
      <c r="D303" s="26">
        <f t="shared" ca="1" si="164"/>
        <v>72</v>
      </c>
      <c r="E303" s="35">
        <f t="shared" ca="1" si="166"/>
        <v>264</v>
      </c>
      <c r="F303" s="25">
        <f t="shared" ca="1" si="175"/>
        <v>48700</v>
      </c>
      <c r="G303" s="25">
        <f t="shared" ca="1" si="176"/>
        <v>48700</v>
      </c>
      <c r="H303" s="41">
        <f t="shared" ca="1" si="177"/>
        <v>0</v>
      </c>
      <c r="I303" s="41">
        <f t="shared" ca="1" si="178"/>
        <v>0</v>
      </c>
      <c r="J303" s="41">
        <f t="shared" ca="1" si="179"/>
        <v>0</v>
      </c>
      <c r="K303" s="41">
        <f t="shared" ca="1" si="180"/>
        <v>0</v>
      </c>
      <c r="L303" s="169">
        <f t="shared" si="167"/>
        <v>3.3317267601307359</v>
      </c>
      <c r="M303" s="101">
        <f t="shared" si="168"/>
        <v>2048</v>
      </c>
      <c r="N303" s="29">
        <f t="shared" ca="1" si="169"/>
        <v>0</v>
      </c>
      <c r="O303" s="109">
        <f t="shared" ca="1" si="170"/>
        <v>0</v>
      </c>
      <c r="P303" s="7">
        <f t="shared" ca="1" si="181"/>
        <v>0</v>
      </c>
      <c r="Q303" s="7">
        <f t="shared" ca="1" si="182"/>
        <v>0</v>
      </c>
      <c r="R303" s="30"/>
      <c r="S303" s="30"/>
      <c r="T303" s="30">
        <f t="shared" ca="1" si="183"/>
        <v>0</v>
      </c>
      <c r="U303" s="32">
        <f t="shared" ca="1" si="184"/>
        <v>0</v>
      </c>
      <c r="V303" s="32">
        <f t="shared" ca="1" si="185"/>
        <v>0</v>
      </c>
      <c r="W303" s="32">
        <f t="shared" ca="1" si="186"/>
        <v>0</v>
      </c>
      <c r="X303" s="32">
        <f t="shared" ca="1" si="187"/>
        <v>0</v>
      </c>
      <c r="Y303" s="7">
        <f t="shared" ca="1" si="188"/>
        <v>0</v>
      </c>
      <c r="Z303" s="7">
        <f t="shared" ca="1" si="189"/>
        <v>0</v>
      </c>
      <c r="AA303" s="133">
        <f t="shared" ca="1" si="190"/>
        <v>0</v>
      </c>
      <c r="AB303" s="52">
        <f t="shared" ca="1" si="191"/>
        <v>0</v>
      </c>
      <c r="AC303" s="53">
        <f t="shared" ca="1" si="192"/>
        <v>0</v>
      </c>
      <c r="AD303" s="52">
        <f t="shared" ca="1" si="199"/>
        <v>0</v>
      </c>
      <c r="AE303" s="54">
        <f t="shared" ca="1" si="200"/>
        <v>0</v>
      </c>
      <c r="AF303" s="7">
        <f t="shared" ca="1" si="193"/>
        <v>0</v>
      </c>
      <c r="AG303" s="7">
        <f t="shared" ca="1" si="194"/>
        <v>0</v>
      </c>
      <c r="AH303" s="48"/>
      <c r="AI303" s="30"/>
      <c r="AJ303" s="7">
        <f t="shared" ca="1" si="201"/>
        <v>0</v>
      </c>
      <c r="AK303" s="7">
        <f t="shared" ca="1" si="171"/>
        <v>0</v>
      </c>
      <c r="AL303" s="32">
        <f t="shared" ca="1" si="172"/>
        <v>0</v>
      </c>
      <c r="AM303" s="158">
        <f t="shared" ca="1" si="195"/>
        <v>0</v>
      </c>
      <c r="AN303" s="7">
        <f t="shared" ca="1" si="202"/>
        <v>0</v>
      </c>
      <c r="AO303" s="7">
        <f t="shared" ca="1" si="173"/>
        <v>0</v>
      </c>
      <c r="AP303" s="7">
        <f t="shared" ca="1" si="174"/>
        <v>0</v>
      </c>
      <c r="AQ303" s="7">
        <f t="shared" ca="1" si="203"/>
        <v>0</v>
      </c>
      <c r="AR303" s="143">
        <f t="shared" ca="1" si="196"/>
        <v>0</v>
      </c>
      <c r="AS303" s="167">
        <f t="shared" ca="1" si="204"/>
        <v>0</v>
      </c>
    </row>
    <row r="304" spans="1:45">
      <c r="A304" s="35">
        <f t="shared" si="197"/>
        <v>297</v>
      </c>
      <c r="B304" s="25">
        <f t="shared" si="198"/>
        <v>53965</v>
      </c>
      <c r="C304" s="34">
        <f t="shared" ca="1" si="165"/>
        <v>22</v>
      </c>
      <c r="D304" s="26">
        <f t="shared" ca="1" si="164"/>
        <v>72</v>
      </c>
      <c r="E304" s="35">
        <f t="shared" ca="1" si="166"/>
        <v>264</v>
      </c>
      <c r="F304" s="25">
        <f t="shared" ca="1" si="175"/>
        <v>48700</v>
      </c>
      <c r="G304" s="25">
        <f t="shared" ca="1" si="176"/>
        <v>48700</v>
      </c>
      <c r="H304" s="41">
        <f t="shared" ca="1" si="177"/>
        <v>0</v>
      </c>
      <c r="I304" s="41">
        <f t="shared" ca="1" si="178"/>
        <v>0</v>
      </c>
      <c r="J304" s="41">
        <f t="shared" ca="1" si="179"/>
        <v>0</v>
      </c>
      <c r="K304" s="41">
        <f t="shared" ca="1" si="180"/>
        <v>0</v>
      </c>
      <c r="L304" s="169">
        <f t="shared" si="167"/>
        <v>3.3453006273648023</v>
      </c>
      <c r="M304" s="101">
        <f t="shared" si="168"/>
        <v>2048</v>
      </c>
      <c r="N304" s="29">
        <f t="shared" ca="1" si="169"/>
        <v>0</v>
      </c>
      <c r="O304" s="109">
        <f t="shared" ca="1" si="170"/>
        <v>0</v>
      </c>
      <c r="P304" s="7">
        <f t="shared" ca="1" si="181"/>
        <v>0</v>
      </c>
      <c r="Q304" s="7">
        <f t="shared" ca="1" si="182"/>
        <v>0</v>
      </c>
      <c r="R304" s="30"/>
      <c r="S304" s="30"/>
      <c r="T304" s="30">
        <f t="shared" ca="1" si="183"/>
        <v>0</v>
      </c>
      <c r="U304" s="32">
        <f t="shared" ca="1" si="184"/>
        <v>0</v>
      </c>
      <c r="V304" s="32">
        <f t="shared" ca="1" si="185"/>
        <v>0</v>
      </c>
      <c r="W304" s="32">
        <f t="shared" ca="1" si="186"/>
        <v>0</v>
      </c>
      <c r="X304" s="32">
        <f t="shared" ca="1" si="187"/>
        <v>0</v>
      </c>
      <c r="Y304" s="7">
        <f t="shared" ca="1" si="188"/>
        <v>0</v>
      </c>
      <c r="Z304" s="7">
        <f t="shared" ca="1" si="189"/>
        <v>0</v>
      </c>
      <c r="AA304" s="133">
        <f t="shared" ca="1" si="190"/>
        <v>0</v>
      </c>
      <c r="AB304" s="52">
        <f t="shared" ca="1" si="191"/>
        <v>0</v>
      </c>
      <c r="AC304" s="53">
        <f t="shared" ca="1" si="192"/>
        <v>0</v>
      </c>
      <c r="AD304" s="52">
        <f t="shared" ca="1" si="199"/>
        <v>0</v>
      </c>
      <c r="AE304" s="54">
        <f t="shared" ca="1" si="200"/>
        <v>0</v>
      </c>
      <c r="AF304" s="7">
        <f t="shared" ca="1" si="193"/>
        <v>0</v>
      </c>
      <c r="AG304" s="7">
        <f t="shared" ca="1" si="194"/>
        <v>0</v>
      </c>
      <c r="AH304" s="48"/>
      <c r="AI304" s="30"/>
      <c r="AJ304" s="7">
        <f t="shared" ca="1" si="201"/>
        <v>0</v>
      </c>
      <c r="AK304" s="7">
        <f t="shared" ca="1" si="171"/>
        <v>0</v>
      </c>
      <c r="AL304" s="32">
        <f t="shared" ca="1" si="172"/>
        <v>0</v>
      </c>
      <c r="AM304" s="158">
        <f t="shared" ca="1" si="195"/>
        <v>0</v>
      </c>
      <c r="AN304" s="7">
        <f t="shared" ca="1" si="202"/>
        <v>0</v>
      </c>
      <c r="AO304" s="7">
        <f t="shared" ca="1" si="173"/>
        <v>0</v>
      </c>
      <c r="AP304" s="7">
        <f t="shared" ca="1" si="174"/>
        <v>0</v>
      </c>
      <c r="AQ304" s="7">
        <f t="shared" ca="1" si="203"/>
        <v>0</v>
      </c>
      <c r="AR304" s="143">
        <f t="shared" ca="1" si="196"/>
        <v>0</v>
      </c>
      <c r="AS304" s="167">
        <f t="shared" ca="1" si="204"/>
        <v>0</v>
      </c>
    </row>
    <row r="305" spans="1:45">
      <c r="A305" s="35">
        <f t="shared" si="197"/>
        <v>298</v>
      </c>
      <c r="B305" s="25">
        <f t="shared" si="198"/>
        <v>53996</v>
      </c>
      <c r="C305" s="34">
        <f t="shared" ca="1" si="165"/>
        <v>22</v>
      </c>
      <c r="D305" s="26">
        <f t="shared" ca="1" si="164"/>
        <v>72</v>
      </c>
      <c r="E305" s="35">
        <f t="shared" ca="1" si="166"/>
        <v>264</v>
      </c>
      <c r="F305" s="25">
        <f t="shared" ca="1" si="175"/>
        <v>48700</v>
      </c>
      <c r="G305" s="25">
        <f t="shared" ca="1" si="176"/>
        <v>48700</v>
      </c>
      <c r="H305" s="41">
        <f t="shared" ca="1" si="177"/>
        <v>0</v>
      </c>
      <c r="I305" s="41">
        <f t="shared" ca="1" si="178"/>
        <v>0</v>
      </c>
      <c r="J305" s="41">
        <f t="shared" ca="1" si="179"/>
        <v>0</v>
      </c>
      <c r="K305" s="41">
        <f t="shared" ca="1" si="180"/>
        <v>0</v>
      </c>
      <c r="L305" s="169">
        <f t="shared" si="167"/>
        <v>3.3589297962142028</v>
      </c>
      <c r="M305" s="101">
        <f t="shared" si="168"/>
        <v>2048</v>
      </c>
      <c r="N305" s="29">
        <f t="shared" ca="1" si="169"/>
        <v>0</v>
      </c>
      <c r="O305" s="109">
        <f t="shared" ca="1" si="170"/>
        <v>0</v>
      </c>
      <c r="P305" s="7">
        <f t="shared" ca="1" si="181"/>
        <v>0</v>
      </c>
      <c r="Q305" s="7">
        <f t="shared" ca="1" si="182"/>
        <v>0</v>
      </c>
      <c r="R305" s="30"/>
      <c r="S305" s="30"/>
      <c r="T305" s="30">
        <f t="shared" ca="1" si="183"/>
        <v>0</v>
      </c>
      <c r="U305" s="32">
        <f t="shared" ca="1" si="184"/>
        <v>0</v>
      </c>
      <c r="V305" s="32">
        <f t="shared" ca="1" si="185"/>
        <v>0</v>
      </c>
      <c r="W305" s="32">
        <f t="shared" ca="1" si="186"/>
        <v>0</v>
      </c>
      <c r="X305" s="32">
        <f t="shared" ca="1" si="187"/>
        <v>0</v>
      </c>
      <c r="Y305" s="7">
        <f t="shared" ca="1" si="188"/>
        <v>0</v>
      </c>
      <c r="Z305" s="7">
        <f t="shared" ca="1" si="189"/>
        <v>0</v>
      </c>
      <c r="AA305" s="133">
        <f t="shared" ca="1" si="190"/>
        <v>0</v>
      </c>
      <c r="AB305" s="52">
        <f t="shared" ca="1" si="191"/>
        <v>0</v>
      </c>
      <c r="AC305" s="53">
        <f t="shared" ca="1" si="192"/>
        <v>0</v>
      </c>
      <c r="AD305" s="52">
        <f t="shared" ca="1" si="199"/>
        <v>0</v>
      </c>
      <c r="AE305" s="54">
        <f t="shared" ca="1" si="200"/>
        <v>0</v>
      </c>
      <c r="AF305" s="7">
        <f t="shared" ca="1" si="193"/>
        <v>0</v>
      </c>
      <c r="AG305" s="7">
        <f t="shared" ca="1" si="194"/>
        <v>0</v>
      </c>
      <c r="AH305" s="48"/>
      <c r="AI305" s="30"/>
      <c r="AJ305" s="7">
        <f t="shared" ca="1" si="201"/>
        <v>0</v>
      </c>
      <c r="AK305" s="7">
        <f t="shared" ca="1" si="171"/>
        <v>0</v>
      </c>
      <c r="AL305" s="32">
        <f t="shared" ca="1" si="172"/>
        <v>0</v>
      </c>
      <c r="AM305" s="158">
        <f t="shared" ca="1" si="195"/>
        <v>0</v>
      </c>
      <c r="AN305" s="7">
        <f t="shared" ca="1" si="202"/>
        <v>0</v>
      </c>
      <c r="AO305" s="7">
        <f t="shared" ca="1" si="173"/>
        <v>0</v>
      </c>
      <c r="AP305" s="7">
        <f t="shared" ca="1" si="174"/>
        <v>0</v>
      </c>
      <c r="AQ305" s="7">
        <f t="shared" ca="1" si="203"/>
        <v>0</v>
      </c>
      <c r="AR305" s="143">
        <f t="shared" ca="1" si="196"/>
        <v>0</v>
      </c>
      <c r="AS305" s="167">
        <f t="shared" ca="1" si="204"/>
        <v>0</v>
      </c>
    </row>
    <row r="306" spans="1:45">
      <c r="A306" s="35">
        <f t="shared" si="197"/>
        <v>299</v>
      </c>
      <c r="B306" s="25">
        <f t="shared" si="198"/>
        <v>54026</v>
      </c>
      <c r="C306" s="34">
        <f t="shared" ca="1" si="165"/>
        <v>22</v>
      </c>
      <c r="D306" s="26">
        <f t="shared" ca="1" si="164"/>
        <v>72</v>
      </c>
      <c r="E306" s="35">
        <f t="shared" ca="1" si="166"/>
        <v>264</v>
      </c>
      <c r="F306" s="25">
        <f t="shared" ca="1" si="175"/>
        <v>48700</v>
      </c>
      <c r="G306" s="25">
        <f t="shared" ca="1" si="176"/>
        <v>48700</v>
      </c>
      <c r="H306" s="41">
        <f t="shared" ca="1" si="177"/>
        <v>0</v>
      </c>
      <c r="I306" s="41">
        <f t="shared" ca="1" si="178"/>
        <v>0</v>
      </c>
      <c r="J306" s="41">
        <f t="shared" ca="1" si="179"/>
        <v>0</v>
      </c>
      <c r="K306" s="41">
        <f t="shared" ca="1" si="180"/>
        <v>0</v>
      </c>
      <c r="L306" s="169">
        <f t="shared" si="167"/>
        <v>3.3726144919845642</v>
      </c>
      <c r="M306" s="101">
        <f t="shared" si="168"/>
        <v>2048</v>
      </c>
      <c r="N306" s="29">
        <f t="shared" ca="1" si="169"/>
        <v>0</v>
      </c>
      <c r="O306" s="109">
        <f t="shared" ca="1" si="170"/>
        <v>0</v>
      </c>
      <c r="P306" s="7">
        <f t="shared" ca="1" si="181"/>
        <v>0</v>
      </c>
      <c r="Q306" s="7">
        <f t="shared" ca="1" si="182"/>
        <v>0</v>
      </c>
      <c r="R306" s="30"/>
      <c r="S306" s="30"/>
      <c r="T306" s="30">
        <f t="shared" ca="1" si="183"/>
        <v>0</v>
      </c>
      <c r="U306" s="32">
        <f t="shared" ca="1" si="184"/>
        <v>0</v>
      </c>
      <c r="V306" s="32">
        <f t="shared" ca="1" si="185"/>
        <v>0</v>
      </c>
      <c r="W306" s="32">
        <f t="shared" ca="1" si="186"/>
        <v>0</v>
      </c>
      <c r="X306" s="32">
        <f t="shared" ca="1" si="187"/>
        <v>0</v>
      </c>
      <c r="Y306" s="7">
        <f t="shared" ca="1" si="188"/>
        <v>0</v>
      </c>
      <c r="Z306" s="7">
        <f t="shared" ca="1" si="189"/>
        <v>0</v>
      </c>
      <c r="AA306" s="133">
        <f t="shared" ca="1" si="190"/>
        <v>0</v>
      </c>
      <c r="AB306" s="52">
        <f t="shared" ca="1" si="191"/>
        <v>0</v>
      </c>
      <c r="AC306" s="53">
        <f t="shared" ca="1" si="192"/>
        <v>0</v>
      </c>
      <c r="AD306" s="52">
        <f t="shared" ca="1" si="199"/>
        <v>0</v>
      </c>
      <c r="AE306" s="54">
        <f t="shared" ca="1" si="200"/>
        <v>0</v>
      </c>
      <c r="AF306" s="7">
        <f t="shared" ca="1" si="193"/>
        <v>0</v>
      </c>
      <c r="AG306" s="7">
        <f t="shared" ca="1" si="194"/>
        <v>0</v>
      </c>
      <c r="AH306" s="48"/>
      <c r="AI306" s="30"/>
      <c r="AJ306" s="7">
        <f t="shared" ca="1" si="201"/>
        <v>0</v>
      </c>
      <c r="AK306" s="7">
        <f t="shared" ca="1" si="171"/>
        <v>0</v>
      </c>
      <c r="AL306" s="32">
        <f t="shared" ca="1" si="172"/>
        <v>0</v>
      </c>
      <c r="AM306" s="158">
        <f t="shared" ca="1" si="195"/>
        <v>0</v>
      </c>
      <c r="AN306" s="7">
        <f t="shared" ca="1" si="202"/>
        <v>0</v>
      </c>
      <c r="AO306" s="7">
        <f t="shared" ca="1" si="173"/>
        <v>0</v>
      </c>
      <c r="AP306" s="7">
        <f t="shared" ca="1" si="174"/>
        <v>0</v>
      </c>
      <c r="AQ306" s="7">
        <f t="shared" ca="1" si="203"/>
        <v>0</v>
      </c>
      <c r="AR306" s="143">
        <f t="shared" ca="1" si="196"/>
        <v>0</v>
      </c>
      <c r="AS306" s="167">
        <f t="shared" ca="1" si="204"/>
        <v>0</v>
      </c>
    </row>
    <row r="307" spans="1:45">
      <c r="A307" s="35">
        <f t="shared" si="197"/>
        <v>300</v>
      </c>
      <c r="B307" s="25">
        <f t="shared" si="198"/>
        <v>54057</v>
      </c>
      <c r="C307" s="34">
        <f t="shared" ca="1" si="165"/>
        <v>22</v>
      </c>
      <c r="D307" s="26">
        <f t="shared" ca="1" si="164"/>
        <v>72</v>
      </c>
      <c r="E307" s="35">
        <f t="shared" ca="1" si="166"/>
        <v>264</v>
      </c>
      <c r="F307" s="25">
        <f t="shared" ca="1" si="175"/>
        <v>48700</v>
      </c>
      <c r="G307" s="25">
        <f t="shared" ca="1" si="176"/>
        <v>48700</v>
      </c>
      <c r="H307" s="41">
        <f t="shared" ca="1" si="177"/>
        <v>0</v>
      </c>
      <c r="I307" s="41">
        <f t="shared" ca="1" si="178"/>
        <v>0</v>
      </c>
      <c r="J307" s="41">
        <f t="shared" ca="1" si="179"/>
        <v>0</v>
      </c>
      <c r="K307" s="41">
        <f t="shared" ca="1" si="180"/>
        <v>0</v>
      </c>
      <c r="L307" s="169">
        <f t="shared" si="167"/>
        <v>3.3863549408994356</v>
      </c>
      <c r="M307" s="101">
        <f t="shared" si="168"/>
        <v>2048</v>
      </c>
      <c r="N307" s="29">
        <f t="shared" ca="1" si="169"/>
        <v>0</v>
      </c>
      <c r="O307" s="109">
        <f t="shared" ca="1" si="170"/>
        <v>0</v>
      </c>
      <c r="P307" s="7">
        <f t="shared" ca="1" si="181"/>
        <v>0</v>
      </c>
      <c r="Q307" s="7">
        <f t="shared" ca="1" si="182"/>
        <v>0</v>
      </c>
      <c r="R307" s="30"/>
      <c r="S307" s="30"/>
      <c r="T307" s="30">
        <f t="shared" ca="1" si="183"/>
        <v>0</v>
      </c>
      <c r="U307" s="32">
        <f t="shared" ca="1" si="184"/>
        <v>0</v>
      </c>
      <c r="V307" s="32">
        <f t="shared" ca="1" si="185"/>
        <v>0</v>
      </c>
      <c r="W307" s="32">
        <f t="shared" ca="1" si="186"/>
        <v>0</v>
      </c>
      <c r="X307" s="32">
        <f t="shared" ca="1" si="187"/>
        <v>0</v>
      </c>
      <c r="Y307" s="7">
        <f t="shared" ca="1" si="188"/>
        <v>0</v>
      </c>
      <c r="Z307" s="7">
        <f t="shared" ca="1" si="189"/>
        <v>0</v>
      </c>
      <c r="AA307" s="133">
        <f t="shared" ca="1" si="190"/>
        <v>0</v>
      </c>
      <c r="AB307" s="52">
        <f t="shared" ca="1" si="191"/>
        <v>0</v>
      </c>
      <c r="AC307" s="53">
        <f t="shared" ca="1" si="192"/>
        <v>0</v>
      </c>
      <c r="AD307" s="52">
        <f t="shared" ca="1" si="199"/>
        <v>0</v>
      </c>
      <c r="AE307" s="54">
        <f t="shared" ca="1" si="200"/>
        <v>0</v>
      </c>
      <c r="AF307" s="7">
        <f t="shared" ca="1" si="193"/>
        <v>0</v>
      </c>
      <c r="AG307" s="7">
        <f t="shared" ca="1" si="194"/>
        <v>0</v>
      </c>
      <c r="AH307" s="48"/>
      <c r="AI307" s="30"/>
      <c r="AJ307" s="7">
        <f t="shared" ca="1" si="201"/>
        <v>0</v>
      </c>
      <c r="AK307" s="7">
        <f t="shared" ca="1" si="171"/>
        <v>0</v>
      </c>
      <c r="AL307" s="32">
        <f t="shared" ca="1" si="172"/>
        <v>0</v>
      </c>
      <c r="AM307" s="158">
        <f t="shared" ca="1" si="195"/>
        <v>0</v>
      </c>
      <c r="AN307" s="7">
        <f t="shared" ca="1" si="202"/>
        <v>0</v>
      </c>
      <c r="AO307" s="7">
        <f t="shared" ca="1" si="173"/>
        <v>0</v>
      </c>
      <c r="AP307" s="7">
        <f t="shared" ca="1" si="174"/>
        <v>0</v>
      </c>
      <c r="AQ307" s="7">
        <f t="shared" ca="1" si="203"/>
        <v>0</v>
      </c>
      <c r="AR307" s="143">
        <f t="shared" ca="1" si="196"/>
        <v>0</v>
      </c>
      <c r="AS307" s="167">
        <f t="shared" ca="1" si="204"/>
        <v>0</v>
      </c>
    </row>
    <row r="308" spans="1:45">
      <c r="A308" s="35">
        <f t="shared" si="197"/>
        <v>301</v>
      </c>
      <c r="B308" s="25">
        <f t="shared" si="198"/>
        <v>54088</v>
      </c>
      <c r="C308" s="34">
        <f t="shared" ca="1" si="165"/>
        <v>22</v>
      </c>
      <c r="D308" s="26">
        <f t="shared" ca="1" si="164"/>
        <v>72</v>
      </c>
      <c r="E308" s="35">
        <f t="shared" ca="1" si="166"/>
        <v>264</v>
      </c>
      <c r="F308" s="25">
        <f t="shared" ca="1" si="175"/>
        <v>48700</v>
      </c>
      <c r="G308" s="25">
        <f t="shared" ca="1" si="176"/>
        <v>48700</v>
      </c>
      <c r="H308" s="41">
        <f t="shared" ca="1" si="177"/>
        <v>0</v>
      </c>
      <c r="I308" s="41">
        <f t="shared" ca="1" si="178"/>
        <v>0</v>
      </c>
      <c r="J308" s="41">
        <f t="shared" ca="1" si="179"/>
        <v>0</v>
      </c>
      <c r="K308" s="41">
        <f t="shared" ca="1" si="180"/>
        <v>0</v>
      </c>
      <c r="L308" s="169">
        <f t="shared" si="167"/>
        <v>3.4001513701040289</v>
      </c>
      <c r="M308" s="101">
        <f t="shared" si="168"/>
        <v>2048</v>
      </c>
      <c r="N308" s="29">
        <f t="shared" ca="1" si="169"/>
        <v>0</v>
      </c>
      <c r="O308" s="109">
        <f t="shared" ca="1" si="170"/>
        <v>0</v>
      </c>
      <c r="P308" s="7">
        <f t="shared" ca="1" si="181"/>
        <v>0</v>
      </c>
      <c r="Q308" s="7">
        <f t="shared" ca="1" si="182"/>
        <v>0</v>
      </c>
      <c r="R308" s="30"/>
      <c r="S308" s="30"/>
      <c r="T308" s="30">
        <f t="shared" ca="1" si="183"/>
        <v>0</v>
      </c>
      <c r="U308" s="32">
        <f t="shared" ca="1" si="184"/>
        <v>0</v>
      </c>
      <c r="V308" s="32">
        <f t="shared" ca="1" si="185"/>
        <v>0</v>
      </c>
      <c r="W308" s="32">
        <f t="shared" ca="1" si="186"/>
        <v>0</v>
      </c>
      <c r="X308" s="32">
        <f t="shared" ca="1" si="187"/>
        <v>0</v>
      </c>
      <c r="Y308" s="7">
        <f t="shared" ca="1" si="188"/>
        <v>0</v>
      </c>
      <c r="Z308" s="7">
        <f t="shared" ca="1" si="189"/>
        <v>0</v>
      </c>
      <c r="AA308" s="133">
        <f t="shared" ca="1" si="190"/>
        <v>0</v>
      </c>
      <c r="AB308" s="52">
        <f t="shared" ca="1" si="191"/>
        <v>0</v>
      </c>
      <c r="AC308" s="53">
        <f t="shared" ca="1" si="192"/>
        <v>0</v>
      </c>
      <c r="AD308" s="52">
        <f t="shared" ca="1" si="199"/>
        <v>0</v>
      </c>
      <c r="AE308" s="54">
        <f t="shared" ca="1" si="200"/>
        <v>0</v>
      </c>
      <c r="AF308" s="7">
        <f t="shared" ca="1" si="193"/>
        <v>0</v>
      </c>
      <c r="AG308" s="7">
        <f t="shared" ca="1" si="194"/>
        <v>0</v>
      </c>
      <c r="AH308" s="48"/>
      <c r="AI308" s="30"/>
      <c r="AJ308" s="7">
        <f t="shared" ca="1" si="201"/>
        <v>0</v>
      </c>
      <c r="AK308" s="7">
        <f t="shared" ca="1" si="171"/>
        <v>0</v>
      </c>
      <c r="AL308" s="32">
        <f t="shared" ca="1" si="172"/>
        <v>0</v>
      </c>
      <c r="AM308" s="158">
        <f t="shared" ca="1" si="195"/>
        <v>0</v>
      </c>
      <c r="AN308" s="7">
        <f t="shared" ca="1" si="202"/>
        <v>0</v>
      </c>
      <c r="AO308" s="7">
        <f t="shared" ca="1" si="173"/>
        <v>0</v>
      </c>
      <c r="AP308" s="7">
        <f t="shared" ca="1" si="174"/>
        <v>0</v>
      </c>
      <c r="AQ308" s="7">
        <f t="shared" ca="1" si="203"/>
        <v>0</v>
      </c>
      <c r="AR308" s="143">
        <f t="shared" ca="1" si="196"/>
        <v>0</v>
      </c>
      <c r="AS308" s="167">
        <f t="shared" ca="1" si="204"/>
        <v>0</v>
      </c>
    </row>
    <row r="309" spans="1:45">
      <c r="A309" s="35">
        <f t="shared" si="197"/>
        <v>302</v>
      </c>
      <c r="B309" s="25">
        <f t="shared" si="198"/>
        <v>54117</v>
      </c>
      <c r="C309" s="34">
        <f t="shared" ca="1" si="165"/>
        <v>22</v>
      </c>
      <c r="D309" s="26">
        <f t="shared" ca="1" si="164"/>
        <v>72</v>
      </c>
      <c r="E309" s="35">
        <f t="shared" ca="1" si="166"/>
        <v>264</v>
      </c>
      <c r="F309" s="25">
        <f t="shared" ca="1" si="175"/>
        <v>48700</v>
      </c>
      <c r="G309" s="25">
        <f t="shared" ca="1" si="176"/>
        <v>48700</v>
      </c>
      <c r="H309" s="41">
        <f t="shared" ca="1" si="177"/>
        <v>0</v>
      </c>
      <c r="I309" s="41">
        <f t="shared" ca="1" si="178"/>
        <v>0</v>
      </c>
      <c r="J309" s="41">
        <f t="shared" ca="1" si="179"/>
        <v>0</v>
      </c>
      <c r="K309" s="41">
        <f t="shared" ca="1" si="180"/>
        <v>0</v>
      </c>
      <c r="L309" s="169">
        <f t="shared" si="167"/>
        <v>3.4140040076689742</v>
      </c>
      <c r="M309" s="101">
        <f t="shared" si="168"/>
        <v>2048</v>
      </c>
      <c r="N309" s="29">
        <f t="shared" ca="1" si="169"/>
        <v>0</v>
      </c>
      <c r="O309" s="109">
        <f t="shared" ca="1" si="170"/>
        <v>0</v>
      </c>
      <c r="P309" s="7">
        <f t="shared" ca="1" si="181"/>
        <v>0</v>
      </c>
      <c r="Q309" s="7">
        <f t="shared" ca="1" si="182"/>
        <v>0</v>
      </c>
      <c r="R309" s="30"/>
      <c r="S309" s="30"/>
      <c r="T309" s="30">
        <f t="shared" ca="1" si="183"/>
        <v>0</v>
      </c>
      <c r="U309" s="32">
        <f t="shared" ca="1" si="184"/>
        <v>0</v>
      </c>
      <c r="V309" s="32">
        <f t="shared" ca="1" si="185"/>
        <v>0</v>
      </c>
      <c r="W309" s="32">
        <f t="shared" ca="1" si="186"/>
        <v>0</v>
      </c>
      <c r="X309" s="32">
        <f t="shared" ca="1" si="187"/>
        <v>0</v>
      </c>
      <c r="Y309" s="7">
        <f t="shared" ca="1" si="188"/>
        <v>0</v>
      </c>
      <c r="Z309" s="7">
        <f t="shared" ca="1" si="189"/>
        <v>0</v>
      </c>
      <c r="AA309" s="133">
        <f t="shared" ca="1" si="190"/>
        <v>0</v>
      </c>
      <c r="AB309" s="52">
        <f t="shared" ca="1" si="191"/>
        <v>0</v>
      </c>
      <c r="AC309" s="53">
        <f t="shared" ca="1" si="192"/>
        <v>0</v>
      </c>
      <c r="AD309" s="52">
        <f t="shared" ca="1" si="199"/>
        <v>0</v>
      </c>
      <c r="AE309" s="54">
        <f t="shared" ca="1" si="200"/>
        <v>0</v>
      </c>
      <c r="AF309" s="7">
        <f t="shared" ca="1" si="193"/>
        <v>0</v>
      </c>
      <c r="AG309" s="7">
        <f t="shared" ca="1" si="194"/>
        <v>0</v>
      </c>
      <c r="AH309" s="48"/>
      <c r="AI309" s="30"/>
      <c r="AJ309" s="7">
        <f t="shared" ca="1" si="201"/>
        <v>0</v>
      </c>
      <c r="AK309" s="7">
        <f t="shared" ca="1" si="171"/>
        <v>0</v>
      </c>
      <c r="AL309" s="32">
        <f t="shared" ca="1" si="172"/>
        <v>0</v>
      </c>
      <c r="AM309" s="158">
        <f t="shared" ca="1" si="195"/>
        <v>0</v>
      </c>
      <c r="AN309" s="7">
        <f t="shared" ca="1" si="202"/>
        <v>0</v>
      </c>
      <c r="AO309" s="7">
        <f t="shared" ca="1" si="173"/>
        <v>0</v>
      </c>
      <c r="AP309" s="7">
        <f t="shared" ca="1" si="174"/>
        <v>0</v>
      </c>
      <c r="AQ309" s="7">
        <f t="shared" ca="1" si="203"/>
        <v>0</v>
      </c>
      <c r="AR309" s="143">
        <f t="shared" ca="1" si="196"/>
        <v>0</v>
      </c>
      <c r="AS309" s="167">
        <f t="shared" ca="1" si="204"/>
        <v>0</v>
      </c>
    </row>
    <row r="310" spans="1:45">
      <c r="A310" s="35">
        <f t="shared" si="197"/>
        <v>303</v>
      </c>
      <c r="B310" s="25">
        <f t="shared" si="198"/>
        <v>54148</v>
      </c>
      <c r="C310" s="34">
        <f t="shared" ca="1" si="165"/>
        <v>22</v>
      </c>
      <c r="D310" s="26">
        <f t="shared" ca="1" si="164"/>
        <v>72</v>
      </c>
      <c r="E310" s="35">
        <f t="shared" ca="1" si="166"/>
        <v>264</v>
      </c>
      <c r="F310" s="25">
        <f t="shared" ca="1" si="175"/>
        <v>48700</v>
      </c>
      <c r="G310" s="25">
        <f t="shared" ca="1" si="176"/>
        <v>48700</v>
      </c>
      <c r="H310" s="41">
        <f t="shared" ca="1" si="177"/>
        <v>0</v>
      </c>
      <c r="I310" s="41">
        <f t="shared" ca="1" si="178"/>
        <v>0</v>
      </c>
      <c r="J310" s="41">
        <f t="shared" ca="1" si="179"/>
        <v>0</v>
      </c>
      <c r="K310" s="41">
        <f t="shared" ca="1" si="180"/>
        <v>0</v>
      </c>
      <c r="L310" s="169">
        <f t="shared" si="167"/>
        <v>3.4279130825940891</v>
      </c>
      <c r="M310" s="101">
        <f t="shared" si="168"/>
        <v>2048</v>
      </c>
      <c r="N310" s="29">
        <f t="shared" ca="1" si="169"/>
        <v>0</v>
      </c>
      <c r="O310" s="109">
        <f t="shared" ca="1" si="170"/>
        <v>0</v>
      </c>
      <c r="P310" s="7">
        <f t="shared" ca="1" si="181"/>
        <v>0</v>
      </c>
      <c r="Q310" s="7">
        <f t="shared" ca="1" si="182"/>
        <v>0</v>
      </c>
      <c r="R310" s="30"/>
      <c r="S310" s="30"/>
      <c r="T310" s="30">
        <f t="shared" ca="1" si="183"/>
        <v>0</v>
      </c>
      <c r="U310" s="32">
        <f t="shared" ca="1" si="184"/>
        <v>0</v>
      </c>
      <c r="V310" s="32">
        <f t="shared" ca="1" si="185"/>
        <v>0</v>
      </c>
      <c r="W310" s="32">
        <f t="shared" ca="1" si="186"/>
        <v>0</v>
      </c>
      <c r="X310" s="32">
        <f t="shared" ca="1" si="187"/>
        <v>0</v>
      </c>
      <c r="Y310" s="7">
        <f t="shared" ca="1" si="188"/>
        <v>0</v>
      </c>
      <c r="Z310" s="7">
        <f t="shared" ca="1" si="189"/>
        <v>0</v>
      </c>
      <c r="AA310" s="133">
        <f t="shared" ca="1" si="190"/>
        <v>0</v>
      </c>
      <c r="AB310" s="52">
        <f t="shared" ca="1" si="191"/>
        <v>0</v>
      </c>
      <c r="AC310" s="53">
        <f t="shared" ca="1" si="192"/>
        <v>0</v>
      </c>
      <c r="AD310" s="52">
        <f t="shared" ca="1" si="199"/>
        <v>0</v>
      </c>
      <c r="AE310" s="54">
        <f t="shared" ca="1" si="200"/>
        <v>0</v>
      </c>
      <c r="AF310" s="7">
        <f t="shared" ca="1" si="193"/>
        <v>0</v>
      </c>
      <c r="AG310" s="7">
        <f t="shared" ca="1" si="194"/>
        <v>0</v>
      </c>
      <c r="AH310" s="48"/>
      <c r="AI310" s="30"/>
      <c r="AJ310" s="7">
        <f t="shared" ca="1" si="201"/>
        <v>0</v>
      </c>
      <c r="AK310" s="7">
        <f t="shared" ca="1" si="171"/>
        <v>0</v>
      </c>
      <c r="AL310" s="32">
        <f t="shared" ca="1" si="172"/>
        <v>0</v>
      </c>
      <c r="AM310" s="158">
        <f t="shared" ca="1" si="195"/>
        <v>0</v>
      </c>
      <c r="AN310" s="7">
        <f t="shared" ca="1" si="202"/>
        <v>0</v>
      </c>
      <c r="AO310" s="7">
        <f t="shared" ca="1" si="173"/>
        <v>0</v>
      </c>
      <c r="AP310" s="7">
        <f t="shared" ca="1" si="174"/>
        <v>0</v>
      </c>
      <c r="AQ310" s="7">
        <f t="shared" ca="1" si="203"/>
        <v>0</v>
      </c>
      <c r="AR310" s="143">
        <f t="shared" ca="1" si="196"/>
        <v>0</v>
      </c>
      <c r="AS310" s="167">
        <f t="shared" ca="1" si="204"/>
        <v>0</v>
      </c>
    </row>
    <row r="311" spans="1:45">
      <c r="A311" s="35">
        <f t="shared" si="197"/>
        <v>304</v>
      </c>
      <c r="B311" s="25">
        <f t="shared" si="198"/>
        <v>54178</v>
      </c>
      <c r="C311" s="34">
        <f t="shared" ca="1" si="165"/>
        <v>22</v>
      </c>
      <c r="D311" s="26">
        <f t="shared" ca="1" si="164"/>
        <v>72</v>
      </c>
      <c r="E311" s="35">
        <f t="shared" ca="1" si="166"/>
        <v>264</v>
      </c>
      <c r="F311" s="25">
        <f t="shared" ca="1" si="175"/>
        <v>48700</v>
      </c>
      <c r="G311" s="25">
        <f t="shared" ca="1" si="176"/>
        <v>48700</v>
      </c>
      <c r="H311" s="41">
        <f t="shared" ca="1" si="177"/>
        <v>0</v>
      </c>
      <c r="I311" s="41">
        <f t="shared" ca="1" si="178"/>
        <v>0</v>
      </c>
      <c r="J311" s="41">
        <f t="shared" ca="1" si="179"/>
        <v>0</v>
      </c>
      <c r="K311" s="41">
        <f t="shared" ca="1" si="180"/>
        <v>0</v>
      </c>
      <c r="L311" s="169">
        <f t="shared" si="167"/>
        <v>3.4418788248121652</v>
      </c>
      <c r="M311" s="101">
        <f t="shared" si="168"/>
        <v>2049</v>
      </c>
      <c r="N311" s="29">
        <f t="shared" ca="1" si="169"/>
        <v>0</v>
      </c>
      <c r="O311" s="109">
        <f t="shared" ca="1" si="170"/>
        <v>0</v>
      </c>
      <c r="P311" s="7">
        <f t="shared" ca="1" si="181"/>
        <v>0</v>
      </c>
      <c r="Q311" s="7">
        <f t="shared" ca="1" si="182"/>
        <v>0</v>
      </c>
      <c r="R311" s="30"/>
      <c r="S311" s="30"/>
      <c r="T311" s="30">
        <f t="shared" ca="1" si="183"/>
        <v>0</v>
      </c>
      <c r="U311" s="32">
        <f t="shared" ca="1" si="184"/>
        <v>0</v>
      </c>
      <c r="V311" s="32">
        <f t="shared" ca="1" si="185"/>
        <v>0</v>
      </c>
      <c r="W311" s="32">
        <f t="shared" ca="1" si="186"/>
        <v>0</v>
      </c>
      <c r="X311" s="32">
        <f t="shared" ca="1" si="187"/>
        <v>0</v>
      </c>
      <c r="Y311" s="7">
        <f t="shared" ca="1" si="188"/>
        <v>0</v>
      </c>
      <c r="Z311" s="7">
        <f t="shared" ca="1" si="189"/>
        <v>0</v>
      </c>
      <c r="AA311" s="133">
        <f t="shared" ca="1" si="190"/>
        <v>0</v>
      </c>
      <c r="AB311" s="52">
        <f t="shared" ca="1" si="191"/>
        <v>0</v>
      </c>
      <c r="AC311" s="53">
        <f t="shared" ca="1" si="192"/>
        <v>0</v>
      </c>
      <c r="AD311" s="52">
        <f t="shared" ca="1" si="199"/>
        <v>0</v>
      </c>
      <c r="AE311" s="54">
        <f t="shared" ca="1" si="200"/>
        <v>0</v>
      </c>
      <c r="AF311" s="7">
        <f t="shared" ca="1" si="193"/>
        <v>0</v>
      </c>
      <c r="AG311" s="7">
        <f t="shared" ca="1" si="194"/>
        <v>0</v>
      </c>
      <c r="AH311" s="48"/>
      <c r="AI311" s="30"/>
      <c r="AJ311" s="7">
        <f t="shared" ca="1" si="201"/>
        <v>0</v>
      </c>
      <c r="AK311" s="7">
        <f t="shared" ca="1" si="171"/>
        <v>0</v>
      </c>
      <c r="AL311" s="32">
        <f t="shared" ca="1" si="172"/>
        <v>0</v>
      </c>
      <c r="AM311" s="158">
        <f t="shared" ca="1" si="195"/>
        <v>0</v>
      </c>
      <c r="AN311" s="7">
        <f t="shared" ca="1" si="202"/>
        <v>0</v>
      </c>
      <c r="AO311" s="7">
        <f t="shared" ca="1" si="173"/>
        <v>0</v>
      </c>
      <c r="AP311" s="7">
        <f t="shared" ca="1" si="174"/>
        <v>0</v>
      </c>
      <c r="AQ311" s="7">
        <f t="shared" ca="1" si="203"/>
        <v>0</v>
      </c>
      <c r="AR311" s="143">
        <f t="shared" ca="1" si="196"/>
        <v>0</v>
      </c>
      <c r="AS311" s="167">
        <f t="shared" ca="1" si="204"/>
        <v>0</v>
      </c>
    </row>
    <row r="312" spans="1:45">
      <c r="A312" s="35">
        <f t="shared" si="197"/>
        <v>305</v>
      </c>
      <c r="B312" s="25">
        <f t="shared" si="198"/>
        <v>54209</v>
      </c>
      <c r="C312" s="34">
        <f t="shared" ca="1" si="165"/>
        <v>22</v>
      </c>
      <c r="D312" s="26">
        <f t="shared" ref="D312:D375" ca="1" si="205">Age+C312</f>
        <v>72</v>
      </c>
      <c r="E312" s="35">
        <f t="shared" ca="1" si="166"/>
        <v>264</v>
      </c>
      <c r="F312" s="25">
        <f t="shared" ca="1" si="175"/>
        <v>48700</v>
      </c>
      <c r="G312" s="25">
        <f t="shared" ca="1" si="176"/>
        <v>48700</v>
      </c>
      <c r="H312" s="41">
        <f t="shared" ca="1" si="177"/>
        <v>0</v>
      </c>
      <c r="I312" s="41">
        <f t="shared" ca="1" si="178"/>
        <v>0</v>
      </c>
      <c r="J312" s="41">
        <f t="shared" ca="1" si="179"/>
        <v>0</v>
      </c>
      <c r="K312" s="41">
        <f t="shared" ca="1" si="180"/>
        <v>0</v>
      </c>
      <c r="L312" s="169">
        <f t="shared" si="167"/>
        <v>3.4559014651927682</v>
      </c>
      <c r="M312" s="101">
        <f t="shared" si="168"/>
        <v>2049</v>
      </c>
      <c r="N312" s="29">
        <f t="shared" ca="1" si="169"/>
        <v>0</v>
      </c>
      <c r="O312" s="109">
        <f t="shared" ca="1" si="170"/>
        <v>0</v>
      </c>
      <c r="P312" s="7">
        <f t="shared" ca="1" si="181"/>
        <v>0</v>
      </c>
      <c r="Q312" s="7">
        <f t="shared" ca="1" si="182"/>
        <v>0</v>
      </c>
      <c r="R312" s="30"/>
      <c r="S312" s="30"/>
      <c r="T312" s="30">
        <f t="shared" ca="1" si="183"/>
        <v>0</v>
      </c>
      <c r="U312" s="32">
        <f t="shared" ca="1" si="184"/>
        <v>0</v>
      </c>
      <c r="V312" s="32">
        <f t="shared" ca="1" si="185"/>
        <v>0</v>
      </c>
      <c r="W312" s="32">
        <f t="shared" ca="1" si="186"/>
        <v>0</v>
      </c>
      <c r="X312" s="32">
        <f t="shared" ca="1" si="187"/>
        <v>0</v>
      </c>
      <c r="Y312" s="7">
        <f t="shared" ca="1" si="188"/>
        <v>0</v>
      </c>
      <c r="Z312" s="7">
        <f t="shared" ca="1" si="189"/>
        <v>0</v>
      </c>
      <c r="AA312" s="133">
        <f t="shared" ca="1" si="190"/>
        <v>0</v>
      </c>
      <c r="AB312" s="52">
        <f t="shared" ca="1" si="191"/>
        <v>0</v>
      </c>
      <c r="AC312" s="53">
        <f t="shared" ca="1" si="192"/>
        <v>0</v>
      </c>
      <c r="AD312" s="52">
        <f t="shared" ca="1" si="199"/>
        <v>0</v>
      </c>
      <c r="AE312" s="54">
        <f t="shared" ca="1" si="200"/>
        <v>0</v>
      </c>
      <c r="AF312" s="7">
        <f t="shared" ca="1" si="193"/>
        <v>0</v>
      </c>
      <c r="AG312" s="7">
        <f t="shared" ca="1" si="194"/>
        <v>0</v>
      </c>
      <c r="AH312" s="48"/>
      <c r="AI312" s="30"/>
      <c r="AJ312" s="7">
        <f t="shared" ca="1" si="201"/>
        <v>0</v>
      </c>
      <c r="AK312" s="7">
        <f t="shared" ca="1" si="171"/>
        <v>0</v>
      </c>
      <c r="AL312" s="32">
        <f t="shared" ca="1" si="172"/>
        <v>0</v>
      </c>
      <c r="AM312" s="158">
        <f t="shared" ca="1" si="195"/>
        <v>0</v>
      </c>
      <c r="AN312" s="7">
        <f t="shared" ca="1" si="202"/>
        <v>0</v>
      </c>
      <c r="AO312" s="7">
        <f t="shared" ca="1" si="173"/>
        <v>0</v>
      </c>
      <c r="AP312" s="7">
        <f t="shared" ca="1" si="174"/>
        <v>0</v>
      </c>
      <c r="AQ312" s="7">
        <f t="shared" ca="1" si="203"/>
        <v>0</v>
      </c>
      <c r="AR312" s="143">
        <f t="shared" ca="1" si="196"/>
        <v>0</v>
      </c>
      <c r="AS312" s="167">
        <f t="shared" ca="1" si="204"/>
        <v>0</v>
      </c>
    </row>
    <row r="313" spans="1:45">
      <c r="A313" s="35">
        <f t="shared" si="197"/>
        <v>306</v>
      </c>
      <c r="B313" s="25">
        <f t="shared" si="198"/>
        <v>54239</v>
      </c>
      <c r="C313" s="34">
        <f t="shared" ca="1" si="165"/>
        <v>22</v>
      </c>
      <c r="D313" s="26">
        <f t="shared" ca="1" si="205"/>
        <v>72</v>
      </c>
      <c r="E313" s="35">
        <f t="shared" ca="1" si="166"/>
        <v>264</v>
      </c>
      <c r="F313" s="25">
        <f t="shared" ca="1" si="175"/>
        <v>48700</v>
      </c>
      <c r="G313" s="25">
        <f t="shared" ca="1" si="176"/>
        <v>48700</v>
      </c>
      <c r="H313" s="41">
        <f t="shared" ca="1" si="177"/>
        <v>0</v>
      </c>
      <c r="I313" s="41">
        <f t="shared" ca="1" si="178"/>
        <v>0</v>
      </c>
      <c r="J313" s="41">
        <f t="shared" ca="1" si="179"/>
        <v>0</v>
      </c>
      <c r="K313" s="41">
        <f t="shared" ca="1" si="180"/>
        <v>0</v>
      </c>
      <c r="L313" s="169">
        <f t="shared" si="167"/>
        <v>3.4699812355460553</v>
      </c>
      <c r="M313" s="101">
        <f t="shared" si="168"/>
        <v>2049</v>
      </c>
      <c r="N313" s="29">
        <f t="shared" ca="1" si="169"/>
        <v>0</v>
      </c>
      <c r="O313" s="109">
        <f t="shared" ca="1" si="170"/>
        <v>0</v>
      </c>
      <c r="P313" s="7">
        <f t="shared" ca="1" si="181"/>
        <v>0</v>
      </c>
      <c r="Q313" s="7">
        <f t="shared" ca="1" si="182"/>
        <v>0</v>
      </c>
      <c r="R313" s="30"/>
      <c r="S313" s="30"/>
      <c r="T313" s="30">
        <f t="shared" ca="1" si="183"/>
        <v>0</v>
      </c>
      <c r="U313" s="32">
        <f t="shared" ca="1" si="184"/>
        <v>0</v>
      </c>
      <c r="V313" s="32">
        <f t="shared" ca="1" si="185"/>
        <v>0</v>
      </c>
      <c r="W313" s="32">
        <f t="shared" ca="1" si="186"/>
        <v>0</v>
      </c>
      <c r="X313" s="32">
        <f t="shared" ca="1" si="187"/>
        <v>0</v>
      </c>
      <c r="Y313" s="7">
        <f t="shared" ca="1" si="188"/>
        <v>0</v>
      </c>
      <c r="Z313" s="7">
        <f t="shared" ca="1" si="189"/>
        <v>0</v>
      </c>
      <c r="AA313" s="133">
        <f t="shared" ca="1" si="190"/>
        <v>0</v>
      </c>
      <c r="AB313" s="52">
        <f t="shared" ca="1" si="191"/>
        <v>0</v>
      </c>
      <c r="AC313" s="53">
        <f t="shared" ca="1" si="192"/>
        <v>0</v>
      </c>
      <c r="AD313" s="52">
        <f t="shared" ca="1" si="199"/>
        <v>0</v>
      </c>
      <c r="AE313" s="54">
        <f t="shared" ca="1" si="200"/>
        <v>0</v>
      </c>
      <c r="AF313" s="7">
        <f t="shared" ca="1" si="193"/>
        <v>0</v>
      </c>
      <c r="AG313" s="7">
        <f t="shared" ca="1" si="194"/>
        <v>0</v>
      </c>
      <c r="AH313" s="48"/>
      <c r="AI313" s="30"/>
      <c r="AJ313" s="7">
        <f t="shared" ca="1" si="201"/>
        <v>0</v>
      </c>
      <c r="AK313" s="7">
        <f t="shared" ca="1" si="171"/>
        <v>0</v>
      </c>
      <c r="AL313" s="32">
        <f t="shared" ca="1" si="172"/>
        <v>0</v>
      </c>
      <c r="AM313" s="158">
        <f t="shared" ca="1" si="195"/>
        <v>0</v>
      </c>
      <c r="AN313" s="7">
        <f t="shared" ca="1" si="202"/>
        <v>0</v>
      </c>
      <c r="AO313" s="7">
        <f t="shared" ca="1" si="173"/>
        <v>0</v>
      </c>
      <c r="AP313" s="7">
        <f t="shared" ca="1" si="174"/>
        <v>0</v>
      </c>
      <c r="AQ313" s="7">
        <f t="shared" ca="1" si="203"/>
        <v>0</v>
      </c>
      <c r="AR313" s="143">
        <f t="shared" ca="1" si="196"/>
        <v>0</v>
      </c>
      <c r="AS313" s="167">
        <f t="shared" ca="1" si="204"/>
        <v>0</v>
      </c>
    </row>
    <row r="314" spans="1:45">
      <c r="A314" s="35">
        <f t="shared" si="197"/>
        <v>307</v>
      </c>
      <c r="B314" s="25">
        <f t="shared" si="198"/>
        <v>54270</v>
      </c>
      <c r="C314" s="34">
        <f t="shared" ca="1" si="165"/>
        <v>22</v>
      </c>
      <c r="D314" s="26">
        <f t="shared" ca="1" si="205"/>
        <v>72</v>
      </c>
      <c r="E314" s="35">
        <f t="shared" ca="1" si="166"/>
        <v>264</v>
      </c>
      <c r="F314" s="25">
        <f t="shared" ca="1" si="175"/>
        <v>48700</v>
      </c>
      <c r="G314" s="25">
        <f t="shared" ca="1" si="176"/>
        <v>48700</v>
      </c>
      <c r="H314" s="41">
        <f t="shared" ca="1" si="177"/>
        <v>0</v>
      </c>
      <c r="I314" s="41">
        <f t="shared" ca="1" si="178"/>
        <v>0</v>
      </c>
      <c r="J314" s="41">
        <f t="shared" ca="1" si="179"/>
        <v>0</v>
      </c>
      <c r="K314" s="41">
        <f t="shared" ca="1" si="180"/>
        <v>0</v>
      </c>
      <c r="L314" s="169">
        <f t="shared" si="167"/>
        <v>3.4841183686266071</v>
      </c>
      <c r="M314" s="101">
        <f t="shared" si="168"/>
        <v>2049</v>
      </c>
      <c r="N314" s="29">
        <f t="shared" ca="1" si="169"/>
        <v>0</v>
      </c>
      <c r="O314" s="109">
        <f t="shared" ca="1" si="170"/>
        <v>0</v>
      </c>
      <c r="P314" s="7">
        <f t="shared" ca="1" si="181"/>
        <v>0</v>
      </c>
      <c r="Q314" s="7">
        <f t="shared" ca="1" si="182"/>
        <v>0</v>
      </c>
      <c r="R314" s="30"/>
      <c r="S314" s="30"/>
      <c r="T314" s="30">
        <f t="shared" ca="1" si="183"/>
        <v>0</v>
      </c>
      <c r="U314" s="32">
        <f t="shared" ca="1" si="184"/>
        <v>0</v>
      </c>
      <c r="V314" s="32">
        <f t="shared" ca="1" si="185"/>
        <v>0</v>
      </c>
      <c r="W314" s="32">
        <f t="shared" ca="1" si="186"/>
        <v>0</v>
      </c>
      <c r="X314" s="32">
        <f t="shared" ca="1" si="187"/>
        <v>0</v>
      </c>
      <c r="Y314" s="7">
        <f t="shared" ca="1" si="188"/>
        <v>0</v>
      </c>
      <c r="Z314" s="7">
        <f t="shared" ca="1" si="189"/>
        <v>0</v>
      </c>
      <c r="AA314" s="133">
        <f t="shared" ca="1" si="190"/>
        <v>0</v>
      </c>
      <c r="AB314" s="52">
        <f t="shared" ca="1" si="191"/>
        <v>0</v>
      </c>
      <c r="AC314" s="53">
        <f t="shared" ca="1" si="192"/>
        <v>0</v>
      </c>
      <c r="AD314" s="52">
        <f t="shared" ca="1" si="199"/>
        <v>0</v>
      </c>
      <c r="AE314" s="54">
        <f t="shared" ca="1" si="200"/>
        <v>0</v>
      </c>
      <c r="AF314" s="7">
        <f t="shared" ca="1" si="193"/>
        <v>0</v>
      </c>
      <c r="AG314" s="7">
        <f t="shared" ca="1" si="194"/>
        <v>0</v>
      </c>
      <c r="AH314" s="48"/>
      <c r="AI314" s="30"/>
      <c r="AJ314" s="7">
        <f t="shared" ca="1" si="201"/>
        <v>0</v>
      </c>
      <c r="AK314" s="7">
        <f t="shared" ca="1" si="171"/>
        <v>0</v>
      </c>
      <c r="AL314" s="32">
        <f t="shared" ca="1" si="172"/>
        <v>0</v>
      </c>
      <c r="AM314" s="158">
        <f t="shared" ca="1" si="195"/>
        <v>0</v>
      </c>
      <c r="AN314" s="7">
        <f t="shared" ca="1" si="202"/>
        <v>0</v>
      </c>
      <c r="AO314" s="7">
        <f t="shared" ca="1" si="173"/>
        <v>0</v>
      </c>
      <c r="AP314" s="7">
        <f t="shared" ca="1" si="174"/>
        <v>0</v>
      </c>
      <c r="AQ314" s="7">
        <f t="shared" ca="1" si="203"/>
        <v>0</v>
      </c>
      <c r="AR314" s="143">
        <f t="shared" ca="1" si="196"/>
        <v>0</v>
      </c>
      <c r="AS314" s="167">
        <f t="shared" ca="1" si="204"/>
        <v>0</v>
      </c>
    </row>
    <row r="315" spans="1:45">
      <c r="A315" s="35">
        <f t="shared" si="197"/>
        <v>308</v>
      </c>
      <c r="B315" s="25">
        <f t="shared" si="198"/>
        <v>54301</v>
      </c>
      <c r="C315" s="34">
        <f t="shared" ca="1" si="165"/>
        <v>22</v>
      </c>
      <c r="D315" s="26">
        <f t="shared" ca="1" si="205"/>
        <v>72</v>
      </c>
      <c r="E315" s="35">
        <f t="shared" ca="1" si="166"/>
        <v>264</v>
      </c>
      <c r="F315" s="25">
        <f t="shared" ca="1" si="175"/>
        <v>48700</v>
      </c>
      <c r="G315" s="25">
        <f t="shared" ca="1" si="176"/>
        <v>48700</v>
      </c>
      <c r="H315" s="41">
        <f t="shared" ca="1" si="177"/>
        <v>0</v>
      </c>
      <c r="I315" s="41">
        <f t="shared" ca="1" si="178"/>
        <v>0</v>
      </c>
      <c r="J315" s="41">
        <f t="shared" ca="1" si="179"/>
        <v>0</v>
      </c>
      <c r="K315" s="41">
        <f t="shared" ca="1" si="180"/>
        <v>0</v>
      </c>
      <c r="L315" s="169">
        <f t="shared" si="167"/>
        <v>3.4983130981372748</v>
      </c>
      <c r="M315" s="101">
        <f t="shared" si="168"/>
        <v>2049</v>
      </c>
      <c r="N315" s="29">
        <f t="shared" ca="1" si="169"/>
        <v>0</v>
      </c>
      <c r="O315" s="109">
        <f t="shared" ca="1" si="170"/>
        <v>0</v>
      </c>
      <c r="P315" s="7">
        <f t="shared" ca="1" si="181"/>
        <v>0</v>
      </c>
      <c r="Q315" s="7">
        <f t="shared" ca="1" si="182"/>
        <v>0</v>
      </c>
      <c r="R315" s="30"/>
      <c r="S315" s="30"/>
      <c r="T315" s="30">
        <f t="shared" ca="1" si="183"/>
        <v>0</v>
      </c>
      <c r="U315" s="32">
        <f t="shared" ca="1" si="184"/>
        <v>0</v>
      </c>
      <c r="V315" s="32">
        <f t="shared" ca="1" si="185"/>
        <v>0</v>
      </c>
      <c r="W315" s="32">
        <f t="shared" ca="1" si="186"/>
        <v>0</v>
      </c>
      <c r="X315" s="32">
        <f t="shared" ca="1" si="187"/>
        <v>0</v>
      </c>
      <c r="Y315" s="7">
        <f t="shared" ca="1" si="188"/>
        <v>0</v>
      </c>
      <c r="Z315" s="7">
        <f t="shared" ca="1" si="189"/>
        <v>0</v>
      </c>
      <c r="AA315" s="133">
        <f t="shared" ca="1" si="190"/>
        <v>0</v>
      </c>
      <c r="AB315" s="52">
        <f t="shared" ca="1" si="191"/>
        <v>0</v>
      </c>
      <c r="AC315" s="53">
        <f t="shared" ca="1" si="192"/>
        <v>0</v>
      </c>
      <c r="AD315" s="52">
        <f t="shared" ca="1" si="199"/>
        <v>0</v>
      </c>
      <c r="AE315" s="54">
        <f t="shared" ca="1" si="200"/>
        <v>0</v>
      </c>
      <c r="AF315" s="7">
        <f t="shared" ca="1" si="193"/>
        <v>0</v>
      </c>
      <c r="AG315" s="7">
        <f t="shared" ca="1" si="194"/>
        <v>0</v>
      </c>
      <c r="AH315" s="48"/>
      <c r="AI315" s="30"/>
      <c r="AJ315" s="7">
        <f t="shared" ca="1" si="201"/>
        <v>0</v>
      </c>
      <c r="AK315" s="7">
        <f t="shared" ca="1" si="171"/>
        <v>0</v>
      </c>
      <c r="AL315" s="32">
        <f t="shared" ca="1" si="172"/>
        <v>0</v>
      </c>
      <c r="AM315" s="158">
        <f t="shared" ca="1" si="195"/>
        <v>0</v>
      </c>
      <c r="AN315" s="7">
        <f t="shared" ca="1" si="202"/>
        <v>0</v>
      </c>
      <c r="AO315" s="7">
        <f t="shared" ca="1" si="173"/>
        <v>0</v>
      </c>
      <c r="AP315" s="7">
        <f t="shared" ca="1" si="174"/>
        <v>0</v>
      </c>
      <c r="AQ315" s="7">
        <f t="shared" ca="1" si="203"/>
        <v>0</v>
      </c>
      <c r="AR315" s="143">
        <f t="shared" ca="1" si="196"/>
        <v>0</v>
      </c>
      <c r="AS315" s="167">
        <f t="shared" ca="1" si="204"/>
        <v>0</v>
      </c>
    </row>
    <row r="316" spans="1:45">
      <c r="A316" s="35">
        <f t="shared" si="197"/>
        <v>309</v>
      </c>
      <c r="B316" s="25">
        <f t="shared" si="198"/>
        <v>54331</v>
      </c>
      <c r="C316" s="34">
        <f t="shared" ca="1" si="165"/>
        <v>22</v>
      </c>
      <c r="D316" s="26">
        <f t="shared" ca="1" si="205"/>
        <v>72</v>
      </c>
      <c r="E316" s="35">
        <f t="shared" ca="1" si="166"/>
        <v>264</v>
      </c>
      <c r="F316" s="25">
        <f t="shared" ca="1" si="175"/>
        <v>48700</v>
      </c>
      <c r="G316" s="25">
        <f t="shared" ca="1" si="176"/>
        <v>48700</v>
      </c>
      <c r="H316" s="41">
        <f t="shared" ca="1" si="177"/>
        <v>0</v>
      </c>
      <c r="I316" s="41">
        <f t="shared" ca="1" si="178"/>
        <v>0</v>
      </c>
      <c r="J316" s="41">
        <f t="shared" ca="1" si="179"/>
        <v>0</v>
      </c>
      <c r="K316" s="41">
        <f t="shared" ca="1" si="180"/>
        <v>0</v>
      </c>
      <c r="L316" s="169">
        <f t="shared" si="167"/>
        <v>3.5125656587330445</v>
      </c>
      <c r="M316" s="101">
        <f t="shared" si="168"/>
        <v>2049</v>
      </c>
      <c r="N316" s="29">
        <f t="shared" ca="1" si="169"/>
        <v>0</v>
      </c>
      <c r="O316" s="109">
        <f t="shared" ca="1" si="170"/>
        <v>0</v>
      </c>
      <c r="P316" s="7">
        <f t="shared" ca="1" si="181"/>
        <v>0</v>
      </c>
      <c r="Q316" s="7">
        <f t="shared" ca="1" si="182"/>
        <v>0</v>
      </c>
      <c r="R316" s="30"/>
      <c r="S316" s="30"/>
      <c r="T316" s="30">
        <f t="shared" ca="1" si="183"/>
        <v>0</v>
      </c>
      <c r="U316" s="32">
        <f t="shared" ca="1" si="184"/>
        <v>0</v>
      </c>
      <c r="V316" s="32">
        <f t="shared" ca="1" si="185"/>
        <v>0</v>
      </c>
      <c r="W316" s="32">
        <f t="shared" ca="1" si="186"/>
        <v>0</v>
      </c>
      <c r="X316" s="32">
        <f t="shared" ca="1" si="187"/>
        <v>0</v>
      </c>
      <c r="Y316" s="7">
        <f t="shared" ca="1" si="188"/>
        <v>0</v>
      </c>
      <c r="Z316" s="7">
        <f t="shared" ca="1" si="189"/>
        <v>0</v>
      </c>
      <c r="AA316" s="133">
        <f t="shared" ca="1" si="190"/>
        <v>0</v>
      </c>
      <c r="AB316" s="52">
        <f t="shared" ca="1" si="191"/>
        <v>0</v>
      </c>
      <c r="AC316" s="53">
        <f t="shared" ca="1" si="192"/>
        <v>0</v>
      </c>
      <c r="AD316" s="52">
        <f t="shared" ca="1" si="199"/>
        <v>0</v>
      </c>
      <c r="AE316" s="54">
        <f t="shared" ca="1" si="200"/>
        <v>0</v>
      </c>
      <c r="AF316" s="7">
        <f t="shared" ca="1" si="193"/>
        <v>0</v>
      </c>
      <c r="AG316" s="7">
        <f t="shared" ca="1" si="194"/>
        <v>0</v>
      </c>
      <c r="AH316" s="48"/>
      <c r="AI316" s="30"/>
      <c r="AJ316" s="7">
        <f t="shared" ca="1" si="201"/>
        <v>0</v>
      </c>
      <c r="AK316" s="7">
        <f t="shared" ca="1" si="171"/>
        <v>0</v>
      </c>
      <c r="AL316" s="32">
        <f t="shared" ca="1" si="172"/>
        <v>0</v>
      </c>
      <c r="AM316" s="158">
        <f t="shared" ca="1" si="195"/>
        <v>0</v>
      </c>
      <c r="AN316" s="7">
        <f t="shared" ca="1" si="202"/>
        <v>0</v>
      </c>
      <c r="AO316" s="7">
        <f t="shared" ca="1" si="173"/>
        <v>0</v>
      </c>
      <c r="AP316" s="7">
        <f t="shared" ca="1" si="174"/>
        <v>0</v>
      </c>
      <c r="AQ316" s="7">
        <f t="shared" ca="1" si="203"/>
        <v>0</v>
      </c>
      <c r="AR316" s="143">
        <f t="shared" ca="1" si="196"/>
        <v>0</v>
      </c>
      <c r="AS316" s="167">
        <f t="shared" ca="1" si="204"/>
        <v>0</v>
      </c>
    </row>
    <row r="317" spans="1:45">
      <c r="A317" s="35">
        <f t="shared" si="197"/>
        <v>310</v>
      </c>
      <c r="B317" s="25">
        <f t="shared" si="198"/>
        <v>54362</v>
      </c>
      <c r="C317" s="34">
        <f t="shared" ca="1" si="165"/>
        <v>22</v>
      </c>
      <c r="D317" s="26">
        <f t="shared" ca="1" si="205"/>
        <v>72</v>
      </c>
      <c r="E317" s="35">
        <f t="shared" ca="1" si="166"/>
        <v>264</v>
      </c>
      <c r="F317" s="25">
        <f t="shared" ca="1" si="175"/>
        <v>48700</v>
      </c>
      <c r="G317" s="25">
        <f t="shared" ca="1" si="176"/>
        <v>48700</v>
      </c>
      <c r="H317" s="41">
        <f t="shared" ca="1" si="177"/>
        <v>0</v>
      </c>
      <c r="I317" s="41">
        <f t="shared" ca="1" si="178"/>
        <v>0</v>
      </c>
      <c r="J317" s="41">
        <f t="shared" ca="1" si="179"/>
        <v>0</v>
      </c>
      <c r="K317" s="41">
        <f t="shared" ca="1" si="180"/>
        <v>0</v>
      </c>
      <c r="L317" s="169">
        <f t="shared" si="167"/>
        <v>3.5268762860249154</v>
      </c>
      <c r="M317" s="101">
        <f t="shared" si="168"/>
        <v>2049</v>
      </c>
      <c r="N317" s="29">
        <f t="shared" ca="1" si="169"/>
        <v>0</v>
      </c>
      <c r="O317" s="109">
        <f t="shared" ca="1" si="170"/>
        <v>0</v>
      </c>
      <c r="P317" s="7">
        <f t="shared" ca="1" si="181"/>
        <v>0</v>
      </c>
      <c r="Q317" s="7">
        <f t="shared" ca="1" si="182"/>
        <v>0</v>
      </c>
      <c r="R317" s="30"/>
      <c r="S317" s="30"/>
      <c r="T317" s="30">
        <f t="shared" ca="1" si="183"/>
        <v>0</v>
      </c>
      <c r="U317" s="32">
        <f t="shared" ca="1" si="184"/>
        <v>0</v>
      </c>
      <c r="V317" s="32">
        <f t="shared" ca="1" si="185"/>
        <v>0</v>
      </c>
      <c r="W317" s="32">
        <f t="shared" ca="1" si="186"/>
        <v>0</v>
      </c>
      <c r="X317" s="32">
        <f t="shared" ca="1" si="187"/>
        <v>0</v>
      </c>
      <c r="Y317" s="7">
        <f t="shared" ca="1" si="188"/>
        <v>0</v>
      </c>
      <c r="Z317" s="7">
        <f t="shared" ca="1" si="189"/>
        <v>0</v>
      </c>
      <c r="AA317" s="133">
        <f t="shared" ca="1" si="190"/>
        <v>0</v>
      </c>
      <c r="AB317" s="52">
        <f t="shared" ca="1" si="191"/>
        <v>0</v>
      </c>
      <c r="AC317" s="53">
        <f t="shared" ca="1" si="192"/>
        <v>0</v>
      </c>
      <c r="AD317" s="52">
        <f t="shared" ca="1" si="199"/>
        <v>0</v>
      </c>
      <c r="AE317" s="54">
        <f t="shared" ca="1" si="200"/>
        <v>0</v>
      </c>
      <c r="AF317" s="7">
        <f t="shared" ca="1" si="193"/>
        <v>0</v>
      </c>
      <c r="AG317" s="7">
        <f t="shared" ca="1" si="194"/>
        <v>0</v>
      </c>
      <c r="AH317" s="48"/>
      <c r="AI317" s="30"/>
      <c r="AJ317" s="7">
        <f t="shared" ca="1" si="201"/>
        <v>0</v>
      </c>
      <c r="AK317" s="7">
        <f t="shared" ca="1" si="171"/>
        <v>0</v>
      </c>
      <c r="AL317" s="32">
        <f t="shared" ca="1" si="172"/>
        <v>0</v>
      </c>
      <c r="AM317" s="158">
        <f t="shared" ca="1" si="195"/>
        <v>0</v>
      </c>
      <c r="AN317" s="7">
        <f t="shared" ca="1" si="202"/>
        <v>0</v>
      </c>
      <c r="AO317" s="7">
        <f t="shared" ca="1" si="173"/>
        <v>0</v>
      </c>
      <c r="AP317" s="7">
        <f t="shared" ca="1" si="174"/>
        <v>0</v>
      </c>
      <c r="AQ317" s="7">
        <f t="shared" ca="1" si="203"/>
        <v>0</v>
      </c>
      <c r="AR317" s="143">
        <f t="shared" ca="1" si="196"/>
        <v>0</v>
      </c>
      <c r="AS317" s="167">
        <f t="shared" ca="1" si="204"/>
        <v>0</v>
      </c>
    </row>
    <row r="318" spans="1:45">
      <c r="A318" s="35">
        <f t="shared" si="197"/>
        <v>311</v>
      </c>
      <c r="B318" s="25">
        <f t="shared" si="198"/>
        <v>54392</v>
      </c>
      <c r="C318" s="34">
        <f t="shared" ca="1" si="165"/>
        <v>22</v>
      </c>
      <c r="D318" s="26">
        <f t="shared" ca="1" si="205"/>
        <v>72</v>
      </c>
      <c r="E318" s="35">
        <f t="shared" ca="1" si="166"/>
        <v>264</v>
      </c>
      <c r="F318" s="25">
        <f t="shared" ca="1" si="175"/>
        <v>48700</v>
      </c>
      <c r="G318" s="25">
        <f t="shared" ca="1" si="176"/>
        <v>48700</v>
      </c>
      <c r="H318" s="41">
        <f t="shared" ca="1" si="177"/>
        <v>0</v>
      </c>
      <c r="I318" s="41">
        <f t="shared" ca="1" si="178"/>
        <v>0</v>
      </c>
      <c r="J318" s="41">
        <f t="shared" ca="1" si="179"/>
        <v>0</v>
      </c>
      <c r="K318" s="41">
        <f t="shared" ca="1" si="180"/>
        <v>0</v>
      </c>
      <c r="L318" s="169">
        <f t="shared" si="167"/>
        <v>3.5412452165837949</v>
      </c>
      <c r="M318" s="101">
        <f t="shared" si="168"/>
        <v>2049</v>
      </c>
      <c r="N318" s="29">
        <f t="shared" ca="1" si="169"/>
        <v>0</v>
      </c>
      <c r="O318" s="109">
        <f t="shared" ca="1" si="170"/>
        <v>0</v>
      </c>
      <c r="P318" s="7">
        <f t="shared" ca="1" si="181"/>
        <v>0</v>
      </c>
      <c r="Q318" s="7">
        <f t="shared" ca="1" si="182"/>
        <v>0</v>
      </c>
      <c r="R318" s="30"/>
      <c r="S318" s="30"/>
      <c r="T318" s="30">
        <f t="shared" ca="1" si="183"/>
        <v>0</v>
      </c>
      <c r="U318" s="32">
        <f t="shared" ca="1" si="184"/>
        <v>0</v>
      </c>
      <c r="V318" s="32">
        <f t="shared" ca="1" si="185"/>
        <v>0</v>
      </c>
      <c r="W318" s="32">
        <f t="shared" ca="1" si="186"/>
        <v>0</v>
      </c>
      <c r="X318" s="32">
        <f t="shared" ca="1" si="187"/>
        <v>0</v>
      </c>
      <c r="Y318" s="7">
        <f t="shared" ca="1" si="188"/>
        <v>0</v>
      </c>
      <c r="Z318" s="7">
        <f t="shared" ca="1" si="189"/>
        <v>0</v>
      </c>
      <c r="AA318" s="133">
        <f t="shared" ca="1" si="190"/>
        <v>0</v>
      </c>
      <c r="AB318" s="52">
        <f t="shared" ca="1" si="191"/>
        <v>0</v>
      </c>
      <c r="AC318" s="53">
        <f t="shared" ca="1" si="192"/>
        <v>0</v>
      </c>
      <c r="AD318" s="52">
        <f t="shared" ca="1" si="199"/>
        <v>0</v>
      </c>
      <c r="AE318" s="54">
        <f t="shared" ca="1" si="200"/>
        <v>0</v>
      </c>
      <c r="AF318" s="7">
        <f t="shared" ca="1" si="193"/>
        <v>0</v>
      </c>
      <c r="AG318" s="7">
        <f t="shared" ca="1" si="194"/>
        <v>0</v>
      </c>
      <c r="AH318" s="48"/>
      <c r="AI318" s="30"/>
      <c r="AJ318" s="7">
        <f t="shared" ca="1" si="201"/>
        <v>0</v>
      </c>
      <c r="AK318" s="7">
        <f t="shared" ca="1" si="171"/>
        <v>0</v>
      </c>
      <c r="AL318" s="32">
        <f t="shared" ca="1" si="172"/>
        <v>0</v>
      </c>
      <c r="AM318" s="158">
        <f t="shared" ca="1" si="195"/>
        <v>0</v>
      </c>
      <c r="AN318" s="7">
        <f t="shared" ca="1" si="202"/>
        <v>0</v>
      </c>
      <c r="AO318" s="7">
        <f t="shared" ca="1" si="173"/>
        <v>0</v>
      </c>
      <c r="AP318" s="7">
        <f t="shared" ca="1" si="174"/>
        <v>0</v>
      </c>
      <c r="AQ318" s="7">
        <f t="shared" ca="1" si="203"/>
        <v>0</v>
      </c>
      <c r="AR318" s="143">
        <f t="shared" ca="1" si="196"/>
        <v>0</v>
      </c>
      <c r="AS318" s="167">
        <f t="shared" ca="1" si="204"/>
        <v>0</v>
      </c>
    </row>
    <row r="319" spans="1:45">
      <c r="A319" s="35">
        <f t="shared" si="197"/>
        <v>312</v>
      </c>
      <c r="B319" s="25">
        <f t="shared" si="198"/>
        <v>54423</v>
      </c>
      <c r="C319" s="34">
        <f t="shared" ca="1" si="165"/>
        <v>22</v>
      </c>
      <c r="D319" s="26">
        <f t="shared" ca="1" si="205"/>
        <v>72</v>
      </c>
      <c r="E319" s="35">
        <f t="shared" ca="1" si="166"/>
        <v>264</v>
      </c>
      <c r="F319" s="25">
        <f t="shared" ca="1" si="175"/>
        <v>48700</v>
      </c>
      <c r="G319" s="25">
        <f t="shared" ca="1" si="176"/>
        <v>48700</v>
      </c>
      <c r="H319" s="41">
        <f t="shared" ca="1" si="177"/>
        <v>0</v>
      </c>
      <c r="I319" s="41">
        <f t="shared" ca="1" si="178"/>
        <v>0</v>
      </c>
      <c r="J319" s="41">
        <f t="shared" ca="1" si="179"/>
        <v>0</v>
      </c>
      <c r="K319" s="41">
        <f t="shared" ca="1" si="180"/>
        <v>0</v>
      </c>
      <c r="L319" s="169">
        <f t="shared" si="167"/>
        <v>3.5556726879444098</v>
      </c>
      <c r="M319" s="101">
        <f t="shared" si="168"/>
        <v>2049</v>
      </c>
      <c r="N319" s="29">
        <f t="shared" ca="1" si="169"/>
        <v>0</v>
      </c>
      <c r="O319" s="109">
        <f t="shared" ca="1" si="170"/>
        <v>0</v>
      </c>
      <c r="P319" s="7">
        <f t="shared" ca="1" si="181"/>
        <v>0</v>
      </c>
      <c r="Q319" s="7">
        <f t="shared" ca="1" si="182"/>
        <v>0</v>
      </c>
      <c r="R319" s="30"/>
      <c r="S319" s="30"/>
      <c r="T319" s="30">
        <f t="shared" ca="1" si="183"/>
        <v>0</v>
      </c>
      <c r="U319" s="32">
        <f t="shared" ca="1" si="184"/>
        <v>0</v>
      </c>
      <c r="V319" s="32">
        <f t="shared" ca="1" si="185"/>
        <v>0</v>
      </c>
      <c r="W319" s="32">
        <f t="shared" ca="1" si="186"/>
        <v>0</v>
      </c>
      <c r="X319" s="32">
        <f t="shared" ca="1" si="187"/>
        <v>0</v>
      </c>
      <c r="Y319" s="7">
        <f t="shared" ca="1" si="188"/>
        <v>0</v>
      </c>
      <c r="Z319" s="7">
        <f t="shared" ca="1" si="189"/>
        <v>0</v>
      </c>
      <c r="AA319" s="133">
        <f t="shared" ca="1" si="190"/>
        <v>0</v>
      </c>
      <c r="AB319" s="52">
        <f t="shared" ca="1" si="191"/>
        <v>0</v>
      </c>
      <c r="AC319" s="53">
        <f t="shared" ca="1" si="192"/>
        <v>0</v>
      </c>
      <c r="AD319" s="52">
        <f t="shared" ca="1" si="199"/>
        <v>0</v>
      </c>
      <c r="AE319" s="54">
        <f t="shared" ca="1" si="200"/>
        <v>0</v>
      </c>
      <c r="AF319" s="7">
        <f t="shared" ca="1" si="193"/>
        <v>0</v>
      </c>
      <c r="AG319" s="7">
        <f t="shared" ca="1" si="194"/>
        <v>0</v>
      </c>
      <c r="AH319" s="48"/>
      <c r="AI319" s="30"/>
      <c r="AJ319" s="7">
        <f t="shared" ca="1" si="201"/>
        <v>0</v>
      </c>
      <c r="AK319" s="7">
        <f t="shared" ca="1" si="171"/>
        <v>0</v>
      </c>
      <c r="AL319" s="32">
        <f t="shared" ca="1" si="172"/>
        <v>0</v>
      </c>
      <c r="AM319" s="158">
        <f t="shared" ca="1" si="195"/>
        <v>0</v>
      </c>
      <c r="AN319" s="7">
        <f t="shared" ca="1" si="202"/>
        <v>0</v>
      </c>
      <c r="AO319" s="7">
        <f t="shared" ca="1" si="173"/>
        <v>0</v>
      </c>
      <c r="AP319" s="7">
        <f t="shared" ca="1" si="174"/>
        <v>0</v>
      </c>
      <c r="AQ319" s="7">
        <f t="shared" ca="1" si="203"/>
        <v>0</v>
      </c>
      <c r="AR319" s="143">
        <f t="shared" ca="1" si="196"/>
        <v>0</v>
      </c>
      <c r="AS319" s="167">
        <f t="shared" ca="1" si="204"/>
        <v>0</v>
      </c>
    </row>
    <row r="320" spans="1:45">
      <c r="A320" s="35">
        <f t="shared" si="197"/>
        <v>313</v>
      </c>
      <c r="B320" s="25">
        <f t="shared" si="198"/>
        <v>54454</v>
      </c>
      <c r="C320" s="34">
        <f t="shared" ca="1" si="165"/>
        <v>22</v>
      </c>
      <c r="D320" s="26">
        <f t="shared" ca="1" si="205"/>
        <v>72</v>
      </c>
      <c r="E320" s="35">
        <f t="shared" ca="1" si="166"/>
        <v>264</v>
      </c>
      <c r="F320" s="25">
        <f t="shared" ca="1" si="175"/>
        <v>48700</v>
      </c>
      <c r="G320" s="25">
        <f t="shared" ca="1" si="176"/>
        <v>48700</v>
      </c>
      <c r="H320" s="41">
        <f t="shared" ca="1" si="177"/>
        <v>0</v>
      </c>
      <c r="I320" s="41">
        <f t="shared" ca="1" si="178"/>
        <v>0</v>
      </c>
      <c r="J320" s="41">
        <f t="shared" ca="1" si="179"/>
        <v>0</v>
      </c>
      <c r="K320" s="41">
        <f t="shared" ca="1" si="180"/>
        <v>0</v>
      </c>
      <c r="L320" s="169">
        <f t="shared" si="167"/>
        <v>3.5701589386092332</v>
      </c>
      <c r="M320" s="101">
        <f t="shared" si="168"/>
        <v>2049</v>
      </c>
      <c r="N320" s="29">
        <f t="shared" ca="1" si="169"/>
        <v>0</v>
      </c>
      <c r="O320" s="109">
        <f t="shared" ca="1" si="170"/>
        <v>0</v>
      </c>
      <c r="P320" s="7">
        <f t="shared" ca="1" si="181"/>
        <v>0</v>
      </c>
      <c r="Q320" s="7">
        <f t="shared" ca="1" si="182"/>
        <v>0</v>
      </c>
      <c r="R320" s="30"/>
      <c r="S320" s="30"/>
      <c r="T320" s="30">
        <f t="shared" ca="1" si="183"/>
        <v>0</v>
      </c>
      <c r="U320" s="32">
        <f t="shared" ca="1" si="184"/>
        <v>0</v>
      </c>
      <c r="V320" s="32">
        <f t="shared" ca="1" si="185"/>
        <v>0</v>
      </c>
      <c r="W320" s="32">
        <f t="shared" ca="1" si="186"/>
        <v>0</v>
      </c>
      <c r="X320" s="32">
        <f t="shared" ca="1" si="187"/>
        <v>0</v>
      </c>
      <c r="Y320" s="7">
        <f t="shared" ca="1" si="188"/>
        <v>0</v>
      </c>
      <c r="Z320" s="7">
        <f t="shared" ca="1" si="189"/>
        <v>0</v>
      </c>
      <c r="AA320" s="133">
        <f t="shared" ca="1" si="190"/>
        <v>0</v>
      </c>
      <c r="AB320" s="52">
        <f t="shared" ca="1" si="191"/>
        <v>0</v>
      </c>
      <c r="AC320" s="53">
        <f t="shared" ca="1" si="192"/>
        <v>0</v>
      </c>
      <c r="AD320" s="52">
        <f t="shared" ca="1" si="199"/>
        <v>0</v>
      </c>
      <c r="AE320" s="54">
        <f t="shared" ca="1" si="200"/>
        <v>0</v>
      </c>
      <c r="AF320" s="7">
        <f t="shared" ca="1" si="193"/>
        <v>0</v>
      </c>
      <c r="AG320" s="7">
        <f t="shared" ca="1" si="194"/>
        <v>0</v>
      </c>
      <c r="AH320" s="48"/>
      <c r="AI320" s="30"/>
      <c r="AJ320" s="7">
        <f t="shared" ca="1" si="201"/>
        <v>0</v>
      </c>
      <c r="AK320" s="7">
        <f t="shared" ca="1" si="171"/>
        <v>0</v>
      </c>
      <c r="AL320" s="32">
        <f t="shared" ca="1" si="172"/>
        <v>0</v>
      </c>
      <c r="AM320" s="158">
        <f t="shared" ca="1" si="195"/>
        <v>0</v>
      </c>
      <c r="AN320" s="7">
        <f t="shared" ca="1" si="202"/>
        <v>0</v>
      </c>
      <c r="AO320" s="7">
        <f t="shared" ca="1" si="173"/>
        <v>0</v>
      </c>
      <c r="AP320" s="7">
        <f t="shared" ca="1" si="174"/>
        <v>0</v>
      </c>
      <c r="AQ320" s="7">
        <f t="shared" ca="1" si="203"/>
        <v>0</v>
      </c>
      <c r="AR320" s="143">
        <f t="shared" ca="1" si="196"/>
        <v>0</v>
      </c>
      <c r="AS320" s="167">
        <f t="shared" ca="1" si="204"/>
        <v>0</v>
      </c>
    </row>
    <row r="321" spans="1:45">
      <c r="A321" s="35">
        <f t="shared" si="197"/>
        <v>314</v>
      </c>
      <c r="B321" s="25">
        <f t="shared" si="198"/>
        <v>54482</v>
      </c>
      <c r="C321" s="34">
        <f t="shared" ca="1" si="165"/>
        <v>22</v>
      </c>
      <c r="D321" s="26">
        <f t="shared" ca="1" si="205"/>
        <v>72</v>
      </c>
      <c r="E321" s="35">
        <f t="shared" ca="1" si="166"/>
        <v>264</v>
      </c>
      <c r="F321" s="25">
        <f t="shared" ca="1" si="175"/>
        <v>48700</v>
      </c>
      <c r="G321" s="25">
        <f t="shared" ca="1" si="176"/>
        <v>48700</v>
      </c>
      <c r="H321" s="41">
        <f t="shared" ca="1" si="177"/>
        <v>0</v>
      </c>
      <c r="I321" s="41">
        <f t="shared" ca="1" si="178"/>
        <v>0</v>
      </c>
      <c r="J321" s="41">
        <f t="shared" ca="1" si="179"/>
        <v>0</v>
      </c>
      <c r="K321" s="41">
        <f t="shared" ca="1" si="180"/>
        <v>0</v>
      </c>
      <c r="L321" s="169">
        <f t="shared" si="167"/>
        <v>3.5847042080524258</v>
      </c>
      <c r="M321" s="101">
        <f t="shared" si="168"/>
        <v>2049</v>
      </c>
      <c r="N321" s="29">
        <f t="shared" ca="1" si="169"/>
        <v>0</v>
      </c>
      <c r="O321" s="109">
        <f t="shared" ca="1" si="170"/>
        <v>0</v>
      </c>
      <c r="P321" s="7">
        <f t="shared" ca="1" si="181"/>
        <v>0</v>
      </c>
      <c r="Q321" s="7">
        <f t="shared" ca="1" si="182"/>
        <v>0</v>
      </c>
      <c r="R321" s="30"/>
      <c r="S321" s="30"/>
      <c r="T321" s="30">
        <f t="shared" ca="1" si="183"/>
        <v>0</v>
      </c>
      <c r="U321" s="32">
        <f t="shared" ca="1" si="184"/>
        <v>0</v>
      </c>
      <c r="V321" s="32">
        <f t="shared" ca="1" si="185"/>
        <v>0</v>
      </c>
      <c r="W321" s="32">
        <f t="shared" ca="1" si="186"/>
        <v>0</v>
      </c>
      <c r="X321" s="32">
        <f t="shared" ca="1" si="187"/>
        <v>0</v>
      </c>
      <c r="Y321" s="7">
        <f t="shared" ca="1" si="188"/>
        <v>0</v>
      </c>
      <c r="Z321" s="7">
        <f t="shared" ca="1" si="189"/>
        <v>0</v>
      </c>
      <c r="AA321" s="133">
        <f t="shared" ca="1" si="190"/>
        <v>0</v>
      </c>
      <c r="AB321" s="52">
        <f t="shared" ca="1" si="191"/>
        <v>0</v>
      </c>
      <c r="AC321" s="53">
        <f t="shared" ca="1" si="192"/>
        <v>0</v>
      </c>
      <c r="AD321" s="52">
        <f t="shared" ca="1" si="199"/>
        <v>0</v>
      </c>
      <c r="AE321" s="54">
        <f t="shared" ca="1" si="200"/>
        <v>0</v>
      </c>
      <c r="AF321" s="7">
        <f t="shared" ca="1" si="193"/>
        <v>0</v>
      </c>
      <c r="AG321" s="7">
        <f t="shared" ca="1" si="194"/>
        <v>0</v>
      </c>
      <c r="AH321" s="48"/>
      <c r="AI321" s="30"/>
      <c r="AJ321" s="7">
        <f t="shared" ca="1" si="201"/>
        <v>0</v>
      </c>
      <c r="AK321" s="7">
        <f t="shared" ca="1" si="171"/>
        <v>0</v>
      </c>
      <c r="AL321" s="32">
        <f t="shared" ca="1" si="172"/>
        <v>0</v>
      </c>
      <c r="AM321" s="158">
        <f t="shared" ca="1" si="195"/>
        <v>0</v>
      </c>
      <c r="AN321" s="7">
        <f t="shared" ca="1" si="202"/>
        <v>0</v>
      </c>
      <c r="AO321" s="7">
        <f t="shared" ca="1" si="173"/>
        <v>0</v>
      </c>
      <c r="AP321" s="7">
        <f t="shared" ca="1" si="174"/>
        <v>0</v>
      </c>
      <c r="AQ321" s="7">
        <f t="shared" ca="1" si="203"/>
        <v>0</v>
      </c>
      <c r="AR321" s="143">
        <f t="shared" ca="1" si="196"/>
        <v>0</v>
      </c>
      <c r="AS321" s="167">
        <f t="shared" ca="1" si="204"/>
        <v>0</v>
      </c>
    </row>
    <row r="322" spans="1:45">
      <c r="A322" s="35">
        <f t="shared" si="197"/>
        <v>315</v>
      </c>
      <c r="B322" s="25">
        <f t="shared" si="198"/>
        <v>54513</v>
      </c>
      <c r="C322" s="34">
        <f t="shared" ca="1" si="165"/>
        <v>22</v>
      </c>
      <c r="D322" s="26">
        <f t="shared" ca="1" si="205"/>
        <v>72</v>
      </c>
      <c r="E322" s="35">
        <f t="shared" ca="1" si="166"/>
        <v>264</v>
      </c>
      <c r="F322" s="25">
        <f t="shared" ca="1" si="175"/>
        <v>48700</v>
      </c>
      <c r="G322" s="25">
        <f t="shared" ca="1" si="176"/>
        <v>48700</v>
      </c>
      <c r="H322" s="41">
        <f t="shared" ca="1" si="177"/>
        <v>0</v>
      </c>
      <c r="I322" s="41">
        <f t="shared" ca="1" si="178"/>
        <v>0</v>
      </c>
      <c r="J322" s="41">
        <f t="shared" ca="1" si="179"/>
        <v>0</v>
      </c>
      <c r="K322" s="41">
        <f t="shared" ca="1" si="180"/>
        <v>0</v>
      </c>
      <c r="L322" s="169">
        <f t="shared" si="167"/>
        <v>3.5993087367237964</v>
      </c>
      <c r="M322" s="101">
        <f t="shared" si="168"/>
        <v>2049</v>
      </c>
      <c r="N322" s="29">
        <f t="shared" ca="1" si="169"/>
        <v>0</v>
      </c>
      <c r="O322" s="109">
        <f t="shared" ca="1" si="170"/>
        <v>0</v>
      </c>
      <c r="P322" s="7">
        <f t="shared" ca="1" si="181"/>
        <v>0</v>
      </c>
      <c r="Q322" s="7">
        <f t="shared" ca="1" si="182"/>
        <v>0</v>
      </c>
      <c r="R322" s="30"/>
      <c r="S322" s="30"/>
      <c r="T322" s="30">
        <f t="shared" ca="1" si="183"/>
        <v>0</v>
      </c>
      <c r="U322" s="32">
        <f t="shared" ca="1" si="184"/>
        <v>0</v>
      </c>
      <c r="V322" s="32">
        <f t="shared" ca="1" si="185"/>
        <v>0</v>
      </c>
      <c r="W322" s="32">
        <f t="shared" ca="1" si="186"/>
        <v>0</v>
      </c>
      <c r="X322" s="32">
        <f t="shared" ca="1" si="187"/>
        <v>0</v>
      </c>
      <c r="Y322" s="7">
        <f t="shared" ca="1" si="188"/>
        <v>0</v>
      </c>
      <c r="Z322" s="7">
        <f t="shared" ca="1" si="189"/>
        <v>0</v>
      </c>
      <c r="AA322" s="133">
        <f t="shared" ca="1" si="190"/>
        <v>0</v>
      </c>
      <c r="AB322" s="52">
        <f t="shared" ca="1" si="191"/>
        <v>0</v>
      </c>
      <c r="AC322" s="53">
        <f t="shared" ca="1" si="192"/>
        <v>0</v>
      </c>
      <c r="AD322" s="52">
        <f t="shared" ca="1" si="199"/>
        <v>0</v>
      </c>
      <c r="AE322" s="54">
        <f t="shared" ca="1" si="200"/>
        <v>0</v>
      </c>
      <c r="AF322" s="7">
        <f t="shared" ca="1" si="193"/>
        <v>0</v>
      </c>
      <c r="AG322" s="7">
        <f t="shared" ca="1" si="194"/>
        <v>0</v>
      </c>
      <c r="AH322" s="48"/>
      <c r="AI322" s="30"/>
      <c r="AJ322" s="7">
        <f t="shared" ca="1" si="201"/>
        <v>0</v>
      </c>
      <c r="AK322" s="7">
        <f t="shared" ca="1" si="171"/>
        <v>0</v>
      </c>
      <c r="AL322" s="32">
        <f t="shared" ca="1" si="172"/>
        <v>0</v>
      </c>
      <c r="AM322" s="158">
        <f t="shared" ca="1" si="195"/>
        <v>0</v>
      </c>
      <c r="AN322" s="7">
        <f t="shared" ca="1" si="202"/>
        <v>0</v>
      </c>
      <c r="AO322" s="7">
        <f t="shared" ca="1" si="173"/>
        <v>0</v>
      </c>
      <c r="AP322" s="7">
        <f t="shared" ca="1" si="174"/>
        <v>0</v>
      </c>
      <c r="AQ322" s="7">
        <f t="shared" ca="1" si="203"/>
        <v>0</v>
      </c>
      <c r="AR322" s="143">
        <f t="shared" ca="1" si="196"/>
        <v>0</v>
      </c>
      <c r="AS322" s="167">
        <f t="shared" ca="1" si="204"/>
        <v>0</v>
      </c>
    </row>
    <row r="323" spans="1:45">
      <c r="A323" s="35">
        <f t="shared" si="197"/>
        <v>316</v>
      </c>
      <c r="B323" s="25">
        <f t="shared" si="198"/>
        <v>54543</v>
      </c>
      <c r="C323" s="34">
        <f t="shared" ca="1" si="165"/>
        <v>22</v>
      </c>
      <c r="D323" s="26">
        <f t="shared" ca="1" si="205"/>
        <v>72</v>
      </c>
      <c r="E323" s="35">
        <f t="shared" ca="1" si="166"/>
        <v>264</v>
      </c>
      <c r="F323" s="25">
        <f t="shared" ca="1" si="175"/>
        <v>48700</v>
      </c>
      <c r="G323" s="25">
        <f t="shared" ca="1" si="176"/>
        <v>48700</v>
      </c>
      <c r="H323" s="41">
        <f t="shared" ca="1" si="177"/>
        <v>0</v>
      </c>
      <c r="I323" s="41">
        <f t="shared" ca="1" si="178"/>
        <v>0</v>
      </c>
      <c r="J323" s="41">
        <f t="shared" ca="1" si="179"/>
        <v>0</v>
      </c>
      <c r="K323" s="41">
        <f t="shared" ca="1" si="180"/>
        <v>0</v>
      </c>
      <c r="L323" s="169">
        <f t="shared" si="167"/>
        <v>3.6139727660527763</v>
      </c>
      <c r="M323" s="101">
        <f t="shared" si="168"/>
        <v>2050</v>
      </c>
      <c r="N323" s="29">
        <f t="shared" ca="1" si="169"/>
        <v>0</v>
      </c>
      <c r="O323" s="109">
        <f t="shared" ca="1" si="170"/>
        <v>0</v>
      </c>
      <c r="P323" s="7">
        <f t="shared" ca="1" si="181"/>
        <v>0</v>
      </c>
      <c r="Q323" s="7">
        <f t="shared" ca="1" si="182"/>
        <v>0</v>
      </c>
      <c r="R323" s="30"/>
      <c r="S323" s="30"/>
      <c r="T323" s="30">
        <f t="shared" ca="1" si="183"/>
        <v>0</v>
      </c>
      <c r="U323" s="32">
        <f t="shared" ca="1" si="184"/>
        <v>0</v>
      </c>
      <c r="V323" s="32">
        <f t="shared" ca="1" si="185"/>
        <v>0</v>
      </c>
      <c r="W323" s="32">
        <f t="shared" ca="1" si="186"/>
        <v>0</v>
      </c>
      <c r="X323" s="32">
        <f t="shared" ca="1" si="187"/>
        <v>0</v>
      </c>
      <c r="Y323" s="7">
        <f t="shared" ca="1" si="188"/>
        <v>0</v>
      </c>
      <c r="Z323" s="7">
        <f t="shared" ca="1" si="189"/>
        <v>0</v>
      </c>
      <c r="AA323" s="133">
        <f t="shared" ca="1" si="190"/>
        <v>0</v>
      </c>
      <c r="AB323" s="52">
        <f t="shared" ca="1" si="191"/>
        <v>0</v>
      </c>
      <c r="AC323" s="53">
        <f t="shared" ca="1" si="192"/>
        <v>0</v>
      </c>
      <c r="AD323" s="52">
        <f t="shared" ca="1" si="199"/>
        <v>0</v>
      </c>
      <c r="AE323" s="54">
        <f t="shared" ca="1" si="200"/>
        <v>0</v>
      </c>
      <c r="AF323" s="7">
        <f t="shared" ca="1" si="193"/>
        <v>0</v>
      </c>
      <c r="AG323" s="7">
        <f t="shared" ca="1" si="194"/>
        <v>0</v>
      </c>
      <c r="AH323" s="48"/>
      <c r="AI323" s="30"/>
      <c r="AJ323" s="7">
        <f t="shared" ca="1" si="201"/>
        <v>0</v>
      </c>
      <c r="AK323" s="7">
        <f t="shared" ca="1" si="171"/>
        <v>0</v>
      </c>
      <c r="AL323" s="32">
        <f t="shared" ca="1" si="172"/>
        <v>0</v>
      </c>
      <c r="AM323" s="158">
        <f t="shared" ca="1" si="195"/>
        <v>0</v>
      </c>
      <c r="AN323" s="7">
        <f t="shared" ca="1" si="202"/>
        <v>0</v>
      </c>
      <c r="AO323" s="7">
        <f t="shared" ca="1" si="173"/>
        <v>0</v>
      </c>
      <c r="AP323" s="7">
        <f t="shared" ca="1" si="174"/>
        <v>0</v>
      </c>
      <c r="AQ323" s="7">
        <f t="shared" ca="1" si="203"/>
        <v>0</v>
      </c>
      <c r="AR323" s="143">
        <f t="shared" ca="1" si="196"/>
        <v>0</v>
      </c>
      <c r="AS323" s="167">
        <f t="shared" ca="1" si="204"/>
        <v>0</v>
      </c>
    </row>
    <row r="324" spans="1:45">
      <c r="A324" s="35">
        <f t="shared" si="197"/>
        <v>317</v>
      </c>
      <c r="B324" s="25">
        <f t="shared" si="198"/>
        <v>54574</v>
      </c>
      <c r="C324" s="34">
        <f t="shared" ca="1" si="165"/>
        <v>22</v>
      </c>
      <c r="D324" s="26">
        <f t="shared" ca="1" si="205"/>
        <v>72</v>
      </c>
      <c r="E324" s="35">
        <f t="shared" ca="1" si="166"/>
        <v>264</v>
      </c>
      <c r="F324" s="25">
        <f t="shared" ca="1" si="175"/>
        <v>48700</v>
      </c>
      <c r="G324" s="25">
        <f t="shared" ca="1" si="176"/>
        <v>48700</v>
      </c>
      <c r="H324" s="41">
        <f t="shared" ca="1" si="177"/>
        <v>0</v>
      </c>
      <c r="I324" s="41">
        <f t="shared" ca="1" si="178"/>
        <v>0</v>
      </c>
      <c r="J324" s="41">
        <f t="shared" ca="1" si="179"/>
        <v>0</v>
      </c>
      <c r="K324" s="41">
        <f t="shared" ca="1" si="180"/>
        <v>0</v>
      </c>
      <c r="L324" s="169">
        <f t="shared" si="167"/>
        <v>3.6286965384524095</v>
      </c>
      <c r="M324" s="101">
        <f t="shared" si="168"/>
        <v>2050</v>
      </c>
      <c r="N324" s="29">
        <f t="shared" ca="1" si="169"/>
        <v>0</v>
      </c>
      <c r="O324" s="109">
        <f t="shared" ca="1" si="170"/>
        <v>0</v>
      </c>
      <c r="P324" s="7">
        <f t="shared" ca="1" si="181"/>
        <v>0</v>
      </c>
      <c r="Q324" s="7">
        <f t="shared" ca="1" si="182"/>
        <v>0</v>
      </c>
      <c r="R324" s="30"/>
      <c r="S324" s="30"/>
      <c r="T324" s="30">
        <f t="shared" ca="1" si="183"/>
        <v>0</v>
      </c>
      <c r="U324" s="32">
        <f t="shared" ca="1" si="184"/>
        <v>0</v>
      </c>
      <c r="V324" s="32">
        <f t="shared" ca="1" si="185"/>
        <v>0</v>
      </c>
      <c r="W324" s="32">
        <f t="shared" ca="1" si="186"/>
        <v>0</v>
      </c>
      <c r="X324" s="32">
        <f t="shared" ca="1" si="187"/>
        <v>0</v>
      </c>
      <c r="Y324" s="7">
        <f t="shared" ca="1" si="188"/>
        <v>0</v>
      </c>
      <c r="Z324" s="7">
        <f t="shared" ca="1" si="189"/>
        <v>0</v>
      </c>
      <c r="AA324" s="133">
        <f t="shared" ca="1" si="190"/>
        <v>0</v>
      </c>
      <c r="AB324" s="52">
        <f t="shared" ca="1" si="191"/>
        <v>0</v>
      </c>
      <c r="AC324" s="53">
        <f t="shared" ca="1" si="192"/>
        <v>0</v>
      </c>
      <c r="AD324" s="52">
        <f t="shared" ca="1" si="199"/>
        <v>0</v>
      </c>
      <c r="AE324" s="54">
        <f t="shared" ca="1" si="200"/>
        <v>0</v>
      </c>
      <c r="AF324" s="7">
        <f t="shared" ca="1" si="193"/>
        <v>0</v>
      </c>
      <c r="AG324" s="7">
        <f t="shared" ca="1" si="194"/>
        <v>0</v>
      </c>
      <c r="AH324" s="48"/>
      <c r="AI324" s="30"/>
      <c r="AJ324" s="7">
        <f t="shared" ca="1" si="201"/>
        <v>0</v>
      </c>
      <c r="AK324" s="7">
        <f t="shared" ca="1" si="171"/>
        <v>0</v>
      </c>
      <c r="AL324" s="32">
        <f t="shared" ca="1" si="172"/>
        <v>0</v>
      </c>
      <c r="AM324" s="158">
        <f t="shared" ca="1" si="195"/>
        <v>0</v>
      </c>
      <c r="AN324" s="7">
        <f t="shared" ca="1" si="202"/>
        <v>0</v>
      </c>
      <c r="AO324" s="7">
        <f t="shared" ca="1" si="173"/>
        <v>0</v>
      </c>
      <c r="AP324" s="7">
        <f t="shared" ca="1" si="174"/>
        <v>0</v>
      </c>
      <c r="AQ324" s="7">
        <f t="shared" ca="1" si="203"/>
        <v>0</v>
      </c>
      <c r="AR324" s="143">
        <f t="shared" ca="1" si="196"/>
        <v>0</v>
      </c>
      <c r="AS324" s="167">
        <f t="shared" ca="1" si="204"/>
        <v>0</v>
      </c>
    </row>
    <row r="325" spans="1:45">
      <c r="A325" s="35">
        <f t="shared" si="197"/>
        <v>318</v>
      </c>
      <c r="B325" s="25">
        <f t="shared" si="198"/>
        <v>54604</v>
      </c>
      <c r="C325" s="34">
        <f t="shared" ca="1" si="165"/>
        <v>22</v>
      </c>
      <c r="D325" s="26">
        <f t="shared" ca="1" si="205"/>
        <v>72</v>
      </c>
      <c r="E325" s="35">
        <f t="shared" ca="1" si="166"/>
        <v>264</v>
      </c>
      <c r="F325" s="25">
        <f t="shared" ca="1" si="175"/>
        <v>48700</v>
      </c>
      <c r="G325" s="25">
        <f t="shared" ca="1" si="176"/>
        <v>48700</v>
      </c>
      <c r="H325" s="41">
        <f t="shared" ca="1" si="177"/>
        <v>0</v>
      </c>
      <c r="I325" s="41">
        <f t="shared" ca="1" si="178"/>
        <v>0</v>
      </c>
      <c r="J325" s="41">
        <f t="shared" ca="1" si="179"/>
        <v>0</v>
      </c>
      <c r="K325" s="41">
        <f t="shared" ca="1" si="180"/>
        <v>0</v>
      </c>
      <c r="L325" s="169">
        <f t="shared" si="167"/>
        <v>3.6434802973233609</v>
      </c>
      <c r="M325" s="101">
        <f t="shared" si="168"/>
        <v>2050</v>
      </c>
      <c r="N325" s="29">
        <f t="shared" ca="1" si="169"/>
        <v>0</v>
      </c>
      <c r="O325" s="109">
        <f t="shared" ca="1" si="170"/>
        <v>0</v>
      </c>
      <c r="P325" s="7">
        <f t="shared" ca="1" si="181"/>
        <v>0</v>
      </c>
      <c r="Q325" s="7">
        <f t="shared" ca="1" si="182"/>
        <v>0</v>
      </c>
      <c r="R325" s="30"/>
      <c r="S325" s="30"/>
      <c r="T325" s="30">
        <f t="shared" ca="1" si="183"/>
        <v>0</v>
      </c>
      <c r="U325" s="32">
        <f t="shared" ca="1" si="184"/>
        <v>0</v>
      </c>
      <c r="V325" s="32">
        <f t="shared" ca="1" si="185"/>
        <v>0</v>
      </c>
      <c r="W325" s="32">
        <f t="shared" ca="1" si="186"/>
        <v>0</v>
      </c>
      <c r="X325" s="32">
        <f t="shared" ca="1" si="187"/>
        <v>0</v>
      </c>
      <c r="Y325" s="7">
        <f t="shared" ca="1" si="188"/>
        <v>0</v>
      </c>
      <c r="Z325" s="7">
        <f t="shared" ca="1" si="189"/>
        <v>0</v>
      </c>
      <c r="AA325" s="133">
        <f t="shared" ca="1" si="190"/>
        <v>0</v>
      </c>
      <c r="AB325" s="52">
        <f t="shared" ca="1" si="191"/>
        <v>0</v>
      </c>
      <c r="AC325" s="53">
        <f t="shared" ca="1" si="192"/>
        <v>0</v>
      </c>
      <c r="AD325" s="52">
        <f t="shared" ca="1" si="199"/>
        <v>0</v>
      </c>
      <c r="AE325" s="54">
        <f t="shared" ca="1" si="200"/>
        <v>0</v>
      </c>
      <c r="AF325" s="7">
        <f t="shared" ca="1" si="193"/>
        <v>0</v>
      </c>
      <c r="AG325" s="7">
        <f t="shared" ca="1" si="194"/>
        <v>0</v>
      </c>
      <c r="AH325" s="48"/>
      <c r="AI325" s="30"/>
      <c r="AJ325" s="7">
        <f t="shared" ca="1" si="201"/>
        <v>0</v>
      </c>
      <c r="AK325" s="7">
        <f t="shared" ca="1" si="171"/>
        <v>0</v>
      </c>
      <c r="AL325" s="32">
        <f t="shared" ca="1" si="172"/>
        <v>0</v>
      </c>
      <c r="AM325" s="158">
        <f t="shared" ca="1" si="195"/>
        <v>0</v>
      </c>
      <c r="AN325" s="7">
        <f t="shared" ca="1" si="202"/>
        <v>0</v>
      </c>
      <c r="AO325" s="7">
        <f t="shared" ca="1" si="173"/>
        <v>0</v>
      </c>
      <c r="AP325" s="7">
        <f t="shared" ca="1" si="174"/>
        <v>0</v>
      </c>
      <c r="AQ325" s="7">
        <f t="shared" ca="1" si="203"/>
        <v>0</v>
      </c>
      <c r="AR325" s="143">
        <f t="shared" ca="1" si="196"/>
        <v>0</v>
      </c>
      <c r="AS325" s="167">
        <f t="shared" ca="1" si="204"/>
        <v>0</v>
      </c>
    </row>
    <row r="326" spans="1:45">
      <c r="A326" s="35">
        <f t="shared" si="197"/>
        <v>319</v>
      </c>
      <c r="B326" s="25">
        <f t="shared" si="198"/>
        <v>54635</v>
      </c>
      <c r="C326" s="34">
        <f t="shared" ca="1" si="165"/>
        <v>22</v>
      </c>
      <c r="D326" s="26">
        <f t="shared" ca="1" si="205"/>
        <v>72</v>
      </c>
      <c r="E326" s="35">
        <f t="shared" ca="1" si="166"/>
        <v>264</v>
      </c>
      <c r="F326" s="25">
        <f t="shared" ca="1" si="175"/>
        <v>48700</v>
      </c>
      <c r="G326" s="25">
        <f t="shared" ca="1" si="176"/>
        <v>48700</v>
      </c>
      <c r="H326" s="41">
        <f t="shared" ca="1" si="177"/>
        <v>0</v>
      </c>
      <c r="I326" s="41">
        <f t="shared" ca="1" si="178"/>
        <v>0</v>
      </c>
      <c r="J326" s="41">
        <f t="shared" ca="1" si="179"/>
        <v>0</v>
      </c>
      <c r="K326" s="41">
        <f t="shared" ca="1" si="180"/>
        <v>0</v>
      </c>
      <c r="L326" s="169">
        <f t="shared" si="167"/>
        <v>3.65832428705794</v>
      </c>
      <c r="M326" s="101">
        <f t="shared" si="168"/>
        <v>2050</v>
      </c>
      <c r="N326" s="29">
        <f t="shared" ca="1" si="169"/>
        <v>0</v>
      </c>
      <c r="O326" s="109">
        <f t="shared" ca="1" si="170"/>
        <v>0</v>
      </c>
      <c r="P326" s="7">
        <f t="shared" ca="1" si="181"/>
        <v>0</v>
      </c>
      <c r="Q326" s="7">
        <f t="shared" ca="1" si="182"/>
        <v>0</v>
      </c>
      <c r="R326" s="30"/>
      <c r="S326" s="30"/>
      <c r="T326" s="30">
        <f t="shared" ca="1" si="183"/>
        <v>0</v>
      </c>
      <c r="U326" s="32">
        <f t="shared" ca="1" si="184"/>
        <v>0</v>
      </c>
      <c r="V326" s="32">
        <f t="shared" ca="1" si="185"/>
        <v>0</v>
      </c>
      <c r="W326" s="32">
        <f t="shared" ca="1" si="186"/>
        <v>0</v>
      </c>
      <c r="X326" s="32">
        <f t="shared" ca="1" si="187"/>
        <v>0</v>
      </c>
      <c r="Y326" s="7">
        <f t="shared" ca="1" si="188"/>
        <v>0</v>
      </c>
      <c r="Z326" s="7">
        <f t="shared" ca="1" si="189"/>
        <v>0</v>
      </c>
      <c r="AA326" s="133">
        <f t="shared" ca="1" si="190"/>
        <v>0</v>
      </c>
      <c r="AB326" s="52">
        <f t="shared" ca="1" si="191"/>
        <v>0</v>
      </c>
      <c r="AC326" s="53">
        <f t="shared" ca="1" si="192"/>
        <v>0</v>
      </c>
      <c r="AD326" s="52">
        <f t="shared" ca="1" si="199"/>
        <v>0</v>
      </c>
      <c r="AE326" s="54">
        <f t="shared" ca="1" si="200"/>
        <v>0</v>
      </c>
      <c r="AF326" s="7">
        <f t="shared" ca="1" si="193"/>
        <v>0</v>
      </c>
      <c r="AG326" s="7">
        <f t="shared" ca="1" si="194"/>
        <v>0</v>
      </c>
      <c r="AH326" s="48"/>
      <c r="AI326" s="30"/>
      <c r="AJ326" s="7">
        <f t="shared" ca="1" si="201"/>
        <v>0</v>
      </c>
      <c r="AK326" s="7">
        <f t="shared" ca="1" si="171"/>
        <v>0</v>
      </c>
      <c r="AL326" s="32">
        <f t="shared" ca="1" si="172"/>
        <v>0</v>
      </c>
      <c r="AM326" s="158">
        <f t="shared" ca="1" si="195"/>
        <v>0</v>
      </c>
      <c r="AN326" s="7">
        <f t="shared" ca="1" si="202"/>
        <v>0</v>
      </c>
      <c r="AO326" s="7">
        <f t="shared" ca="1" si="173"/>
        <v>0</v>
      </c>
      <c r="AP326" s="7">
        <f t="shared" ca="1" si="174"/>
        <v>0</v>
      </c>
      <c r="AQ326" s="7">
        <f t="shared" ca="1" si="203"/>
        <v>0</v>
      </c>
      <c r="AR326" s="143">
        <f t="shared" ca="1" si="196"/>
        <v>0</v>
      </c>
      <c r="AS326" s="167">
        <f t="shared" ca="1" si="204"/>
        <v>0</v>
      </c>
    </row>
    <row r="327" spans="1:45">
      <c r="A327" s="35">
        <f t="shared" si="197"/>
        <v>320</v>
      </c>
      <c r="B327" s="25">
        <f t="shared" si="198"/>
        <v>54666</v>
      </c>
      <c r="C327" s="34">
        <f t="shared" ref="C327:C390" ca="1" si="206">ROUNDUP(IF(B327&lt;Inception_Date,0,E327/12),6)</f>
        <v>22</v>
      </c>
      <c r="D327" s="26">
        <f t="shared" ca="1" si="205"/>
        <v>72</v>
      </c>
      <c r="E327" s="35">
        <f t="shared" ref="E327:E390" ca="1" si="207">IF(A327=0,Start_Month,MIN(E326+1,Policy_Term*12))</f>
        <v>264</v>
      </c>
      <c r="F327" s="25">
        <f t="shared" ca="1" si="175"/>
        <v>48700</v>
      </c>
      <c r="G327" s="25">
        <f t="shared" ca="1" si="176"/>
        <v>48700</v>
      </c>
      <c r="H327" s="41">
        <f t="shared" ca="1" si="177"/>
        <v>0</v>
      </c>
      <c r="I327" s="41">
        <f t="shared" ca="1" si="178"/>
        <v>0</v>
      </c>
      <c r="J327" s="41">
        <f t="shared" ca="1" si="179"/>
        <v>0</v>
      </c>
      <c r="K327" s="41">
        <f t="shared" ca="1" si="180"/>
        <v>0</v>
      </c>
      <c r="L327" s="169">
        <f t="shared" ref="L327:L390" si="208">IF(A327=0,1,(1+Exp_Inflation)^(1/12)*L326)</f>
        <v>3.6732287530441412</v>
      </c>
      <c r="M327" s="101">
        <f t="shared" ref="M327:M390" si="209">IF(MONTH(B327)&lt;=3,YEAR(B327),YEAR(B327)+1)</f>
        <v>2050</v>
      </c>
      <c r="N327" s="29">
        <f t="shared" ref="N327:N390" ca="1" si="210">SA*(AND(C327&lt;=Policy_Term,B327&lt;=Maturity_Date))</f>
        <v>0</v>
      </c>
      <c r="O327" s="109">
        <f t="shared" ref="O327:O390" ca="1" si="211">VLOOKUP(Policy_Term,MAT_FACTOR,2,0)*Premium*(AND(C327=Policy_Term,B327&lt;=Maturity_Date))</f>
        <v>0</v>
      </c>
      <c r="P327" s="7">
        <f t="shared" ca="1" si="181"/>
        <v>0</v>
      </c>
      <c r="Q327" s="7">
        <f t="shared" ca="1" si="182"/>
        <v>0</v>
      </c>
      <c r="R327" s="30"/>
      <c r="S327" s="30"/>
      <c r="T327" s="30">
        <f t="shared" ca="1" si="183"/>
        <v>0</v>
      </c>
      <c r="U327" s="32">
        <f t="shared" ca="1" si="184"/>
        <v>0</v>
      </c>
      <c r="V327" s="32">
        <f t="shared" ca="1" si="185"/>
        <v>0</v>
      </c>
      <c r="W327" s="32">
        <f t="shared" ca="1" si="186"/>
        <v>0</v>
      </c>
      <c r="X327" s="32">
        <f t="shared" ca="1" si="187"/>
        <v>0</v>
      </c>
      <c r="Y327" s="7">
        <f t="shared" ca="1" si="188"/>
        <v>0</v>
      </c>
      <c r="Z327" s="7">
        <f t="shared" ca="1" si="189"/>
        <v>0</v>
      </c>
      <c r="AA327" s="133">
        <f t="shared" ca="1" si="190"/>
        <v>0</v>
      </c>
      <c r="AB327" s="52">
        <f t="shared" ca="1" si="191"/>
        <v>0</v>
      </c>
      <c r="AC327" s="53">
        <f t="shared" ca="1" si="192"/>
        <v>0</v>
      </c>
      <c r="AD327" s="52">
        <f t="shared" ca="1" si="199"/>
        <v>0</v>
      </c>
      <c r="AE327" s="54">
        <f t="shared" ca="1" si="200"/>
        <v>0</v>
      </c>
      <c r="AF327" s="7">
        <f t="shared" ca="1" si="193"/>
        <v>0</v>
      </c>
      <c r="AG327" s="7">
        <f t="shared" ca="1" si="194"/>
        <v>0</v>
      </c>
      <c r="AH327" s="48"/>
      <c r="AI327" s="30"/>
      <c r="AJ327" s="7">
        <f t="shared" ca="1" si="201"/>
        <v>0</v>
      </c>
      <c r="AK327" s="7">
        <f t="shared" ref="AK327:AK390" ca="1" si="212">U327*AA326</f>
        <v>0</v>
      </c>
      <c r="AL327" s="32">
        <f t="shared" ref="AL327:AL390" ca="1" si="213">V327*AA326</f>
        <v>0</v>
      </c>
      <c r="AM327" s="158">
        <f t="shared" ca="1" si="195"/>
        <v>0</v>
      </c>
      <c r="AN327" s="7">
        <f t="shared" ca="1" si="202"/>
        <v>0</v>
      </c>
      <c r="AO327" s="7">
        <f t="shared" ref="AO327:AO390" ca="1" si="214">Y327*AA326</f>
        <v>0</v>
      </c>
      <c r="AP327" s="7">
        <f t="shared" ref="AP327:AP390" ca="1" si="215">Z327*AA326</f>
        <v>0</v>
      </c>
      <c r="AQ327" s="7">
        <f t="shared" ca="1" si="203"/>
        <v>0</v>
      </c>
      <c r="AR327" s="143">
        <f t="shared" ca="1" si="196"/>
        <v>0</v>
      </c>
      <c r="AS327" s="167">
        <f t="shared" ca="1" si="204"/>
        <v>0</v>
      </c>
    </row>
    <row r="328" spans="1:45">
      <c r="A328" s="35">
        <f t="shared" si="197"/>
        <v>321</v>
      </c>
      <c r="B328" s="25">
        <f t="shared" si="198"/>
        <v>54696</v>
      </c>
      <c r="C328" s="34">
        <f t="shared" ca="1" si="206"/>
        <v>22</v>
      </c>
      <c r="D328" s="26">
        <f t="shared" ca="1" si="205"/>
        <v>72</v>
      </c>
      <c r="E328" s="35">
        <f t="shared" ca="1" si="207"/>
        <v>264</v>
      </c>
      <c r="F328" s="25">
        <f t="shared" ref="F328:F391" ca="1" si="216">IF(Frequency=0,Inception_Date,EDATE(Inception_Date,FLOOR(C327*Frequency,1)*12/Frequency))</f>
        <v>48700</v>
      </c>
      <c r="G328" s="25">
        <f t="shared" ref="G328:G391" ca="1" si="217">IF(Frequency=0,Inception_Date,EDATE(Inception_Date,FLOOR(C327,1)*12))</f>
        <v>48700</v>
      </c>
      <c r="H328" s="41">
        <f t="shared" ref="H328:H391" ca="1" si="218">OR(C327=0,AND(B327&gt;=Inception_Date,B328&lt;Maturity_Date))*(C328&lt;=Policy_Term)</f>
        <v>0</v>
      </c>
      <c r="I328" s="41">
        <f t="shared" ref="I328:I391" ca="1" si="219">IF(E328=1,1,IF(MOD(E328-1,12/Frequency)=0,1,0))*(C328&lt;=Premium_Term)</f>
        <v>0</v>
      </c>
      <c r="J328" s="41">
        <f t="shared" ref="J328:J391" ca="1" si="220">MIN(Premium_Term*12,IF(C327&gt;Premium_Term,0,CEILING(E327+1/(12/Frequency),1)))</f>
        <v>0</v>
      </c>
      <c r="K328" s="41">
        <f t="shared" ref="K328:K391" ca="1" si="221">IF(AND(G328&gt;B327,G328&lt;=B328),1,0)</f>
        <v>0</v>
      </c>
      <c r="L328" s="169">
        <f t="shared" si="208"/>
        <v>3.6881939416696992</v>
      </c>
      <c r="M328" s="101">
        <f t="shared" si="209"/>
        <v>2050</v>
      </c>
      <c r="N328" s="29">
        <f t="shared" ca="1" si="210"/>
        <v>0</v>
      </c>
      <c r="O328" s="109">
        <f t="shared" ca="1" si="211"/>
        <v>0</v>
      </c>
      <c r="P328" s="7">
        <f t="shared" ref="P328:P391" ca="1" si="222">IF(I328,IF(Frequency=0,Premium,Premium/Frequency),0)*(C328&lt;=Premium_Term)</f>
        <v>0</v>
      </c>
      <c r="Q328" s="7">
        <f t="shared" ref="Q328:Q391" ca="1" si="223">N328</f>
        <v>0</v>
      </c>
      <c r="R328" s="30"/>
      <c r="S328" s="30"/>
      <c r="T328" s="30">
        <f t="shared" ref="T328:T391" ca="1" si="224">IF(AND(E328/12=Policy_Term,B328=Maturity_Date),O328,0)</f>
        <v>0</v>
      </c>
      <c r="U328" s="32">
        <f t="shared" ref="U328:U391" ca="1" si="225">IF(C327=0,(Exp_Init_Fixed+Exp_Init_PC_Prem*Premium+Exp_Init_PC_SA*N328),0)</f>
        <v>0</v>
      </c>
      <c r="V328" s="32">
        <f t="shared" ref="V328:V391" ca="1" si="226">IF(C327=0,0,(Exp_RenIF_Fixed*L327*(1/12)+Exp_RenIF_PC_Prem*P328)*(C328&lt;=Policy_Term)*(B328&lt;=Maturity_Date))</f>
        <v>0</v>
      </c>
      <c r="W328" s="32">
        <f t="shared" ref="W328:W391" ca="1" si="227">(Exp_Claim*L328)*(C328&lt;=Policy_Term)*(B328&lt;=Maturity_Date)</f>
        <v>0</v>
      </c>
      <c r="X328" s="32">
        <f t="shared" ref="X328:X391" ca="1" si="228">Exp_Claim*L328*(C328&lt;=Policy_Term)*(B328&lt;=Maturity_Date)</f>
        <v>0</v>
      </c>
      <c r="Y328" s="7">
        <f t="shared" ref="Y328:Y391" ca="1" si="229">IF(E327=0,HLOOKUP(E328,Commissions,4,1)*P328,0)</f>
        <v>0</v>
      </c>
      <c r="Z328" s="7">
        <f t="shared" ref="Z328:Z391" ca="1" si="230">IF(C327=0,0,HLOOKUP(_xlfn.CEILING.MATH(C328,1),Commissions,4,1)*P328)</f>
        <v>0</v>
      </c>
      <c r="AA328" s="133">
        <f t="shared" ref="AA328:AA391" ca="1" si="231">(AA327-AD328-AE328)*(C327&lt;&gt;C328)</f>
        <v>0</v>
      </c>
      <c r="AB328" s="52">
        <f t="shared" ref="AB328:AB391" ca="1" si="232">IF(C328=0,0,(1-(1-VLOOKUP(FLOOR(D328,1),Mort_Table,2,0))^(1/12)))*(C327&lt;&gt;C328)</f>
        <v>0</v>
      </c>
      <c r="AC328" s="53">
        <f t="shared" ref="AC328:AC391" ca="1" si="233">IF(C328=0,0,1-(1-HLOOKUP(CEILING(C328,1),Lapse_Rates,2,1))^(1/12))*(C327&lt;&gt;C328)</f>
        <v>0</v>
      </c>
      <c r="AD328" s="52">
        <f t="shared" ca="1" si="199"/>
        <v>0</v>
      </c>
      <c r="AE328" s="54">
        <f t="shared" ca="1" si="200"/>
        <v>0</v>
      </c>
      <c r="AF328" s="7">
        <f t="shared" ref="AF328:AF391" ca="1" si="234">P328*AA327</f>
        <v>0</v>
      </c>
      <c r="AG328" s="7">
        <f t="shared" ref="AG328:AG391" ca="1" si="235">AD328*Q328</f>
        <v>0</v>
      </c>
      <c r="AH328" s="48"/>
      <c r="AI328" s="30"/>
      <c r="AJ328" s="7">
        <f t="shared" ca="1" si="201"/>
        <v>0</v>
      </c>
      <c r="AK328" s="7">
        <f t="shared" ca="1" si="212"/>
        <v>0</v>
      </c>
      <c r="AL328" s="32">
        <f t="shared" ca="1" si="213"/>
        <v>0</v>
      </c>
      <c r="AM328" s="158">
        <f t="shared" ref="AM328:AM391" ca="1" si="236">W328*AD328+X328*(AE328*(AH328&lt;&gt;0)+AA328*(B328=Maturity_Date))</f>
        <v>0</v>
      </c>
      <c r="AN328" s="7">
        <f t="shared" ca="1" si="202"/>
        <v>0</v>
      </c>
      <c r="AO328" s="7">
        <f t="shared" ca="1" si="214"/>
        <v>0</v>
      </c>
      <c r="AP328" s="7">
        <f t="shared" ca="1" si="215"/>
        <v>0</v>
      </c>
      <c r="AQ328" s="7">
        <f t="shared" ca="1" si="203"/>
        <v>0</v>
      </c>
      <c r="AR328" s="143">
        <f t="shared" ref="AR328:AR391" ca="1" si="237">SUM(AF328,-AI328,-AK328,-AL328,-AQ328)*((1+VLOOKUP(_xlfn.CEILING.MATH(A328/12),Yield_Curve,3,1))^(1/12)-1)</f>
        <v>0</v>
      </c>
      <c r="AS328" s="167">
        <f t="shared" ca="1" si="204"/>
        <v>0</v>
      </c>
    </row>
    <row r="329" spans="1:45">
      <c r="A329" s="35">
        <f t="shared" ref="A329:A392" si="238">A328+1</f>
        <v>322</v>
      </c>
      <c r="B329" s="25">
        <f t="shared" ref="B329:B392" si="239">EOMONTH(B328,1)</f>
        <v>54727</v>
      </c>
      <c r="C329" s="34">
        <f t="shared" ca="1" si="206"/>
        <v>22</v>
      </c>
      <c r="D329" s="26">
        <f t="shared" ca="1" si="205"/>
        <v>72</v>
      </c>
      <c r="E329" s="35">
        <f t="shared" ca="1" si="207"/>
        <v>264</v>
      </c>
      <c r="F329" s="25">
        <f t="shared" ca="1" si="216"/>
        <v>48700</v>
      </c>
      <c r="G329" s="25">
        <f t="shared" ca="1" si="217"/>
        <v>48700</v>
      </c>
      <c r="H329" s="41">
        <f t="shared" ca="1" si="218"/>
        <v>0</v>
      </c>
      <c r="I329" s="41">
        <f t="shared" ca="1" si="219"/>
        <v>0</v>
      </c>
      <c r="J329" s="41">
        <f t="shared" ca="1" si="220"/>
        <v>0</v>
      </c>
      <c r="K329" s="41">
        <f t="shared" ca="1" si="221"/>
        <v>0</v>
      </c>
      <c r="L329" s="169">
        <f t="shared" si="208"/>
        <v>3.7032201003261633</v>
      </c>
      <c r="M329" s="101">
        <f t="shared" si="209"/>
        <v>2050</v>
      </c>
      <c r="N329" s="29">
        <f t="shared" ca="1" si="210"/>
        <v>0</v>
      </c>
      <c r="O329" s="109">
        <f t="shared" ca="1" si="211"/>
        <v>0</v>
      </c>
      <c r="P329" s="7">
        <f t="shared" ca="1" si="222"/>
        <v>0</v>
      </c>
      <c r="Q329" s="7">
        <f t="shared" ca="1" si="223"/>
        <v>0</v>
      </c>
      <c r="R329" s="30"/>
      <c r="S329" s="30"/>
      <c r="T329" s="30">
        <f t="shared" ca="1" si="224"/>
        <v>0</v>
      </c>
      <c r="U329" s="32">
        <f t="shared" ca="1" si="225"/>
        <v>0</v>
      </c>
      <c r="V329" s="32">
        <f t="shared" ca="1" si="226"/>
        <v>0</v>
      </c>
      <c r="W329" s="32">
        <f t="shared" ca="1" si="227"/>
        <v>0</v>
      </c>
      <c r="X329" s="32">
        <f t="shared" ca="1" si="228"/>
        <v>0</v>
      </c>
      <c r="Y329" s="7">
        <f t="shared" ca="1" si="229"/>
        <v>0</v>
      </c>
      <c r="Z329" s="7">
        <f t="shared" ca="1" si="230"/>
        <v>0</v>
      </c>
      <c r="AA329" s="133">
        <f t="shared" ca="1" si="231"/>
        <v>0</v>
      </c>
      <c r="AB329" s="52">
        <f t="shared" ca="1" si="232"/>
        <v>0</v>
      </c>
      <c r="AC329" s="53">
        <f t="shared" ca="1" si="233"/>
        <v>0</v>
      </c>
      <c r="AD329" s="52">
        <f t="shared" ref="AD329:AD392" ca="1" si="240">AA328*AB329</f>
        <v>0</v>
      </c>
      <c r="AE329" s="54">
        <f t="shared" ref="AE329:AE392" ca="1" si="241">AA328*AC329*(1-AB329)</f>
        <v>0</v>
      </c>
      <c r="AF329" s="7">
        <f t="shared" ca="1" si="234"/>
        <v>0</v>
      </c>
      <c r="AG329" s="7">
        <f t="shared" ca="1" si="235"/>
        <v>0</v>
      </c>
      <c r="AH329" s="48"/>
      <c r="AI329" s="30"/>
      <c r="AJ329" s="7">
        <f t="shared" ref="AJ329:AJ392" ca="1" si="242">T329*AA329</f>
        <v>0</v>
      </c>
      <c r="AK329" s="7">
        <f t="shared" ca="1" si="212"/>
        <v>0</v>
      </c>
      <c r="AL329" s="32">
        <f t="shared" ca="1" si="213"/>
        <v>0</v>
      </c>
      <c r="AM329" s="158">
        <f t="shared" ca="1" si="236"/>
        <v>0</v>
      </c>
      <c r="AN329" s="7">
        <f t="shared" ref="AN329:AN392" ca="1" si="243">SUM(AK329:AM329)</f>
        <v>0</v>
      </c>
      <c r="AO329" s="7">
        <f t="shared" ca="1" si="214"/>
        <v>0</v>
      </c>
      <c r="AP329" s="7">
        <f t="shared" ca="1" si="215"/>
        <v>0</v>
      </c>
      <c r="AQ329" s="7">
        <f t="shared" ref="AQ329:AQ392" ca="1" si="244">SUM(AO329:AP329)</f>
        <v>0</v>
      </c>
      <c r="AR329" s="143">
        <f t="shared" ca="1" si="237"/>
        <v>0</v>
      </c>
      <c r="AS329" s="167">
        <f t="shared" ref="AS329:AS392" ca="1" si="245">AF329+AR329-SUM(AG329:AJ329,AN329,AQ329)</f>
        <v>0</v>
      </c>
    </row>
    <row r="330" spans="1:45">
      <c r="A330" s="35">
        <f t="shared" si="238"/>
        <v>323</v>
      </c>
      <c r="B330" s="25">
        <f t="shared" si="239"/>
        <v>54757</v>
      </c>
      <c r="C330" s="34">
        <f t="shared" ca="1" si="206"/>
        <v>22</v>
      </c>
      <c r="D330" s="26">
        <f t="shared" ca="1" si="205"/>
        <v>72</v>
      </c>
      <c r="E330" s="35">
        <f t="shared" ca="1" si="207"/>
        <v>264</v>
      </c>
      <c r="F330" s="25">
        <f t="shared" ca="1" si="216"/>
        <v>48700</v>
      </c>
      <c r="G330" s="25">
        <f t="shared" ca="1" si="217"/>
        <v>48700</v>
      </c>
      <c r="H330" s="41">
        <f t="shared" ca="1" si="218"/>
        <v>0</v>
      </c>
      <c r="I330" s="41">
        <f t="shared" ca="1" si="219"/>
        <v>0</v>
      </c>
      <c r="J330" s="41">
        <f t="shared" ca="1" si="220"/>
        <v>0</v>
      </c>
      <c r="K330" s="41">
        <f t="shared" ca="1" si="221"/>
        <v>0</v>
      </c>
      <c r="L330" s="169">
        <f t="shared" si="208"/>
        <v>3.7183074774129867</v>
      </c>
      <c r="M330" s="101">
        <f t="shared" si="209"/>
        <v>2050</v>
      </c>
      <c r="N330" s="29">
        <f t="shared" ca="1" si="210"/>
        <v>0</v>
      </c>
      <c r="O330" s="109">
        <f t="shared" ca="1" si="211"/>
        <v>0</v>
      </c>
      <c r="P330" s="7">
        <f t="shared" ca="1" si="222"/>
        <v>0</v>
      </c>
      <c r="Q330" s="7">
        <f t="shared" ca="1" si="223"/>
        <v>0</v>
      </c>
      <c r="R330" s="30"/>
      <c r="S330" s="30"/>
      <c r="T330" s="30">
        <f t="shared" ca="1" si="224"/>
        <v>0</v>
      </c>
      <c r="U330" s="32">
        <f t="shared" ca="1" si="225"/>
        <v>0</v>
      </c>
      <c r="V330" s="32">
        <f t="shared" ca="1" si="226"/>
        <v>0</v>
      </c>
      <c r="W330" s="32">
        <f t="shared" ca="1" si="227"/>
        <v>0</v>
      </c>
      <c r="X330" s="32">
        <f t="shared" ca="1" si="228"/>
        <v>0</v>
      </c>
      <c r="Y330" s="7">
        <f t="shared" ca="1" si="229"/>
        <v>0</v>
      </c>
      <c r="Z330" s="7">
        <f t="shared" ca="1" si="230"/>
        <v>0</v>
      </c>
      <c r="AA330" s="133">
        <f t="shared" ca="1" si="231"/>
        <v>0</v>
      </c>
      <c r="AB330" s="52">
        <f t="shared" ca="1" si="232"/>
        <v>0</v>
      </c>
      <c r="AC330" s="53">
        <f t="shared" ca="1" si="233"/>
        <v>0</v>
      </c>
      <c r="AD330" s="52">
        <f t="shared" ca="1" si="240"/>
        <v>0</v>
      </c>
      <c r="AE330" s="54">
        <f t="shared" ca="1" si="241"/>
        <v>0</v>
      </c>
      <c r="AF330" s="7">
        <f t="shared" ca="1" si="234"/>
        <v>0</v>
      </c>
      <c r="AG330" s="7">
        <f t="shared" ca="1" si="235"/>
        <v>0</v>
      </c>
      <c r="AH330" s="48"/>
      <c r="AI330" s="30"/>
      <c r="AJ330" s="7">
        <f t="shared" ca="1" si="242"/>
        <v>0</v>
      </c>
      <c r="AK330" s="7">
        <f t="shared" ca="1" si="212"/>
        <v>0</v>
      </c>
      <c r="AL330" s="32">
        <f t="shared" ca="1" si="213"/>
        <v>0</v>
      </c>
      <c r="AM330" s="158">
        <f t="shared" ca="1" si="236"/>
        <v>0</v>
      </c>
      <c r="AN330" s="7">
        <f t="shared" ca="1" si="243"/>
        <v>0</v>
      </c>
      <c r="AO330" s="7">
        <f t="shared" ca="1" si="214"/>
        <v>0</v>
      </c>
      <c r="AP330" s="7">
        <f t="shared" ca="1" si="215"/>
        <v>0</v>
      </c>
      <c r="AQ330" s="7">
        <f t="shared" ca="1" si="244"/>
        <v>0</v>
      </c>
      <c r="AR330" s="143">
        <f t="shared" ca="1" si="237"/>
        <v>0</v>
      </c>
      <c r="AS330" s="167">
        <f t="shared" ca="1" si="245"/>
        <v>0</v>
      </c>
    </row>
    <row r="331" spans="1:45">
      <c r="A331" s="35">
        <f t="shared" si="238"/>
        <v>324</v>
      </c>
      <c r="B331" s="25">
        <f t="shared" si="239"/>
        <v>54788</v>
      </c>
      <c r="C331" s="34">
        <f t="shared" ca="1" si="206"/>
        <v>22</v>
      </c>
      <c r="D331" s="26">
        <f t="shared" ca="1" si="205"/>
        <v>72</v>
      </c>
      <c r="E331" s="35">
        <f t="shared" ca="1" si="207"/>
        <v>264</v>
      </c>
      <c r="F331" s="25">
        <f t="shared" ca="1" si="216"/>
        <v>48700</v>
      </c>
      <c r="G331" s="25">
        <f t="shared" ca="1" si="217"/>
        <v>48700</v>
      </c>
      <c r="H331" s="41">
        <f t="shared" ca="1" si="218"/>
        <v>0</v>
      </c>
      <c r="I331" s="41">
        <f t="shared" ca="1" si="219"/>
        <v>0</v>
      </c>
      <c r="J331" s="41">
        <f t="shared" ca="1" si="220"/>
        <v>0</v>
      </c>
      <c r="K331" s="41">
        <f t="shared" ca="1" si="221"/>
        <v>0</v>
      </c>
      <c r="L331" s="169">
        <f t="shared" si="208"/>
        <v>3.7334563223416324</v>
      </c>
      <c r="M331" s="101">
        <f t="shared" si="209"/>
        <v>2050</v>
      </c>
      <c r="N331" s="29">
        <f t="shared" ca="1" si="210"/>
        <v>0</v>
      </c>
      <c r="O331" s="109">
        <f t="shared" ca="1" si="211"/>
        <v>0</v>
      </c>
      <c r="P331" s="7">
        <f t="shared" ca="1" si="222"/>
        <v>0</v>
      </c>
      <c r="Q331" s="7">
        <f t="shared" ca="1" si="223"/>
        <v>0</v>
      </c>
      <c r="R331" s="30"/>
      <c r="S331" s="30"/>
      <c r="T331" s="30">
        <f t="shared" ca="1" si="224"/>
        <v>0</v>
      </c>
      <c r="U331" s="32">
        <f t="shared" ca="1" si="225"/>
        <v>0</v>
      </c>
      <c r="V331" s="32">
        <f t="shared" ca="1" si="226"/>
        <v>0</v>
      </c>
      <c r="W331" s="32">
        <f t="shared" ca="1" si="227"/>
        <v>0</v>
      </c>
      <c r="X331" s="32">
        <f t="shared" ca="1" si="228"/>
        <v>0</v>
      </c>
      <c r="Y331" s="7">
        <f t="shared" ca="1" si="229"/>
        <v>0</v>
      </c>
      <c r="Z331" s="7">
        <f t="shared" ca="1" si="230"/>
        <v>0</v>
      </c>
      <c r="AA331" s="133">
        <f t="shared" ca="1" si="231"/>
        <v>0</v>
      </c>
      <c r="AB331" s="52">
        <f t="shared" ca="1" si="232"/>
        <v>0</v>
      </c>
      <c r="AC331" s="53">
        <f t="shared" ca="1" si="233"/>
        <v>0</v>
      </c>
      <c r="AD331" s="52">
        <f t="shared" ca="1" si="240"/>
        <v>0</v>
      </c>
      <c r="AE331" s="54">
        <f t="shared" ca="1" si="241"/>
        <v>0</v>
      </c>
      <c r="AF331" s="7">
        <f t="shared" ca="1" si="234"/>
        <v>0</v>
      </c>
      <c r="AG331" s="7">
        <f t="shared" ca="1" si="235"/>
        <v>0</v>
      </c>
      <c r="AH331" s="48"/>
      <c r="AI331" s="30"/>
      <c r="AJ331" s="7">
        <f t="shared" ca="1" si="242"/>
        <v>0</v>
      </c>
      <c r="AK331" s="7">
        <f t="shared" ca="1" si="212"/>
        <v>0</v>
      </c>
      <c r="AL331" s="32">
        <f t="shared" ca="1" si="213"/>
        <v>0</v>
      </c>
      <c r="AM331" s="158">
        <f t="shared" ca="1" si="236"/>
        <v>0</v>
      </c>
      <c r="AN331" s="7">
        <f t="shared" ca="1" si="243"/>
        <v>0</v>
      </c>
      <c r="AO331" s="7">
        <f t="shared" ca="1" si="214"/>
        <v>0</v>
      </c>
      <c r="AP331" s="7">
        <f t="shared" ca="1" si="215"/>
        <v>0</v>
      </c>
      <c r="AQ331" s="7">
        <f t="shared" ca="1" si="244"/>
        <v>0</v>
      </c>
      <c r="AR331" s="143">
        <f t="shared" ca="1" si="237"/>
        <v>0</v>
      </c>
      <c r="AS331" s="167">
        <f t="shared" ca="1" si="245"/>
        <v>0</v>
      </c>
    </row>
    <row r="332" spans="1:45">
      <c r="A332" s="35">
        <f t="shared" si="238"/>
        <v>325</v>
      </c>
      <c r="B332" s="25">
        <f t="shared" si="239"/>
        <v>54819</v>
      </c>
      <c r="C332" s="34">
        <f t="shared" ca="1" si="206"/>
        <v>22</v>
      </c>
      <c r="D332" s="26">
        <f t="shared" ca="1" si="205"/>
        <v>72</v>
      </c>
      <c r="E332" s="35">
        <f t="shared" ca="1" si="207"/>
        <v>264</v>
      </c>
      <c r="F332" s="25">
        <f t="shared" ca="1" si="216"/>
        <v>48700</v>
      </c>
      <c r="G332" s="25">
        <f t="shared" ca="1" si="217"/>
        <v>48700</v>
      </c>
      <c r="H332" s="41">
        <f t="shared" ca="1" si="218"/>
        <v>0</v>
      </c>
      <c r="I332" s="41">
        <f t="shared" ca="1" si="219"/>
        <v>0</v>
      </c>
      <c r="J332" s="41">
        <f t="shared" ca="1" si="220"/>
        <v>0</v>
      </c>
      <c r="K332" s="41">
        <f t="shared" ca="1" si="221"/>
        <v>0</v>
      </c>
      <c r="L332" s="169">
        <f t="shared" si="208"/>
        <v>3.7486668855396967</v>
      </c>
      <c r="M332" s="101">
        <f t="shared" si="209"/>
        <v>2050</v>
      </c>
      <c r="N332" s="29">
        <f t="shared" ca="1" si="210"/>
        <v>0</v>
      </c>
      <c r="O332" s="109">
        <f t="shared" ca="1" si="211"/>
        <v>0</v>
      </c>
      <c r="P332" s="7">
        <f t="shared" ca="1" si="222"/>
        <v>0</v>
      </c>
      <c r="Q332" s="7">
        <f t="shared" ca="1" si="223"/>
        <v>0</v>
      </c>
      <c r="R332" s="30"/>
      <c r="S332" s="30"/>
      <c r="T332" s="30">
        <f t="shared" ca="1" si="224"/>
        <v>0</v>
      </c>
      <c r="U332" s="32">
        <f t="shared" ca="1" si="225"/>
        <v>0</v>
      </c>
      <c r="V332" s="32">
        <f t="shared" ca="1" si="226"/>
        <v>0</v>
      </c>
      <c r="W332" s="32">
        <f t="shared" ca="1" si="227"/>
        <v>0</v>
      </c>
      <c r="X332" s="32">
        <f t="shared" ca="1" si="228"/>
        <v>0</v>
      </c>
      <c r="Y332" s="7">
        <f t="shared" ca="1" si="229"/>
        <v>0</v>
      </c>
      <c r="Z332" s="7">
        <f t="shared" ca="1" si="230"/>
        <v>0</v>
      </c>
      <c r="AA332" s="133">
        <f t="shared" ca="1" si="231"/>
        <v>0</v>
      </c>
      <c r="AB332" s="52">
        <f t="shared" ca="1" si="232"/>
        <v>0</v>
      </c>
      <c r="AC332" s="53">
        <f t="shared" ca="1" si="233"/>
        <v>0</v>
      </c>
      <c r="AD332" s="52">
        <f t="shared" ca="1" si="240"/>
        <v>0</v>
      </c>
      <c r="AE332" s="54">
        <f t="shared" ca="1" si="241"/>
        <v>0</v>
      </c>
      <c r="AF332" s="7">
        <f t="shared" ca="1" si="234"/>
        <v>0</v>
      </c>
      <c r="AG332" s="7">
        <f t="shared" ca="1" si="235"/>
        <v>0</v>
      </c>
      <c r="AH332" s="48"/>
      <c r="AI332" s="30"/>
      <c r="AJ332" s="7">
        <f t="shared" ca="1" si="242"/>
        <v>0</v>
      </c>
      <c r="AK332" s="7">
        <f t="shared" ca="1" si="212"/>
        <v>0</v>
      </c>
      <c r="AL332" s="32">
        <f t="shared" ca="1" si="213"/>
        <v>0</v>
      </c>
      <c r="AM332" s="158">
        <f t="shared" ca="1" si="236"/>
        <v>0</v>
      </c>
      <c r="AN332" s="7">
        <f t="shared" ca="1" si="243"/>
        <v>0</v>
      </c>
      <c r="AO332" s="7">
        <f t="shared" ca="1" si="214"/>
        <v>0</v>
      </c>
      <c r="AP332" s="7">
        <f t="shared" ca="1" si="215"/>
        <v>0</v>
      </c>
      <c r="AQ332" s="7">
        <f t="shared" ca="1" si="244"/>
        <v>0</v>
      </c>
      <c r="AR332" s="143">
        <f t="shared" ca="1" si="237"/>
        <v>0</v>
      </c>
      <c r="AS332" s="167">
        <f t="shared" ca="1" si="245"/>
        <v>0</v>
      </c>
    </row>
    <row r="333" spans="1:45">
      <c r="A333" s="35">
        <f t="shared" si="238"/>
        <v>326</v>
      </c>
      <c r="B333" s="25">
        <f t="shared" si="239"/>
        <v>54847</v>
      </c>
      <c r="C333" s="34">
        <f t="shared" ca="1" si="206"/>
        <v>22</v>
      </c>
      <c r="D333" s="26">
        <f t="shared" ca="1" si="205"/>
        <v>72</v>
      </c>
      <c r="E333" s="35">
        <f t="shared" ca="1" si="207"/>
        <v>264</v>
      </c>
      <c r="F333" s="25">
        <f t="shared" ca="1" si="216"/>
        <v>48700</v>
      </c>
      <c r="G333" s="25">
        <f t="shared" ca="1" si="217"/>
        <v>48700</v>
      </c>
      <c r="H333" s="41">
        <f t="shared" ca="1" si="218"/>
        <v>0</v>
      </c>
      <c r="I333" s="41">
        <f t="shared" ca="1" si="219"/>
        <v>0</v>
      </c>
      <c r="J333" s="41">
        <f t="shared" ca="1" si="220"/>
        <v>0</v>
      </c>
      <c r="K333" s="41">
        <f t="shared" ca="1" si="221"/>
        <v>0</v>
      </c>
      <c r="L333" s="169">
        <f t="shared" si="208"/>
        <v>3.763939418455049</v>
      </c>
      <c r="M333" s="101">
        <f t="shared" si="209"/>
        <v>2050</v>
      </c>
      <c r="N333" s="29">
        <f t="shared" ca="1" si="210"/>
        <v>0</v>
      </c>
      <c r="O333" s="109">
        <f t="shared" ca="1" si="211"/>
        <v>0</v>
      </c>
      <c r="P333" s="7">
        <f t="shared" ca="1" si="222"/>
        <v>0</v>
      </c>
      <c r="Q333" s="7">
        <f t="shared" ca="1" si="223"/>
        <v>0</v>
      </c>
      <c r="R333" s="30"/>
      <c r="S333" s="30"/>
      <c r="T333" s="30">
        <f t="shared" ca="1" si="224"/>
        <v>0</v>
      </c>
      <c r="U333" s="32">
        <f t="shared" ca="1" si="225"/>
        <v>0</v>
      </c>
      <c r="V333" s="32">
        <f t="shared" ca="1" si="226"/>
        <v>0</v>
      </c>
      <c r="W333" s="32">
        <f t="shared" ca="1" si="227"/>
        <v>0</v>
      </c>
      <c r="X333" s="32">
        <f t="shared" ca="1" si="228"/>
        <v>0</v>
      </c>
      <c r="Y333" s="7">
        <f t="shared" ca="1" si="229"/>
        <v>0</v>
      </c>
      <c r="Z333" s="7">
        <f t="shared" ca="1" si="230"/>
        <v>0</v>
      </c>
      <c r="AA333" s="133">
        <f t="shared" ca="1" si="231"/>
        <v>0</v>
      </c>
      <c r="AB333" s="52">
        <f t="shared" ca="1" si="232"/>
        <v>0</v>
      </c>
      <c r="AC333" s="53">
        <f t="shared" ca="1" si="233"/>
        <v>0</v>
      </c>
      <c r="AD333" s="52">
        <f t="shared" ca="1" si="240"/>
        <v>0</v>
      </c>
      <c r="AE333" s="54">
        <f t="shared" ca="1" si="241"/>
        <v>0</v>
      </c>
      <c r="AF333" s="7">
        <f t="shared" ca="1" si="234"/>
        <v>0</v>
      </c>
      <c r="AG333" s="7">
        <f t="shared" ca="1" si="235"/>
        <v>0</v>
      </c>
      <c r="AH333" s="48"/>
      <c r="AI333" s="30"/>
      <c r="AJ333" s="7">
        <f t="shared" ca="1" si="242"/>
        <v>0</v>
      </c>
      <c r="AK333" s="7">
        <f t="shared" ca="1" si="212"/>
        <v>0</v>
      </c>
      <c r="AL333" s="32">
        <f t="shared" ca="1" si="213"/>
        <v>0</v>
      </c>
      <c r="AM333" s="158">
        <f t="shared" ca="1" si="236"/>
        <v>0</v>
      </c>
      <c r="AN333" s="7">
        <f t="shared" ca="1" si="243"/>
        <v>0</v>
      </c>
      <c r="AO333" s="7">
        <f t="shared" ca="1" si="214"/>
        <v>0</v>
      </c>
      <c r="AP333" s="7">
        <f t="shared" ca="1" si="215"/>
        <v>0</v>
      </c>
      <c r="AQ333" s="7">
        <f t="shared" ca="1" si="244"/>
        <v>0</v>
      </c>
      <c r="AR333" s="143">
        <f t="shared" ca="1" si="237"/>
        <v>0</v>
      </c>
      <c r="AS333" s="167">
        <f t="shared" ca="1" si="245"/>
        <v>0</v>
      </c>
    </row>
    <row r="334" spans="1:45">
      <c r="A334" s="35">
        <f t="shared" si="238"/>
        <v>327</v>
      </c>
      <c r="B334" s="25">
        <f t="shared" si="239"/>
        <v>54878</v>
      </c>
      <c r="C334" s="34">
        <f t="shared" ca="1" si="206"/>
        <v>22</v>
      </c>
      <c r="D334" s="26">
        <f t="shared" ca="1" si="205"/>
        <v>72</v>
      </c>
      <c r="E334" s="35">
        <f t="shared" ca="1" si="207"/>
        <v>264</v>
      </c>
      <c r="F334" s="25">
        <f t="shared" ca="1" si="216"/>
        <v>48700</v>
      </c>
      <c r="G334" s="25">
        <f t="shared" ca="1" si="217"/>
        <v>48700</v>
      </c>
      <c r="H334" s="41">
        <f t="shared" ca="1" si="218"/>
        <v>0</v>
      </c>
      <c r="I334" s="41">
        <f t="shared" ca="1" si="219"/>
        <v>0</v>
      </c>
      <c r="J334" s="41">
        <f t="shared" ca="1" si="220"/>
        <v>0</v>
      </c>
      <c r="K334" s="41">
        <f t="shared" ca="1" si="221"/>
        <v>0</v>
      </c>
      <c r="L334" s="169">
        <f t="shared" si="208"/>
        <v>3.7792741735599882</v>
      </c>
      <c r="M334" s="101">
        <f t="shared" si="209"/>
        <v>2050</v>
      </c>
      <c r="N334" s="29">
        <f t="shared" ca="1" si="210"/>
        <v>0</v>
      </c>
      <c r="O334" s="109">
        <f t="shared" ca="1" si="211"/>
        <v>0</v>
      </c>
      <c r="P334" s="7">
        <f t="shared" ca="1" si="222"/>
        <v>0</v>
      </c>
      <c r="Q334" s="7">
        <f t="shared" ca="1" si="223"/>
        <v>0</v>
      </c>
      <c r="R334" s="30"/>
      <c r="S334" s="30"/>
      <c r="T334" s="30">
        <f t="shared" ca="1" si="224"/>
        <v>0</v>
      </c>
      <c r="U334" s="32">
        <f t="shared" ca="1" si="225"/>
        <v>0</v>
      </c>
      <c r="V334" s="32">
        <f t="shared" ca="1" si="226"/>
        <v>0</v>
      </c>
      <c r="W334" s="32">
        <f t="shared" ca="1" si="227"/>
        <v>0</v>
      </c>
      <c r="X334" s="32">
        <f t="shared" ca="1" si="228"/>
        <v>0</v>
      </c>
      <c r="Y334" s="7">
        <f t="shared" ca="1" si="229"/>
        <v>0</v>
      </c>
      <c r="Z334" s="7">
        <f t="shared" ca="1" si="230"/>
        <v>0</v>
      </c>
      <c r="AA334" s="133">
        <f t="shared" ca="1" si="231"/>
        <v>0</v>
      </c>
      <c r="AB334" s="52">
        <f t="shared" ca="1" si="232"/>
        <v>0</v>
      </c>
      <c r="AC334" s="53">
        <f t="shared" ca="1" si="233"/>
        <v>0</v>
      </c>
      <c r="AD334" s="52">
        <f t="shared" ca="1" si="240"/>
        <v>0</v>
      </c>
      <c r="AE334" s="54">
        <f t="shared" ca="1" si="241"/>
        <v>0</v>
      </c>
      <c r="AF334" s="7">
        <f t="shared" ca="1" si="234"/>
        <v>0</v>
      </c>
      <c r="AG334" s="7">
        <f t="shared" ca="1" si="235"/>
        <v>0</v>
      </c>
      <c r="AH334" s="48"/>
      <c r="AI334" s="30"/>
      <c r="AJ334" s="7">
        <f t="shared" ca="1" si="242"/>
        <v>0</v>
      </c>
      <c r="AK334" s="7">
        <f t="shared" ca="1" si="212"/>
        <v>0</v>
      </c>
      <c r="AL334" s="32">
        <f t="shared" ca="1" si="213"/>
        <v>0</v>
      </c>
      <c r="AM334" s="158">
        <f t="shared" ca="1" si="236"/>
        <v>0</v>
      </c>
      <c r="AN334" s="7">
        <f t="shared" ca="1" si="243"/>
        <v>0</v>
      </c>
      <c r="AO334" s="7">
        <f t="shared" ca="1" si="214"/>
        <v>0</v>
      </c>
      <c r="AP334" s="7">
        <f t="shared" ca="1" si="215"/>
        <v>0</v>
      </c>
      <c r="AQ334" s="7">
        <f t="shared" ca="1" si="244"/>
        <v>0</v>
      </c>
      <c r="AR334" s="143">
        <f t="shared" ca="1" si="237"/>
        <v>0</v>
      </c>
      <c r="AS334" s="167">
        <f t="shared" ca="1" si="245"/>
        <v>0</v>
      </c>
    </row>
    <row r="335" spans="1:45">
      <c r="A335" s="35">
        <f t="shared" si="238"/>
        <v>328</v>
      </c>
      <c r="B335" s="25">
        <f t="shared" si="239"/>
        <v>54908</v>
      </c>
      <c r="C335" s="34">
        <f t="shared" ca="1" si="206"/>
        <v>22</v>
      </c>
      <c r="D335" s="26">
        <f t="shared" ca="1" si="205"/>
        <v>72</v>
      </c>
      <c r="E335" s="35">
        <f t="shared" ca="1" si="207"/>
        <v>264</v>
      </c>
      <c r="F335" s="25">
        <f t="shared" ca="1" si="216"/>
        <v>48700</v>
      </c>
      <c r="G335" s="25">
        <f t="shared" ca="1" si="217"/>
        <v>48700</v>
      </c>
      <c r="H335" s="41">
        <f t="shared" ca="1" si="218"/>
        <v>0</v>
      </c>
      <c r="I335" s="41">
        <f t="shared" ca="1" si="219"/>
        <v>0</v>
      </c>
      <c r="J335" s="41">
        <f t="shared" ca="1" si="220"/>
        <v>0</v>
      </c>
      <c r="K335" s="41">
        <f t="shared" ca="1" si="221"/>
        <v>0</v>
      </c>
      <c r="L335" s="169">
        <f t="shared" si="208"/>
        <v>3.7946714043554168</v>
      </c>
      <c r="M335" s="101">
        <f t="shared" si="209"/>
        <v>2051</v>
      </c>
      <c r="N335" s="29">
        <f t="shared" ca="1" si="210"/>
        <v>0</v>
      </c>
      <c r="O335" s="109">
        <f t="shared" ca="1" si="211"/>
        <v>0</v>
      </c>
      <c r="P335" s="7">
        <f t="shared" ca="1" si="222"/>
        <v>0</v>
      </c>
      <c r="Q335" s="7">
        <f t="shared" ca="1" si="223"/>
        <v>0</v>
      </c>
      <c r="R335" s="30"/>
      <c r="S335" s="30"/>
      <c r="T335" s="30">
        <f t="shared" ca="1" si="224"/>
        <v>0</v>
      </c>
      <c r="U335" s="32">
        <f t="shared" ca="1" si="225"/>
        <v>0</v>
      </c>
      <c r="V335" s="32">
        <f t="shared" ca="1" si="226"/>
        <v>0</v>
      </c>
      <c r="W335" s="32">
        <f t="shared" ca="1" si="227"/>
        <v>0</v>
      </c>
      <c r="X335" s="32">
        <f t="shared" ca="1" si="228"/>
        <v>0</v>
      </c>
      <c r="Y335" s="7">
        <f t="shared" ca="1" si="229"/>
        <v>0</v>
      </c>
      <c r="Z335" s="7">
        <f t="shared" ca="1" si="230"/>
        <v>0</v>
      </c>
      <c r="AA335" s="133">
        <f t="shared" ca="1" si="231"/>
        <v>0</v>
      </c>
      <c r="AB335" s="52">
        <f t="shared" ca="1" si="232"/>
        <v>0</v>
      </c>
      <c r="AC335" s="53">
        <f t="shared" ca="1" si="233"/>
        <v>0</v>
      </c>
      <c r="AD335" s="52">
        <f t="shared" ca="1" si="240"/>
        <v>0</v>
      </c>
      <c r="AE335" s="54">
        <f t="shared" ca="1" si="241"/>
        <v>0</v>
      </c>
      <c r="AF335" s="7">
        <f t="shared" ca="1" si="234"/>
        <v>0</v>
      </c>
      <c r="AG335" s="7">
        <f t="shared" ca="1" si="235"/>
        <v>0</v>
      </c>
      <c r="AH335" s="48"/>
      <c r="AI335" s="30"/>
      <c r="AJ335" s="7">
        <f t="shared" ca="1" si="242"/>
        <v>0</v>
      </c>
      <c r="AK335" s="7">
        <f t="shared" ca="1" si="212"/>
        <v>0</v>
      </c>
      <c r="AL335" s="32">
        <f t="shared" ca="1" si="213"/>
        <v>0</v>
      </c>
      <c r="AM335" s="158">
        <f t="shared" ca="1" si="236"/>
        <v>0</v>
      </c>
      <c r="AN335" s="7">
        <f t="shared" ca="1" si="243"/>
        <v>0</v>
      </c>
      <c r="AO335" s="7">
        <f t="shared" ca="1" si="214"/>
        <v>0</v>
      </c>
      <c r="AP335" s="7">
        <f t="shared" ca="1" si="215"/>
        <v>0</v>
      </c>
      <c r="AQ335" s="7">
        <f t="shared" ca="1" si="244"/>
        <v>0</v>
      </c>
      <c r="AR335" s="143">
        <f t="shared" ca="1" si="237"/>
        <v>0</v>
      </c>
      <c r="AS335" s="167">
        <f t="shared" ca="1" si="245"/>
        <v>0</v>
      </c>
    </row>
    <row r="336" spans="1:45">
      <c r="A336" s="35">
        <f t="shared" si="238"/>
        <v>329</v>
      </c>
      <c r="B336" s="25">
        <f t="shared" si="239"/>
        <v>54939</v>
      </c>
      <c r="C336" s="34">
        <f t="shared" ca="1" si="206"/>
        <v>22</v>
      </c>
      <c r="D336" s="26">
        <f t="shared" ca="1" si="205"/>
        <v>72</v>
      </c>
      <c r="E336" s="35">
        <f t="shared" ca="1" si="207"/>
        <v>264</v>
      </c>
      <c r="F336" s="25">
        <f t="shared" ca="1" si="216"/>
        <v>48700</v>
      </c>
      <c r="G336" s="25">
        <f t="shared" ca="1" si="217"/>
        <v>48700</v>
      </c>
      <c r="H336" s="41">
        <f t="shared" ca="1" si="218"/>
        <v>0</v>
      </c>
      <c r="I336" s="41">
        <f t="shared" ca="1" si="219"/>
        <v>0</v>
      </c>
      <c r="J336" s="41">
        <f t="shared" ca="1" si="220"/>
        <v>0</v>
      </c>
      <c r="K336" s="41">
        <f t="shared" ca="1" si="221"/>
        <v>0</v>
      </c>
      <c r="L336" s="169">
        <f t="shared" si="208"/>
        <v>3.8101313653750317</v>
      </c>
      <c r="M336" s="101">
        <f t="shared" si="209"/>
        <v>2051</v>
      </c>
      <c r="N336" s="29">
        <f t="shared" ca="1" si="210"/>
        <v>0</v>
      </c>
      <c r="O336" s="109">
        <f t="shared" ca="1" si="211"/>
        <v>0</v>
      </c>
      <c r="P336" s="7">
        <f t="shared" ca="1" si="222"/>
        <v>0</v>
      </c>
      <c r="Q336" s="7">
        <f t="shared" ca="1" si="223"/>
        <v>0</v>
      </c>
      <c r="R336" s="30"/>
      <c r="S336" s="30"/>
      <c r="T336" s="30">
        <f t="shared" ca="1" si="224"/>
        <v>0</v>
      </c>
      <c r="U336" s="32">
        <f t="shared" ca="1" si="225"/>
        <v>0</v>
      </c>
      <c r="V336" s="32">
        <f t="shared" ca="1" si="226"/>
        <v>0</v>
      </c>
      <c r="W336" s="32">
        <f t="shared" ca="1" si="227"/>
        <v>0</v>
      </c>
      <c r="X336" s="32">
        <f t="shared" ca="1" si="228"/>
        <v>0</v>
      </c>
      <c r="Y336" s="7">
        <f t="shared" ca="1" si="229"/>
        <v>0</v>
      </c>
      <c r="Z336" s="7">
        <f t="shared" ca="1" si="230"/>
        <v>0</v>
      </c>
      <c r="AA336" s="133">
        <f t="shared" ca="1" si="231"/>
        <v>0</v>
      </c>
      <c r="AB336" s="52">
        <f t="shared" ca="1" si="232"/>
        <v>0</v>
      </c>
      <c r="AC336" s="53">
        <f t="shared" ca="1" si="233"/>
        <v>0</v>
      </c>
      <c r="AD336" s="52">
        <f t="shared" ca="1" si="240"/>
        <v>0</v>
      </c>
      <c r="AE336" s="54">
        <f t="shared" ca="1" si="241"/>
        <v>0</v>
      </c>
      <c r="AF336" s="7">
        <f t="shared" ca="1" si="234"/>
        <v>0</v>
      </c>
      <c r="AG336" s="7">
        <f t="shared" ca="1" si="235"/>
        <v>0</v>
      </c>
      <c r="AH336" s="48"/>
      <c r="AI336" s="30"/>
      <c r="AJ336" s="7">
        <f t="shared" ca="1" si="242"/>
        <v>0</v>
      </c>
      <c r="AK336" s="7">
        <f t="shared" ca="1" si="212"/>
        <v>0</v>
      </c>
      <c r="AL336" s="32">
        <f t="shared" ca="1" si="213"/>
        <v>0</v>
      </c>
      <c r="AM336" s="158">
        <f t="shared" ca="1" si="236"/>
        <v>0</v>
      </c>
      <c r="AN336" s="7">
        <f t="shared" ca="1" si="243"/>
        <v>0</v>
      </c>
      <c r="AO336" s="7">
        <f t="shared" ca="1" si="214"/>
        <v>0</v>
      </c>
      <c r="AP336" s="7">
        <f t="shared" ca="1" si="215"/>
        <v>0</v>
      </c>
      <c r="AQ336" s="7">
        <f t="shared" ca="1" si="244"/>
        <v>0</v>
      </c>
      <c r="AR336" s="143">
        <f t="shared" ca="1" si="237"/>
        <v>0</v>
      </c>
      <c r="AS336" s="167">
        <f t="shared" ca="1" si="245"/>
        <v>0</v>
      </c>
    </row>
    <row r="337" spans="1:45">
      <c r="A337" s="35">
        <f t="shared" si="238"/>
        <v>330</v>
      </c>
      <c r="B337" s="25">
        <f t="shared" si="239"/>
        <v>54969</v>
      </c>
      <c r="C337" s="34">
        <f t="shared" ca="1" si="206"/>
        <v>22</v>
      </c>
      <c r="D337" s="26">
        <f t="shared" ca="1" si="205"/>
        <v>72</v>
      </c>
      <c r="E337" s="35">
        <f t="shared" ca="1" si="207"/>
        <v>264</v>
      </c>
      <c r="F337" s="25">
        <f t="shared" ca="1" si="216"/>
        <v>48700</v>
      </c>
      <c r="G337" s="25">
        <f t="shared" ca="1" si="217"/>
        <v>48700</v>
      </c>
      <c r="H337" s="41">
        <f t="shared" ca="1" si="218"/>
        <v>0</v>
      </c>
      <c r="I337" s="41">
        <f t="shared" ca="1" si="219"/>
        <v>0</v>
      </c>
      <c r="J337" s="41">
        <f t="shared" ca="1" si="220"/>
        <v>0</v>
      </c>
      <c r="K337" s="41">
        <f t="shared" ca="1" si="221"/>
        <v>0</v>
      </c>
      <c r="L337" s="169">
        <f t="shared" si="208"/>
        <v>3.8256543121895308</v>
      </c>
      <c r="M337" s="101">
        <f t="shared" si="209"/>
        <v>2051</v>
      </c>
      <c r="N337" s="29">
        <f t="shared" ca="1" si="210"/>
        <v>0</v>
      </c>
      <c r="O337" s="109">
        <f t="shared" ca="1" si="211"/>
        <v>0</v>
      </c>
      <c r="P337" s="7">
        <f t="shared" ca="1" si="222"/>
        <v>0</v>
      </c>
      <c r="Q337" s="7">
        <f t="shared" ca="1" si="223"/>
        <v>0</v>
      </c>
      <c r="R337" s="30"/>
      <c r="S337" s="30"/>
      <c r="T337" s="30">
        <f t="shared" ca="1" si="224"/>
        <v>0</v>
      </c>
      <c r="U337" s="32">
        <f t="shared" ca="1" si="225"/>
        <v>0</v>
      </c>
      <c r="V337" s="32">
        <f t="shared" ca="1" si="226"/>
        <v>0</v>
      </c>
      <c r="W337" s="32">
        <f t="shared" ca="1" si="227"/>
        <v>0</v>
      </c>
      <c r="X337" s="32">
        <f t="shared" ca="1" si="228"/>
        <v>0</v>
      </c>
      <c r="Y337" s="7">
        <f t="shared" ca="1" si="229"/>
        <v>0</v>
      </c>
      <c r="Z337" s="7">
        <f t="shared" ca="1" si="230"/>
        <v>0</v>
      </c>
      <c r="AA337" s="133">
        <f t="shared" ca="1" si="231"/>
        <v>0</v>
      </c>
      <c r="AB337" s="52">
        <f t="shared" ca="1" si="232"/>
        <v>0</v>
      </c>
      <c r="AC337" s="53">
        <f t="shared" ca="1" si="233"/>
        <v>0</v>
      </c>
      <c r="AD337" s="52">
        <f t="shared" ca="1" si="240"/>
        <v>0</v>
      </c>
      <c r="AE337" s="54">
        <f t="shared" ca="1" si="241"/>
        <v>0</v>
      </c>
      <c r="AF337" s="7">
        <f t="shared" ca="1" si="234"/>
        <v>0</v>
      </c>
      <c r="AG337" s="7">
        <f t="shared" ca="1" si="235"/>
        <v>0</v>
      </c>
      <c r="AH337" s="48"/>
      <c r="AI337" s="30"/>
      <c r="AJ337" s="7">
        <f t="shared" ca="1" si="242"/>
        <v>0</v>
      </c>
      <c r="AK337" s="7">
        <f t="shared" ca="1" si="212"/>
        <v>0</v>
      </c>
      <c r="AL337" s="32">
        <f t="shared" ca="1" si="213"/>
        <v>0</v>
      </c>
      <c r="AM337" s="158">
        <f t="shared" ca="1" si="236"/>
        <v>0</v>
      </c>
      <c r="AN337" s="7">
        <f t="shared" ca="1" si="243"/>
        <v>0</v>
      </c>
      <c r="AO337" s="7">
        <f t="shared" ca="1" si="214"/>
        <v>0</v>
      </c>
      <c r="AP337" s="7">
        <f t="shared" ca="1" si="215"/>
        <v>0</v>
      </c>
      <c r="AQ337" s="7">
        <f t="shared" ca="1" si="244"/>
        <v>0</v>
      </c>
      <c r="AR337" s="143">
        <f t="shared" ca="1" si="237"/>
        <v>0</v>
      </c>
      <c r="AS337" s="167">
        <f t="shared" ca="1" si="245"/>
        <v>0</v>
      </c>
    </row>
    <row r="338" spans="1:45">
      <c r="A338" s="35">
        <f t="shared" si="238"/>
        <v>331</v>
      </c>
      <c r="B338" s="25">
        <f t="shared" si="239"/>
        <v>55000</v>
      </c>
      <c r="C338" s="34">
        <f t="shared" ca="1" si="206"/>
        <v>22</v>
      </c>
      <c r="D338" s="26">
        <f t="shared" ca="1" si="205"/>
        <v>72</v>
      </c>
      <c r="E338" s="35">
        <f t="shared" ca="1" si="207"/>
        <v>264</v>
      </c>
      <c r="F338" s="25">
        <f t="shared" ca="1" si="216"/>
        <v>48700</v>
      </c>
      <c r="G338" s="25">
        <f t="shared" ca="1" si="217"/>
        <v>48700</v>
      </c>
      <c r="H338" s="41">
        <f t="shared" ca="1" si="218"/>
        <v>0</v>
      </c>
      <c r="I338" s="41">
        <f t="shared" ca="1" si="219"/>
        <v>0</v>
      </c>
      <c r="J338" s="41">
        <f t="shared" ca="1" si="220"/>
        <v>0</v>
      </c>
      <c r="K338" s="41">
        <f t="shared" ca="1" si="221"/>
        <v>0</v>
      </c>
      <c r="L338" s="169">
        <f t="shared" si="208"/>
        <v>3.8412405014108391</v>
      </c>
      <c r="M338" s="101">
        <f t="shared" si="209"/>
        <v>2051</v>
      </c>
      <c r="N338" s="29">
        <f t="shared" ca="1" si="210"/>
        <v>0</v>
      </c>
      <c r="O338" s="109">
        <f t="shared" ca="1" si="211"/>
        <v>0</v>
      </c>
      <c r="P338" s="7">
        <f t="shared" ca="1" si="222"/>
        <v>0</v>
      </c>
      <c r="Q338" s="7">
        <f t="shared" ca="1" si="223"/>
        <v>0</v>
      </c>
      <c r="R338" s="30"/>
      <c r="S338" s="30"/>
      <c r="T338" s="30">
        <f t="shared" ca="1" si="224"/>
        <v>0</v>
      </c>
      <c r="U338" s="32">
        <f t="shared" ca="1" si="225"/>
        <v>0</v>
      </c>
      <c r="V338" s="32">
        <f t="shared" ca="1" si="226"/>
        <v>0</v>
      </c>
      <c r="W338" s="32">
        <f t="shared" ca="1" si="227"/>
        <v>0</v>
      </c>
      <c r="X338" s="32">
        <f t="shared" ca="1" si="228"/>
        <v>0</v>
      </c>
      <c r="Y338" s="7">
        <f t="shared" ca="1" si="229"/>
        <v>0</v>
      </c>
      <c r="Z338" s="7">
        <f t="shared" ca="1" si="230"/>
        <v>0</v>
      </c>
      <c r="AA338" s="133">
        <f t="shared" ca="1" si="231"/>
        <v>0</v>
      </c>
      <c r="AB338" s="52">
        <f t="shared" ca="1" si="232"/>
        <v>0</v>
      </c>
      <c r="AC338" s="53">
        <f t="shared" ca="1" si="233"/>
        <v>0</v>
      </c>
      <c r="AD338" s="52">
        <f t="shared" ca="1" si="240"/>
        <v>0</v>
      </c>
      <c r="AE338" s="54">
        <f t="shared" ca="1" si="241"/>
        <v>0</v>
      </c>
      <c r="AF338" s="7">
        <f t="shared" ca="1" si="234"/>
        <v>0</v>
      </c>
      <c r="AG338" s="7">
        <f t="shared" ca="1" si="235"/>
        <v>0</v>
      </c>
      <c r="AH338" s="48"/>
      <c r="AI338" s="30"/>
      <c r="AJ338" s="7">
        <f t="shared" ca="1" si="242"/>
        <v>0</v>
      </c>
      <c r="AK338" s="7">
        <f t="shared" ca="1" si="212"/>
        <v>0</v>
      </c>
      <c r="AL338" s="32">
        <f t="shared" ca="1" si="213"/>
        <v>0</v>
      </c>
      <c r="AM338" s="158">
        <f t="shared" ca="1" si="236"/>
        <v>0</v>
      </c>
      <c r="AN338" s="7">
        <f t="shared" ca="1" si="243"/>
        <v>0</v>
      </c>
      <c r="AO338" s="7">
        <f t="shared" ca="1" si="214"/>
        <v>0</v>
      </c>
      <c r="AP338" s="7">
        <f t="shared" ca="1" si="215"/>
        <v>0</v>
      </c>
      <c r="AQ338" s="7">
        <f t="shared" ca="1" si="244"/>
        <v>0</v>
      </c>
      <c r="AR338" s="143">
        <f t="shared" ca="1" si="237"/>
        <v>0</v>
      </c>
      <c r="AS338" s="167">
        <f t="shared" ca="1" si="245"/>
        <v>0</v>
      </c>
    </row>
    <row r="339" spans="1:45">
      <c r="A339" s="35">
        <f t="shared" si="238"/>
        <v>332</v>
      </c>
      <c r="B339" s="25">
        <f t="shared" si="239"/>
        <v>55031</v>
      </c>
      <c r="C339" s="34">
        <f t="shared" ca="1" si="206"/>
        <v>22</v>
      </c>
      <c r="D339" s="26">
        <f t="shared" ca="1" si="205"/>
        <v>72</v>
      </c>
      <c r="E339" s="35">
        <f t="shared" ca="1" si="207"/>
        <v>264</v>
      </c>
      <c r="F339" s="25">
        <f t="shared" ca="1" si="216"/>
        <v>48700</v>
      </c>
      <c r="G339" s="25">
        <f t="shared" ca="1" si="217"/>
        <v>48700</v>
      </c>
      <c r="H339" s="41">
        <f t="shared" ca="1" si="218"/>
        <v>0</v>
      </c>
      <c r="I339" s="41">
        <f t="shared" ca="1" si="219"/>
        <v>0</v>
      </c>
      <c r="J339" s="41">
        <f t="shared" ca="1" si="220"/>
        <v>0</v>
      </c>
      <c r="K339" s="41">
        <f t="shared" ca="1" si="221"/>
        <v>0</v>
      </c>
      <c r="L339" s="169">
        <f t="shared" si="208"/>
        <v>3.8568901906963502</v>
      </c>
      <c r="M339" s="101">
        <f t="shared" si="209"/>
        <v>2051</v>
      </c>
      <c r="N339" s="29">
        <f t="shared" ca="1" si="210"/>
        <v>0</v>
      </c>
      <c r="O339" s="109">
        <f t="shared" ca="1" si="211"/>
        <v>0</v>
      </c>
      <c r="P339" s="7">
        <f t="shared" ca="1" si="222"/>
        <v>0</v>
      </c>
      <c r="Q339" s="7">
        <f t="shared" ca="1" si="223"/>
        <v>0</v>
      </c>
      <c r="R339" s="30"/>
      <c r="S339" s="30"/>
      <c r="T339" s="30">
        <f t="shared" ca="1" si="224"/>
        <v>0</v>
      </c>
      <c r="U339" s="32">
        <f t="shared" ca="1" si="225"/>
        <v>0</v>
      </c>
      <c r="V339" s="32">
        <f t="shared" ca="1" si="226"/>
        <v>0</v>
      </c>
      <c r="W339" s="32">
        <f t="shared" ca="1" si="227"/>
        <v>0</v>
      </c>
      <c r="X339" s="32">
        <f t="shared" ca="1" si="228"/>
        <v>0</v>
      </c>
      <c r="Y339" s="7">
        <f t="shared" ca="1" si="229"/>
        <v>0</v>
      </c>
      <c r="Z339" s="7">
        <f t="shared" ca="1" si="230"/>
        <v>0</v>
      </c>
      <c r="AA339" s="133">
        <f t="shared" ca="1" si="231"/>
        <v>0</v>
      </c>
      <c r="AB339" s="52">
        <f t="shared" ca="1" si="232"/>
        <v>0</v>
      </c>
      <c r="AC339" s="53">
        <f t="shared" ca="1" si="233"/>
        <v>0</v>
      </c>
      <c r="AD339" s="52">
        <f t="shared" ca="1" si="240"/>
        <v>0</v>
      </c>
      <c r="AE339" s="54">
        <f t="shared" ca="1" si="241"/>
        <v>0</v>
      </c>
      <c r="AF339" s="7">
        <f t="shared" ca="1" si="234"/>
        <v>0</v>
      </c>
      <c r="AG339" s="7">
        <f t="shared" ca="1" si="235"/>
        <v>0</v>
      </c>
      <c r="AH339" s="48"/>
      <c r="AI339" s="30"/>
      <c r="AJ339" s="7">
        <f t="shared" ca="1" si="242"/>
        <v>0</v>
      </c>
      <c r="AK339" s="7">
        <f t="shared" ca="1" si="212"/>
        <v>0</v>
      </c>
      <c r="AL339" s="32">
        <f t="shared" ca="1" si="213"/>
        <v>0</v>
      </c>
      <c r="AM339" s="158">
        <f t="shared" ca="1" si="236"/>
        <v>0</v>
      </c>
      <c r="AN339" s="7">
        <f t="shared" ca="1" si="243"/>
        <v>0</v>
      </c>
      <c r="AO339" s="7">
        <f t="shared" ca="1" si="214"/>
        <v>0</v>
      </c>
      <c r="AP339" s="7">
        <f t="shared" ca="1" si="215"/>
        <v>0</v>
      </c>
      <c r="AQ339" s="7">
        <f t="shared" ca="1" si="244"/>
        <v>0</v>
      </c>
      <c r="AR339" s="143">
        <f t="shared" ca="1" si="237"/>
        <v>0</v>
      </c>
      <c r="AS339" s="167">
        <f t="shared" ca="1" si="245"/>
        <v>0</v>
      </c>
    </row>
    <row r="340" spans="1:45">
      <c r="A340" s="35">
        <f t="shared" si="238"/>
        <v>333</v>
      </c>
      <c r="B340" s="25">
        <f t="shared" si="239"/>
        <v>55061</v>
      </c>
      <c r="C340" s="34">
        <f t="shared" ca="1" si="206"/>
        <v>22</v>
      </c>
      <c r="D340" s="26">
        <f t="shared" ca="1" si="205"/>
        <v>72</v>
      </c>
      <c r="E340" s="35">
        <f t="shared" ca="1" si="207"/>
        <v>264</v>
      </c>
      <c r="F340" s="25">
        <f t="shared" ca="1" si="216"/>
        <v>48700</v>
      </c>
      <c r="G340" s="25">
        <f t="shared" ca="1" si="217"/>
        <v>48700</v>
      </c>
      <c r="H340" s="41">
        <f t="shared" ca="1" si="218"/>
        <v>0</v>
      </c>
      <c r="I340" s="41">
        <f t="shared" ca="1" si="219"/>
        <v>0</v>
      </c>
      <c r="J340" s="41">
        <f t="shared" ca="1" si="220"/>
        <v>0</v>
      </c>
      <c r="K340" s="41">
        <f t="shared" ca="1" si="221"/>
        <v>0</v>
      </c>
      <c r="L340" s="169">
        <f t="shared" si="208"/>
        <v>3.8726036387531861</v>
      </c>
      <c r="M340" s="101">
        <f t="shared" si="209"/>
        <v>2051</v>
      </c>
      <c r="N340" s="29">
        <f t="shared" ca="1" si="210"/>
        <v>0</v>
      </c>
      <c r="O340" s="109">
        <f t="shared" ca="1" si="211"/>
        <v>0</v>
      </c>
      <c r="P340" s="7">
        <f t="shared" ca="1" si="222"/>
        <v>0</v>
      </c>
      <c r="Q340" s="7">
        <f t="shared" ca="1" si="223"/>
        <v>0</v>
      </c>
      <c r="R340" s="30"/>
      <c r="S340" s="30"/>
      <c r="T340" s="30">
        <f t="shared" ca="1" si="224"/>
        <v>0</v>
      </c>
      <c r="U340" s="32">
        <f t="shared" ca="1" si="225"/>
        <v>0</v>
      </c>
      <c r="V340" s="32">
        <f t="shared" ca="1" si="226"/>
        <v>0</v>
      </c>
      <c r="W340" s="32">
        <f t="shared" ca="1" si="227"/>
        <v>0</v>
      </c>
      <c r="X340" s="32">
        <f t="shared" ca="1" si="228"/>
        <v>0</v>
      </c>
      <c r="Y340" s="7">
        <f t="shared" ca="1" si="229"/>
        <v>0</v>
      </c>
      <c r="Z340" s="7">
        <f t="shared" ca="1" si="230"/>
        <v>0</v>
      </c>
      <c r="AA340" s="133">
        <f t="shared" ca="1" si="231"/>
        <v>0</v>
      </c>
      <c r="AB340" s="52">
        <f t="shared" ca="1" si="232"/>
        <v>0</v>
      </c>
      <c r="AC340" s="53">
        <f t="shared" ca="1" si="233"/>
        <v>0</v>
      </c>
      <c r="AD340" s="52">
        <f t="shared" ca="1" si="240"/>
        <v>0</v>
      </c>
      <c r="AE340" s="54">
        <f t="shared" ca="1" si="241"/>
        <v>0</v>
      </c>
      <c r="AF340" s="7">
        <f t="shared" ca="1" si="234"/>
        <v>0</v>
      </c>
      <c r="AG340" s="7">
        <f t="shared" ca="1" si="235"/>
        <v>0</v>
      </c>
      <c r="AH340" s="48"/>
      <c r="AI340" s="30"/>
      <c r="AJ340" s="7">
        <f t="shared" ca="1" si="242"/>
        <v>0</v>
      </c>
      <c r="AK340" s="7">
        <f t="shared" ca="1" si="212"/>
        <v>0</v>
      </c>
      <c r="AL340" s="32">
        <f t="shared" ca="1" si="213"/>
        <v>0</v>
      </c>
      <c r="AM340" s="158">
        <f t="shared" ca="1" si="236"/>
        <v>0</v>
      </c>
      <c r="AN340" s="7">
        <f t="shared" ca="1" si="243"/>
        <v>0</v>
      </c>
      <c r="AO340" s="7">
        <f t="shared" ca="1" si="214"/>
        <v>0</v>
      </c>
      <c r="AP340" s="7">
        <f t="shared" ca="1" si="215"/>
        <v>0</v>
      </c>
      <c r="AQ340" s="7">
        <f t="shared" ca="1" si="244"/>
        <v>0</v>
      </c>
      <c r="AR340" s="143">
        <f t="shared" ca="1" si="237"/>
        <v>0</v>
      </c>
      <c r="AS340" s="167">
        <f t="shared" ca="1" si="245"/>
        <v>0</v>
      </c>
    </row>
    <row r="341" spans="1:45">
      <c r="A341" s="35">
        <f t="shared" si="238"/>
        <v>334</v>
      </c>
      <c r="B341" s="25">
        <f t="shared" si="239"/>
        <v>55092</v>
      </c>
      <c r="C341" s="34">
        <f t="shared" ca="1" si="206"/>
        <v>22</v>
      </c>
      <c r="D341" s="26">
        <f t="shared" ca="1" si="205"/>
        <v>72</v>
      </c>
      <c r="E341" s="35">
        <f t="shared" ca="1" si="207"/>
        <v>264</v>
      </c>
      <c r="F341" s="25">
        <f t="shared" ca="1" si="216"/>
        <v>48700</v>
      </c>
      <c r="G341" s="25">
        <f t="shared" ca="1" si="217"/>
        <v>48700</v>
      </c>
      <c r="H341" s="41">
        <f t="shared" ca="1" si="218"/>
        <v>0</v>
      </c>
      <c r="I341" s="41">
        <f t="shared" ca="1" si="219"/>
        <v>0</v>
      </c>
      <c r="J341" s="41">
        <f t="shared" ca="1" si="220"/>
        <v>0</v>
      </c>
      <c r="K341" s="41">
        <f t="shared" ca="1" si="221"/>
        <v>0</v>
      </c>
      <c r="L341" s="169">
        <f t="shared" si="208"/>
        <v>3.8883811053424737</v>
      </c>
      <c r="M341" s="101">
        <f t="shared" si="209"/>
        <v>2051</v>
      </c>
      <c r="N341" s="29">
        <f t="shared" ca="1" si="210"/>
        <v>0</v>
      </c>
      <c r="O341" s="109">
        <f t="shared" ca="1" si="211"/>
        <v>0</v>
      </c>
      <c r="P341" s="7">
        <f t="shared" ca="1" si="222"/>
        <v>0</v>
      </c>
      <c r="Q341" s="7">
        <f t="shared" ca="1" si="223"/>
        <v>0</v>
      </c>
      <c r="R341" s="30"/>
      <c r="S341" s="30"/>
      <c r="T341" s="30">
        <f t="shared" ca="1" si="224"/>
        <v>0</v>
      </c>
      <c r="U341" s="32">
        <f t="shared" ca="1" si="225"/>
        <v>0</v>
      </c>
      <c r="V341" s="32">
        <f t="shared" ca="1" si="226"/>
        <v>0</v>
      </c>
      <c r="W341" s="32">
        <f t="shared" ca="1" si="227"/>
        <v>0</v>
      </c>
      <c r="X341" s="32">
        <f t="shared" ca="1" si="228"/>
        <v>0</v>
      </c>
      <c r="Y341" s="7">
        <f t="shared" ca="1" si="229"/>
        <v>0</v>
      </c>
      <c r="Z341" s="7">
        <f t="shared" ca="1" si="230"/>
        <v>0</v>
      </c>
      <c r="AA341" s="133">
        <f t="shared" ca="1" si="231"/>
        <v>0</v>
      </c>
      <c r="AB341" s="52">
        <f t="shared" ca="1" si="232"/>
        <v>0</v>
      </c>
      <c r="AC341" s="53">
        <f t="shared" ca="1" si="233"/>
        <v>0</v>
      </c>
      <c r="AD341" s="52">
        <f t="shared" ca="1" si="240"/>
        <v>0</v>
      </c>
      <c r="AE341" s="54">
        <f t="shared" ca="1" si="241"/>
        <v>0</v>
      </c>
      <c r="AF341" s="7">
        <f t="shared" ca="1" si="234"/>
        <v>0</v>
      </c>
      <c r="AG341" s="7">
        <f t="shared" ca="1" si="235"/>
        <v>0</v>
      </c>
      <c r="AH341" s="48"/>
      <c r="AI341" s="30"/>
      <c r="AJ341" s="7">
        <f t="shared" ca="1" si="242"/>
        <v>0</v>
      </c>
      <c r="AK341" s="7">
        <f t="shared" ca="1" si="212"/>
        <v>0</v>
      </c>
      <c r="AL341" s="32">
        <f t="shared" ca="1" si="213"/>
        <v>0</v>
      </c>
      <c r="AM341" s="158">
        <f t="shared" ca="1" si="236"/>
        <v>0</v>
      </c>
      <c r="AN341" s="7">
        <f t="shared" ca="1" si="243"/>
        <v>0</v>
      </c>
      <c r="AO341" s="7">
        <f t="shared" ca="1" si="214"/>
        <v>0</v>
      </c>
      <c r="AP341" s="7">
        <f t="shared" ca="1" si="215"/>
        <v>0</v>
      </c>
      <c r="AQ341" s="7">
        <f t="shared" ca="1" si="244"/>
        <v>0</v>
      </c>
      <c r="AR341" s="143">
        <f t="shared" ca="1" si="237"/>
        <v>0</v>
      </c>
      <c r="AS341" s="167">
        <f t="shared" ca="1" si="245"/>
        <v>0</v>
      </c>
    </row>
    <row r="342" spans="1:45">
      <c r="A342" s="35">
        <f t="shared" si="238"/>
        <v>335</v>
      </c>
      <c r="B342" s="25">
        <f t="shared" si="239"/>
        <v>55122</v>
      </c>
      <c r="C342" s="34">
        <f t="shared" ca="1" si="206"/>
        <v>22</v>
      </c>
      <c r="D342" s="26">
        <f t="shared" ca="1" si="205"/>
        <v>72</v>
      </c>
      <c r="E342" s="35">
        <f t="shared" ca="1" si="207"/>
        <v>264</v>
      </c>
      <c r="F342" s="25">
        <f t="shared" ca="1" si="216"/>
        <v>48700</v>
      </c>
      <c r="G342" s="25">
        <f t="shared" ca="1" si="217"/>
        <v>48700</v>
      </c>
      <c r="H342" s="41">
        <f t="shared" ca="1" si="218"/>
        <v>0</v>
      </c>
      <c r="I342" s="41">
        <f t="shared" ca="1" si="219"/>
        <v>0</v>
      </c>
      <c r="J342" s="41">
        <f t="shared" ca="1" si="220"/>
        <v>0</v>
      </c>
      <c r="K342" s="41">
        <f t="shared" ca="1" si="221"/>
        <v>0</v>
      </c>
      <c r="L342" s="169">
        <f t="shared" si="208"/>
        <v>3.9042228512836386</v>
      </c>
      <c r="M342" s="101">
        <f t="shared" si="209"/>
        <v>2051</v>
      </c>
      <c r="N342" s="29">
        <f t="shared" ca="1" si="210"/>
        <v>0</v>
      </c>
      <c r="O342" s="109">
        <f t="shared" ca="1" si="211"/>
        <v>0</v>
      </c>
      <c r="P342" s="7">
        <f t="shared" ca="1" si="222"/>
        <v>0</v>
      </c>
      <c r="Q342" s="7">
        <f t="shared" ca="1" si="223"/>
        <v>0</v>
      </c>
      <c r="R342" s="30"/>
      <c r="S342" s="30"/>
      <c r="T342" s="30">
        <f t="shared" ca="1" si="224"/>
        <v>0</v>
      </c>
      <c r="U342" s="32">
        <f t="shared" ca="1" si="225"/>
        <v>0</v>
      </c>
      <c r="V342" s="32">
        <f t="shared" ca="1" si="226"/>
        <v>0</v>
      </c>
      <c r="W342" s="32">
        <f t="shared" ca="1" si="227"/>
        <v>0</v>
      </c>
      <c r="X342" s="32">
        <f t="shared" ca="1" si="228"/>
        <v>0</v>
      </c>
      <c r="Y342" s="7">
        <f t="shared" ca="1" si="229"/>
        <v>0</v>
      </c>
      <c r="Z342" s="7">
        <f t="shared" ca="1" si="230"/>
        <v>0</v>
      </c>
      <c r="AA342" s="133">
        <f t="shared" ca="1" si="231"/>
        <v>0</v>
      </c>
      <c r="AB342" s="52">
        <f t="shared" ca="1" si="232"/>
        <v>0</v>
      </c>
      <c r="AC342" s="53">
        <f t="shared" ca="1" si="233"/>
        <v>0</v>
      </c>
      <c r="AD342" s="52">
        <f t="shared" ca="1" si="240"/>
        <v>0</v>
      </c>
      <c r="AE342" s="54">
        <f t="shared" ca="1" si="241"/>
        <v>0</v>
      </c>
      <c r="AF342" s="7">
        <f t="shared" ca="1" si="234"/>
        <v>0</v>
      </c>
      <c r="AG342" s="7">
        <f t="shared" ca="1" si="235"/>
        <v>0</v>
      </c>
      <c r="AH342" s="48"/>
      <c r="AI342" s="30"/>
      <c r="AJ342" s="7">
        <f t="shared" ca="1" si="242"/>
        <v>0</v>
      </c>
      <c r="AK342" s="7">
        <f t="shared" ca="1" si="212"/>
        <v>0</v>
      </c>
      <c r="AL342" s="32">
        <f t="shared" ca="1" si="213"/>
        <v>0</v>
      </c>
      <c r="AM342" s="158">
        <f t="shared" ca="1" si="236"/>
        <v>0</v>
      </c>
      <c r="AN342" s="7">
        <f t="shared" ca="1" si="243"/>
        <v>0</v>
      </c>
      <c r="AO342" s="7">
        <f t="shared" ca="1" si="214"/>
        <v>0</v>
      </c>
      <c r="AP342" s="7">
        <f t="shared" ca="1" si="215"/>
        <v>0</v>
      </c>
      <c r="AQ342" s="7">
        <f t="shared" ca="1" si="244"/>
        <v>0</v>
      </c>
      <c r="AR342" s="143">
        <f t="shared" ca="1" si="237"/>
        <v>0</v>
      </c>
      <c r="AS342" s="167">
        <f t="shared" ca="1" si="245"/>
        <v>0</v>
      </c>
    </row>
    <row r="343" spans="1:45">
      <c r="A343" s="35">
        <f t="shared" si="238"/>
        <v>336</v>
      </c>
      <c r="B343" s="25">
        <f t="shared" si="239"/>
        <v>55153</v>
      </c>
      <c r="C343" s="34">
        <f t="shared" ca="1" si="206"/>
        <v>22</v>
      </c>
      <c r="D343" s="26">
        <f t="shared" ca="1" si="205"/>
        <v>72</v>
      </c>
      <c r="E343" s="35">
        <f t="shared" ca="1" si="207"/>
        <v>264</v>
      </c>
      <c r="F343" s="25">
        <f t="shared" ca="1" si="216"/>
        <v>48700</v>
      </c>
      <c r="G343" s="25">
        <f t="shared" ca="1" si="217"/>
        <v>48700</v>
      </c>
      <c r="H343" s="41">
        <f t="shared" ca="1" si="218"/>
        <v>0</v>
      </c>
      <c r="I343" s="41">
        <f t="shared" ca="1" si="219"/>
        <v>0</v>
      </c>
      <c r="J343" s="41">
        <f t="shared" ca="1" si="220"/>
        <v>0</v>
      </c>
      <c r="K343" s="41">
        <f t="shared" ca="1" si="221"/>
        <v>0</v>
      </c>
      <c r="L343" s="169">
        <f t="shared" si="208"/>
        <v>3.9201291384587167</v>
      </c>
      <c r="M343" s="101">
        <f t="shared" si="209"/>
        <v>2051</v>
      </c>
      <c r="N343" s="29">
        <f t="shared" ca="1" si="210"/>
        <v>0</v>
      </c>
      <c r="O343" s="109">
        <f t="shared" ca="1" si="211"/>
        <v>0</v>
      </c>
      <c r="P343" s="7">
        <f t="shared" ca="1" si="222"/>
        <v>0</v>
      </c>
      <c r="Q343" s="7">
        <f t="shared" ca="1" si="223"/>
        <v>0</v>
      </c>
      <c r="R343" s="30"/>
      <c r="S343" s="30"/>
      <c r="T343" s="30">
        <f t="shared" ca="1" si="224"/>
        <v>0</v>
      </c>
      <c r="U343" s="32">
        <f t="shared" ca="1" si="225"/>
        <v>0</v>
      </c>
      <c r="V343" s="32">
        <f t="shared" ca="1" si="226"/>
        <v>0</v>
      </c>
      <c r="W343" s="32">
        <f t="shared" ca="1" si="227"/>
        <v>0</v>
      </c>
      <c r="X343" s="32">
        <f t="shared" ca="1" si="228"/>
        <v>0</v>
      </c>
      <c r="Y343" s="7">
        <f t="shared" ca="1" si="229"/>
        <v>0</v>
      </c>
      <c r="Z343" s="7">
        <f t="shared" ca="1" si="230"/>
        <v>0</v>
      </c>
      <c r="AA343" s="133">
        <f t="shared" ca="1" si="231"/>
        <v>0</v>
      </c>
      <c r="AB343" s="52">
        <f t="shared" ca="1" si="232"/>
        <v>0</v>
      </c>
      <c r="AC343" s="53">
        <f t="shared" ca="1" si="233"/>
        <v>0</v>
      </c>
      <c r="AD343" s="52">
        <f t="shared" ca="1" si="240"/>
        <v>0</v>
      </c>
      <c r="AE343" s="54">
        <f t="shared" ca="1" si="241"/>
        <v>0</v>
      </c>
      <c r="AF343" s="7">
        <f t="shared" ca="1" si="234"/>
        <v>0</v>
      </c>
      <c r="AG343" s="7">
        <f t="shared" ca="1" si="235"/>
        <v>0</v>
      </c>
      <c r="AH343" s="48"/>
      <c r="AI343" s="30"/>
      <c r="AJ343" s="7">
        <f t="shared" ca="1" si="242"/>
        <v>0</v>
      </c>
      <c r="AK343" s="7">
        <f t="shared" ca="1" si="212"/>
        <v>0</v>
      </c>
      <c r="AL343" s="32">
        <f t="shared" ca="1" si="213"/>
        <v>0</v>
      </c>
      <c r="AM343" s="158">
        <f t="shared" ca="1" si="236"/>
        <v>0</v>
      </c>
      <c r="AN343" s="7">
        <f t="shared" ca="1" si="243"/>
        <v>0</v>
      </c>
      <c r="AO343" s="7">
        <f t="shared" ca="1" si="214"/>
        <v>0</v>
      </c>
      <c r="AP343" s="7">
        <f t="shared" ca="1" si="215"/>
        <v>0</v>
      </c>
      <c r="AQ343" s="7">
        <f t="shared" ca="1" si="244"/>
        <v>0</v>
      </c>
      <c r="AR343" s="143">
        <f t="shared" ca="1" si="237"/>
        <v>0</v>
      </c>
      <c r="AS343" s="167">
        <f t="shared" ca="1" si="245"/>
        <v>0</v>
      </c>
    </row>
    <row r="344" spans="1:45">
      <c r="A344" s="35">
        <f t="shared" si="238"/>
        <v>337</v>
      </c>
      <c r="B344" s="25">
        <f t="shared" si="239"/>
        <v>55184</v>
      </c>
      <c r="C344" s="34">
        <f t="shared" ca="1" si="206"/>
        <v>22</v>
      </c>
      <c r="D344" s="26">
        <f t="shared" ca="1" si="205"/>
        <v>72</v>
      </c>
      <c r="E344" s="35">
        <f t="shared" ca="1" si="207"/>
        <v>264</v>
      </c>
      <c r="F344" s="25">
        <f t="shared" ca="1" si="216"/>
        <v>48700</v>
      </c>
      <c r="G344" s="25">
        <f t="shared" ca="1" si="217"/>
        <v>48700</v>
      </c>
      <c r="H344" s="41">
        <f t="shared" ca="1" si="218"/>
        <v>0</v>
      </c>
      <c r="I344" s="41">
        <f t="shared" ca="1" si="219"/>
        <v>0</v>
      </c>
      <c r="J344" s="41">
        <f t="shared" ca="1" si="220"/>
        <v>0</v>
      </c>
      <c r="K344" s="41">
        <f t="shared" ca="1" si="221"/>
        <v>0</v>
      </c>
      <c r="L344" s="169">
        <f t="shared" si="208"/>
        <v>3.9361002298166841</v>
      </c>
      <c r="M344" s="101">
        <f t="shared" si="209"/>
        <v>2051</v>
      </c>
      <c r="N344" s="29">
        <f t="shared" ca="1" si="210"/>
        <v>0</v>
      </c>
      <c r="O344" s="109">
        <f t="shared" ca="1" si="211"/>
        <v>0</v>
      </c>
      <c r="P344" s="7">
        <f t="shared" ca="1" si="222"/>
        <v>0</v>
      </c>
      <c r="Q344" s="7">
        <f t="shared" ca="1" si="223"/>
        <v>0</v>
      </c>
      <c r="R344" s="30"/>
      <c r="S344" s="30"/>
      <c r="T344" s="30">
        <f t="shared" ca="1" si="224"/>
        <v>0</v>
      </c>
      <c r="U344" s="32">
        <f t="shared" ca="1" si="225"/>
        <v>0</v>
      </c>
      <c r="V344" s="32">
        <f t="shared" ca="1" si="226"/>
        <v>0</v>
      </c>
      <c r="W344" s="32">
        <f t="shared" ca="1" si="227"/>
        <v>0</v>
      </c>
      <c r="X344" s="32">
        <f t="shared" ca="1" si="228"/>
        <v>0</v>
      </c>
      <c r="Y344" s="7">
        <f t="shared" ca="1" si="229"/>
        <v>0</v>
      </c>
      <c r="Z344" s="7">
        <f t="shared" ca="1" si="230"/>
        <v>0</v>
      </c>
      <c r="AA344" s="133">
        <f t="shared" ca="1" si="231"/>
        <v>0</v>
      </c>
      <c r="AB344" s="52">
        <f t="shared" ca="1" si="232"/>
        <v>0</v>
      </c>
      <c r="AC344" s="53">
        <f t="shared" ca="1" si="233"/>
        <v>0</v>
      </c>
      <c r="AD344" s="52">
        <f t="shared" ca="1" si="240"/>
        <v>0</v>
      </c>
      <c r="AE344" s="54">
        <f t="shared" ca="1" si="241"/>
        <v>0</v>
      </c>
      <c r="AF344" s="7">
        <f t="shared" ca="1" si="234"/>
        <v>0</v>
      </c>
      <c r="AG344" s="7">
        <f t="shared" ca="1" si="235"/>
        <v>0</v>
      </c>
      <c r="AH344" s="48"/>
      <c r="AI344" s="30"/>
      <c r="AJ344" s="7">
        <f t="shared" ca="1" si="242"/>
        <v>0</v>
      </c>
      <c r="AK344" s="7">
        <f t="shared" ca="1" si="212"/>
        <v>0</v>
      </c>
      <c r="AL344" s="32">
        <f t="shared" ca="1" si="213"/>
        <v>0</v>
      </c>
      <c r="AM344" s="158">
        <f t="shared" ca="1" si="236"/>
        <v>0</v>
      </c>
      <c r="AN344" s="7">
        <f t="shared" ca="1" si="243"/>
        <v>0</v>
      </c>
      <c r="AO344" s="7">
        <f t="shared" ca="1" si="214"/>
        <v>0</v>
      </c>
      <c r="AP344" s="7">
        <f t="shared" ca="1" si="215"/>
        <v>0</v>
      </c>
      <c r="AQ344" s="7">
        <f t="shared" ca="1" si="244"/>
        <v>0</v>
      </c>
      <c r="AR344" s="143">
        <f t="shared" ca="1" si="237"/>
        <v>0</v>
      </c>
      <c r="AS344" s="167">
        <f t="shared" ca="1" si="245"/>
        <v>0</v>
      </c>
    </row>
    <row r="345" spans="1:45">
      <c r="A345" s="35">
        <f t="shared" si="238"/>
        <v>338</v>
      </c>
      <c r="B345" s="25">
        <f t="shared" si="239"/>
        <v>55212</v>
      </c>
      <c r="C345" s="34">
        <f t="shared" ca="1" si="206"/>
        <v>22</v>
      </c>
      <c r="D345" s="26">
        <f t="shared" ca="1" si="205"/>
        <v>72</v>
      </c>
      <c r="E345" s="35">
        <f t="shared" ca="1" si="207"/>
        <v>264</v>
      </c>
      <c r="F345" s="25">
        <f t="shared" ca="1" si="216"/>
        <v>48700</v>
      </c>
      <c r="G345" s="25">
        <f t="shared" ca="1" si="217"/>
        <v>48700</v>
      </c>
      <c r="H345" s="41">
        <f t="shared" ca="1" si="218"/>
        <v>0</v>
      </c>
      <c r="I345" s="41">
        <f t="shared" ca="1" si="219"/>
        <v>0</v>
      </c>
      <c r="J345" s="41">
        <f t="shared" ca="1" si="220"/>
        <v>0</v>
      </c>
      <c r="K345" s="41">
        <f t="shared" ca="1" si="221"/>
        <v>0</v>
      </c>
      <c r="L345" s="169">
        <f t="shared" si="208"/>
        <v>3.9521363893778041</v>
      </c>
      <c r="M345" s="101">
        <f t="shared" si="209"/>
        <v>2051</v>
      </c>
      <c r="N345" s="29">
        <f t="shared" ca="1" si="210"/>
        <v>0</v>
      </c>
      <c r="O345" s="109">
        <f t="shared" ca="1" si="211"/>
        <v>0</v>
      </c>
      <c r="P345" s="7">
        <f t="shared" ca="1" si="222"/>
        <v>0</v>
      </c>
      <c r="Q345" s="7">
        <f t="shared" ca="1" si="223"/>
        <v>0</v>
      </c>
      <c r="R345" s="30"/>
      <c r="S345" s="30"/>
      <c r="T345" s="30">
        <f t="shared" ca="1" si="224"/>
        <v>0</v>
      </c>
      <c r="U345" s="32">
        <f t="shared" ca="1" si="225"/>
        <v>0</v>
      </c>
      <c r="V345" s="32">
        <f t="shared" ca="1" si="226"/>
        <v>0</v>
      </c>
      <c r="W345" s="32">
        <f t="shared" ca="1" si="227"/>
        <v>0</v>
      </c>
      <c r="X345" s="32">
        <f t="shared" ca="1" si="228"/>
        <v>0</v>
      </c>
      <c r="Y345" s="7">
        <f t="shared" ca="1" si="229"/>
        <v>0</v>
      </c>
      <c r="Z345" s="7">
        <f t="shared" ca="1" si="230"/>
        <v>0</v>
      </c>
      <c r="AA345" s="133">
        <f t="shared" ca="1" si="231"/>
        <v>0</v>
      </c>
      <c r="AB345" s="52">
        <f t="shared" ca="1" si="232"/>
        <v>0</v>
      </c>
      <c r="AC345" s="53">
        <f t="shared" ca="1" si="233"/>
        <v>0</v>
      </c>
      <c r="AD345" s="52">
        <f t="shared" ca="1" si="240"/>
        <v>0</v>
      </c>
      <c r="AE345" s="54">
        <f t="shared" ca="1" si="241"/>
        <v>0</v>
      </c>
      <c r="AF345" s="7">
        <f t="shared" ca="1" si="234"/>
        <v>0</v>
      </c>
      <c r="AG345" s="7">
        <f t="shared" ca="1" si="235"/>
        <v>0</v>
      </c>
      <c r="AH345" s="48"/>
      <c r="AI345" s="30"/>
      <c r="AJ345" s="7">
        <f t="shared" ca="1" si="242"/>
        <v>0</v>
      </c>
      <c r="AK345" s="7">
        <f t="shared" ca="1" si="212"/>
        <v>0</v>
      </c>
      <c r="AL345" s="32">
        <f t="shared" ca="1" si="213"/>
        <v>0</v>
      </c>
      <c r="AM345" s="158">
        <f t="shared" ca="1" si="236"/>
        <v>0</v>
      </c>
      <c r="AN345" s="7">
        <f t="shared" ca="1" si="243"/>
        <v>0</v>
      </c>
      <c r="AO345" s="7">
        <f t="shared" ca="1" si="214"/>
        <v>0</v>
      </c>
      <c r="AP345" s="7">
        <f t="shared" ca="1" si="215"/>
        <v>0</v>
      </c>
      <c r="AQ345" s="7">
        <f t="shared" ca="1" si="244"/>
        <v>0</v>
      </c>
      <c r="AR345" s="143">
        <f t="shared" ca="1" si="237"/>
        <v>0</v>
      </c>
      <c r="AS345" s="167">
        <f t="shared" ca="1" si="245"/>
        <v>0</v>
      </c>
    </row>
    <row r="346" spans="1:45">
      <c r="A346" s="35">
        <f t="shared" si="238"/>
        <v>339</v>
      </c>
      <c r="B346" s="25">
        <f t="shared" si="239"/>
        <v>55243</v>
      </c>
      <c r="C346" s="34">
        <f t="shared" ca="1" si="206"/>
        <v>22</v>
      </c>
      <c r="D346" s="26">
        <f t="shared" ca="1" si="205"/>
        <v>72</v>
      </c>
      <c r="E346" s="35">
        <f t="shared" ca="1" si="207"/>
        <v>264</v>
      </c>
      <c r="F346" s="25">
        <f t="shared" ca="1" si="216"/>
        <v>48700</v>
      </c>
      <c r="G346" s="25">
        <f t="shared" ca="1" si="217"/>
        <v>48700</v>
      </c>
      <c r="H346" s="41">
        <f t="shared" ca="1" si="218"/>
        <v>0</v>
      </c>
      <c r="I346" s="41">
        <f t="shared" ca="1" si="219"/>
        <v>0</v>
      </c>
      <c r="J346" s="41">
        <f t="shared" ca="1" si="220"/>
        <v>0</v>
      </c>
      <c r="K346" s="41">
        <f t="shared" ca="1" si="221"/>
        <v>0</v>
      </c>
      <c r="L346" s="169">
        <f t="shared" si="208"/>
        <v>3.9682378822379905</v>
      </c>
      <c r="M346" s="101">
        <f t="shared" si="209"/>
        <v>2051</v>
      </c>
      <c r="N346" s="29">
        <f t="shared" ca="1" si="210"/>
        <v>0</v>
      </c>
      <c r="O346" s="109">
        <f t="shared" ca="1" si="211"/>
        <v>0</v>
      </c>
      <c r="P346" s="7">
        <f t="shared" ca="1" si="222"/>
        <v>0</v>
      </c>
      <c r="Q346" s="7">
        <f t="shared" ca="1" si="223"/>
        <v>0</v>
      </c>
      <c r="R346" s="30"/>
      <c r="S346" s="30"/>
      <c r="T346" s="30">
        <f t="shared" ca="1" si="224"/>
        <v>0</v>
      </c>
      <c r="U346" s="32">
        <f t="shared" ca="1" si="225"/>
        <v>0</v>
      </c>
      <c r="V346" s="32">
        <f t="shared" ca="1" si="226"/>
        <v>0</v>
      </c>
      <c r="W346" s="32">
        <f t="shared" ca="1" si="227"/>
        <v>0</v>
      </c>
      <c r="X346" s="32">
        <f t="shared" ca="1" si="228"/>
        <v>0</v>
      </c>
      <c r="Y346" s="7">
        <f t="shared" ca="1" si="229"/>
        <v>0</v>
      </c>
      <c r="Z346" s="7">
        <f t="shared" ca="1" si="230"/>
        <v>0</v>
      </c>
      <c r="AA346" s="133">
        <f t="shared" ca="1" si="231"/>
        <v>0</v>
      </c>
      <c r="AB346" s="52">
        <f t="shared" ca="1" si="232"/>
        <v>0</v>
      </c>
      <c r="AC346" s="53">
        <f t="shared" ca="1" si="233"/>
        <v>0</v>
      </c>
      <c r="AD346" s="52">
        <f t="shared" ca="1" si="240"/>
        <v>0</v>
      </c>
      <c r="AE346" s="54">
        <f t="shared" ca="1" si="241"/>
        <v>0</v>
      </c>
      <c r="AF346" s="7">
        <f t="shared" ca="1" si="234"/>
        <v>0</v>
      </c>
      <c r="AG346" s="7">
        <f t="shared" ca="1" si="235"/>
        <v>0</v>
      </c>
      <c r="AH346" s="48"/>
      <c r="AI346" s="30"/>
      <c r="AJ346" s="7">
        <f t="shared" ca="1" si="242"/>
        <v>0</v>
      </c>
      <c r="AK346" s="7">
        <f t="shared" ca="1" si="212"/>
        <v>0</v>
      </c>
      <c r="AL346" s="32">
        <f t="shared" ca="1" si="213"/>
        <v>0</v>
      </c>
      <c r="AM346" s="158">
        <f t="shared" ca="1" si="236"/>
        <v>0</v>
      </c>
      <c r="AN346" s="7">
        <f t="shared" ca="1" si="243"/>
        <v>0</v>
      </c>
      <c r="AO346" s="7">
        <f t="shared" ca="1" si="214"/>
        <v>0</v>
      </c>
      <c r="AP346" s="7">
        <f t="shared" ca="1" si="215"/>
        <v>0</v>
      </c>
      <c r="AQ346" s="7">
        <f t="shared" ca="1" si="244"/>
        <v>0</v>
      </c>
      <c r="AR346" s="143">
        <f t="shared" ca="1" si="237"/>
        <v>0</v>
      </c>
      <c r="AS346" s="167">
        <f t="shared" ca="1" si="245"/>
        <v>0</v>
      </c>
    </row>
    <row r="347" spans="1:45">
      <c r="A347" s="35">
        <f t="shared" si="238"/>
        <v>340</v>
      </c>
      <c r="B347" s="25">
        <f t="shared" si="239"/>
        <v>55273</v>
      </c>
      <c r="C347" s="34">
        <f t="shared" ca="1" si="206"/>
        <v>22</v>
      </c>
      <c r="D347" s="26">
        <f t="shared" ca="1" si="205"/>
        <v>72</v>
      </c>
      <c r="E347" s="35">
        <f t="shared" ca="1" si="207"/>
        <v>264</v>
      </c>
      <c r="F347" s="25">
        <f t="shared" ca="1" si="216"/>
        <v>48700</v>
      </c>
      <c r="G347" s="25">
        <f t="shared" ca="1" si="217"/>
        <v>48700</v>
      </c>
      <c r="H347" s="41">
        <f t="shared" ca="1" si="218"/>
        <v>0</v>
      </c>
      <c r="I347" s="41">
        <f t="shared" ca="1" si="219"/>
        <v>0</v>
      </c>
      <c r="J347" s="41">
        <f t="shared" ca="1" si="220"/>
        <v>0</v>
      </c>
      <c r="K347" s="41">
        <f t="shared" ca="1" si="221"/>
        <v>0</v>
      </c>
      <c r="L347" s="169">
        <f t="shared" si="208"/>
        <v>3.9844049745731906</v>
      </c>
      <c r="M347" s="101">
        <f t="shared" si="209"/>
        <v>2052</v>
      </c>
      <c r="N347" s="29">
        <f t="shared" ca="1" si="210"/>
        <v>0</v>
      </c>
      <c r="O347" s="109">
        <f t="shared" ca="1" si="211"/>
        <v>0</v>
      </c>
      <c r="P347" s="7">
        <f t="shared" ca="1" si="222"/>
        <v>0</v>
      </c>
      <c r="Q347" s="7">
        <f t="shared" ca="1" si="223"/>
        <v>0</v>
      </c>
      <c r="R347" s="30"/>
      <c r="S347" s="30"/>
      <c r="T347" s="30">
        <f t="shared" ca="1" si="224"/>
        <v>0</v>
      </c>
      <c r="U347" s="32">
        <f t="shared" ca="1" si="225"/>
        <v>0</v>
      </c>
      <c r="V347" s="32">
        <f t="shared" ca="1" si="226"/>
        <v>0</v>
      </c>
      <c r="W347" s="32">
        <f t="shared" ca="1" si="227"/>
        <v>0</v>
      </c>
      <c r="X347" s="32">
        <f t="shared" ca="1" si="228"/>
        <v>0</v>
      </c>
      <c r="Y347" s="7">
        <f t="shared" ca="1" si="229"/>
        <v>0</v>
      </c>
      <c r="Z347" s="7">
        <f t="shared" ca="1" si="230"/>
        <v>0</v>
      </c>
      <c r="AA347" s="133">
        <f t="shared" ca="1" si="231"/>
        <v>0</v>
      </c>
      <c r="AB347" s="52">
        <f t="shared" ca="1" si="232"/>
        <v>0</v>
      </c>
      <c r="AC347" s="53">
        <f t="shared" ca="1" si="233"/>
        <v>0</v>
      </c>
      <c r="AD347" s="52">
        <f t="shared" ca="1" si="240"/>
        <v>0</v>
      </c>
      <c r="AE347" s="54">
        <f t="shared" ca="1" si="241"/>
        <v>0</v>
      </c>
      <c r="AF347" s="7">
        <f t="shared" ca="1" si="234"/>
        <v>0</v>
      </c>
      <c r="AG347" s="7">
        <f t="shared" ca="1" si="235"/>
        <v>0</v>
      </c>
      <c r="AH347" s="48"/>
      <c r="AI347" s="30"/>
      <c r="AJ347" s="7">
        <f t="shared" ca="1" si="242"/>
        <v>0</v>
      </c>
      <c r="AK347" s="7">
        <f t="shared" ca="1" si="212"/>
        <v>0</v>
      </c>
      <c r="AL347" s="32">
        <f t="shared" ca="1" si="213"/>
        <v>0</v>
      </c>
      <c r="AM347" s="158">
        <f t="shared" ca="1" si="236"/>
        <v>0</v>
      </c>
      <c r="AN347" s="7">
        <f t="shared" ca="1" si="243"/>
        <v>0</v>
      </c>
      <c r="AO347" s="7">
        <f t="shared" ca="1" si="214"/>
        <v>0</v>
      </c>
      <c r="AP347" s="7">
        <f t="shared" ca="1" si="215"/>
        <v>0</v>
      </c>
      <c r="AQ347" s="7">
        <f t="shared" ca="1" si="244"/>
        <v>0</v>
      </c>
      <c r="AR347" s="143">
        <f t="shared" ca="1" si="237"/>
        <v>0</v>
      </c>
      <c r="AS347" s="167">
        <f t="shared" ca="1" si="245"/>
        <v>0</v>
      </c>
    </row>
    <row r="348" spans="1:45">
      <c r="A348" s="35">
        <f t="shared" si="238"/>
        <v>341</v>
      </c>
      <c r="B348" s="25">
        <f t="shared" si="239"/>
        <v>55304</v>
      </c>
      <c r="C348" s="34">
        <f t="shared" ca="1" si="206"/>
        <v>22</v>
      </c>
      <c r="D348" s="26">
        <f t="shared" ca="1" si="205"/>
        <v>72</v>
      </c>
      <c r="E348" s="35">
        <f t="shared" ca="1" si="207"/>
        <v>264</v>
      </c>
      <c r="F348" s="25">
        <f t="shared" ca="1" si="216"/>
        <v>48700</v>
      </c>
      <c r="G348" s="25">
        <f t="shared" ca="1" si="217"/>
        <v>48700</v>
      </c>
      <c r="H348" s="41">
        <f t="shared" ca="1" si="218"/>
        <v>0</v>
      </c>
      <c r="I348" s="41">
        <f t="shared" ca="1" si="219"/>
        <v>0</v>
      </c>
      <c r="J348" s="41">
        <f t="shared" ca="1" si="220"/>
        <v>0</v>
      </c>
      <c r="K348" s="41">
        <f t="shared" ca="1" si="221"/>
        <v>0</v>
      </c>
      <c r="L348" s="169">
        <f t="shared" si="208"/>
        <v>4.0006379336437865</v>
      </c>
      <c r="M348" s="101">
        <f t="shared" si="209"/>
        <v>2052</v>
      </c>
      <c r="N348" s="29">
        <f t="shared" ca="1" si="210"/>
        <v>0</v>
      </c>
      <c r="O348" s="109">
        <f t="shared" ca="1" si="211"/>
        <v>0</v>
      </c>
      <c r="P348" s="7">
        <f t="shared" ca="1" si="222"/>
        <v>0</v>
      </c>
      <c r="Q348" s="7">
        <f t="shared" ca="1" si="223"/>
        <v>0</v>
      </c>
      <c r="R348" s="30"/>
      <c r="S348" s="30"/>
      <c r="T348" s="30">
        <f t="shared" ca="1" si="224"/>
        <v>0</v>
      </c>
      <c r="U348" s="32">
        <f t="shared" ca="1" si="225"/>
        <v>0</v>
      </c>
      <c r="V348" s="32">
        <f t="shared" ca="1" si="226"/>
        <v>0</v>
      </c>
      <c r="W348" s="32">
        <f t="shared" ca="1" si="227"/>
        <v>0</v>
      </c>
      <c r="X348" s="32">
        <f t="shared" ca="1" si="228"/>
        <v>0</v>
      </c>
      <c r="Y348" s="7">
        <f t="shared" ca="1" si="229"/>
        <v>0</v>
      </c>
      <c r="Z348" s="7">
        <f t="shared" ca="1" si="230"/>
        <v>0</v>
      </c>
      <c r="AA348" s="133">
        <f t="shared" ca="1" si="231"/>
        <v>0</v>
      </c>
      <c r="AB348" s="52">
        <f t="shared" ca="1" si="232"/>
        <v>0</v>
      </c>
      <c r="AC348" s="53">
        <f t="shared" ca="1" si="233"/>
        <v>0</v>
      </c>
      <c r="AD348" s="52">
        <f t="shared" ca="1" si="240"/>
        <v>0</v>
      </c>
      <c r="AE348" s="54">
        <f t="shared" ca="1" si="241"/>
        <v>0</v>
      </c>
      <c r="AF348" s="7">
        <f t="shared" ca="1" si="234"/>
        <v>0</v>
      </c>
      <c r="AG348" s="7">
        <f t="shared" ca="1" si="235"/>
        <v>0</v>
      </c>
      <c r="AH348" s="48"/>
      <c r="AI348" s="30"/>
      <c r="AJ348" s="7">
        <f t="shared" ca="1" si="242"/>
        <v>0</v>
      </c>
      <c r="AK348" s="7">
        <f t="shared" ca="1" si="212"/>
        <v>0</v>
      </c>
      <c r="AL348" s="32">
        <f t="shared" ca="1" si="213"/>
        <v>0</v>
      </c>
      <c r="AM348" s="158">
        <f t="shared" ca="1" si="236"/>
        <v>0</v>
      </c>
      <c r="AN348" s="7">
        <f t="shared" ca="1" si="243"/>
        <v>0</v>
      </c>
      <c r="AO348" s="7">
        <f t="shared" ca="1" si="214"/>
        <v>0</v>
      </c>
      <c r="AP348" s="7">
        <f t="shared" ca="1" si="215"/>
        <v>0</v>
      </c>
      <c r="AQ348" s="7">
        <f t="shared" ca="1" si="244"/>
        <v>0</v>
      </c>
      <c r="AR348" s="143">
        <f t="shared" ca="1" si="237"/>
        <v>0</v>
      </c>
      <c r="AS348" s="167">
        <f t="shared" ca="1" si="245"/>
        <v>0</v>
      </c>
    </row>
    <row r="349" spans="1:45">
      <c r="A349" s="35">
        <f t="shared" si="238"/>
        <v>342</v>
      </c>
      <c r="B349" s="25">
        <f t="shared" si="239"/>
        <v>55334</v>
      </c>
      <c r="C349" s="34">
        <f t="shared" ca="1" si="206"/>
        <v>22</v>
      </c>
      <c r="D349" s="26">
        <f t="shared" ca="1" si="205"/>
        <v>72</v>
      </c>
      <c r="E349" s="35">
        <f t="shared" ca="1" si="207"/>
        <v>264</v>
      </c>
      <c r="F349" s="25">
        <f t="shared" ca="1" si="216"/>
        <v>48700</v>
      </c>
      <c r="G349" s="25">
        <f t="shared" ca="1" si="217"/>
        <v>48700</v>
      </c>
      <c r="H349" s="41">
        <f t="shared" ca="1" si="218"/>
        <v>0</v>
      </c>
      <c r="I349" s="41">
        <f t="shared" ca="1" si="219"/>
        <v>0</v>
      </c>
      <c r="J349" s="41">
        <f t="shared" ca="1" si="220"/>
        <v>0</v>
      </c>
      <c r="K349" s="41">
        <f t="shared" ca="1" si="221"/>
        <v>0</v>
      </c>
      <c r="L349" s="169">
        <f t="shared" si="208"/>
        <v>4.0169370277990106</v>
      </c>
      <c r="M349" s="101">
        <f t="shared" si="209"/>
        <v>2052</v>
      </c>
      <c r="N349" s="29">
        <f t="shared" ca="1" si="210"/>
        <v>0</v>
      </c>
      <c r="O349" s="109">
        <f t="shared" ca="1" si="211"/>
        <v>0</v>
      </c>
      <c r="P349" s="7">
        <f t="shared" ca="1" si="222"/>
        <v>0</v>
      </c>
      <c r="Q349" s="7">
        <f t="shared" ca="1" si="223"/>
        <v>0</v>
      </c>
      <c r="R349" s="30"/>
      <c r="S349" s="30"/>
      <c r="T349" s="30">
        <f t="shared" ca="1" si="224"/>
        <v>0</v>
      </c>
      <c r="U349" s="32">
        <f t="shared" ca="1" si="225"/>
        <v>0</v>
      </c>
      <c r="V349" s="32">
        <f t="shared" ca="1" si="226"/>
        <v>0</v>
      </c>
      <c r="W349" s="32">
        <f t="shared" ca="1" si="227"/>
        <v>0</v>
      </c>
      <c r="X349" s="32">
        <f t="shared" ca="1" si="228"/>
        <v>0</v>
      </c>
      <c r="Y349" s="7">
        <f t="shared" ca="1" si="229"/>
        <v>0</v>
      </c>
      <c r="Z349" s="7">
        <f t="shared" ca="1" si="230"/>
        <v>0</v>
      </c>
      <c r="AA349" s="133">
        <f t="shared" ca="1" si="231"/>
        <v>0</v>
      </c>
      <c r="AB349" s="52">
        <f t="shared" ca="1" si="232"/>
        <v>0</v>
      </c>
      <c r="AC349" s="53">
        <f t="shared" ca="1" si="233"/>
        <v>0</v>
      </c>
      <c r="AD349" s="52">
        <f t="shared" ca="1" si="240"/>
        <v>0</v>
      </c>
      <c r="AE349" s="54">
        <f t="shared" ca="1" si="241"/>
        <v>0</v>
      </c>
      <c r="AF349" s="7">
        <f t="shared" ca="1" si="234"/>
        <v>0</v>
      </c>
      <c r="AG349" s="7">
        <f t="shared" ca="1" si="235"/>
        <v>0</v>
      </c>
      <c r="AH349" s="48"/>
      <c r="AI349" s="30"/>
      <c r="AJ349" s="7">
        <f t="shared" ca="1" si="242"/>
        <v>0</v>
      </c>
      <c r="AK349" s="7">
        <f t="shared" ca="1" si="212"/>
        <v>0</v>
      </c>
      <c r="AL349" s="32">
        <f t="shared" ca="1" si="213"/>
        <v>0</v>
      </c>
      <c r="AM349" s="158">
        <f t="shared" ca="1" si="236"/>
        <v>0</v>
      </c>
      <c r="AN349" s="7">
        <f t="shared" ca="1" si="243"/>
        <v>0</v>
      </c>
      <c r="AO349" s="7">
        <f t="shared" ca="1" si="214"/>
        <v>0</v>
      </c>
      <c r="AP349" s="7">
        <f t="shared" ca="1" si="215"/>
        <v>0</v>
      </c>
      <c r="AQ349" s="7">
        <f t="shared" ca="1" si="244"/>
        <v>0</v>
      </c>
      <c r="AR349" s="143">
        <f t="shared" ca="1" si="237"/>
        <v>0</v>
      </c>
      <c r="AS349" s="167">
        <f t="shared" ca="1" si="245"/>
        <v>0</v>
      </c>
    </row>
    <row r="350" spans="1:45">
      <c r="A350" s="35">
        <f t="shared" si="238"/>
        <v>343</v>
      </c>
      <c r="B350" s="25">
        <f t="shared" si="239"/>
        <v>55365</v>
      </c>
      <c r="C350" s="34">
        <f t="shared" ca="1" si="206"/>
        <v>22</v>
      </c>
      <c r="D350" s="26">
        <f t="shared" ca="1" si="205"/>
        <v>72</v>
      </c>
      <c r="E350" s="35">
        <f t="shared" ca="1" si="207"/>
        <v>264</v>
      </c>
      <c r="F350" s="25">
        <f t="shared" ca="1" si="216"/>
        <v>48700</v>
      </c>
      <c r="G350" s="25">
        <f t="shared" ca="1" si="217"/>
        <v>48700</v>
      </c>
      <c r="H350" s="41">
        <f t="shared" ca="1" si="218"/>
        <v>0</v>
      </c>
      <c r="I350" s="41">
        <f t="shared" ca="1" si="219"/>
        <v>0</v>
      </c>
      <c r="J350" s="41">
        <f t="shared" ca="1" si="220"/>
        <v>0</v>
      </c>
      <c r="K350" s="41">
        <f t="shared" ca="1" si="221"/>
        <v>0</v>
      </c>
      <c r="L350" s="169">
        <f t="shared" si="208"/>
        <v>4.0333025264813847</v>
      </c>
      <c r="M350" s="101">
        <f t="shared" si="209"/>
        <v>2052</v>
      </c>
      <c r="N350" s="29">
        <f t="shared" ca="1" si="210"/>
        <v>0</v>
      </c>
      <c r="O350" s="109">
        <f t="shared" ca="1" si="211"/>
        <v>0</v>
      </c>
      <c r="P350" s="7">
        <f t="shared" ca="1" si="222"/>
        <v>0</v>
      </c>
      <c r="Q350" s="7">
        <f t="shared" ca="1" si="223"/>
        <v>0</v>
      </c>
      <c r="R350" s="30"/>
      <c r="S350" s="30"/>
      <c r="T350" s="30">
        <f t="shared" ca="1" si="224"/>
        <v>0</v>
      </c>
      <c r="U350" s="32">
        <f t="shared" ca="1" si="225"/>
        <v>0</v>
      </c>
      <c r="V350" s="32">
        <f t="shared" ca="1" si="226"/>
        <v>0</v>
      </c>
      <c r="W350" s="32">
        <f t="shared" ca="1" si="227"/>
        <v>0</v>
      </c>
      <c r="X350" s="32">
        <f t="shared" ca="1" si="228"/>
        <v>0</v>
      </c>
      <c r="Y350" s="7">
        <f t="shared" ca="1" si="229"/>
        <v>0</v>
      </c>
      <c r="Z350" s="7">
        <f t="shared" ca="1" si="230"/>
        <v>0</v>
      </c>
      <c r="AA350" s="133">
        <f t="shared" ca="1" si="231"/>
        <v>0</v>
      </c>
      <c r="AB350" s="52">
        <f t="shared" ca="1" si="232"/>
        <v>0</v>
      </c>
      <c r="AC350" s="53">
        <f t="shared" ca="1" si="233"/>
        <v>0</v>
      </c>
      <c r="AD350" s="52">
        <f t="shared" ca="1" si="240"/>
        <v>0</v>
      </c>
      <c r="AE350" s="54">
        <f t="shared" ca="1" si="241"/>
        <v>0</v>
      </c>
      <c r="AF350" s="7">
        <f t="shared" ca="1" si="234"/>
        <v>0</v>
      </c>
      <c r="AG350" s="7">
        <f t="shared" ca="1" si="235"/>
        <v>0</v>
      </c>
      <c r="AH350" s="48"/>
      <c r="AI350" s="30"/>
      <c r="AJ350" s="7">
        <f t="shared" ca="1" si="242"/>
        <v>0</v>
      </c>
      <c r="AK350" s="7">
        <f t="shared" ca="1" si="212"/>
        <v>0</v>
      </c>
      <c r="AL350" s="32">
        <f t="shared" ca="1" si="213"/>
        <v>0</v>
      </c>
      <c r="AM350" s="158">
        <f t="shared" ca="1" si="236"/>
        <v>0</v>
      </c>
      <c r="AN350" s="7">
        <f t="shared" ca="1" si="243"/>
        <v>0</v>
      </c>
      <c r="AO350" s="7">
        <f t="shared" ca="1" si="214"/>
        <v>0</v>
      </c>
      <c r="AP350" s="7">
        <f t="shared" ca="1" si="215"/>
        <v>0</v>
      </c>
      <c r="AQ350" s="7">
        <f t="shared" ca="1" si="244"/>
        <v>0</v>
      </c>
      <c r="AR350" s="143">
        <f t="shared" ca="1" si="237"/>
        <v>0</v>
      </c>
      <c r="AS350" s="167">
        <f t="shared" ca="1" si="245"/>
        <v>0</v>
      </c>
    </row>
    <row r="351" spans="1:45">
      <c r="A351" s="35">
        <f t="shared" si="238"/>
        <v>344</v>
      </c>
      <c r="B351" s="25">
        <f t="shared" si="239"/>
        <v>55396</v>
      </c>
      <c r="C351" s="34">
        <f t="shared" ca="1" si="206"/>
        <v>22</v>
      </c>
      <c r="D351" s="26">
        <f t="shared" ca="1" si="205"/>
        <v>72</v>
      </c>
      <c r="E351" s="35">
        <f t="shared" ca="1" si="207"/>
        <v>264</v>
      </c>
      <c r="F351" s="25">
        <f t="shared" ca="1" si="216"/>
        <v>48700</v>
      </c>
      <c r="G351" s="25">
        <f t="shared" ca="1" si="217"/>
        <v>48700</v>
      </c>
      <c r="H351" s="41">
        <f t="shared" ca="1" si="218"/>
        <v>0</v>
      </c>
      <c r="I351" s="41">
        <f t="shared" ca="1" si="219"/>
        <v>0</v>
      </c>
      <c r="J351" s="41">
        <f t="shared" ca="1" si="220"/>
        <v>0</v>
      </c>
      <c r="K351" s="41">
        <f t="shared" ca="1" si="221"/>
        <v>0</v>
      </c>
      <c r="L351" s="169">
        <f t="shared" si="208"/>
        <v>4.0497347002311717</v>
      </c>
      <c r="M351" s="101">
        <f t="shared" si="209"/>
        <v>2052</v>
      </c>
      <c r="N351" s="29">
        <f t="shared" ca="1" si="210"/>
        <v>0</v>
      </c>
      <c r="O351" s="109">
        <f t="shared" ca="1" si="211"/>
        <v>0</v>
      </c>
      <c r="P351" s="7">
        <f t="shared" ca="1" si="222"/>
        <v>0</v>
      </c>
      <c r="Q351" s="7">
        <f t="shared" ca="1" si="223"/>
        <v>0</v>
      </c>
      <c r="R351" s="30"/>
      <c r="S351" s="30"/>
      <c r="T351" s="30">
        <f t="shared" ca="1" si="224"/>
        <v>0</v>
      </c>
      <c r="U351" s="32">
        <f t="shared" ca="1" si="225"/>
        <v>0</v>
      </c>
      <c r="V351" s="32">
        <f t="shared" ca="1" si="226"/>
        <v>0</v>
      </c>
      <c r="W351" s="32">
        <f t="shared" ca="1" si="227"/>
        <v>0</v>
      </c>
      <c r="X351" s="32">
        <f t="shared" ca="1" si="228"/>
        <v>0</v>
      </c>
      <c r="Y351" s="7">
        <f t="shared" ca="1" si="229"/>
        <v>0</v>
      </c>
      <c r="Z351" s="7">
        <f t="shared" ca="1" si="230"/>
        <v>0</v>
      </c>
      <c r="AA351" s="133">
        <f t="shared" ca="1" si="231"/>
        <v>0</v>
      </c>
      <c r="AB351" s="52">
        <f t="shared" ca="1" si="232"/>
        <v>0</v>
      </c>
      <c r="AC351" s="53">
        <f t="shared" ca="1" si="233"/>
        <v>0</v>
      </c>
      <c r="AD351" s="52">
        <f t="shared" ca="1" si="240"/>
        <v>0</v>
      </c>
      <c r="AE351" s="54">
        <f t="shared" ca="1" si="241"/>
        <v>0</v>
      </c>
      <c r="AF351" s="7">
        <f t="shared" ca="1" si="234"/>
        <v>0</v>
      </c>
      <c r="AG351" s="7">
        <f t="shared" ca="1" si="235"/>
        <v>0</v>
      </c>
      <c r="AH351" s="48"/>
      <c r="AI351" s="30"/>
      <c r="AJ351" s="7">
        <f t="shared" ca="1" si="242"/>
        <v>0</v>
      </c>
      <c r="AK351" s="7">
        <f t="shared" ca="1" si="212"/>
        <v>0</v>
      </c>
      <c r="AL351" s="32">
        <f t="shared" ca="1" si="213"/>
        <v>0</v>
      </c>
      <c r="AM351" s="158">
        <f t="shared" ca="1" si="236"/>
        <v>0</v>
      </c>
      <c r="AN351" s="7">
        <f t="shared" ca="1" si="243"/>
        <v>0</v>
      </c>
      <c r="AO351" s="7">
        <f t="shared" ca="1" si="214"/>
        <v>0</v>
      </c>
      <c r="AP351" s="7">
        <f t="shared" ca="1" si="215"/>
        <v>0</v>
      </c>
      <c r="AQ351" s="7">
        <f t="shared" ca="1" si="244"/>
        <v>0</v>
      </c>
      <c r="AR351" s="143">
        <f t="shared" ca="1" si="237"/>
        <v>0</v>
      </c>
      <c r="AS351" s="167">
        <f t="shared" ca="1" si="245"/>
        <v>0</v>
      </c>
    </row>
    <row r="352" spans="1:45">
      <c r="A352" s="35">
        <f t="shared" si="238"/>
        <v>345</v>
      </c>
      <c r="B352" s="25">
        <f t="shared" si="239"/>
        <v>55426</v>
      </c>
      <c r="C352" s="34">
        <f t="shared" ca="1" si="206"/>
        <v>22</v>
      </c>
      <c r="D352" s="26">
        <f t="shared" ca="1" si="205"/>
        <v>72</v>
      </c>
      <c r="E352" s="35">
        <f t="shared" ca="1" si="207"/>
        <v>264</v>
      </c>
      <c r="F352" s="25">
        <f t="shared" ca="1" si="216"/>
        <v>48700</v>
      </c>
      <c r="G352" s="25">
        <f t="shared" ca="1" si="217"/>
        <v>48700</v>
      </c>
      <c r="H352" s="41">
        <f t="shared" ca="1" si="218"/>
        <v>0</v>
      </c>
      <c r="I352" s="41">
        <f t="shared" ca="1" si="219"/>
        <v>0</v>
      </c>
      <c r="J352" s="41">
        <f t="shared" ca="1" si="220"/>
        <v>0</v>
      </c>
      <c r="K352" s="41">
        <f t="shared" ca="1" si="221"/>
        <v>0</v>
      </c>
      <c r="L352" s="169">
        <f t="shared" si="208"/>
        <v>4.0662338206908499</v>
      </c>
      <c r="M352" s="101">
        <f t="shared" si="209"/>
        <v>2052</v>
      </c>
      <c r="N352" s="29">
        <f t="shared" ca="1" si="210"/>
        <v>0</v>
      </c>
      <c r="O352" s="109">
        <f t="shared" ca="1" si="211"/>
        <v>0</v>
      </c>
      <c r="P352" s="7">
        <f t="shared" ca="1" si="222"/>
        <v>0</v>
      </c>
      <c r="Q352" s="7">
        <f t="shared" ca="1" si="223"/>
        <v>0</v>
      </c>
      <c r="R352" s="30"/>
      <c r="S352" s="30"/>
      <c r="T352" s="30">
        <f t="shared" ca="1" si="224"/>
        <v>0</v>
      </c>
      <c r="U352" s="32">
        <f t="shared" ca="1" si="225"/>
        <v>0</v>
      </c>
      <c r="V352" s="32">
        <f t="shared" ca="1" si="226"/>
        <v>0</v>
      </c>
      <c r="W352" s="32">
        <f t="shared" ca="1" si="227"/>
        <v>0</v>
      </c>
      <c r="X352" s="32">
        <f t="shared" ca="1" si="228"/>
        <v>0</v>
      </c>
      <c r="Y352" s="7">
        <f t="shared" ca="1" si="229"/>
        <v>0</v>
      </c>
      <c r="Z352" s="7">
        <f t="shared" ca="1" si="230"/>
        <v>0</v>
      </c>
      <c r="AA352" s="133">
        <f t="shared" ca="1" si="231"/>
        <v>0</v>
      </c>
      <c r="AB352" s="52">
        <f t="shared" ca="1" si="232"/>
        <v>0</v>
      </c>
      <c r="AC352" s="53">
        <f t="shared" ca="1" si="233"/>
        <v>0</v>
      </c>
      <c r="AD352" s="52">
        <f t="shared" ca="1" si="240"/>
        <v>0</v>
      </c>
      <c r="AE352" s="54">
        <f t="shared" ca="1" si="241"/>
        <v>0</v>
      </c>
      <c r="AF352" s="7">
        <f t="shared" ca="1" si="234"/>
        <v>0</v>
      </c>
      <c r="AG352" s="7">
        <f t="shared" ca="1" si="235"/>
        <v>0</v>
      </c>
      <c r="AH352" s="48"/>
      <c r="AI352" s="30"/>
      <c r="AJ352" s="7">
        <f t="shared" ca="1" si="242"/>
        <v>0</v>
      </c>
      <c r="AK352" s="7">
        <f t="shared" ca="1" si="212"/>
        <v>0</v>
      </c>
      <c r="AL352" s="32">
        <f t="shared" ca="1" si="213"/>
        <v>0</v>
      </c>
      <c r="AM352" s="158">
        <f t="shared" ca="1" si="236"/>
        <v>0</v>
      </c>
      <c r="AN352" s="7">
        <f t="shared" ca="1" si="243"/>
        <v>0</v>
      </c>
      <c r="AO352" s="7">
        <f t="shared" ca="1" si="214"/>
        <v>0</v>
      </c>
      <c r="AP352" s="7">
        <f t="shared" ca="1" si="215"/>
        <v>0</v>
      </c>
      <c r="AQ352" s="7">
        <f t="shared" ca="1" si="244"/>
        <v>0</v>
      </c>
      <c r="AR352" s="143">
        <f t="shared" ca="1" si="237"/>
        <v>0</v>
      </c>
      <c r="AS352" s="167">
        <f t="shared" ca="1" si="245"/>
        <v>0</v>
      </c>
    </row>
    <row r="353" spans="1:45">
      <c r="A353" s="35">
        <f t="shared" si="238"/>
        <v>346</v>
      </c>
      <c r="B353" s="25">
        <f t="shared" si="239"/>
        <v>55457</v>
      </c>
      <c r="C353" s="34">
        <f t="shared" ca="1" si="206"/>
        <v>22</v>
      </c>
      <c r="D353" s="26">
        <f t="shared" ca="1" si="205"/>
        <v>72</v>
      </c>
      <c r="E353" s="35">
        <f t="shared" ca="1" si="207"/>
        <v>264</v>
      </c>
      <c r="F353" s="25">
        <f t="shared" ca="1" si="216"/>
        <v>48700</v>
      </c>
      <c r="G353" s="25">
        <f t="shared" ca="1" si="217"/>
        <v>48700</v>
      </c>
      <c r="H353" s="41">
        <f t="shared" ca="1" si="218"/>
        <v>0</v>
      </c>
      <c r="I353" s="41">
        <f t="shared" ca="1" si="219"/>
        <v>0</v>
      </c>
      <c r="J353" s="41">
        <f t="shared" ca="1" si="220"/>
        <v>0</v>
      </c>
      <c r="K353" s="41">
        <f t="shared" ca="1" si="221"/>
        <v>0</v>
      </c>
      <c r="L353" s="169">
        <f t="shared" si="208"/>
        <v>4.0828001606096018</v>
      </c>
      <c r="M353" s="101">
        <f t="shared" si="209"/>
        <v>2052</v>
      </c>
      <c r="N353" s="29">
        <f t="shared" ca="1" si="210"/>
        <v>0</v>
      </c>
      <c r="O353" s="109">
        <f t="shared" ca="1" si="211"/>
        <v>0</v>
      </c>
      <c r="P353" s="7">
        <f t="shared" ca="1" si="222"/>
        <v>0</v>
      </c>
      <c r="Q353" s="7">
        <f t="shared" ca="1" si="223"/>
        <v>0</v>
      </c>
      <c r="R353" s="30"/>
      <c r="S353" s="30"/>
      <c r="T353" s="30">
        <f t="shared" ca="1" si="224"/>
        <v>0</v>
      </c>
      <c r="U353" s="32">
        <f t="shared" ca="1" si="225"/>
        <v>0</v>
      </c>
      <c r="V353" s="32">
        <f t="shared" ca="1" si="226"/>
        <v>0</v>
      </c>
      <c r="W353" s="32">
        <f t="shared" ca="1" si="227"/>
        <v>0</v>
      </c>
      <c r="X353" s="32">
        <f t="shared" ca="1" si="228"/>
        <v>0</v>
      </c>
      <c r="Y353" s="7">
        <f t="shared" ca="1" si="229"/>
        <v>0</v>
      </c>
      <c r="Z353" s="7">
        <f t="shared" ca="1" si="230"/>
        <v>0</v>
      </c>
      <c r="AA353" s="133">
        <f t="shared" ca="1" si="231"/>
        <v>0</v>
      </c>
      <c r="AB353" s="52">
        <f t="shared" ca="1" si="232"/>
        <v>0</v>
      </c>
      <c r="AC353" s="53">
        <f t="shared" ca="1" si="233"/>
        <v>0</v>
      </c>
      <c r="AD353" s="52">
        <f t="shared" ca="1" si="240"/>
        <v>0</v>
      </c>
      <c r="AE353" s="54">
        <f t="shared" ca="1" si="241"/>
        <v>0</v>
      </c>
      <c r="AF353" s="7">
        <f t="shared" ca="1" si="234"/>
        <v>0</v>
      </c>
      <c r="AG353" s="7">
        <f t="shared" ca="1" si="235"/>
        <v>0</v>
      </c>
      <c r="AH353" s="48"/>
      <c r="AI353" s="30"/>
      <c r="AJ353" s="7">
        <f t="shared" ca="1" si="242"/>
        <v>0</v>
      </c>
      <c r="AK353" s="7">
        <f t="shared" ca="1" si="212"/>
        <v>0</v>
      </c>
      <c r="AL353" s="32">
        <f t="shared" ca="1" si="213"/>
        <v>0</v>
      </c>
      <c r="AM353" s="158">
        <f t="shared" ca="1" si="236"/>
        <v>0</v>
      </c>
      <c r="AN353" s="7">
        <f t="shared" ca="1" si="243"/>
        <v>0</v>
      </c>
      <c r="AO353" s="7">
        <f t="shared" ca="1" si="214"/>
        <v>0</v>
      </c>
      <c r="AP353" s="7">
        <f t="shared" ca="1" si="215"/>
        <v>0</v>
      </c>
      <c r="AQ353" s="7">
        <f t="shared" ca="1" si="244"/>
        <v>0</v>
      </c>
      <c r="AR353" s="143">
        <f t="shared" ca="1" si="237"/>
        <v>0</v>
      </c>
      <c r="AS353" s="167">
        <f t="shared" ca="1" si="245"/>
        <v>0</v>
      </c>
    </row>
    <row r="354" spans="1:45">
      <c r="A354" s="35">
        <f t="shared" si="238"/>
        <v>347</v>
      </c>
      <c r="B354" s="25">
        <f t="shared" si="239"/>
        <v>55487</v>
      </c>
      <c r="C354" s="34">
        <f t="shared" ca="1" si="206"/>
        <v>22</v>
      </c>
      <c r="D354" s="26">
        <f t="shared" ca="1" si="205"/>
        <v>72</v>
      </c>
      <c r="E354" s="35">
        <f t="shared" ca="1" si="207"/>
        <v>264</v>
      </c>
      <c r="F354" s="25">
        <f t="shared" ca="1" si="216"/>
        <v>48700</v>
      </c>
      <c r="G354" s="25">
        <f t="shared" ca="1" si="217"/>
        <v>48700</v>
      </c>
      <c r="H354" s="41">
        <f t="shared" ca="1" si="218"/>
        <v>0</v>
      </c>
      <c r="I354" s="41">
        <f t="shared" ca="1" si="219"/>
        <v>0</v>
      </c>
      <c r="J354" s="41">
        <f t="shared" ca="1" si="220"/>
        <v>0</v>
      </c>
      <c r="K354" s="41">
        <f t="shared" ca="1" si="221"/>
        <v>0</v>
      </c>
      <c r="L354" s="169">
        <f t="shared" si="208"/>
        <v>4.0994339938478248</v>
      </c>
      <c r="M354" s="101">
        <f t="shared" si="209"/>
        <v>2052</v>
      </c>
      <c r="N354" s="29">
        <f t="shared" ca="1" si="210"/>
        <v>0</v>
      </c>
      <c r="O354" s="109">
        <f t="shared" ca="1" si="211"/>
        <v>0</v>
      </c>
      <c r="P354" s="7">
        <f t="shared" ca="1" si="222"/>
        <v>0</v>
      </c>
      <c r="Q354" s="7">
        <f t="shared" ca="1" si="223"/>
        <v>0</v>
      </c>
      <c r="R354" s="30"/>
      <c r="S354" s="30"/>
      <c r="T354" s="30">
        <f t="shared" ca="1" si="224"/>
        <v>0</v>
      </c>
      <c r="U354" s="32">
        <f t="shared" ca="1" si="225"/>
        <v>0</v>
      </c>
      <c r="V354" s="32">
        <f t="shared" ca="1" si="226"/>
        <v>0</v>
      </c>
      <c r="W354" s="32">
        <f t="shared" ca="1" si="227"/>
        <v>0</v>
      </c>
      <c r="X354" s="32">
        <f t="shared" ca="1" si="228"/>
        <v>0</v>
      </c>
      <c r="Y354" s="7">
        <f t="shared" ca="1" si="229"/>
        <v>0</v>
      </c>
      <c r="Z354" s="7">
        <f t="shared" ca="1" si="230"/>
        <v>0</v>
      </c>
      <c r="AA354" s="133">
        <f t="shared" ca="1" si="231"/>
        <v>0</v>
      </c>
      <c r="AB354" s="52">
        <f t="shared" ca="1" si="232"/>
        <v>0</v>
      </c>
      <c r="AC354" s="53">
        <f t="shared" ca="1" si="233"/>
        <v>0</v>
      </c>
      <c r="AD354" s="52">
        <f t="shared" ca="1" si="240"/>
        <v>0</v>
      </c>
      <c r="AE354" s="54">
        <f t="shared" ca="1" si="241"/>
        <v>0</v>
      </c>
      <c r="AF354" s="7">
        <f t="shared" ca="1" si="234"/>
        <v>0</v>
      </c>
      <c r="AG354" s="7">
        <f t="shared" ca="1" si="235"/>
        <v>0</v>
      </c>
      <c r="AH354" s="48"/>
      <c r="AI354" s="30"/>
      <c r="AJ354" s="7">
        <f t="shared" ca="1" si="242"/>
        <v>0</v>
      </c>
      <c r="AK354" s="7">
        <f t="shared" ca="1" si="212"/>
        <v>0</v>
      </c>
      <c r="AL354" s="32">
        <f t="shared" ca="1" si="213"/>
        <v>0</v>
      </c>
      <c r="AM354" s="158">
        <f t="shared" ca="1" si="236"/>
        <v>0</v>
      </c>
      <c r="AN354" s="7">
        <f t="shared" ca="1" si="243"/>
        <v>0</v>
      </c>
      <c r="AO354" s="7">
        <f t="shared" ca="1" si="214"/>
        <v>0</v>
      </c>
      <c r="AP354" s="7">
        <f t="shared" ca="1" si="215"/>
        <v>0</v>
      </c>
      <c r="AQ354" s="7">
        <f t="shared" ca="1" si="244"/>
        <v>0</v>
      </c>
      <c r="AR354" s="143">
        <f t="shared" ca="1" si="237"/>
        <v>0</v>
      </c>
      <c r="AS354" s="167">
        <f t="shared" ca="1" si="245"/>
        <v>0</v>
      </c>
    </row>
    <row r="355" spans="1:45">
      <c r="A355" s="35">
        <f t="shared" si="238"/>
        <v>348</v>
      </c>
      <c r="B355" s="25">
        <f t="shared" si="239"/>
        <v>55518</v>
      </c>
      <c r="C355" s="34">
        <f t="shared" ca="1" si="206"/>
        <v>22</v>
      </c>
      <c r="D355" s="26">
        <f t="shared" ca="1" si="205"/>
        <v>72</v>
      </c>
      <c r="E355" s="35">
        <f t="shared" ca="1" si="207"/>
        <v>264</v>
      </c>
      <c r="F355" s="25">
        <f t="shared" ca="1" si="216"/>
        <v>48700</v>
      </c>
      <c r="G355" s="25">
        <f t="shared" ca="1" si="217"/>
        <v>48700</v>
      </c>
      <c r="H355" s="41">
        <f t="shared" ca="1" si="218"/>
        <v>0</v>
      </c>
      <c r="I355" s="41">
        <f t="shared" ca="1" si="219"/>
        <v>0</v>
      </c>
      <c r="J355" s="41">
        <f t="shared" ca="1" si="220"/>
        <v>0</v>
      </c>
      <c r="K355" s="41">
        <f t="shared" ca="1" si="221"/>
        <v>0</v>
      </c>
      <c r="L355" s="169">
        <f t="shared" si="208"/>
        <v>4.1161355953816567</v>
      </c>
      <c r="M355" s="101">
        <f t="shared" si="209"/>
        <v>2052</v>
      </c>
      <c r="N355" s="29">
        <f t="shared" ca="1" si="210"/>
        <v>0</v>
      </c>
      <c r="O355" s="109">
        <f t="shared" ca="1" si="211"/>
        <v>0</v>
      </c>
      <c r="P355" s="7">
        <f t="shared" ca="1" si="222"/>
        <v>0</v>
      </c>
      <c r="Q355" s="7">
        <f t="shared" ca="1" si="223"/>
        <v>0</v>
      </c>
      <c r="R355" s="30"/>
      <c r="S355" s="30"/>
      <c r="T355" s="30">
        <f t="shared" ca="1" si="224"/>
        <v>0</v>
      </c>
      <c r="U355" s="32">
        <f t="shared" ca="1" si="225"/>
        <v>0</v>
      </c>
      <c r="V355" s="32">
        <f t="shared" ca="1" si="226"/>
        <v>0</v>
      </c>
      <c r="W355" s="32">
        <f t="shared" ca="1" si="227"/>
        <v>0</v>
      </c>
      <c r="X355" s="32">
        <f t="shared" ca="1" si="228"/>
        <v>0</v>
      </c>
      <c r="Y355" s="7">
        <f t="shared" ca="1" si="229"/>
        <v>0</v>
      </c>
      <c r="Z355" s="7">
        <f t="shared" ca="1" si="230"/>
        <v>0</v>
      </c>
      <c r="AA355" s="133">
        <f t="shared" ca="1" si="231"/>
        <v>0</v>
      </c>
      <c r="AB355" s="52">
        <f t="shared" ca="1" si="232"/>
        <v>0</v>
      </c>
      <c r="AC355" s="53">
        <f t="shared" ca="1" si="233"/>
        <v>0</v>
      </c>
      <c r="AD355" s="52">
        <f t="shared" ca="1" si="240"/>
        <v>0</v>
      </c>
      <c r="AE355" s="54">
        <f t="shared" ca="1" si="241"/>
        <v>0</v>
      </c>
      <c r="AF355" s="7">
        <f t="shared" ca="1" si="234"/>
        <v>0</v>
      </c>
      <c r="AG355" s="7">
        <f t="shared" ca="1" si="235"/>
        <v>0</v>
      </c>
      <c r="AH355" s="48"/>
      <c r="AI355" s="30"/>
      <c r="AJ355" s="7">
        <f t="shared" ca="1" si="242"/>
        <v>0</v>
      </c>
      <c r="AK355" s="7">
        <f t="shared" ca="1" si="212"/>
        <v>0</v>
      </c>
      <c r="AL355" s="32">
        <f t="shared" ca="1" si="213"/>
        <v>0</v>
      </c>
      <c r="AM355" s="158">
        <f t="shared" ca="1" si="236"/>
        <v>0</v>
      </c>
      <c r="AN355" s="7">
        <f t="shared" ca="1" si="243"/>
        <v>0</v>
      </c>
      <c r="AO355" s="7">
        <f t="shared" ca="1" si="214"/>
        <v>0</v>
      </c>
      <c r="AP355" s="7">
        <f t="shared" ca="1" si="215"/>
        <v>0</v>
      </c>
      <c r="AQ355" s="7">
        <f t="shared" ca="1" si="244"/>
        <v>0</v>
      </c>
      <c r="AR355" s="143">
        <f t="shared" ca="1" si="237"/>
        <v>0</v>
      </c>
      <c r="AS355" s="167">
        <f t="shared" ca="1" si="245"/>
        <v>0</v>
      </c>
    </row>
    <row r="356" spans="1:45">
      <c r="A356" s="35">
        <f t="shared" si="238"/>
        <v>349</v>
      </c>
      <c r="B356" s="25">
        <f t="shared" si="239"/>
        <v>55549</v>
      </c>
      <c r="C356" s="34">
        <f t="shared" ca="1" si="206"/>
        <v>22</v>
      </c>
      <c r="D356" s="26">
        <f t="shared" ca="1" si="205"/>
        <v>72</v>
      </c>
      <c r="E356" s="35">
        <f t="shared" ca="1" si="207"/>
        <v>264</v>
      </c>
      <c r="F356" s="25">
        <f t="shared" ca="1" si="216"/>
        <v>48700</v>
      </c>
      <c r="G356" s="25">
        <f t="shared" ca="1" si="217"/>
        <v>48700</v>
      </c>
      <c r="H356" s="41">
        <f t="shared" ca="1" si="218"/>
        <v>0</v>
      </c>
      <c r="I356" s="41">
        <f t="shared" ca="1" si="219"/>
        <v>0</v>
      </c>
      <c r="J356" s="41">
        <f t="shared" ca="1" si="220"/>
        <v>0</v>
      </c>
      <c r="K356" s="41">
        <f t="shared" ca="1" si="221"/>
        <v>0</v>
      </c>
      <c r="L356" s="169">
        <f t="shared" si="208"/>
        <v>4.1329052413075225</v>
      </c>
      <c r="M356" s="101">
        <f t="shared" si="209"/>
        <v>2052</v>
      </c>
      <c r="N356" s="29">
        <f t="shared" ca="1" si="210"/>
        <v>0</v>
      </c>
      <c r="O356" s="109">
        <f t="shared" ca="1" si="211"/>
        <v>0</v>
      </c>
      <c r="P356" s="7">
        <f t="shared" ca="1" si="222"/>
        <v>0</v>
      </c>
      <c r="Q356" s="7">
        <f t="shared" ca="1" si="223"/>
        <v>0</v>
      </c>
      <c r="R356" s="30"/>
      <c r="S356" s="30"/>
      <c r="T356" s="30">
        <f t="shared" ca="1" si="224"/>
        <v>0</v>
      </c>
      <c r="U356" s="32">
        <f t="shared" ca="1" si="225"/>
        <v>0</v>
      </c>
      <c r="V356" s="32">
        <f t="shared" ca="1" si="226"/>
        <v>0</v>
      </c>
      <c r="W356" s="32">
        <f t="shared" ca="1" si="227"/>
        <v>0</v>
      </c>
      <c r="X356" s="32">
        <f t="shared" ca="1" si="228"/>
        <v>0</v>
      </c>
      <c r="Y356" s="7">
        <f t="shared" ca="1" si="229"/>
        <v>0</v>
      </c>
      <c r="Z356" s="7">
        <f t="shared" ca="1" si="230"/>
        <v>0</v>
      </c>
      <c r="AA356" s="133">
        <f t="shared" ca="1" si="231"/>
        <v>0</v>
      </c>
      <c r="AB356" s="52">
        <f t="shared" ca="1" si="232"/>
        <v>0</v>
      </c>
      <c r="AC356" s="53">
        <f t="shared" ca="1" si="233"/>
        <v>0</v>
      </c>
      <c r="AD356" s="52">
        <f t="shared" ca="1" si="240"/>
        <v>0</v>
      </c>
      <c r="AE356" s="54">
        <f t="shared" ca="1" si="241"/>
        <v>0</v>
      </c>
      <c r="AF356" s="7">
        <f t="shared" ca="1" si="234"/>
        <v>0</v>
      </c>
      <c r="AG356" s="7">
        <f t="shared" ca="1" si="235"/>
        <v>0</v>
      </c>
      <c r="AH356" s="48"/>
      <c r="AI356" s="30"/>
      <c r="AJ356" s="7">
        <f t="shared" ca="1" si="242"/>
        <v>0</v>
      </c>
      <c r="AK356" s="7">
        <f t="shared" ca="1" si="212"/>
        <v>0</v>
      </c>
      <c r="AL356" s="32">
        <f t="shared" ca="1" si="213"/>
        <v>0</v>
      </c>
      <c r="AM356" s="158">
        <f t="shared" ca="1" si="236"/>
        <v>0</v>
      </c>
      <c r="AN356" s="7">
        <f t="shared" ca="1" si="243"/>
        <v>0</v>
      </c>
      <c r="AO356" s="7">
        <f t="shared" ca="1" si="214"/>
        <v>0</v>
      </c>
      <c r="AP356" s="7">
        <f t="shared" ca="1" si="215"/>
        <v>0</v>
      </c>
      <c r="AQ356" s="7">
        <f t="shared" ca="1" si="244"/>
        <v>0</v>
      </c>
      <c r="AR356" s="143">
        <f t="shared" ca="1" si="237"/>
        <v>0</v>
      </c>
      <c r="AS356" s="167">
        <f t="shared" ca="1" si="245"/>
        <v>0</v>
      </c>
    </row>
    <row r="357" spans="1:45">
      <c r="A357" s="35">
        <f t="shared" si="238"/>
        <v>350</v>
      </c>
      <c r="B357" s="25">
        <f t="shared" si="239"/>
        <v>55578</v>
      </c>
      <c r="C357" s="34">
        <f t="shared" ca="1" si="206"/>
        <v>22</v>
      </c>
      <c r="D357" s="26">
        <f t="shared" ca="1" si="205"/>
        <v>72</v>
      </c>
      <c r="E357" s="35">
        <f t="shared" ca="1" si="207"/>
        <v>264</v>
      </c>
      <c r="F357" s="25">
        <f t="shared" ca="1" si="216"/>
        <v>48700</v>
      </c>
      <c r="G357" s="25">
        <f t="shared" ca="1" si="217"/>
        <v>48700</v>
      </c>
      <c r="H357" s="41">
        <f t="shared" ca="1" si="218"/>
        <v>0</v>
      </c>
      <c r="I357" s="41">
        <f t="shared" ca="1" si="219"/>
        <v>0</v>
      </c>
      <c r="J357" s="41">
        <f t="shared" ca="1" si="220"/>
        <v>0</v>
      </c>
      <c r="K357" s="41">
        <f t="shared" ca="1" si="221"/>
        <v>0</v>
      </c>
      <c r="L357" s="169">
        <f t="shared" si="208"/>
        <v>4.1497432088466981</v>
      </c>
      <c r="M357" s="101">
        <f t="shared" si="209"/>
        <v>2052</v>
      </c>
      <c r="N357" s="29">
        <f t="shared" ca="1" si="210"/>
        <v>0</v>
      </c>
      <c r="O357" s="109">
        <f t="shared" ca="1" si="211"/>
        <v>0</v>
      </c>
      <c r="P357" s="7">
        <f t="shared" ca="1" si="222"/>
        <v>0</v>
      </c>
      <c r="Q357" s="7">
        <f t="shared" ca="1" si="223"/>
        <v>0</v>
      </c>
      <c r="R357" s="30"/>
      <c r="S357" s="30"/>
      <c r="T357" s="30">
        <f t="shared" ca="1" si="224"/>
        <v>0</v>
      </c>
      <c r="U357" s="32">
        <f t="shared" ca="1" si="225"/>
        <v>0</v>
      </c>
      <c r="V357" s="32">
        <f t="shared" ca="1" si="226"/>
        <v>0</v>
      </c>
      <c r="W357" s="32">
        <f t="shared" ca="1" si="227"/>
        <v>0</v>
      </c>
      <c r="X357" s="32">
        <f t="shared" ca="1" si="228"/>
        <v>0</v>
      </c>
      <c r="Y357" s="7">
        <f t="shared" ca="1" si="229"/>
        <v>0</v>
      </c>
      <c r="Z357" s="7">
        <f t="shared" ca="1" si="230"/>
        <v>0</v>
      </c>
      <c r="AA357" s="133">
        <f t="shared" ca="1" si="231"/>
        <v>0</v>
      </c>
      <c r="AB357" s="52">
        <f t="shared" ca="1" si="232"/>
        <v>0</v>
      </c>
      <c r="AC357" s="53">
        <f t="shared" ca="1" si="233"/>
        <v>0</v>
      </c>
      <c r="AD357" s="52">
        <f t="shared" ca="1" si="240"/>
        <v>0</v>
      </c>
      <c r="AE357" s="54">
        <f t="shared" ca="1" si="241"/>
        <v>0</v>
      </c>
      <c r="AF357" s="7">
        <f t="shared" ca="1" si="234"/>
        <v>0</v>
      </c>
      <c r="AG357" s="7">
        <f t="shared" ca="1" si="235"/>
        <v>0</v>
      </c>
      <c r="AH357" s="48"/>
      <c r="AI357" s="30"/>
      <c r="AJ357" s="7">
        <f t="shared" ca="1" si="242"/>
        <v>0</v>
      </c>
      <c r="AK357" s="7">
        <f t="shared" ca="1" si="212"/>
        <v>0</v>
      </c>
      <c r="AL357" s="32">
        <f t="shared" ca="1" si="213"/>
        <v>0</v>
      </c>
      <c r="AM357" s="158">
        <f t="shared" ca="1" si="236"/>
        <v>0</v>
      </c>
      <c r="AN357" s="7">
        <f t="shared" ca="1" si="243"/>
        <v>0</v>
      </c>
      <c r="AO357" s="7">
        <f t="shared" ca="1" si="214"/>
        <v>0</v>
      </c>
      <c r="AP357" s="7">
        <f t="shared" ca="1" si="215"/>
        <v>0</v>
      </c>
      <c r="AQ357" s="7">
        <f t="shared" ca="1" si="244"/>
        <v>0</v>
      </c>
      <c r="AR357" s="143">
        <f t="shared" ca="1" si="237"/>
        <v>0</v>
      </c>
      <c r="AS357" s="167">
        <f t="shared" ca="1" si="245"/>
        <v>0</v>
      </c>
    </row>
    <row r="358" spans="1:45">
      <c r="A358" s="35">
        <f t="shared" si="238"/>
        <v>351</v>
      </c>
      <c r="B358" s="25">
        <f t="shared" si="239"/>
        <v>55609</v>
      </c>
      <c r="C358" s="34">
        <f t="shared" ca="1" si="206"/>
        <v>22</v>
      </c>
      <c r="D358" s="26">
        <f t="shared" ca="1" si="205"/>
        <v>72</v>
      </c>
      <c r="E358" s="35">
        <f t="shared" ca="1" si="207"/>
        <v>264</v>
      </c>
      <c r="F358" s="25">
        <f t="shared" ca="1" si="216"/>
        <v>48700</v>
      </c>
      <c r="G358" s="25">
        <f t="shared" ca="1" si="217"/>
        <v>48700</v>
      </c>
      <c r="H358" s="41">
        <f t="shared" ca="1" si="218"/>
        <v>0</v>
      </c>
      <c r="I358" s="41">
        <f t="shared" ca="1" si="219"/>
        <v>0</v>
      </c>
      <c r="J358" s="41">
        <f t="shared" ca="1" si="220"/>
        <v>0</v>
      </c>
      <c r="K358" s="41">
        <f t="shared" ca="1" si="221"/>
        <v>0</v>
      </c>
      <c r="L358" s="169">
        <f t="shared" si="208"/>
        <v>4.1666497763498933</v>
      </c>
      <c r="M358" s="101">
        <f t="shared" si="209"/>
        <v>2052</v>
      </c>
      <c r="N358" s="29">
        <f t="shared" ca="1" si="210"/>
        <v>0</v>
      </c>
      <c r="O358" s="109">
        <f t="shared" ca="1" si="211"/>
        <v>0</v>
      </c>
      <c r="P358" s="7">
        <f t="shared" ca="1" si="222"/>
        <v>0</v>
      </c>
      <c r="Q358" s="7">
        <f t="shared" ca="1" si="223"/>
        <v>0</v>
      </c>
      <c r="R358" s="30"/>
      <c r="S358" s="30"/>
      <c r="T358" s="30">
        <f t="shared" ca="1" si="224"/>
        <v>0</v>
      </c>
      <c r="U358" s="32">
        <f t="shared" ca="1" si="225"/>
        <v>0</v>
      </c>
      <c r="V358" s="32">
        <f t="shared" ca="1" si="226"/>
        <v>0</v>
      </c>
      <c r="W358" s="32">
        <f t="shared" ca="1" si="227"/>
        <v>0</v>
      </c>
      <c r="X358" s="32">
        <f t="shared" ca="1" si="228"/>
        <v>0</v>
      </c>
      <c r="Y358" s="7">
        <f t="shared" ca="1" si="229"/>
        <v>0</v>
      </c>
      <c r="Z358" s="7">
        <f t="shared" ca="1" si="230"/>
        <v>0</v>
      </c>
      <c r="AA358" s="133">
        <f t="shared" ca="1" si="231"/>
        <v>0</v>
      </c>
      <c r="AB358" s="52">
        <f t="shared" ca="1" si="232"/>
        <v>0</v>
      </c>
      <c r="AC358" s="53">
        <f t="shared" ca="1" si="233"/>
        <v>0</v>
      </c>
      <c r="AD358" s="52">
        <f t="shared" ca="1" si="240"/>
        <v>0</v>
      </c>
      <c r="AE358" s="54">
        <f t="shared" ca="1" si="241"/>
        <v>0</v>
      </c>
      <c r="AF358" s="7">
        <f t="shared" ca="1" si="234"/>
        <v>0</v>
      </c>
      <c r="AG358" s="7">
        <f t="shared" ca="1" si="235"/>
        <v>0</v>
      </c>
      <c r="AH358" s="48"/>
      <c r="AI358" s="30"/>
      <c r="AJ358" s="7">
        <f t="shared" ca="1" si="242"/>
        <v>0</v>
      </c>
      <c r="AK358" s="7">
        <f t="shared" ca="1" si="212"/>
        <v>0</v>
      </c>
      <c r="AL358" s="32">
        <f t="shared" ca="1" si="213"/>
        <v>0</v>
      </c>
      <c r="AM358" s="158">
        <f t="shared" ca="1" si="236"/>
        <v>0</v>
      </c>
      <c r="AN358" s="7">
        <f t="shared" ca="1" si="243"/>
        <v>0</v>
      </c>
      <c r="AO358" s="7">
        <f t="shared" ca="1" si="214"/>
        <v>0</v>
      </c>
      <c r="AP358" s="7">
        <f t="shared" ca="1" si="215"/>
        <v>0</v>
      </c>
      <c r="AQ358" s="7">
        <f t="shared" ca="1" si="244"/>
        <v>0</v>
      </c>
      <c r="AR358" s="143">
        <f t="shared" ca="1" si="237"/>
        <v>0</v>
      </c>
      <c r="AS358" s="167">
        <f t="shared" ca="1" si="245"/>
        <v>0</v>
      </c>
    </row>
    <row r="359" spans="1:45">
      <c r="A359" s="35">
        <f t="shared" si="238"/>
        <v>352</v>
      </c>
      <c r="B359" s="25">
        <f t="shared" si="239"/>
        <v>55639</v>
      </c>
      <c r="C359" s="34">
        <f t="shared" ca="1" si="206"/>
        <v>22</v>
      </c>
      <c r="D359" s="26">
        <f t="shared" ca="1" si="205"/>
        <v>72</v>
      </c>
      <c r="E359" s="35">
        <f t="shared" ca="1" si="207"/>
        <v>264</v>
      </c>
      <c r="F359" s="25">
        <f t="shared" ca="1" si="216"/>
        <v>48700</v>
      </c>
      <c r="G359" s="25">
        <f t="shared" ca="1" si="217"/>
        <v>48700</v>
      </c>
      <c r="H359" s="41">
        <f t="shared" ca="1" si="218"/>
        <v>0</v>
      </c>
      <c r="I359" s="41">
        <f t="shared" ca="1" si="219"/>
        <v>0</v>
      </c>
      <c r="J359" s="41">
        <f t="shared" ca="1" si="220"/>
        <v>0</v>
      </c>
      <c r="K359" s="41">
        <f t="shared" ca="1" si="221"/>
        <v>0</v>
      </c>
      <c r="L359" s="169">
        <f t="shared" si="208"/>
        <v>4.1836252233018536</v>
      </c>
      <c r="M359" s="101">
        <f t="shared" si="209"/>
        <v>2053</v>
      </c>
      <c r="N359" s="29">
        <f t="shared" ca="1" si="210"/>
        <v>0</v>
      </c>
      <c r="O359" s="109">
        <f t="shared" ca="1" si="211"/>
        <v>0</v>
      </c>
      <c r="P359" s="7">
        <f t="shared" ca="1" si="222"/>
        <v>0</v>
      </c>
      <c r="Q359" s="7">
        <f t="shared" ca="1" si="223"/>
        <v>0</v>
      </c>
      <c r="R359" s="30"/>
      <c r="S359" s="30"/>
      <c r="T359" s="30">
        <f t="shared" ca="1" si="224"/>
        <v>0</v>
      </c>
      <c r="U359" s="32">
        <f t="shared" ca="1" si="225"/>
        <v>0</v>
      </c>
      <c r="V359" s="32">
        <f t="shared" ca="1" si="226"/>
        <v>0</v>
      </c>
      <c r="W359" s="32">
        <f t="shared" ca="1" si="227"/>
        <v>0</v>
      </c>
      <c r="X359" s="32">
        <f t="shared" ca="1" si="228"/>
        <v>0</v>
      </c>
      <c r="Y359" s="7">
        <f t="shared" ca="1" si="229"/>
        <v>0</v>
      </c>
      <c r="Z359" s="7">
        <f t="shared" ca="1" si="230"/>
        <v>0</v>
      </c>
      <c r="AA359" s="133">
        <f t="shared" ca="1" si="231"/>
        <v>0</v>
      </c>
      <c r="AB359" s="52">
        <f t="shared" ca="1" si="232"/>
        <v>0</v>
      </c>
      <c r="AC359" s="53">
        <f t="shared" ca="1" si="233"/>
        <v>0</v>
      </c>
      <c r="AD359" s="52">
        <f t="shared" ca="1" si="240"/>
        <v>0</v>
      </c>
      <c r="AE359" s="54">
        <f t="shared" ca="1" si="241"/>
        <v>0</v>
      </c>
      <c r="AF359" s="7">
        <f t="shared" ca="1" si="234"/>
        <v>0</v>
      </c>
      <c r="AG359" s="7">
        <f t="shared" ca="1" si="235"/>
        <v>0</v>
      </c>
      <c r="AH359" s="48"/>
      <c r="AI359" s="30"/>
      <c r="AJ359" s="7">
        <f t="shared" ca="1" si="242"/>
        <v>0</v>
      </c>
      <c r="AK359" s="7">
        <f t="shared" ca="1" si="212"/>
        <v>0</v>
      </c>
      <c r="AL359" s="32">
        <f t="shared" ca="1" si="213"/>
        <v>0</v>
      </c>
      <c r="AM359" s="158">
        <f t="shared" ca="1" si="236"/>
        <v>0</v>
      </c>
      <c r="AN359" s="7">
        <f t="shared" ca="1" si="243"/>
        <v>0</v>
      </c>
      <c r="AO359" s="7">
        <f t="shared" ca="1" si="214"/>
        <v>0</v>
      </c>
      <c r="AP359" s="7">
        <f t="shared" ca="1" si="215"/>
        <v>0</v>
      </c>
      <c r="AQ359" s="7">
        <f t="shared" ca="1" si="244"/>
        <v>0</v>
      </c>
      <c r="AR359" s="143">
        <f t="shared" ca="1" si="237"/>
        <v>0</v>
      </c>
      <c r="AS359" s="167">
        <f t="shared" ca="1" si="245"/>
        <v>0</v>
      </c>
    </row>
    <row r="360" spans="1:45">
      <c r="A360" s="35">
        <f t="shared" si="238"/>
        <v>353</v>
      </c>
      <c r="B360" s="25">
        <f t="shared" si="239"/>
        <v>55670</v>
      </c>
      <c r="C360" s="34">
        <f t="shared" ca="1" si="206"/>
        <v>22</v>
      </c>
      <c r="D360" s="26">
        <f t="shared" ca="1" si="205"/>
        <v>72</v>
      </c>
      <c r="E360" s="35">
        <f t="shared" ca="1" si="207"/>
        <v>264</v>
      </c>
      <c r="F360" s="25">
        <f t="shared" ca="1" si="216"/>
        <v>48700</v>
      </c>
      <c r="G360" s="25">
        <f t="shared" ca="1" si="217"/>
        <v>48700</v>
      </c>
      <c r="H360" s="41">
        <f t="shared" ca="1" si="218"/>
        <v>0</v>
      </c>
      <c r="I360" s="41">
        <f t="shared" ca="1" si="219"/>
        <v>0</v>
      </c>
      <c r="J360" s="41">
        <f t="shared" ca="1" si="220"/>
        <v>0</v>
      </c>
      <c r="K360" s="41">
        <f t="shared" ca="1" si="221"/>
        <v>0</v>
      </c>
      <c r="L360" s="169">
        <f t="shared" si="208"/>
        <v>4.2006698303259791</v>
      </c>
      <c r="M360" s="101">
        <f t="shared" si="209"/>
        <v>2053</v>
      </c>
      <c r="N360" s="29">
        <f t="shared" ca="1" si="210"/>
        <v>0</v>
      </c>
      <c r="O360" s="109">
        <f t="shared" ca="1" si="211"/>
        <v>0</v>
      </c>
      <c r="P360" s="7">
        <f t="shared" ca="1" si="222"/>
        <v>0</v>
      </c>
      <c r="Q360" s="7">
        <f t="shared" ca="1" si="223"/>
        <v>0</v>
      </c>
      <c r="R360" s="30"/>
      <c r="S360" s="30"/>
      <c r="T360" s="30">
        <f t="shared" ca="1" si="224"/>
        <v>0</v>
      </c>
      <c r="U360" s="32">
        <f t="shared" ca="1" si="225"/>
        <v>0</v>
      </c>
      <c r="V360" s="32">
        <f t="shared" ca="1" si="226"/>
        <v>0</v>
      </c>
      <c r="W360" s="32">
        <f t="shared" ca="1" si="227"/>
        <v>0</v>
      </c>
      <c r="X360" s="32">
        <f t="shared" ca="1" si="228"/>
        <v>0</v>
      </c>
      <c r="Y360" s="7">
        <f t="shared" ca="1" si="229"/>
        <v>0</v>
      </c>
      <c r="Z360" s="7">
        <f t="shared" ca="1" si="230"/>
        <v>0</v>
      </c>
      <c r="AA360" s="133">
        <f t="shared" ca="1" si="231"/>
        <v>0</v>
      </c>
      <c r="AB360" s="52">
        <f t="shared" ca="1" si="232"/>
        <v>0</v>
      </c>
      <c r="AC360" s="53">
        <f t="shared" ca="1" si="233"/>
        <v>0</v>
      </c>
      <c r="AD360" s="52">
        <f t="shared" ca="1" si="240"/>
        <v>0</v>
      </c>
      <c r="AE360" s="54">
        <f t="shared" ca="1" si="241"/>
        <v>0</v>
      </c>
      <c r="AF360" s="7">
        <f t="shared" ca="1" si="234"/>
        <v>0</v>
      </c>
      <c r="AG360" s="7">
        <f t="shared" ca="1" si="235"/>
        <v>0</v>
      </c>
      <c r="AH360" s="48"/>
      <c r="AI360" s="30"/>
      <c r="AJ360" s="7">
        <f t="shared" ca="1" si="242"/>
        <v>0</v>
      </c>
      <c r="AK360" s="7">
        <f t="shared" ca="1" si="212"/>
        <v>0</v>
      </c>
      <c r="AL360" s="32">
        <f t="shared" ca="1" si="213"/>
        <v>0</v>
      </c>
      <c r="AM360" s="158">
        <f t="shared" ca="1" si="236"/>
        <v>0</v>
      </c>
      <c r="AN360" s="7">
        <f t="shared" ca="1" si="243"/>
        <v>0</v>
      </c>
      <c r="AO360" s="7">
        <f t="shared" ca="1" si="214"/>
        <v>0</v>
      </c>
      <c r="AP360" s="7">
        <f t="shared" ca="1" si="215"/>
        <v>0</v>
      </c>
      <c r="AQ360" s="7">
        <f t="shared" ca="1" si="244"/>
        <v>0</v>
      </c>
      <c r="AR360" s="143">
        <f t="shared" ca="1" si="237"/>
        <v>0</v>
      </c>
      <c r="AS360" s="167">
        <f t="shared" ca="1" si="245"/>
        <v>0</v>
      </c>
    </row>
    <row r="361" spans="1:45">
      <c r="A361" s="35">
        <f t="shared" si="238"/>
        <v>354</v>
      </c>
      <c r="B361" s="25">
        <f t="shared" si="239"/>
        <v>55700</v>
      </c>
      <c r="C361" s="34">
        <f t="shared" ca="1" si="206"/>
        <v>22</v>
      </c>
      <c r="D361" s="26">
        <f t="shared" ca="1" si="205"/>
        <v>72</v>
      </c>
      <c r="E361" s="35">
        <f t="shared" ca="1" si="207"/>
        <v>264</v>
      </c>
      <c r="F361" s="25">
        <f t="shared" ca="1" si="216"/>
        <v>48700</v>
      </c>
      <c r="G361" s="25">
        <f t="shared" ca="1" si="217"/>
        <v>48700</v>
      </c>
      <c r="H361" s="41">
        <f t="shared" ca="1" si="218"/>
        <v>0</v>
      </c>
      <c r="I361" s="41">
        <f t="shared" ca="1" si="219"/>
        <v>0</v>
      </c>
      <c r="J361" s="41">
        <f t="shared" ca="1" si="220"/>
        <v>0</v>
      </c>
      <c r="K361" s="41">
        <f t="shared" ca="1" si="221"/>
        <v>0</v>
      </c>
      <c r="L361" s="169">
        <f t="shared" si="208"/>
        <v>4.2177838791889641</v>
      </c>
      <c r="M361" s="101">
        <f t="shared" si="209"/>
        <v>2053</v>
      </c>
      <c r="N361" s="29">
        <f t="shared" ca="1" si="210"/>
        <v>0</v>
      </c>
      <c r="O361" s="109">
        <f t="shared" ca="1" si="211"/>
        <v>0</v>
      </c>
      <c r="P361" s="7">
        <f t="shared" ca="1" si="222"/>
        <v>0</v>
      </c>
      <c r="Q361" s="7">
        <f t="shared" ca="1" si="223"/>
        <v>0</v>
      </c>
      <c r="R361" s="30"/>
      <c r="S361" s="30"/>
      <c r="T361" s="30">
        <f t="shared" ca="1" si="224"/>
        <v>0</v>
      </c>
      <c r="U361" s="32">
        <f t="shared" ca="1" si="225"/>
        <v>0</v>
      </c>
      <c r="V361" s="32">
        <f t="shared" ca="1" si="226"/>
        <v>0</v>
      </c>
      <c r="W361" s="32">
        <f t="shared" ca="1" si="227"/>
        <v>0</v>
      </c>
      <c r="X361" s="32">
        <f t="shared" ca="1" si="228"/>
        <v>0</v>
      </c>
      <c r="Y361" s="7">
        <f t="shared" ca="1" si="229"/>
        <v>0</v>
      </c>
      <c r="Z361" s="7">
        <f t="shared" ca="1" si="230"/>
        <v>0</v>
      </c>
      <c r="AA361" s="133">
        <f t="shared" ca="1" si="231"/>
        <v>0</v>
      </c>
      <c r="AB361" s="52">
        <f t="shared" ca="1" si="232"/>
        <v>0</v>
      </c>
      <c r="AC361" s="53">
        <f t="shared" ca="1" si="233"/>
        <v>0</v>
      </c>
      <c r="AD361" s="52">
        <f t="shared" ca="1" si="240"/>
        <v>0</v>
      </c>
      <c r="AE361" s="54">
        <f t="shared" ca="1" si="241"/>
        <v>0</v>
      </c>
      <c r="AF361" s="7">
        <f t="shared" ca="1" si="234"/>
        <v>0</v>
      </c>
      <c r="AG361" s="7">
        <f t="shared" ca="1" si="235"/>
        <v>0</v>
      </c>
      <c r="AH361" s="48"/>
      <c r="AI361" s="30"/>
      <c r="AJ361" s="7">
        <f t="shared" ca="1" si="242"/>
        <v>0</v>
      </c>
      <c r="AK361" s="7">
        <f t="shared" ca="1" si="212"/>
        <v>0</v>
      </c>
      <c r="AL361" s="32">
        <f t="shared" ca="1" si="213"/>
        <v>0</v>
      </c>
      <c r="AM361" s="158">
        <f t="shared" ca="1" si="236"/>
        <v>0</v>
      </c>
      <c r="AN361" s="7">
        <f t="shared" ca="1" si="243"/>
        <v>0</v>
      </c>
      <c r="AO361" s="7">
        <f t="shared" ca="1" si="214"/>
        <v>0</v>
      </c>
      <c r="AP361" s="7">
        <f t="shared" ca="1" si="215"/>
        <v>0</v>
      </c>
      <c r="AQ361" s="7">
        <f t="shared" ca="1" si="244"/>
        <v>0</v>
      </c>
      <c r="AR361" s="143">
        <f t="shared" ca="1" si="237"/>
        <v>0</v>
      </c>
      <c r="AS361" s="167">
        <f t="shared" ca="1" si="245"/>
        <v>0</v>
      </c>
    </row>
    <row r="362" spans="1:45">
      <c r="A362" s="35">
        <f t="shared" si="238"/>
        <v>355</v>
      </c>
      <c r="B362" s="25">
        <f t="shared" si="239"/>
        <v>55731</v>
      </c>
      <c r="C362" s="34">
        <f t="shared" ca="1" si="206"/>
        <v>22</v>
      </c>
      <c r="D362" s="26">
        <f t="shared" ca="1" si="205"/>
        <v>72</v>
      </c>
      <c r="E362" s="35">
        <f t="shared" ca="1" si="207"/>
        <v>264</v>
      </c>
      <c r="F362" s="25">
        <f t="shared" ca="1" si="216"/>
        <v>48700</v>
      </c>
      <c r="G362" s="25">
        <f t="shared" ca="1" si="217"/>
        <v>48700</v>
      </c>
      <c r="H362" s="41">
        <f t="shared" ca="1" si="218"/>
        <v>0</v>
      </c>
      <c r="I362" s="41">
        <f t="shared" ca="1" si="219"/>
        <v>0</v>
      </c>
      <c r="J362" s="41">
        <f t="shared" ca="1" si="220"/>
        <v>0</v>
      </c>
      <c r="K362" s="41">
        <f t="shared" ca="1" si="221"/>
        <v>0</v>
      </c>
      <c r="L362" s="169">
        <f t="shared" si="208"/>
        <v>4.234967652805457</v>
      </c>
      <c r="M362" s="101">
        <f t="shared" si="209"/>
        <v>2053</v>
      </c>
      <c r="N362" s="29">
        <f t="shared" ca="1" si="210"/>
        <v>0</v>
      </c>
      <c r="O362" s="109">
        <f t="shared" ca="1" si="211"/>
        <v>0</v>
      </c>
      <c r="P362" s="7">
        <f t="shared" ca="1" si="222"/>
        <v>0</v>
      </c>
      <c r="Q362" s="7">
        <f t="shared" ca="1" si="223"/>
        <v>0</v>
      </c>
      <c r="R362" s="30"/>
      <c r="S362" s="30"/>
      <c r="T362" s="30">
        <f t="shared" ca="1" si="224"/>
        <v>0</v>
      </c>
      <c r="U362" s="32">
        <f t="shared" ca="1" si="225"/>
        <v>0</v>
      </c>
      <c r="V362" s="32">
        <f t="shared" ca="1" si="226"/>
        <v>0</v>
      </c>
      <c r="W362" s="32">
        <f t="shared" ca="1" si="227"/>
        <v>0</v>
      </c>
      <c r="X362" s="32">
        <f t="shared" ca="1" si="228"/>
        <v>0</v>
      </c>
      <c r="Y362" s="7">
        <f t="shared" ca="1" si="229"/>
        <v>0</v>
      </c>
      <c r="Z362" s="7">
        <f t="shared" ca="1" si="230"/>
        <v>0</v>
      </c>
      <c r="AA362" s="133">
        <f t="shared" ca="1" si="231"/>
        <v>0</v>
      </c>
      <c r="AB362" s="52">
        <f t="shared" ca="1" si="232"/>
        <v>0</v>
      </c>
      <c r="AC362" s="53">
        <f t="shared" ca="1" si="233"/>
        <v>0</v>
      </c>
      <c r="AD362" s="52">
        <f t="shared" ca="1" si="240"/>
        <v>0</v>
      </c>
      <c r="AE362" s="54">
        <f t="shared" ca="1" si="241"/>
        <v>0</v>
      </c>
      <c r="AF362" s="7">
        <f t="shared" ca="1" si="234"/>
        <v>0</v>
      </c>
      <c r="AG362" s="7">
        <f t="shared" ca="1" si="235"/>
        <v>0</v>
      </c>
      <c r="AH362" s="48"/>
      <c r="AI362" s="30"/>
      <c r="AJ362" s="7">
        <f t="shared" ca="1" si="242"/>
        <v>0</v>
      </c>
      <c r="AK362" s="7">
        <f t="shared" ca="1" si="212"/>
        <v>0</v>
      </c>
      <c r="AL362" s="32">
        <f t="shared" ca="1" si="213"/>
        <v>0</v>
      </c>
      <c r="AM362" s="158">
        <f t="shared" ca="1" si="236"/>
        <v>0</v>
      </c>
      <c r="AN362" s="7">
        <f t="shared" ca="1" si="243"/>
        <v>0</v>
      </c>
      <c r="AO362" s="7">
        <f t="shared" ca="1" si="214"/>
        <v>0</v>
      </c>
      <c r="AP362" s="7">
        <f t="shared" ca="1" si="215"/>
        <v>0</v>
      </c>
      <c r="AQ362" s="7">
        <f t="shared" ca="1" si="244"/>
        <v>0</v>
      </c>
      <c r="AR362" s="143">
        <f t="shared" ca="1" si="237"/>
        <v>0</v>
      </c>
      <c r="AS362" s="167">
        <f t="shared" ca="1" si="245"/>
        <v>0</v>
      </c>
    </row>
    <row r="363" spans="1:45">
      <c r="A363" s="35">
        <f t="shared" si="238"/>
        <v>356</v>
      </c>
      <c r="B363" s="25">
        <f t="shared" si="239"/>
        <v>55762</v>
      </c>
      <c r="C363" s="34">
        <f t="shared" ca="1" si="206"/>
        <v>22</v>
      </c>
      <c r="D363" s="26">
        <f t="shared" ca="1" si="205"/>
        <v>72</v>
      </c>
      <c r="E363" s="35">
        <f t="shared" ca="1" si="207"/>
        <v>264</v>
      </c>
      <c r="F363" s="25">
        <f t="shared" ca="1" si="216"/>
        <v>48700</v>
      </c>
      <c r="G363" s="25">
        <f t="shared" ca="1" si="217"/>
        <v>48700</v>
      </c>
      <c r="H363" s="41">
        <f t="shared" ca="1" si="218"/>
        <v>0</v>
      </c>
      <c r="I363" s="41">
        <f t="shared" ca="1" si="219"/>
        <v>0</v>
      </c>
      <c r="J363" s="41">
        <f t="shared" ca="1" si="220"/>
        <v>0</v>
      </c>
      <c r="K363" s="41">
        <f t="shared" ca="1" si="221"/>
        <v>0</v>
      </c>
      <c r="L363" s="169">
        <f t="shared" si="208"/>
        <v>4.252221435242733</v>
      </c>
      <c r="M363" s="101">
        <f t="shared" si="209"/>
        <v>2053</v>
      </c>
      <c r="N363" s="29">
        <f t="shared" ca="1" si="210"/>
        <v>0</v>
      </c>
      <c r="O363" s="109">
        <f t="shared" ca="1" si="211"/>
        <v>0</v>
      </c>
      <c r="P363" s="7">
        <f t="shared" ca="1" si="222"/>
        <v>0</v>
      </c>
      <c r="Q363" s="7">
        <f t="shared" ca="1" si="223"/>
        <v>0</v>
      </c>
      <c r="R363" s="30"/>
      <c r="S363" s="30"/>
      <c r="T363" s="30">
        <f t="shared" ca="1" si="224"/>
        <v>0</v>
      </c>
      <c r="U363" s="32">
        <f t="shared" ca="1" si="225"/>
        <v>0</v>
      </c>
      <c r="V363" s="32">
        <f t="shared" ca="1" si="226"/>
        <v>0</v>
      </c>
      <c r="W363" s="32">
        <f t="shared" ca="1" si="227"/>
        <v>0</v>
      </c>
      <c r="X363" s="32">
        <f t="shared" ca="1" si="228"/>
        <v>0</v>
      </c>
      <c r="Y363" s="7">
        <f t="shared" ca="1" si="229"/>
        <v>0</v>
      </c>
      <c r="Z363" s="7">
        <f t="shared" ca="1" si="230"/>
        <v>0</v>
      </c>
      <c r="AA363" s="133">
        <f t="shared" ca="1" si="231"/>
        <v>0</v>
      </c>
      <c r="AB363" s="52">
        <f t="shared" ca="1" si="232"/>
        <v>0</v>
      </c>
      <c r="AC363" s="53">
        <f t="shared" ca="1" si="233"/>
        <v>0</v>
      </c>
      <c r="AD363" s="52">
        <f t="shared" ca="1" si="240"/>
        <v>0</v>
      </c>
      <c r="AE363" s="54">
        <f t="shared" ca="1" si="241"/>
        <v>0</v>
      </c>
      <c r="AF363" s="7">
        <f t="shared" ca="1" si="234"/>
        <v>0</v>
      </c>
      <c r="AG363" s="7">
        <f t="shared" ca="1" si="235"/>
        <v>0</v>
      </c>
      <c r="AH363" s="48"/>
      <c r="AI363" s="30"/>
      <c r="AJ363" s="7">
        <f t="shared" ca="1" si="242"/>
        <v>0</v>
      </c>
      <c r="AK363" s="7">
        <f t="shared" ca="1" si="212"/>
        <v>0</v>
      </c>
      <c r="AL363" s="32">
        <f t="shared" ca="1" si="213"/>
        <v>0</v>
      </c>
      <c r="AM363" s="158">
        <f t="shared" ca="1" si="236"/>
        <v>0</v>
      </c>
      <c r="AN363" s="7">
        <f t="shared" ca="1" si="243"/>
        <v>0</v>
      </c>
      <c r="AO363" s="7">
        <f t="shared" ca="1" si="214"/>
        <v>0</v>
      </c>
      <c r="AP363" s="7">
        <f t="shared" ca="1" si="215"/>
        <v>0</v>
      </c>
      <c r="AQ363" s="7">
        <f t="shared" ca="1" si="244"/>
        <v>0</v>
      </c>
      <c r="AR363" s="143">
        <f t="shared" ca="1" si="237"/>
        <v>0</v>
      </c>
      <c r="AS363" s="167">
        <f t="shared" ca="1" si="245"/>
        <v>0</v>
      </c>
    </row>
    <row r="364" spans="1:45">
      <c r="A364" s="35">
        <f t="shared" si="238"/>
        <v>357</v>
      </c>
      <c r="B364" s="25">
        <f t="shared" si="239"/>
        <v>55792</v>
      </c>
      <c r="C364" s="34">
        <f t="shared" ca="1" si="206"/>
        <v>22</v>
      </c>
      <c r="D364" s="26">
        <f t="shared" ca="1" si="205"/>
        <v>72</v>
      </c>
      <c r="E364" s="35">
        <f t="shared" ca="1" si="207"/>
        <v>264</v>
      </c>
      <c r="F364" s="25">
        <f t="shared" ca="1" si="216"/>
        <v>48700</v>
      </c>
      <c r="G364" s="25">
        <f t="shared" ca="1" si="217"/>
        <v>48700</v>
      </c>
      <c r="H364" s="41">
        <f t="shared" ca="1" si="218"/>
        <v>0</v>
      </c>
      <c r="I364" s="41">
        <f t="shared" ca="1" si="219"/>
        <v>0</v>
      </c>
      <c r="J364" s="41">
        <f t="shared" ca="1" si="220"/>
        <v>0</v>
      </c>
      <c r="K364" s="41">
        <f t="shared" ca="1" si="221"/>
        <v>0</v>
      </c>
      <c r="L364" s="169">
        <f t="shared" si="208"/>
        <v>4.2695455117253944</v>
      </c>
      <c r="M364" s="101">
        <f t="shared" si="209"/>
        <v>2053</v>
      </c>
      <c r="N364" s="29">
        <f t="shared" ca="1" si="210"/>
        <v>0</v>
      </c>
      <c r="O364" s="109">
        <f t="shared" ca="1" si="211"/>
        <v>0</v>
      </c>
      <c r="P364" s="7">
        <f t="shared" ca="1" si="222"/>
        <v>0</v>
      </c>
      <c r="Q364" s="7">
        <f t="shared" ca="1" si="223"/>
        <v>0</v>
      </c>
      <c r="R364" s="30"/>
      <c r="S364" s="30"/>
      <c r="T364" s="30">
        <f t="shared" ca="1" si="224"/>
        <v>0</v>
      </c>
      <c r="U364" s="32">
        <f t="shared" ca="1" si="225"/>
        <v>0</v>
      </c>
      <c r="V364" s="32">
        <f t="shared" ca="1" si="226"/>
        <v>0</v>
      </c>
      <c r="W364" s="32">
        <f t="shared" ca="1" si="227"/>
        <v>0</v>
      </c>
      <c r="X364" s="32">
        <f t="shared" ca="1" si="228"/>
        <v>0</v>
      </c>
      <c r="Y364" s="7">
        <f t="shared" ca="1" si="229"/>
        <v>0</v>
      </c>
      <c r="Z364" s="7">
        <f t="shared" ca="1" si="230"/>
        <v>0</v>
      </c>
      <c r="AA364" s="133">
        <f t="shared" ca="1" si="231"/>
        <v>0</v>
      </c>
      <c r="AB364" s="52">
        <f t="shared" ca="1" si="232"/>
        <v>0</v>
      </c>
      <c r="AC364" s="53">
        <f t="shared" ca="1" si="233"/>
        <v>0</v>
      </c>
      <c r="AD364" s="52">
        <f t="shared" ca="1" si="240"/>
        <v>0</v>
      </c>
      <c r="AE364" s="54">
        <f t="shared" ca="1" si="241"/>
        <v>0</v>
      </c>
      <c r="AF364" s="7">
        <f t="shared" ca="1" si="234"/>
        <v>0</v>
      </c>
      <c r="AG364" s="7">
        <f t="shared" ca="1" si="235"/>
        <v>0</v>
      </c>
      <c r="AH364" s="48"/>
      <c r="AI364" s="30"/>
      <c r="AJ364" s="7">
        <f t="shared" ca="1" si="242"/>
        <v>0</v>
      </c>
      <c r="AK364" s="7">
        <f t="shared" ca="1" si="212"/>
        <v>0</v>
      </c>
      <c r="AL364" s="32">
        <f t="shared" ca="1" si="213"/>
        <v>0</v>
      </c>
      <c r="AM364" s="158">
        <f t="shared" ca="1" si="236"/>
        <v>0</v>
      </c>
      <c r="AN364" s="7">
        <f t="shared" ca="1" si="243"/>
        <v>0</v>
      </c>
      <c r="AO364" s="7">
        <f t="shared" ca="1" si="214"/>
        <v>0</v>
      </c>
      <c r="AP364" s="7">
        <f t="shared" ca="1" si="215"/>
        <v>0</v>
      </c>
      <c r="AQ364" s="7">
        <f t="shared" ca="1" si="244"/>
        <v>0</v>
      </c>
      <c r="AR364" s="143">
        <f t="shared" ca="1" si="237"/>
        <v>0</v>
      </c>
      <c r="AS364" s="167">
        <f t="shared" ca="1" si="245"/>
        <v>0</v>
      </c>
    </row>
    <row r="365" spans="1:45">
      <c r="A365" s="35">
        <f t="shared" si="238"/>
        <v>358</v>
      </c>
      <c r="B365" s="25">
        <f t="shared" si="239"/>
        <v>55823</v>
      </c>
      <c r="C365" s="34">
        <f t="shared" ca="1" si="206"/>
        <v>22</v>
      </c>
      <c r="D365" s="26">
        <f t="shared" ca="1" si="205"/>
        <v>72</v>
      </c>
      <c r="E365" s="35">
        <f t="shared" ca="1" si="207"/>
        <v>264</v>
      </c>
      <c r="F365" s="25">
        <f t="shared" ca="1" si="216"/>
        <v>48700</v>
      </c>
      <c r="G365" s="25">
        <f t="shared" ca="1" si="217"/>
        <v>48700</v>
      </c>
      <c r="H365" s="41">
        <f t="shared" ca="1" si="218"/>
        <v>0</v>
      </c>
      <c r="I365" s="41">
        <f t="shared" ca="1" si="219"/>
        <v>0</v>
      </c>
      <c r="J365" s="41">
        <f t="shared" ca="1" si="220"/>
        <v>0</v>
      </c>
      <c r="K365" s="41">
        <f t="shared" ca="1" si="221"/>
        <v>0</v>
      </c>
      <c r="L365" s="169">
        <f t="shared" si="208"/>
        <v>4.2869401686400836</v>
      </c>
      <c r="M365" s="101">
        <f t="shared" si="209"/>
        <v>2053</v>
      </c>
      <c r="N365" s="29">
        <f t="shared" ca="1" si="210"/>
        <v>0</v>
      </c>
      <c r="O365" s="109">
        <f t="shared" ca="1" si="211"/>
        <v>0</v>
      </c>
      <c r="P365" s="7">
        <f t="shared" ca="1" si="222"/>
        <v>0</v>
      </c>
      <c r="Q365" s="7">
        <f t="shared" ca="1" si="223"/>
        <v>0</v>
      </c>
      <c r="R365" s="30"/>
      <c r="S365" s="30"/>
      <c r="T365" s="30">
        <f t="shared" ca="1" si="224"/>
        <v>0</v>
      </c>
      <c r="U365" s="32">
        <f t="shared" ca="1" si="225"/>
        <v>0</v>
      </c>
      <c r="V365" s="32">
        <f t="shared" ca="1" si="226"/>
        <v>0</v>
      </c>
      <c r="W365" s="32">
        <f t="shared" ca="1" si="227"/>
        <v>0</v>
      </c>
      <c r="X365" s="32">
        <f t="shared" ca="1" si="228"/>
        <v>0</v>
      </c>
      <c r="Y365" s="7">
        <f t="shared" ca="1" si="229"/>
        <v>0</v>
      </c>
      <c r="Z365" s="7">
        <f t="shared" ca="1" si="230"/>
        <v>0</v>
      </c>
      <c r="AA365" s="133">
        <f t="shared" ca="1" si="231"/>
        <v>0</v>
      </c>
      <c r="AB365" s="52">
        <f t="shared" ca="1" si="232"/>
        <v>0</v>
      </c>
      <c r="AC365" s="53">
        <f t="shared" ca="1" si="233"/>
        <v>0</v>
      </c>
      <c r="AD365" s="52">
        <f t="shared" ca="1" si="240"/>
        <v>0</v>
      </c>
      <c r="AE365" s="54">
        <f t="shared" ca="1" si="241"/>
        <v>0</v>
      </c>
      <c r="AF365" s="7">
        <f t="shared" ca="1" si="234"/>
        <v>0</v>
      </c>
      <c r="AG365" s="7">
        <f t="shared" ca="1" si="235"/>
        <v>0</v>
      </c>
      <c r="AH365" s="48"/>
      <c r="AI365" s="30"/>
      <c r="AJ365" s="7">
        <f t="shared" ca="1" si="242"/>
        <v>0</v>
      </c>
      <c r="AK365" s="7">
        <f t="shared" ca="1" si="212"/>
        <v>0</v>
      </c>
      <c r="AL365" s="32">
        <f t="shared" ca="1" si="213"/>
        <v>0</v>
      </c>
      <c r="AM365" s="158">
        <f t="shared" ca="1" si="236"/>
        <v>0</v>
      </c>
      <c r="AN365" s="7">
        <f t="shared" ca="1" si="243"/>
        <v>0</v>
      </c>
      <c r="AO365" s="7">
        <f t="shared" ca="1" si="214"/>
        <v>0</v>
      </c>
      <c r="AP365" s="7">
        <f t="shared" ca="1" si="215"/>
        <v>0</v>
      </c>
      <c r="AQ365" s="7">
        <f t="shared" ca="1" si="244"/>
        <v>0</v>
      </c>
      <c r="AR365" s="143">
        <f t="shared" ca="1" si="237"/>
        <v>0</v>
      </c>
      <c r="AS365" s="167">
        <f t="shared" ca="1" si="245"/>
        <v>0</v>
      </c>
    </row>
    <row r="366" spans="1:45">
      <c r="A366" s="35">
        <f t="shared" si="238"/>
        <v>359</v>
      </c>
      <c r="B366" s="25">
        <f t="shared" si="239"/>
        <v>55853</v>
      </c>
      <c r="C366" s="34">
        <f t="shared" ca="1" si="206"/>
        <v>22</v>
      </c>
      <c r="D366" s="26">
        <f t="shared" ca="1" si="205"/>
        <v>72</v>
      </c>
      <c r="E366" s="35">
        <f t="shared" ca="1" si="207"/>
        <v>264</v>
      </c>
      <c r="F366" s="25">
        <f t="shared" ca="1" si="216"/>
        <v>48700</v>
      </c>
      <c r="G366" s="25">
        <f t="shared" ca="1" si="217"/>
        <v>48700</v>
      </c>
      <c r="H366" s="41">
        <f t="shared" ca="1" si="218"/>
        <v>0</v>
      </c>
      <c r="I366" s="41">
        <f t="shared" ca="1" si="219"/>
        <v>0</v>
      </c>
      <c r="J366" s="41">
        <f t="shared" ca="1" si="220"/>
        <v>0</v>
      </c>
      <c r="K366" s="41">
        <f t="shared" ca="1" si="221"/>
        <v>0</v>
      </c>
      <c r="L366" s="169">
        <f t="shared" si="208"/>
        <v>4.3044056935402173</v>
      </c>
      <c r="M366" s="101">
        <f t="shared" si="209"/>
        <v>2053</v>
      </c>
      <c r="N366" s="29">
        <f t="shared" ca="1" si="210"/>
        <v>0</v>
      </c>
      <c r="O366" s="109">
        <f t="shared" ca="1" si="211"/>
        <v>0</v>
      </c>
      <c r="P366" s="7">
        <f t="shared" ca="1" si="222"/>
        <v>0</v>
      </c>
      <c r="Q366" s="7">
        <f t="shared" ca="1" si="223"/>
        <v>0</v>
      </c>
      <c r="R366" s="30"/>
      <c r="S366" s="30"/>
      <c r="T366" s="30">
        <f t="shared" ca="1" si="224"/>
        <v>0</v>
      </c>
      <c r="U366" s="32">
        <f t="shared" ca="1" si="225"/>
        <v>0</v>
      </c>
      <c r="V366" s="32">
        <f t="shared" ca="1" si="226"/>
        <v>0</v>
      </c>
      <c r="W366" s="32">
        <f t="shared" ca="1" si="227"/>
        <v>0</v>
      </c>
      <c r="X366" s="32">
        <f t="shared" ca="1" si="228"/>
        <v>0</v>
      </c>
      <c r="Y366" s="7">
        <f t="shared" ca="1" si="229"/>
        <v>0</v>
      </c>
      <c r="Z366" s="7">
        <f t="shared" ca="1" si="230"/>
        <v>0</v>
      </c>
      <c r="AA366" s="133">
        <f t="shared" ca="1" si="231"/>
        <v>0</v>
      </c>
      <c r="AB366" s="52">
        <f t="shared" ca="1" si="232"/>
        <v>0</v>
      </c>
      <c r="AC366" s="53">
        <f t="shared" ca="1" si="233"/>
        <v>0</v>
      </c>
      <c r="AD366" s="52">
        <f t="shared" ca="1" si="240"/>
        <v>0</v>
      </c>
      <c r="AE366" s="54">
        <f t="shared" ca="1" si="241"/>
        <v>0</v>
      </c>
      <c r="AF366" s="7">
        <f t="shared" ca="1" si="234"/>
        <v>0</v>
      </c>
      <c r="AG366" s="7">
        <f t="shared" ca="1" si="235"/>
        <v>0</v>
      </c>
      <c r="AH366" s="48"/>
      <c r="AI366" s="30"/>
      <c r="AJ366" s="7">
        <f t="shared" ca="1" si="242"/>
        <v>0</v>
      </c>
      <c r="AK366" s="7">
        <f t="shared" ca="1" si="212"/>
        <v>0</v>
      </c>
      <c r="AL366" s="32">
        <f t="shared" ca="1" si="213"/>
        <v>0</v>
      </c>
      <c r="AM366" s="158">
        <f t="shared" ca="1" si="236"/>
        <v>0</v>
      </c>
      <c r="AN366" s="7">
        <f t="shared" ca="1" si="243"/>
        <v>0</v>
      </c>
      <c r="AO366" s="7">
        <f t="shared" ca="1" si="214"/>
        <v>0</v>
      </c>
      <c r="AP366" s="7">
        <f t="shared" ca="1" si="215"/>
        <v>0</v>
      </c>
      <c r="AQ366" s="7">
        <f t="shared" ca="1" si="244"/>
        <v>0</v>
      </c>
      <c r="AR366" s="143">
        <f t="shared" ca="1" si="237"/>
        <v>0</v>
      </c>
      <c r="AS366" s="167">
        <f t="shared" ca="1" si="245"/>
        <v>0</v>
      </c>
    </row>
    <row r="367" spans="1:45">
      <c r="A367" s="35">
        <f t="shared" si="238"/>
        <v>360</v>
      </c>
      <c r="B367" s="25">
        <f t="shared" si="239"/>
        <v>55884</v>
      </c>
      <c r="C367" s="34">
        <f t="shared" ca="1" si="206"/>
        <v>22</v>
      </c>
      <c r="D367" s="26">
        <f t="shared" ca="1" si="205"/>
        <v>72</v>
      </c>
      <c r="E367" s="35">
        <f t="shared" ca="1" si="207"/>
        <v>264</v>
      </c>
      <c r="F367" s="25">
        <f t="shared" ca="1" si="216"/>
        <v>48700</v>
      </c>
      <c r="G367" s="25">
        <f t="shared" ca="1" si="217"/>
        <v>48700</v>
      </c>
      <c r="H367" s="41">
        <f t="shared" ca="1" si="218"/>
        <v>0</v>
      </c>
      <c r="I367" s="41">
        <f t="shared" ca="1" si="219"/>
        <v>0</v>
      </c>
      <c r="J367" s="41">
        <f t="shared" ca="1" si="220"/>
        <v>0</v>
      </c>
      <c r="K367" s="41">
        <f t="shared" ca="1" si="221"/>
        <v>0</v>
      </c>
      <c r="L367" s="169">
        <f t="shared" si="208"/>
        <v>4.3219423751507406</v>
      </c>
      <c r="M367" s="101">
        <f t="shared" si="209"/>
        <v>2053</v>
      </c>
      <c r="N367" s="29">
        <f t="shared" ca="1" si="210"/>
        <v>0</v>
      </c>
      <c r="O367" s="109">
        <f t="shared" ca="1" si="211"/>
        <v>0</v>
      </c>
      <c r="P367" s="7">
        <f t="shared" ca="1" si="222"/>
        <v>0</v>
      </c>
      <c r="Q367" s="7">
        <f t="shared" ca="1" si="223"/>
        <v>0</v>
      </c>
      <c r="R367" s="30"/>
      <c r="S367" s="30"/>
      <c r="T367" s="30">
        <f t="shared" ca="1" si="224"/>
        <v>0</v>
      </c>
      <c r="U367" s="32">
        <f t="shared" ca="1" si="225"/>
        <v>0</v>
      </c>
      <c r="V367" s="32">
        <f t="shared" ca="1" si="226"/>
        <v>0</v>
      </c>
      <c r="W367" s="32">
        <f t="shared" ca="1" si="227"/>
        <v>0</v>
      </c>
      <c r="X367" s="32">
        <f t="shared" ca="1" si="228"/>
        <v>0</v>
      </c>
      <c r="Y367" s="7">
        <f t="shared" ca="1" si="229"/>
        <v>0</v>
      </c>
      <c r="Z367" s="7">
        <f t="shared" ca="1" si="230"/>
        <v>0</v>
      </c>
      <c r="AA367" s="133">
        <f t="shared" ca="1" si="231"/>
        <v>0</v>
      </c>
      <c r="AB367" s="52">
        <f t="shared" ca="1" si="232"/>
        <v>0</v>
      </c>
      <c r="AC367" s="53">
        <f t="shared" ca="1" si="233"/>
        <v>0</v>
      </c>
      <c r="AD367" s="52">
        <f t="shared" ca="1" si="240"/>
        <v>0</v>
      </c>
      <c r="AE367" s="54">
        <f t="shared" ca="1" si="241"/>
        <v>0</v>
      </c>
      <c r="AF367" s="7">
        <f t="shared" ca="1" si="234"/>
        <v>0</v>
      </c>
      <c r="AG367" s="7">
        <f t="shared" ca="1" si="235"/>
        <v>0</v>
      </c>
      <c r="AH367" s="48"/>
      <c r="AI367" s="30"/>
      <c r="AJ367" s="7">
        <f t="shared" ca="1" si="242"/>
        <v>0</v>
      </c>
      <c r="AK367" s="7">
        <f t="shared" ca="1" si="212"/>
        <v>0</v>
      </c>
      <c r="AL367" s="32">
        <f t="shared" ca="1" si="213"/>
        <v>0</v>
      </c>
      <c r="AM367" s="158">
        <f t="shared" ca="1" si="236"/>
        <v>0</v>
      </c>
      <c r="AN367" s="7">
        <f t="shared" ca="1" si="243"/>
        <v>0</v>
      </c>
      <c r="AO367" s="7">
        <f t="shared" ca="1" si="214"/>
        <v>0</v>
      </c>
      <c r="AP367" s="7">
        <f t="shared" ca="1" si="215"/>
        <v>0</v>
      </c>
      <c r="AQ367" s="7">
        <f t="shared" ca="1" si="244"/>
        <v>0</v>
      </c>
      <c r="AR367" s="143">
        <f t="shared" ca="1" si="237"/>
        <v>0</v>
      </c>
      <c r="AS367" s="167">
        <f t="shared" ca="1" si="245"/>
        <v>0</v>
      </c>
    </row>
    <row r="368" spans="1:45">
      <c r="A368" s="35">
        <f t="shared" si="238"/>
        <v>361</v>
      </c>
      <c r="B368" s="25">
        <f t="shared" si="239"/>
        <v>55915</v>
      </c>
      <c r="C368" s="34">
        <f t="shared" ca="1" si="206"/>
        <v>22</v>
      </c>
      <c r="D368" s="26">
        <f t="shared" ca="1" si="205"/>
        <v>72</v>
      </c>
      <c r="E368" s="35">
        <f t="shared" ca="1" si="207"/>
        <v>264</v>
      </c>
      <c r="F368" s="25">
        <f t="shared" ca="1" si="216"/>
        <v>48700</v>
      </c>
      <c r="G368" s="25">
        <f t="shared" ca="1" si="217"/>
        <v>48700</v>
      </c>
      <c r="H368" s="41">
        <f t="shared" ca="1" si="218"/>
        <v>0</v>
      </c>
      <c r="I368" s="41">
        <f t="shared" ca="1" si="219"/>
        <v>0</v>
      </c>
      <c r="J368" s="41">
        <f t="shared" ca="1" si="220"/>
        <v>0</v>
      </c>
      <c r="K368" s="41">
        <f t="shared" ca="1" si="221"/>
        <v>0</v>
      </c>
      <c r="L368" s="169">
        <f t="shared" si="208"/>
        <v>4.3395505033728998</v>
      </c>
      <c r="M368" s="101">
        <f t="shared" si="209"/>
        <v>2053</v>
      </c>
      <c r="N368" s="29">
        <f t="shared" ca="1" si="210"/>
        <v>0</v>
      </c>
      <c r="O368" s="109">
        <f t="shared" ca="1" si="211"/>
        <v>0</v>
      </c>
      <c r="P368" s="7">
        <f t="shared" ca="1" si="222"/>
        <v>0</v>
      </c>
      <c r="Q368" s="7">
        <f t="shared" ca="1" si="223"/>
        <v>0</v>
      </c>
      <c r="R368" s="30"/>
      <c r="S368" s="30"/>
      <c r="T368" s="30">
        <f t="shared" ca="1" si="224"/>
        <v>0</v>
      </c>
      <c r="U368" s="32">
        <f t="shared" ca="1" si="225"/>
        <v>0</v>
      </c>
      <c r="V368" s="32">
        <f t="shared" ca="1" si="226"/>
        <v>0</v>
      </c>
      <c r="W368" s="32">
        <f t="shared" ca="1" si="227"/>
        <v>0</v>
      </c>
      <c r="X368" s="32">
        <f t="shared" ca="1" si="228"/>
        <v>0</v>
      </c>
      <c r="Y368" s="7">
        <f t="shared" ca="1" si="229"/>
        <v>0</v>
      </c>
      <c r="Z368" s="7">
        <f t="shared" ca="1" si="230"/>
        <v>0</v>
      </c>
      <c r="AA368" s="133">
        <f t="shared" ca="1" si="231"/>
        <v>0</v>
      </c>
      <c r="AB368" s="52">
        <f t="shared" ca="1" si="232"/>
        <v>0</v>
      </c>
      <c r="AC368" s="53">
        <f t="shared" ca="1" si="233"/>
        <v>0</v>
      </c>
      <c r="AD368" s="52">
        <f t="shared" ca="1" si="240"/>
        <v>0</v>
      </c>
      <c r="AE368" s="54">
        <f t="shared" ca="1" si="241"/>
        <v>0</v>
      </c>
      <c r="AF368" s="7">
        <f t="shared" ca="1" si="234"/>
        <v>0</v>
      </c>
      <c r="AG368" s="7">
        <f t="shared" ca="1" si="235"/>
        <v>0</v>
      </c>
      <c r="AH368" s="48"/>
      <c r="AI368" s="30"/>
      <c r="AJ368" s="7">
        <f t="shared" ca="1" si="242"/>
        <v>0</v>
      </c>
      <c r="AK368" s="7">
        <f t="shared" ca="1" si="212"/>
        <v>0</v>
      </c>
      <c r="AL368" s="32">
        <f t="shared" ca="1" si="213"/>
        <v>0</v>
      </c>
      <c r="AM368" s="158">
        <f t="shared" ca="1" si="236"/>
        <v>0</v>
      </c>
      <c r="AN368" s="7">
        <f t="shared" ca="1" si="243"/>
        <v>0</v>
      </c>
      <c r="AO368" s="7">
        <f t="shared" ca="1" si="214"/>
        <v>0</v>
      </c>
      <c r="AP368" s="7">
        <f t="shared" ca="1" si="215"/>
        <v>0</v>
      </c>
      <c r="AQ368" s="7">
        <f t="shared" ca="1" si="244"/>
        <v>0</v>
      </c>
      <c r="AR368" s="143">
        <f t="shared" ca="1" si="237"/>
        <v>0</v>
      </c>
      <c r="AS368" s="167">
        <f t="shared" ca="1" si="245"/>
        <v>0</v>
      </c>
    </row>
    <row r="369" spans="1:45">
      <c r="A369" s="35">
        <f t="shared" si="238"/>
        <v>362</v>
      </c>
      <c r="B369" s="25">
        <f t="shared" si="239"/>
        <v>55943</v>
      </c>
      <c r="C369" s="34">
        <f t="shared" ca="1" si="206"/>
        <v>22</v>
      </c>
      <c r="D369" s="26">
        <f t="shared" ca="1" si="205"/>
        <v>72</v>
      </c>
      <c r="E369" s="35">
        <f t="shared" ca="1" si="207"/>
        <v>264</v>
      </c>
      <c r="F369" s="25">
        <f t="shared" ca="1" si="216"/>
        <v>48700</v>
      </c>
      <c r="G369" s="25">
        <f t="shared" ca="1" si="217"/>
        <v>48700</v>
      </c>
      <c r="H369" s="41">
        <f t="shared" ca="1" si="218"/>
        <v>0</v>
      </c>
      <c r="I369" s="41">
        <f t="shared" ca="1" si="219"/>
        <v>0</v>
      </c>
      <c r="J369" s="41">
        <f t="shared" ca="1" si="220"/>
        <v>0</v>
      </c>
      <c r="K369" s="41">
        <f t="shared" ca="1" si="221"/>
        <v>0</v>
      </c>
      <c r="L369" s="169">
        <f t="shared" si="208"/>
        <v>4.3572303692890344</v>
      </c>
      <c r="M369" s="101">
        <f t="shared" si="209"/>
        <v>2053</v>
      </c>
      <c r="N369" s="29">
        <f t="shared" ca="1" si="210"/>
        <v>0</v>
      </c>
      <c r="O369" s="109">
        <f t="shared" ca="1" si="211"/>
        <v>0</v>
      </c>
      <c r="P369" s="7">
        <f t="shared" ca="1" si="222"/>
        <v>0</v>
      </c>
      <c r="Q369" s="7">
        <f t="shared" ca="1" si="223"/>
        <v>0</v>
      </c>
      <c r="R369" s="30"/>
      <c r="S369" s="30"/>
      <c r="T369" s="30">
        <f t="shared" ca="1" si="224"/>
        <v>0</v>
      </c>
      <c r="U369" s="32">
        <f t="shared" ca="1" si="225"/>
        <v>0</v>
      </c>
      <c r="V369" s="32">
        <f t="shared" ca="1" si="226"/>
        <v>0</v>
      </c>
      <c r="W369" s="32">
        <f t="shared" ca="1" si="227"/>
        <v>0</v>
      </c>
      <c r="X369" s="32">
        <f t="shared" ca="1" si="228"/>
        <v>0</v>
      </c>
      <c r="Y369" s="7">
        <f t="shared" ca="1" si="229"/>
        <v>0</v>
      </c>
      <c r="Z369" s="7">
        <f t="shared" ca="1" si="230"/>
        <v>0</v>
      </c>
      <c r="AA369" s="133">
        <f t="shared" ca="1" si="231"/>
        <v>0</v>
      </c>
      <c r="AB369" s="52">
        <f t="shared" ca="1" si="232"/>
        <v>0</v>
      </c>
      <c r="AC369" s="53">
        <f t="shared" ca="1" si="233"/>
        <v>0</v>
      </c>
      <c r="AD369" s="52">
        <f t="shared" ca="1" si="240"/>
        <v>0</v>
      </c>
      <c r="AE369" s="54">
        <f t="shared" ca="1" si="241"/>
        <v>0</v>
      </c>
      <c r="AF369" s="7">
        <f t="shared" ca="1" si="234"/>
        <v>0</v>
      </c>
      <c r="AG369" s="7">
        <f t="shared" ca="1" si="235"/>
        <v>0</v>
      </c>
      <c r="AH369" s="48"/>
      <c r="AI369" s="30"/>
      <c r="AJ369" s="7">
        <f t="shared" ca="1" si="242"/>
        <v>0</v>
      </c>
      <c r="AK369" s="7">
        <f t="shared" ca="1" si="212"/>
        <v>0</v>
      </c>
      <c r="AL369" s="32">
        <f t="shared" ca="1" si="213"/>
        <v>0</v>
      </c>
      <c r="AM369" s="158">
        <f t="shared" ca="1" si="236"/>
        <v>0</v>
      </c>
      <c r="AN369" s="7">
        <f t="shared" ca="1" si="243"/>
        <v>0</v>
      </c>
      <c r="AO369" s="7">
        <f t="shared" ca="1" si="214"/>
        <v>0</v>
      </c>
      <c r="AP369" s="7">
        <f t="shared" ca="1" si="215"/>
        <v>0</v>
      </c>
      <c r="AQ369" s="7">
        <f t="shared" ca="1" si="244"/>
        <v>0</v>
      </c>
      <c r="AR369" s="143">
        <f t="shared" ca="1" si="237"/>
        <v>0</v>
      </c>
      <c r="AS369" s="167">
        <f t="shared" ca="1" si="245"/>
        <v>0</v>
      </c>
    </row>
    <row r="370" spans="1:45">
      <c r="A370" s="35">
        <f t="shared" si="238"/>
        <v>363</v>
      </c>
      <c r="B370" s="25">
        <f t="shared" si="239"/>
        <v>55974</v>
      </c>
      <c r="C370" s="34">
        <f t="shared" ca="1" si="206"/>
        <v>22</v>
      </c>
      <c r="D370" s="26">
        <f t="shared" ca="1" si="205"/>
        <v>72</v>
      </c>
      <c r="E370" s="35">
        <f t="shared" ca="1" si="207"/>
        <v>264</v>
      </c>
      <c r="F370" s="25">
        <f t="shared" ca="1" si="216"/>
        <v>48700</v>
      </c>
      <c r="G370" s="25">
        <f t="shared" ca="1" si="217"/>
        <v>48700</v>
      </c>
      <c r="H370" s="41">
        <f t="shared" ca="1" si="218"/>
        <v>0</v>
      </c>
      <c r="I370" s="41">
        <f t="shared" ca="1" si="219"/>
        <v>0</v>
      </c>
      <c r="J370" s="41">
        <f t="shared" ca="1" si="220"/>
        <v>0</v>
      </c>
      <c r="K370" s="41">
        <f t="shared" ca="1" si="221"/>
        <v>0</v>
      </c>
      <c r="L370" s="169">
        <f t="shared" si="208"/>
        <v>4.3749822651673895</v>
      </c>
      <c r="M370" s="101">
        <f t="shared" si="209"/>
        <v>2053</v>
      </c>
      <c r="N370" s="29">
        <f t="shared" ca="1" si="210"/>
        <v>0</v>
      </c>
      <c r="O370" s="109">
        <f t="shared" ca="1" si="211"/>
        <v>0</v>
      </c>
      <c r="P370" s="7">
        <f t="shared" ca="1" si="222"/>
        <v>0</v>
      </c>
      <c r="Q370" s="7">
        <f t="shared" ca="1" si="223"/>
        <v>0</v>
      </c>
      <c r="R370" s="30"/>
      <c r="S370" s="30"/>
      <c r="T370" s="30">
        <f t="shared" ca="1" si="224"/>
        <v>0</v>
      </c>
      <c r="U370" s="32">
        <f t="shared" ca="1" si="225"/>
        <v>0</v>
      </c>
      <c r="V370" s="32">
        <f t="shared" ca="1" si="226"/>
        <v>0</v>
      </c>
      <c r="W370" s="32">
        <f t="shared" ca="1" si="227"/>
        <v>0</v>
      </c>
      <c r="X370" s="32">
        <f t="shared" ca="1" si="228"/>
        <v>0</v>
      </c>
      <c r="Y370" s="7">
        <f t="shared" ca="1" si="229"/>
        <v>0</v>
      </c>
      <c r="Z370" s="7">
        <f t="shared" ca="1" si="230"/>
        <v>0</v>
      </c>
      <c r="AA370" s="133">
        <f t="shared" ca="1" si="231"/>
        <v>0</v>
      </c>
      <c r="AB370" s="52">
        <f t="shared" ca="1" si="232"/>
        <v>0</v>
      </c>
      <c r="AC370" s="53">
        <f t="shared" ca="1" si="233"/>
        <v>0</v>
      </c>
      <c r="AD370" s="52">
        <f t="shared" ca="1" si="240"/>
        <v>0</v>
      </c>
      <c r="AE370" s="54">
        <f t="shared" ca="1" si="241"/>
        <v>0</v>
      </c>
      <c r="AF370" s="7">
        <f t="shared" ca="1" si="234"/>
        <v>0</v>
      </c>
      <c r="AG370" s="7">
        <f t="shared" ca="1" si="235"/>
        <v>0</v>
      </c>
      <c r="AH370" s="48"/>
      <c r="AI370" s="30"/>
      <c r="AJ370" s="7">
        <f t="shared" ca="1" si="242"/>
        <v>0</v>
      </c>
      <c r="AK370" s="7">
        <f t="shared" ca="1" si="212"/>
        <v>0</v>
      </c>
      <c r="AL370" s="32">
        <f t="shared" ca="1" si="213"/>
        <v>0</v>
      </c>
      <c r="AM370" s="158">
        <f t="shared" ca="1" si="236"/>
        <v>0</v>
      </c>
      <c r="AN370" s="7">
        <f t="shared" ca="1" si="243"/>
        <v>0</v>
      </c>
      <c r="AO370" s="7">
        <f t="shared" ca="1" si="214"/>
        <v>0</v>
      </c>
      <c r="AP370" s="7">
        <f t="shared" ca="1" si="215"/>
        <v>0</v>
      </c>
      <c r="AQ370" s="7">
        <f t="shared" ca="1" si="244"/>
        <v>0</v>
      </c>
      <c r="AR370" s="143">
        <f t="shared" ca="1" si="237"/>
        <v>0</v>
      </c>
      <c r="AS370" s="167">
        <f t="shared" ca="1" si="245"/>
        <v>0</v>
      </c>
    </row>
    <row r="371" spans="1:45">
      <c r="A371" s="35">
        <f t="shared" si="238"/>
        <v>364</v>
      </c>
      <c r="B371" s="25">
        <f t="shared" si="239"/>
        <v>56004</v>
      </c>
      <c r="C371" s="34">
        <f t="shared" ca="1" si="206"/>
        <v>22</v>
      </c>
      <c r="D371" s="26">
        <f t="shared" ca="1" si="205"/>
        <v>72</v>
      </c>
      <c r="E371" s="35">
        <f t="shared" ca="1" si="207"/>
        <v>264</v>
      </c>
      <c r="F371" s="25">
        <f t="shared" ca="1" si="216"/>
        <v>48700</v>
      </c>
      <c r="G371" s="25">
        <f t="shared" ca="1" si="217"/>
        <v>48700</v>
      </c>
      <c r="H371" s="41">
        <f t="shared" ca="1" si="218"/>
        <v>0</v>
      </c>
      <c r="I371" s="41">
        <f t="shared" ca="1" si="219"/>
        <v>0</v>
      </c>
      <c r="J371" s="41">
        <f t="shared" ca="1" si="220"/>
        <v>0</v>
      </c>
      <c r="K371" s="41">
        <f t="shared" ca="1" si="221"/>
        <v>0</v>
      </c>
      <c r="L371" s="169">
        <f t="shared" si="208"/>
        <v>4.3928064844669477</v>
      </c>
      <c r="M371" s="101">
        <f t="shared" si="209"/>
        <v>2054</v>
      </c>
      <c r="N371" s="29">
        <f t="shared" ca="1" si="210"/>
        <v>0</v>
      </c>
      <c r="O371" s="109">
        <f t="shared" ca="1" si="211"/>
        <v>0</v>
      </c>
      <c r="P371" s="7">
        <f t="shared" ca="1" si="222"/>
        <v>0</v>
      </c>
      <c r="Q371" s="7">
        <f t="shared" ca="1" si="223"/>
        <v>0</v>
      </c>
      <c r="R371" s="30"/>
      <c r="S371" s="30"/>
      <c r="T371" s="30">
        <f t="shared" ca="1" si="224"/>
        <v>0</v>
      </c>
      <c r="U371" s="32">
        <f t="shared" ca="1" si="225"/>
        <v>0</v>
      </c>
      <c r="V371" s="32">
        <f t="shared" ca="1" si="226"/>
        <v>0</v>
      </c>
      <c r="W371" s="32">
        <f t="shared" ca="1" si="227"/>
        <v>0</v>
      </c>
      <c r="X371" s="32">
        <f t="shared" ca="1" si="228"/>
        <v>0</v>
      </c>
      <c r="Y371" s="7">
        <f t="shared" ca="1" si="229"/>
        <v>0</v>
      </c>
      <c r="Z371" s="7">
        <f t="shared" ca="1" si="230"/>
        <v>0</v>
      </c>
      <c r="AA371" s="133">
        <f t="shared" ca="1" si="231"/>
        <v>0</v>
      </c>
      <c r="AB371" s="52">
        <f t="shared" ca="1" si="232"/>
        <v>0</v>
      </c>
      <c r="AC371" s="53">
        <f t="shared" ca="1" si="233"/>
        <v>0</v>
      </c>
      <c r="AD371" s="52">
        <f t="shared" ca="1" si="240"/>
        <v>0</v>
      </c>
      <c r="AE371" s="54">
        <f t="shared" ca="1" si="241"/>
        <v>0</v>
      </c>
      <c r="AF371" s="7">
        <f t="shared" ca="1" si="234"/>
        <v>0</v>
      </c>
      <c r="AG371" s="7">
        <f t="shared" ca="1" si="235"/>
        <v>0</v>
      </c>
      <c r="AH371" s="48"/>
      <c r="AI371" s="30"/>
      <c r="AJ371" s="7">
        <f t="shared" ca="1" si="242"/>
        <v>0</v>
      </c>
      <c r="AK371" s="7">
        <f t="shared" ca="1" si="212"/>
        <v>0</v>
      </c>
      <c r="AL371" s="32">
        <f t="shared" ca="1" si="213"/>
        <v>0</v>
      </c>
      <c r="AM371" s="158">
        <f t="shared" ca="1" si="236"/>
        <v>0</v>
      </c>
      <c r="AN371" s="7">
        <f t="shared" ca="1" si="243"/>
        <v>0</v>
      </c>
      <c r="AO371" s="7">
        <f t="shared" ca="1" si="214"/>
        <v>0</v>
      </c>
      <c r="AP371" s="7">
        <f t="shared" ca="1" si="215"/>
        <v>0</v>
      </c>
      <c r="AQ371" s="7">
        <f t="shared" ca="1" si="244"/>
        <v>0</v>
      </c>
      <c r="AR371" s="143">
        <f t="shared" ca="1" si="237"/>
        <v>0</v>
      </c>
      <c r="AS371" s="167">
        <f t="shared" ca="1" si="245"/>
        <v>0</v>
      </c>
    </row>
    <row r="372" spans="1:45">
      <c r="A372" s="35">
        <f t="shared" si="238"/>
        <v>365</v>
      </c>
      <c r="B372" s="25">
        <f t="shared" si="239"/>
        <v>56035</v>
      </c>
      <c r="C372" s="34">
        <f t="shared" ca="1" si="206"/>
        <v>22</v>
      </c>
      <c r="D372" s="26">
        <f t="shared" ca="1" si="205"/>
        <v>72</v>
      </c>
      <c r="E372" s="35">
        <f t="shared" ca="1" si="207"/>
        <v>264</v>
      </c>
      <c r="F372" s="25">
        <f t="shared" ca="1" si="216"/>
        <v>48700</v>
      </c>
      <c r="G372" s="25">
        <f t="shared" ca="1" si="217"/>
        <v>48700</v>
      </c>
      <c r="H372" s="41">
        <f t="shared" ca="1" si="218"/>
        <v>0</v>
      </c>
      <c r="I372" s="41">
        <f t="shared" ca="1" si="219"/>
        <v>0</v>
      </c>
      <c r="J372" s="41">
        <f t="shared" ca="1" si="220"/>
        <v>0</v>
      </c>
      <c r="K372" s="41">
        <f t="shared" ca="1" si="221"/>
        <v>0</v>
      </c>
      <c r="L372" s="169">
        <f t="shared" si="208"/>
        <v>4.4107033218422789</v>
      </c>
      <c r="M372" s="101">
        <f t="shared" si="209"/>
        <v>2054</v>
      </c>
      <c r="N372" s="29">
        <f t="shared" ca="1" si="210"/>
        <v>0</v>
      </c>
      <c r="O372" s="109">
        <f t="shared" ca="1" si="211"/>
        <v>0</v>
      </c>
      <c r="P372" s="7">
        <f t="shared" ca="1" si="222"/>
        <v>0</v>
      </c>
      <c r="Q372" s="7">
        <f t="shared" ca="1" si="223"/>
        <v>0</v>
      </c>
      <c r="R372" s="30"/>
      <c r="S372" s="30"/>
      <c r="T372" s="30">
        <f t="shared" ca="1" si="224"/>
        <v>0</v>
      </c>
      <c r="U372" s="32">
        <f t="shared" ca="1" si="225"/>
        <v>0</v>
      </c>
      <c r="V372" s="32">
        <f t="shared" ca="1" si="226"/>
        <v>0</v>
      </c>
      <c r="W372" s="32">
        <f t="shared" ca="1" si="227"/>
        <v>0</v>
      </c>
      <c r="X372" s="32">
        <f t="shared" ca="1" si="228"/>
        <v>0</v>
      </c>
      <c r="Y372" s="7">
        <f t="shared" ca="1" si="229"/>
        <v>0</v>
      </c>
      <c r="Z372" s="7">
        <f t="shared" ca="1" si="230"/>
        <v>0</v>
      </c>
      <c r="AA372" s="133">
        <f t="shared" ca="1" si="231"/>
        <v>0</v>
      </c>
      <c r="AB372" s="52">
        <f t="shared" ca="1" si="232"/>
        <v>0</v>
      </c>
      <c r="AC372" s="53">
        <f t="shared" ca="1" si="233"/>
        <v>0</v>
      </c>
      <c r="AD372" s="52">
        <f t="shared" ca="1" si="240"/>
        <v>0</v>
      </c>
      <c r="AE372" s="54">
        <f t="shared" ca="1" si="241"/>
        <v>0</v>
      </c>
      <c r="AF372" s="7">
        <f t="shared" ca="1" si="234"/>
        <v>0</v>
      </c>
      <c r="AG372" s="7">
        <f t="shared" ca="1" si="235"/>
        <v>0</v>
      </c>
      <c r="AH372" s="48"/>
      <c r="AI372" s="30"/>
      <c r="AJ372" s="7">
        <f t="shared" ca="1" si="242"/>
        <v>0</v>
      </c>
      <c r="AK372" s="7">
        <f t="shared" ca="1" si="212"/>
        <v>0</v>
      </c>
      <c r="AL372" s="32">
        <f t="shared" ca="1" si="213"/>
        <v>0</v>
      </c>
      <c r="AM372" s="158">
        <f t="shared" ca="1" si="236"/>
        <v>0</v>
      </c>
      <c r="AN372" s="7">
        <f t="shared" ca="1" si="243"/>
        <v>0</v>
      </c>
      <c r="AO372" s="7">
        <f t="shared" ca="1" si="214"/>
        <v>0</v>
      </c>
      <c r="AP372" s="7">
        <f t="shared" ca="1" si="215"/>
        <v>0</v>
      </c>
      <c r="AQ372" s="7">
        <f t="shared" ca="1" si="244"/>
        <v>0</v>
      </c>
      <c r="AR372" s="143">
        <f t="shared" ca="1" si="237"/>
        <v>0</v>
      </c>
      <c r="AS372" s="167">
        <f t="shared" ca="1" si="245"/>
        <v>0</v>
      </c>
    </row>
    <row r="373" spans="1:45">
      <c r="A373" s="35">
        <f t="shared" si="238"/>
        <v>366</v>
      </c>
      <c r="B373" s="25">
        <f t="shared" si="239"/>
        <v>56065</v>
      </c>
      <c r="C373" s="34">
        <f t="shared" ca="1" si="206"/>
        <v>22</v>
      </c>
      <c r="D373" s="26">
        <f t="shared" ca="1" si="205"/>
        <v>72</v>
      </c>
      <c r="E373" s="35">
        <f t="shared" ca="1" si="207"/>
        <v>264</v>
      </c>
      <c r="F373" s="25">
        <f t="shared" ca="1" si="216"/>
        <v>48700</v>
      </c>
      <c r="G373" s="25">
        <f t="shared" ca="1" si="217"/>
        <v>48700</v>
      </c>
      <c r="H373" s="41">
        <f t="shared" ca="1" si="218"/>
        <v>0</v>
      </c>
      <c r="I373" s="41">
        <f t="shared" ca="1" si="219"/>
        <v>0</v>
      </c>
      <c r="J373" s="41">
        <f t="shared" ca="1" si="220"/>
        <v>0</v>
      </c>
      <c r="K373" s="41">
        <f t="shared" ca="1" si="221"/>
        <v>0</v>
      </c>
      <c r="L373" s="169">
        <f t="shared" si="208"/>
        <v>4.4286730731484134</v>
      </c>
      <c r="M373" s="101">
        <f t="shared" si="209"/>
        <v>2054</v>
      </c>
      <c r="N373" s="29">
        <f t="shared" ca="1" si="210"/>
        <v>0</v>
      </c>
      <c r="O373" s="109">
        <f t="shared" ca="1" si="211"/>
        <v>0</v>
      </c>
      <c r="P373" s="7">
        <f t="shared" ca="1" si="222"/>
        <v>0</v>
      </c>
      <c r="Q373" s="7">
        <f t="shared" ca="1" si="223"/>
        <v>0</v>
      </c>
      <c r="R373" s="30"/>
      <c r="S373" s="30"/>
      <c r="T373" s="30">
        <f t="shared" ca="1" si="224"/>
        <v>0</v>
      </c>
      <c r="U373" s="32">
        <f t="shared" ca="1" si="225"/>
        <v>0</v>
      </c>
      <c r="V373" s="32">
        <f t="shared" ca="1" si="226"/>
        <v>0</v>
      </c>
      <c r="W373" s="32">
        <f t="shared" ca="1" si="227"/>
        <v>0</v>
      </c>
      <c r="X373" s="32">
        <f t="shared" ca="1" si="228"/>
        <v>0</v>
      </c>
      <c r="Y373" s="7">
        <f t="shared" ca="1" si="229"/>
        <v>0</v>
      </c>
      <c r="Z373" s="7">
        <f t="shared" ca="1" si="230"/>
        <v>0</v>
      </c>
      <c r="AA373" s="133">
        <f t="shared" ca="1" si="231"/>
        <v>0</v>
      </c>
      <c r="AB373" s="52">
        <f t="shared" ca="1" si="232"/>
        <v>0</v>
      </c>
      <c r="AC373" s="53">
        <f t="shared" ca="1" si="233"/>
        <v>0</v>
      </c>
      <c r="AD373" s="52">
        <f t="shared" ca="1" si="240"/>
        <v>0</v>
      </c>
      <c r="AE373" s="54">
        <f t="shared" ca="1" si="241"/>
        <v>0</v>
      </c>
      <c r="AF373" s="7">
        <f t="shared" ca="1" si="234"/>
        <v>0</v>
      </c>
      <c r="AG373" s="7">
        <f t="shared" ca="1" si="235"/>
        <v>0</v>
      </c>
      <c r="AH373" s="48"/>
      <c r="AI373" s="30"/>
      <c r="AJ373" s="7">
        <f t="shared" ca="1" si="242"/>
        <v>0</v>
      </c>
      <c r="AK373" s="7">
        <f t="shared" ca="1" si="212"/>
        <v>0</v>
      </c>
      <c r="AL373" s="32">
        <f t="shared" ca="1" si="213"/>
        <v>0</v>
      </c>
      <c r="AM373" s="158">
        <f t="shared" ca="1" si="236"/>
        <v>0</v>
      </c>
      <c r="AN373" s="7">
        <f t="shared" ca="1" si="243"/>
        <v>0</v>
      </c>
      <c r="AO373" s="7">
        <f t="shared" ca="1" si="214"/>
        <v>0</v>
      </c>
      <c r="AP373" s="7">
        <f t="shared" ca="1" si="215"/>
        <v>0</v>
      </c>
      <c r="AQ373" s="7">
        <f t="shared" ca="1" si="244"/>
        <v>0</v>
      </c>
      <c r="AR373" s="143">
        <f t="shared" ca="1" si="237"/>
        <v>0</v>
      </c>
      <c r="AS373" s="167">
        <f t="shared" ca="1" si="245"/>
        <v>0</v>
      </c>
    </row>
    <row r="374" spans="1:45">
      <c r="A374" s="35">
        <f t="shared" si="238"/>
        <v>367</v>
      </c>
      <c r="B374" s="25">
        <f t="shared" si="239"/>
        <v>56096</v>
      </c>
      <c r="C374" s="34">
        <f t="shared" ca="1" si="206"/>
        <v>22</v>
      </c>
      <c r="D374" s="26">
        <f t="shared" ca="1" si="205"/>
        <v>72</v>
      </c>
      <c r="E374" s="35">
        <f t="shared" ca="1" si="207"/>
        <v>264</v>
      </c>
      <c r="F374" s="25">
        <f t="shared" ca="1" si="216"/>
        <v>48700</v>
      </c>
      <c r="G374" s="25">
        <f t="shared" ca="1" si="217"/>
        <v>48700</v>
      </c>
      <c r="H374" s="41">
        <f t="shared" ca="1" si="218"/>
        <v>0</v>
      </c>
      <c r="I374" s="41">
        <f t="shared" ca="1" si="219"/>
        <v>0</v>
      </c>
      <c r="J374" s="41">
        <f t="shared" ca="1" si="220"/>
        <v>0</v>
      </c>
      <c r="K374" s="41">
        <f t="shared" ca="1" si="221"/>
        <v>0</v>
      </c>
      <c r="L374" s="169">
        <f t="shared" si="208"/>
        <v>4.4467160354457302</v>
      </c>
      <c r="M374" s="101">
        <f t="shared" si="209"/>
        <v>2054</v>
      </c>
      <c r="N374" s="29">
        <f t="shared" ca="1" si="210"/>
        <v>0</v>
      </c>
      <c r="O374" s="109">
        <f t="shared" ca="1" si="211"/>
        <v>0</v>
      </c>
      <c r="P374" s="7">
        <f t="shared" ca="1" si="222"/>
        <v>0</v>
      </c>
      <c r="Q374" s="7">
        <f t="shared" ca="1" si="223"/>
        <v>0</v>
      </c>
      <c r="R374" s="30"/>
      <c r="S374" s="30"/>
      <c r="T374" s="30">
        <f t="shared" ca="1" si="224"/>
        <v>0</v>
      </c>
      <c r="U374" s="32">
        <f t="shared" ca="1" si="225"/>
        <v>0</v>
      </c>
      <c r="V374" s="32">
        <f t="shared" ca="1" si="226"/>
        <v>0</v>
      </c>
      <c r="W374" s="32">
        <f t="shared" ca="1" si="227"/>
        <v>0</v>
      </c>
      <c r="X374" s="32">
        <f t="shared" ca="1" si="228"/>
        <v>0</v>
      </c>
      <c r="Y374" s="7">
        <f t="shared" ca="1" si="229"/>
        <v>0</v>
      </c>
      <c r="Z374" s="7">
        <f t="shared" ca="1" si="230"/>
        <v>0</v>
      </c>
      <c r="AA374" s="133">
        <f t="shared" ca="1" si="231"/>
        <v>0</v>
      </c>
      <c r="AB374" s="52">
        <f t="shared" ca="1" si="232"/>
        <v>0</v>
      </c>
      <c r="AC374" s="53">
        <f t="shared" ca="1" si="233"/>
        <v>0</v>
      </c>
      <c r="AD374" s="52">
        <f t="shared" ca="1" si="240"/>
        <v>0</v>
      </c>
      <c r="AE374" s="54">
        <f t="shared" ca="1" si="241"/>
        <v>0</v>
      </c>
      <c r="AF374" s="7">
        <f t="shared" ca="1" si="234"/>
        <v>0</v>
      </c>
      <c r="AG374" s="7">
        <f t="shared" ca="1" si="235"/>
        <v>0</v>
      </c>
      <c r="AH374" s="48"/>
      <c r="AI374" s="30"/>
      <c r="AJ374" s="7">
        <f t="shared" ca="1" si="242"/>
        <v>0</v>
      </c>
      <c r="AK374" s="7">
        <f t="shared" ca="1" si="212"/>
        <v>0</v>
      </c>
      <c r="AL374" s="32">
        <f t="shared" ca="1" si="213"/>
        <v>0</v>
      </c>
      <c r="AM374" s="158">
        <f t="shared" ca="1" si="236"/>
        <v>0</v>
      </c>
      <c r="AN374" s="7">
        <f t="shared" ca="1" si="243"/>
        <v>0</v>
      </c>
      <c r="AO374" s="7">
        <f t="shared" ca="1" si="214"/>
        <v>0</v>
      </c>
      <c r="AP374" s="7">
        <f t="shared" ca="1" si="215"/>
        <v>0</v>
      </c>
      <c r="AQ374" s="7">
        <f t="shared" ca="1" si="244"/>
        <v>0</v>
      </c>
      <c r="AR374" s="143">
        <f t="shared" ca="1" si="237"/>
        <v>0</v>
      </c>
      <c r="AS374" s="167">
        <f t="shared" ca="1" si="245"/>
        <v>0</v>
      </c>
    </row>
    <row r="375" spans="1:45">
      <c r="A375" s="35">
        <f t="shared" si="238"/>
        <v>368</v>
      </c>
      <c r="B375" s="25">
        <f t="shared" si="239"/>
        <v>56127</v>
      </c>
      <c r="C375" s="34">
        <f t="shared" ca="1" si="206"/>
        <v>22</v>
      </c>
      <c r="D375" s="26">
        <f t="shared" ca="1" si="205"/>
        <v>72</v>
      </c>
      <c r="E375" s="35">
        <f t="shared" ca="1" si="207"/>
        <v>264</v>
      </c>
      <c r="F375" s="25">
        <f t="shared" ca="1" si="216"/>
        <v>48700</v>
      </c>
      <c r="G375" s="25">
        <f t="shared" ca="1" si="217"/>
        <v>48700</v>
      </c>
      <c r="H375" s="41">
        <f t="shared" ca="1" si="218"/>
        <v>0</v>
      </c>
      <c r="I375" s="41">
        <f t="shared" ca="1" si="219"/>
        <v>0</v>
      </c>
      <c r="J375" s="41">
        <f t="shared" ca="1" si="220"/>
        <v>0</v>
      </c>
      <c r="K375" s="41">
        <f t="shared" ca="1" si="221"/>
        <v>0</v>
      </c>
      <c r="L375" s="169">
        <f t="shared" si="208"/>
        <v>4.4648325070048704</v>
      </c>
      <c r="M375" s="101">
        <f t="shared" si="209"/>
        <v>2054</v>
      </c>
      <c r="N375" s="29">
        <f t="shared" ca="1" si="210"/>
        <v>0</v>
      </c>
      <c r="O375" s="109">
        <f t="shared" ca="1" si="211"/>
        <v>0</v>
      </c>
      <c r="P375" s="7">
        <f t="shared" ca="1" si="222"/>
        <v>0</v>
      </c>
      <c r="Q375" s="7">
        <f t="shared" ca="1" si="223"/>
        <v>0</v>
      </c>
      <c r="R375" s="30"/>
      <c r="S375" s="30"/>
      <c r="T375" s="30">
        <f t="shared" ca="1" si="224"/>
        <v>0</v>
      </c>
      <c r="U375" s="32">
        <f t="shared" ca="1" si="225"/>
        <v>0</v>
      </c>
      <c r="V375" s="32">
        <f t="shared" ca="1" si="226"/>
        <v>0</v>
      </c>
      <c r="W375" s="32">
        <f t="shared" ca="1" si="227"/>
        <v>0</v>
      </c>
      <c r="X375" s="32">
        <f t="shared" ca="1" si="228"/>
        <v>0</v>
      </c>
      <c r="Y375" s="7">
        <f t="shared" ca="1" si="229"/>
        <v>0</v>
      </c>
      <c r="Z375" s="7">
        <f t="shared" ca="1" si="230"/>
        <v>0</v>
      </c>
      <c r="AA375" s="133">
        <f t="shared" ca="1" si="231"/>
        <v>0</v>
      </c>
      <c r="AB375" s="52">
        <f t="shared" ca="1" si="232"/>
        <v>0</v>
      </c>
      <c r="AC375" s="53">
        <f t="shared" ca="1" si="233"/>
        <v>0</v>
      </c>
      <c r="AD375" s="52">
        <f t="shared" ca="1" si="240"/>
        <v>0</v>
      </c>
      <c r="AE375" s="54">
        <f t="shared" ca="1" si="241"/>
        <v>0</v>
      </c>
      <c r="AF375" s="7">
        <f t="shared" ca="1" si="234"/>
        <v>0</v>
      </c>
      <c r="AG375" s="7">
        <f t="shared" ca="1" si="235"/>
        <v>0</v>
      </c>
      <c r="AH375" s="48"/>
      <c r="AI375" s="30"/>
      <c r="AJ375" s="7">
        <f t="shared" ca="1" si="242"/>
        <v>0</v>
      </c>
      <c r="AK375" s="7">
        <f t="shared" ca="1" si="212"/>
        <v>0</v>
      </c>
      <c r="AL375" s="32">
        <f t="shared" ca="1" si="213"/>
        <v>0</v>
      </c>
      <c r="AM375" s="158">
        <f t="shared" ca="1" si="236"/>
        <v>0</v>
      </c>
      <c r="AN375" s="7">
        <f t="shared" ca="1" si="243"/>
        <v>0</v>
      </c>
      <c r="AO375" s="7">
        <f t="shared" ca="1" si="214"/>
        <v>0</v>
      </c>
      <c r="AP375" s="7">
        <f t="shared" ca="1" si="215"/>
        <v>0</v>
      </c>
      <c r="AQ375" s="7">
        <f t="shared" ca="1" si="244"/>
        <v>0</v>
      </c>
      <c r="AR375" s="143">
        <f t="shared" ca="1" si="237"/>
        <v>0</v>
      </c>
      <c r="AS375" s="167">
        <f t="shared" ca="1" si="245"/>
        <v>0</v>
      </c>
    </row>
    <row r="376" spans="1:45">
      <c r="A376" s="35">
        <f t="shared" si="238"/>
        <v>369</v>
      </c>
      <c r="B376" s="25">
        <f t="shared" si="239"/>
        <v>56157</v>
      </c>
      <c r="C376" s="34">
        <f t="shared" ca="1" si="206"/>
        <v>22</v>
      </c>
      <c r="D376" s="26">
        <f t="shared" ref="D376:D407" ca="1" si="246">Age+C376</f>
        <v>72</v>
      </c>
      <c r="E376" s="35">
        <f t="shared" ca="1" si="207"/>
        <v>264</v>
      </c>
      <c r="F376" s="25">
        <f t="shared" ca="1" si="216"/>
        <v>48700</v>
      </c>
      <c r="G376" s="25">
        <f t="shared" ca="1" si="217"/>
        <v>48700</v>
      </c>
      <c r="H376" s="41">
        <f t="shared" ca="1" si="218"/>
        <v>0</v>
      </c>
      <c r="I376" s="41">
        <f t="shared" ca="1" si="219"/>
        <v>0</v>
      </c>
      <c r="J376" s="41">
        <f t="shared" ca="1" si="220"/>
        <v>0</v>
      </c>
      <c r="K376" s="41">
        <f t="shared" ca="1" si="221"/>
        <v>0</v>
      </c>
      <c r="L376" s="169">
        <f t="shared" si="208"/>
        <v>4.4830227873116657</v>
      </c>
      <c r="M376" s="101">
        <f t="shared" si="209"/>
        <v>2054</v>
      </c>
      <c r="N376" s="29">
        <f t="shared" ca="1" si="210"/>
        <v>0</v>
      </c>
      <c r="O376" s="109">
        <f t="shared" ca="1" si="211"/>
        <v>0</v>
      </c>
      <c r="P376" s="7">
        <f t="shared" ca="1" si="222"/>
        <v>0</v>
      </c>
      <c r="Q376" s="7">
        <f t="shared" ca="1" si="223"/>
        <v>0</v>
      </c>
      <c r="R376" s="30"/>
      <c r="S376" s="30"/>
      <c r="T376" s="30">
        <f t="shared" ca="1" si="224"/>
        <v>0</v>
      </c>
      <c r="U376" s="32">
        <f t="shared" ca="1" si="225"/>
        <v>0</v>
      </c>
      <c r="V376" s="32">
        <f t="shared" ca="1" si="226"/>
        <v>0</v>
      </c>
      <c r="W376" s="32">
        <f t="shared" ca="1" si="227"/>
        <v>0</v>
      </c>
      <c r="X376" s="32">
        <f t="shared" ca="1" si="228"/>
        <v>0</v>
      </c>
      <c r="Y376" s="7">
        <f t="shared" ca="1" si="229"/>
        <v>0</v>
      </c>
      <c r="Z376" s="7">
        <f t="shared" ca="1" si="230"/>
        <v>0</v>
      </c>
      <c r="AA376" s="133">
        <f t="shared" ca="1" si="231"/>
        <v>0</v>
      </c>
      <c r="AB376" s="52">
        <f t="shared" ca="1" si="232"/>
        <v>0</v>
      </c>
      <c r="AC376" s="53">
        <f t="shared" ca="1" si="233"/>
        <v>0</v>
      </c>
      <c r="AD376" s="52">
        <f t="shared" ca="1" si="240"/>
        <v>0</v>
      </c>
      <c r="AE376" s="54">
        <f t="shared" ca="1" si="241"/>
        <v>0</v>
      </c>
      <c r="AF376" s="7">
        <f t="shared" ca="1" si="234"/>
        <v>0</v>
      </c>
      <c r="AG376" s="7">
        <f t="shared" ca="1" si="235"/>
        <v>0</v>
      </c>
      <c r="AH376" s="48"/>
      <c r="AI376" s="30"/>
      <c r="AJ376" s="7">
        <f t="shared" ca="1" si="242"/>
        <v>0</v>
      </c>
      <c r="AK376" s="7">
        <f t="shared" ca="1" si="212"/>
        <v>0</v>
      </c>
      <c r="AL376" s="32">
        <f t="shared" ca="1" si="213"/>
        <v>0</v>
      </c>
      <c r="AM376" s="158">
        <f t="shared" ca="1" si="236"/>
        <v>0</v>
      </c>
      <c r="AN376" s="7">
        <f t="shared" ca="1" si="243"/>
        <v>0</v>
      </c>
      <c r="AO376" s="7">
        <f t="shared" ca="1" si="214"/>
        <v>0</v>
      </c>
      <c r="AP376" s="7">
        <f t="shared" ca="1" si="215"/>
        <v>0</v>
      </c>
      <c r="AQ376" s="7">
        <f t="shared" ca="1" si="244"/>
        <v>0</v>
      </c>
      <c r="AR376" s="143">
        <f t="shared" ca="1" si="237"/>
        <v>0</v>
      </c>
      <c r="AS376" s="167">
        <f t="shared" ca="1" si="245"/>
        <v>0</v>
      </c>
    </row>
    <row r="377" spans="1:45">
      <c r="A377" s="35">
        <f t="shared" si="238"/>
        <v>370</v>
      </c>
      <c r="B377" s="25">
        <f t="shared" si="239"/>
        <v>56188</v>
      </c>
      <c r="C377" s="34">
        <f t="shared" ca="1" si="206"/>
        <v>22</v>
      </c>
      <c r="D377" s="26">
        <f t="shared" ca="1" si="246"/>
        <v>72</v>
      </c>
      <c r="E377" s="35">
        <f t="shared" ca="1" si="207"/>
        <v>264</v>
      </c>
      <c r="F377" s="25">
        <f t="shared" ca="1" si="216"/>
        <v>48700</v>
      </c>
      <c r="G377" s="25">
        <f t="shared" ca="1" si="217"/>
        <v>48700</v>
      </c>
      <c r="H377" s="41">
        <f t="shared" ca="1" si="218"/>
        <v>0</v>
      </c>
      <c r="I377" s="41">
        <f t="shared" ca="1" si="219"/>
        <v>0</v>
      </c>
      <c r="J377" s="41">
        <f t="shared" ca="1" si="220"/>
        <v>0</v>
      </c>
      <c r="K377" s="41">
        <f t="shared" ca="1" si="221"/>
        <v>0</v>
      </c>
      <c r="L377" s="169">
        <f t="shared" si="208"/>
        <v>4.5012871770720899</v>
      </c>
      <c r="M377" s="101">
        <f t="shared" si="209"/>
        <v>2054</v>
      </c>
      <c r="N377" s="29">
        <f t="shared" ca="1" si="210"/>
        <v>0</v>
      </c>
      <c r="O377" s="109">
        <f t="shared" ca="1" si="211"/>
        <v>0</v>
      </c>
      <c r="P377" s="7">
        <f t="shared" ca="1" si="222"/>
        <v>0</v>
      </c>
      <c r="Q377" s="7">
        <f t="shared" ca="1" si="223"/>
        <v>0</v>
      </c>
      <c r="R377" s="30"/>
      <c r="S377" s="30"/>
      <c r="T377" s="30">
        <f t="shared" ca="1" si="224"/>
        <v>0</v>
      </c>
      <c r="U377" s="32">
        <f t="shared" ca="1" si="225"/>
        <v>0</v>
      </c>
      <c r="V377" s="32">
        <f t="shared" ca="1" si="226"/>
        <v>0</v>
      </c>
      <c r="W377" s="32">
        <f t="shared" ca="1" si="227"/>
        <v>0</v>
      </c>
      <c r="X377" s="32">
        <f t="shared" ca="1" si="228"/>
        <v>0</v>
      </c>
      <c r="Y377" s="7">
        <f t="shared" ca="1" si="229"/>
        <v>0</v>
      </c>
      <c r="Z377" s="7">
        <f t="shared" ca="1" si="230"/>
        <v>0</v>
      </c>
      <c r="AA377" s="133">
        <f t="shared" ca="1" si="231"/>
        <v>0</v>
      </c>
      <c r="AB377" s="52">
        <f t="shared" ca="1" si="232"/>
        <v>0</v>
      </c>
      <c r="AC377" s="53">
        <f t="shared" ca="1" si="233"/>
        <v>0</v>
      </c>
      <c r="AD377" s="52">
        <f t="shared" ca="1" si="240"/>
        <v>0</v>
      </c>
      <c r="AE377" s="54">
        <f t="shared" ca="1" si="241"/>
        <v>0</v>
      </c>
      <c r="AF377" s="7">
        <f t="shared" ca="1" si="234"/>
        <v>0</v>
      </c>
      <c r="AG377" s="7">
        <f t="shared" ca="1" si="235"/>
        <v>0</v>
      </c>
      <c r="AH377" s="48"/>
      <c r="AI377" s="30"/>
      <c r="AJ377" s="7">
        <f t="shared" ca="1" si="242"/>
        <v>0</v>
      </c>
      <c r="AK377" s="7">
        <f t="shared" ca="1" si="212"/>
        <v>0</v>
      </c>
      <c r="AL377" s="32">
        <f t="shared" ca="1" si="213"/>
        <v>0</v>
      </c>
      <c r="AM377" s="158">
        <f t="shared" ca="1" si="236"/>
        <v>0</v>
      </c>
      <c r="AN377" s="7">
        <f t="shared" ca="1" si="243"/>
        <v>0</v>
      </c>
      <c r="AO377" s="7">
        <f t="shared" ca="1" si="214"/>
        <v>0</v>
      </c>
      <c r="AP377" s="7">
        <f t="shared" ca="1" si="215"/>
        <v>0</v>
      </c>
      <c r="AQ377" s="7">
        <f t="shared" ca="1" si="244"/>
        <v>0</v>
      </c>
      <c r="AR377" s="143">
        <f t="shared" ca="1" si="237"/>
        <v>0</v>
      </c>
      <c r="AS377" s="167">
        <f t="shared" ca="1" si="245"/>
        <v>0</v>
      </c>
    </row>
    <row r="378" spans="1:45">
      <c r="A378" s="35">
        <f t="shared" si="238"/>
        <v>371</v>
      </c>
      <c r="B378" s="25">
        <f t="shared" si="239"/>
        <v>56218</v>
      </c>
      <c r="C378" s="34">
        <f t="shared" ca="1" si="206"/>
        <v>22</v>
      </c>
      <c r="D378" s="26">
        <f t="shared" ca="1" si="246"/>
        <v>72</v>
      </c>
      <c r="E378" s="35">
        <f t="shared" ca="1" si="207"/>
        <v>264</v>
      </c>
      <c r="F378" s="25">
        <f t="shared" ca="1" si="216"/>
        <v>48700</v>
      </c>
      <c r="G378" s="25">
        <f t="shared" ca="1" si="217"/>
        <v>48700</v>
      </c>
      <c r="H378" s="41">
        <f t="shared" ca="1" si="218"/>
        <v>0</v>
      </c>
      <c r="I378" s="41">
        <f t="shared" ca="1" si="219"/>
        <v>0</v>
      </c>
      <c r="J378" s="41">
        <f t="shared" ca="1" si="220"/>
        <v>0</v>
      </c>
      <c r="K378" s="41">
        <f t="shared" ca="1" si="221"/>
        <v>0</v>
      </c>
      <c r="L378" s="169">
        <f t="shared" si="208"/>
        <v>4.5196259782172303</v>
      </c>
      <c r="M378" s="101">
        <f t="shared" si="209"/>
        <v>2054</v>
      </c>
      <c r="N378" s="29">
        <f t="shared" ca="1" si="210"/>
        <v>0</v>
      </c>
      <c r="O378" s="109">
        <f t="shared" ca="1" si="211"/>
        <v>0</v>
      </c>
      <c r="P378" s="7">
        <f t="shared" ca="1" si="222"/>
        <v>0</v>
      </c>
      <c r="Q378" s="7">
        <f t="shared" ca="1" si="223"/>
        <v>0</v>
      </c>
      <c r="R378" s="30"/>
      <c r="S378" s="30"/>
      <c r="T378" s="30">
        <f t="shared" ca="1" si="224"/>
        <v>0</v>
      </c>
      <c r="U378" s="32">
        <f t="shared" ca="1" si="225"/>
        <v>0</v>
      </c>
      <c r="V378" s="32">
        <f t="shared" ca="1" si="226"/>
        <v>0</v>
      </c>
      <c r="W378" s="32">
        <f t="shared" ca="1" si="227"/>
        <v>0</v>
      </c>
      <c r="X378" s="32">
        <f t="shared" ca="1" si="228"/>
        <v>0</v>
      </c>
      <c r="Y378" s="7">
        <f t="shared" ca="1" si="229"/>
        <v>0</v>
      </c>
      <c r="Z378" s="7">
        <f t="shared" ca="1" si="230"/>
        <v>0</v>
      </c>
      <c r="AA378" s="133">
        <f t="shared" ca="1" si="231"/>
        <v>0</v>
      </c>
      <c r="AB378" s="52">
        <f t="shared" ca="1" si="232"/>
        <v>0</v>
      </c>
      <c r="AC378" s="53">
        <f t="shared" ca="1" si="233"/>
        <v>0</v>
      </c>
      <c r="AD378" s="52">
        <f t="shared" ca="1" si="240"/>
        <v>0</v>
      </c>
      <c r="AE378" s="54">
        <f t="shared" ca="1" si="241"/>
        <v>0</v>
      </c>
      <c r="AF378" s="7">
        <f t="shared" ca="1" si="234"/>
        <v>0</v>
      </c>
      <c r="AG378" s="7">
        <f t="shared" ca="1" si="235"/>
        <v>0</v>
      </c>
      <c r="AH378" s="48"/>
      <c r="AI378" s="30"/>
      <c r="AJ378" s="7">
        <f t="shared" ca="1" si="242"/>
        <v>0</v>
      </c>
      <c r="AK378" s="7">
        <f t="shared" ca="1" si="212"/>
        <v>0</v>
      </c>
      <c r="AL378" s="32">
        <f t="shared" ca="1" si="213"/>
        <v>0</v>
      </c>
      <c r="AM378" s="158">
        <f t="shared" ca="1" si="236"/>
        <v>0</v>
      </c>
      <c r="AN378" s="7">
        <f t="shared" ca="1" si="243"/>
        <v>0</v>
      </c>
      <c r="AO378" s="7">
        <f t="shared" ca="1" si="214"/>
        <v>0</v>
      </c>
      <c r="AP378" s="7">
        <f t="shared" ca="1" si="215"/>
        <v>0</v>
      </c>
      <c r="AQ378" s="7">
        <f t="shared" ca="1" si="244"/>
        <v>0</v>
      </c>
      <c r="AR378" s="143">
        <f t="shared" ca="1" si="237"/>
        <v>0</v>
      </c>
      <c r="AS378" s="167">
        <f t="shared" ca="1" si="245"/>
        <v>0</v>
      </c>
    </row>
    <row r="379" spans="1:45">
      <c r="A379" s="35">
        <f t="shared" si="238"/>
        <v>372</v>
      </c>
      <c r="B379" s="25">
        <f t="shared" si="239"/>
        <v>56249</v>
      </c>
      <c r="C379" s="34">
        <f t="shared" ca="1" si="206"/>
        <v>22</v>
      </c>
      <c r="D379" s="26">
        <f t="shared" ca="1" si="246"/>
        <v>72</v>
      </c>
      <c r="E379" s="35">
        <f t="shared" ca="1" si="207"/>
        <v>264</v>
      </c>
      <c r="F379" s="25">
        <f t="shared" ca="1" si="216"/>
        <v>48700</v>
      </c>
      <c r="G379" s="25">
        <f t="shared" ca="1" si="217"/>
        <v>48700</v>
      </c>
      <c r="H379" s="41">
        <f t="shared" ca="1" si="218"/>
        <v>0</v>
      </c>
      <c r="I379" s="41">
        <f t="shared" ca="1" si="219"/>
        <v>0</v>
      </c>
      <c r="J379" s="41">
        <f t="shared" ca="1" si="220"/>
        <v>0</v>
      </c>
      <c r="K379" s="41">
        <f t="shared" ca="1" si="221"/>
        <v>0</v>
      </c>
      <c r="L379" s="169">
        <f t="shared" si="208"/>
        <v>4.53803949390828</v>
      </c>
      <c r="M379" s="101">
        <f t="shared" si="209"/>
        <v>2054</v>
      </c>
      <c r="N379" s="29">
        <f t="shared" ca="1" si="210"/>
        <v>0</v>
      </c>
      <c r="O379" s="109">
        <f t="shared" ca="1" si="211"/>
        <v>0</v>
      </c>
      <c r="P379" s="7">
        <f t="shared" ca="1" si="222"/>
        <v>0</v>
      </c>
      <c r="Q379" s="7">
        <f t="shared" ca="1" si="223"/>
        <v>0</v>
      </c>
      <c r="R379" s="30"/>
      <c r="S379" s="30"/>
      <c r="T379" s="30">
        <f t="shared" ca="1" si="224"/>
        <v>0</v>
      </c>
      <c r="U379" s="32">
        <f t="shared" ca="1" si="225"/>
        <v>0</v>
      </c>
      <c r="V379" s="32">
        <f t="shared" ca="1" si="226"/>
        <v>0</v>
      </c>
      <c r="W379" s="32">
        <f t="shared" ca="1" si="227"/>
        <v>0</v>
      </c>
      <c r="X379" s="32">
        <f t="shared" ca="1" si="228"/>
        <v>0</v>
      </c>
      <c r="Y379" s="7">
        <f t="shared" ca="1" si="229"/>
        <v>0</v>
      </c>
      <c r="Z379" s="7">
        <f t="shared" ca="1" si="230"/>
        <v>0</v>
      </c>
      <c r="AA379" s="133">
        <f t="shared" ca="1" si="231"/>
        <v>0</v>
      </c>
      <c r="AB379" s="52">
        <f t="shared" ca="1" si="232"/>
        <v>0</v>
      </c>
      <c r="AC379" s="53">
        <f t="shared" ca="1" si="233"/>
        <v>0</v>
      </c>
      <c r="AD379" s="52">
        <f t="shared" ca="1" si="240"/>
        <v>0</v>
      </c>
      <c r="AE379" s="54">
        <f t="shared" ca="1" si="241"/>
        <v>0</v>
      </c>
      <c r="AF379" s="7">
        <f t="shared" ca="1" si="234"/>
        <v>0</v>
      </c>
      <c r="AG379" s="7">
        <f t="shared" ca="1" si="235"/>
        <v>0</v>
      </c>
      <c r="AH379" s="48"/>
      <c r="AI379" s="30"/>
      <c r="AJ379" s="7">
        <f t="shared" ca="1" si="242"/>
        <v>0</v>
      </c>
      <c r="AK379" s="7">
        <f t="shared" ca="1" si="212"/>
        <v>0</v>
      </c>
      <c r="AL379" s="32">
        <f t="shared" ca="1" si="213"/>
        <v>0</v>
      </c>
      <c r="AM379" s="158">
        <f t="shared" ca="1" si="236"/>
        <v>0</v>
      </c>
      <c r="AN379" s="7">
        <f t="shared" ca="1" si="243"/>
        <v>0</v>
      </c>
      <c r="AO379" s="7">
        <f t="shared" ca="1" si="214"/>
        <v>0</v>
      </c>
      <c r="AP379" s="7">
        <f t="shared" ca="1" si="215"/>
        <v>0</v>
      </c>
      <c r="AQ379" s="7">
        <f t="shared" ca="1" si="244"/>
        <v>0</v>
      </c>
      <c r="AR379" s="143">
        <f t="shared" ca="1" si="237"/>
        <v>0</v>
      </c>
      <c r="AS379" s="167">
        <f t="shared" ca="1" si="245"/>
        <v>0</v>
      </c>
    </row>
    <row r="380" spans="1:45">
      <c r="A380" s="35">
        <f t="shared" si="238"/>
        <v>373</v>
      </c>
      <c r="B380" s="25">
        <f t="shared" si="239"/>
        <v>56280</v>
      </c>
      <c r="C380" s="34">
        <f t="shared" ca="1" si="206"/>
        <v>22</v>
      </c>
      <c r="D380" s="26">
        <f t="shared" ca="1" si="246"/>
        <v>72</v>
      </c>
      <c r="E380" s="35">
        <f t="shared" ca="1" si="207"/>
        <v>264</v>
      </c>
      <c r="F380" s="25">
        <f t="shared" ca="1" si="216"/>
        <v>48700</v>
      </c>
      <c r="G380" s="25">
        <f t="shared" ca="1" si="217"/>
        <v>48700</v>
      </c>
      <c r="H380" s="41">
        <f t="shared" ca="1" si="218"/>
        <v>0</v>
      </c>
      <c r="I380" s="41">
        <f t="shared" ca="1" si="219"/>
        <v>0</v>
      </c>
      <c r="J380" s="41">
        <f t="shared" ca="1" si="220"/>
        <v>0</v>
      </c>
      <c r="K380" s="41">
        <f t="shared" ca="1" si="221"/>
        <v>0</v>
      </c>
      <c r="L380" s="169">
        <f t="shared" si="208"/>
        <v>4.556528028541547</v>
      </c>
      <c r="M380" s="101">
        <f t="shared" si="209"/>
        <v>2054</v>
      </c>
      <c r="N380" s="29">
        <f t="shared" ca="1" si="210"/>
        <v>0</v>
      </c>
      <c r="O380" s="109">
        <f t="shared" ca="1" si="211"/>
        <v>0</v>
      </c>
      <c r="P380" s="7">
        <f t="shared" ca="1" si="222"/>
        <v>0</v>
      </c>
      <c r="Q380" s="7">
        <f t="shared" ca="1" si="223"/>
        <v>0</v>
      </c>
      <c r="R380" s="30"/>
      <c r="S380" s="30"/>
      <c r="T380" s="30">
        <f t="shared" ca="1" si="224"/>
        <v>0</v>
      </c>
      <c r="U380" s="32">
        <f t="shared" ca="1" si="225"/>
        <v>0</v>
      </c>
      <c r="V380" s="32">
        <f t="shared" ca="1" si="226"/>
        <v>0</v>
      </c>
      <c r="W380" s="32">
        <f t="shared" ca="1" si="227"/>
        <v>0</v>
      </c>
      <c r="X380" s="32">
        <f t="shared" ca="1" si="228"/>
        <v>0</v>
      </c>
      <c r="Y380" s="7">
        <f t="shared" ca="1" si="229"/>
        <v>0</v>
      </c>
      <c r="Z380" s="7">
        <f t="shared" ca="1" si="230"/>
        <v>0</v>
      </c>
      <c r="AA380" s="133">
        <f t="shared" ca="1" si="231"/>
        <v>0</v>
      </c>
      <c r="AB380" s="52">
        <f t="shared" ca="1" si="232"/>
        <v>0</v>
      </c>
      <c r="AC380" s="53">
        <f t="shared" ca="1" si="233"/>
        <v>0</v>
      </c>
      <c r="AD380" s="52">
        <f t="shared" ca="1" si="240"/>
        <v>0</v>
      </c>
      <c r="AE380" s="54">
        <f t="shared" ca="1" si="241"/>
        <v>0</v>
      </c>
      <c r="AF380" s="7">
        <f t="shared" ca="1" si="234"/>
        <v>0</v>
      </c>
      <c r="AG380" s="7">
        <f t="shared" ca="1" si="235"/>
        <v>0</v>
      </c>
      <c r="AH380" s="48"/>
      <c r="AI380" s="30"/>
      <c r="AJ380" s="7">
        <f t="shared" ca="1" si="242"/>
        <v>0</v>
      </c>
      <c r="AK380" s="7">
        <f t="shared" ca="1" si="212"/>
        <v>0</v>
      </c>
      <c r="AL380" s="32">
        <f t="shared" ca="1" si="213"/>
        <v>0</v>
      </c>
      <c r="AM380" s="158">
        <f t="shared" ca="1" si="236"/>
        <v>0</v>
      </c>
      <c r="AN380" s="7">
        <f t="shared" ca="1" si="243"/>
        <v>0</v>
      </c>
      <c r="AO380" s="7">
        <f t="shared" ca="1" si="214"/>
        <v>0</v>
      </c>
      <c r="AP380" s="7">
        <f t="shared" ca="1" si="215"/>
        <v>0</v>
      </c>
      <c r="AQ380" s="7">
        <f t="shared" ca="1" si="244"/>
        <v>0</v>
      </c>
      <c r="AR380" s="143">
        <f t="shared" ca="1" si="237"/>
        <v>0</v>
      </c>
      <c r="AS380" s="167">
        <f t="shared" ca="1" si="245"/>
        <v>0</v>
      </c>
    </row>
    <row r="381" spans="1:45">
      <c r="A381" s="35">
        <f t="shared" si="238"/>
        <v>374</v>
      </c>
      <c r="B381" s="25">
        <f t="shared" si="239"/>
        <v>56308</v>
      </c>
      <c r="C381" s="34">
        <f t="shared" ca="1" si="206"/>
        <v>22</v>
      </c>
      <c r="D381" s="26">
        <f t="shared" ca="1" si="246"/>
        <v>72</v>
      </c>
      <c r="E381" s="35">
        <f t="shared" ca="1" si="207"/>
        <v>264</v>
      </c>
      <c r="F381" s="25">
        <f t="shared" ca="1" si="216"/>
        <v>48700</v>
      </c>
      <c r="G381" s="25">
        <f t="shared" ca="1" si="217"/>
        <v>48700</v>
      </c>
      <c r="H381" s="41">
        <f t="shared" ca="1" si="218"/>
        <v>0</v>
      </c>
      <c r="I381" s="41">
        <f t="shared" ca="1" si="219"/>
        <v>0</v>
      </c>
      <c r="J381" s="41">
        <f t="shared" ca="1" si="220"/>
        <v>0</v>
      </c>
      <c r="K381" s="41">
        <f t="shared" ca="1" si="221"/>
        <v>0</v>
      </c>
      <c r="L381" s="169">
        <f t="shared" si="208"/>
        <v>4.5750918877534881</v>
      </c>
      <c r="M381" s="101">
        <f t="shared" si="209"/>
        <v>2054</v>
      </c>
      <c r="N381" s="29">
        <f t="shared" ca="1" si="210"/>
        <v>0</v>
      </c>
      <c r="O381" s="109">
        <f t="shared" ca="1" si="211"/>
        <v>0</v>
      </c>
      <c r="P381" s="7">
        <f t="shared" ca="1" si="222"/>
        <v>0</v>
      </c>
      <c r="Q381" s="7">
        <f t="shared" ca="1" si="223"/>
        <v>0</v>
      </c>
      <c r="R381" s="30"/>
      <c r="S381" s="30"/>
      <c r="T381" s="30">
        <f t="shared" ca="1" si="224"/>
        <v>0</v>
      </c>
      <c r="U381" s="32">
        <f t="shared" ca="1" si="225"/>
        <v>0</v>
      </c>
      <c r="V381" s="32">
        <f t="shared" ca="1" si="226"/>
        <v>0</v>
      </c>
      <c r="W381" s="32">
        <f t="shared" ca="1" si="227"/>
        <v>0</v>
      </c>
      <c r="X381" s="32">
        <f t="shared" ca="1" si="228"/>
        <v>0</v>
      </c>
      <c r="Y381" s="7">
        <f t="shared" ca="1" si="229"/>
        <v>0</v>
      </c>
      <c r="Z381" s="7">
        <f t="shared" ca="1" si="230"/>
        <v>0</v>
      </c>
      <c r="AA381" s="133">
        <f t="shared" ca="1" si="231"/>
        <v>0</v>
      </c>
      <c r="AB381" s="52">
        <f t="shared" ca="1" si="232"/>
        <v>0</v>
      </c>
      <c r="AC381" s="53">
        <f t="shared" ca="1" si="233"/>
        <v>0</v>
      </c>
      <c r="AD381" s="52">
        <f t="shared" ca="1" si="240"/>
        <v>0</v>
      </c>
      <c r="AE381" s="54">
        <f t="shared" ca="1" si="241"/>
        <v>0</v>
      </c>
      <c r="AF381" s="7">
        <f t="shared" ca="1" si="234"/>
        <v>0</v>
      </c>
      <c r="AG381" s="7">
        <f t="shared" ca="1" si="235"/>
        <v>0</v>
      </c>
      <c r="AH381" s="48"/>
      <c r="AI381" s="30"/>
      <c r="AJ381" s="7">
        <f t="shared" ca="1" si="242"/>
        <v>0</v>
      </c>
      <c r="AK381" s="7">
        <f t="shared" ca="1" si="212"/>
        <v>0</v>
      </c>
      <c r="AL381" s="32">
        <f t="shared" ca="1" si="213"/>
        <v>0</v>
      </c>
      <c r="AM381" s="158">
        <f t="shared" ca="1" si="236"/>
        <v>0</v>
      </c>
      <c r="AN381" s="7">
        <f t="shared" ca="1" si="243"/>
        <v>0</v>
      </c>
      <c r="AO381" s="7">
        <f t="shared" ca="1" si="214"/>
        <v>0</v>
      </c>
      <c r="AP381" s="7">
        <f t="shared" ca="1" si="215"/>
        <v>0</v>
      </c>
      <c r="AQ381" s="7">
        <f t="shared" ca="1" si="244"/>
        <v>0</v>
      </c>
      <c r="AR381" s="143">
        <f t="shared" ca="1" si="237"/>
        <v>0</v>
      </c>
      <c r="AS381" s="167">
        <f t="shared" ca="1" si="245"/>
        <v>0</v>
      </c>
    </row>
    <row r="382" spans="1:45">
      <c r="A382" s="35">
        <f t="shared" si="238"/>
        <v>375</v>
      </c>
      <c r="B382" s="25">
        <f t="shared" si="239"/>
        <v>56339</v>
      </c>
      <c r="C382" s="34">
        <f t="shared" ca="1" si="206"/>
        <v>22</v>
      </c>
      <c r="D382" s="26">
        <f t="shared" ca="1" si="246"/>
        <v>72</v>
      </c>
      <c r="E382" s="35">
        <f t="shared" ca="1" si="207"/>
        <v>264</v>
      </c>
      <c r="F382" s="25">
        <f t="shared" ca="1" si="216"/>
        <v>48700</v>
      </c>
      <c r="G382" s="25">
        <f t="shared" ca="1" si="217"/>
        <v>48700</v>
      </c>
      <c r="H382" s="41">
        <f t="shared" ca="1" si="218"/>
        <v>0</v>
      </c>
      <c r="I382" s="41">
        <f t="shared" ca="1" si="219"/>
        <v>0</v>
      </c>
      <c r="J382" s="41">
        <f t="shared" ca="1" si="220"/>
        <v>0</v>
      </c>
      <c r="K382" s="41">
        <f t="shared" ca="1" si="221"/>
        <v>0</v>
      </c>
      <c r="L382" s="169">
        <f t="shared" si="208"/>
        <v>4.593731378425761</v>
      </c>
      <c r="M382" s="101">
        <f t="shared" si="209"/>
        <v>2054</v>
      </c>
      <c r="N382" s="29">
        <f t="shared" ca="1" si="210"/>
        <v>0</v>
      </c>
      <c r="O382" s="109">
        <f t="shared" ca="1" si="211"/>
        <v>0</v>
      </c>
      <c r="P382" s="7">
        <f t="shared" ca="1" si="222"/>
        <v>0</v>
      </c>
      <c r="Q382" s="7">
        <f t="shared" ca="1" si="223"/>
        <v>0</v>
      </c>
      <c r="R382" s="30"/>
      <c r="S382" s="30"/>
      <c r="T382" s="30">
        <f t="shared" ca="1" si="224"/>
        <v>0</v>
      </c>
      <c r="U382" s="32">
        <f t="shared" ca="1" si="225"/>
        <v>0</v>
      </c>
      <c r="V382" s="32">
        <f t="shared" ca="1" si="226"/>
        <v>0</v>
      </c>
      <c r="W382" s="32">
        <f t="shared" ca="1" si="227"/>
        <v>0</v>
      </c>
      <c r="X382" s="32">
        <f t="shared" ca="1" si="228"/>
        <v>0</v>
      </c>
      <c r="Y382" s="7">
        <f t="shared" ca="1" si="229"/>
        <v>0</v>
      </c>
      <c r="Z382" s="7">
        <f t="shared" ca="1" si="230"/>
        <v>0</v>
      </c>
      <c r="AA382" s="133">
        <f t="shared" ca="1" si="231"/>
        <v>0</v>
      </c>
      <c r="AB382" s="52">
        <f t="shared" ca="1" si="232"/>
        <v>0</v>
      </c>
      <c r="AC382" s="53">
        <f t="shared" ca="1" si="233"/>
        <v>0</v>
      </c>
      <c r="AD382" s="52">
        <f t="shared" ca="1" si="240"/>
        <v>0</v>
      </c>
      <c r="AE382" s="54">
        <f t="shared" ca="1" si="241"/>
        <v>0</v>
      </c>
      <c r="AF382" s="7">
        <f t="shared" ca="1" si="234"/>
        <v>0</v>
      </c>
      <c r="AG382" s="7">
        <f t="shared" ca="1" si="235"/>
        <v>0</v>
      </c>
      <c r="AH382" s="48"/>
      <c r="AI382" s="30"/>
      <c r="AJ382" s="7">
        <f t="shared" ca="1" si="242"/>
        <v>0</v>
      </c>
      <c r="AK382" s="7">
        <f t="shared" ca="1" si="212"/>
        <v>0</v>
      </c>
      <c r="AL382" s="32">
        <f t="shared" ca="1" si="213"/>
        <v>0</v>
      </c>
      <c r="AM382" s="158">
        <f t="shared" ca="1" si="236"/>
        <v>0</v>
      </c>
      <c r="AN382" s="7">
        <f t="shared" ca="1" si="243"/>
        <v>0</v>
      </c>
      <c r="AO382" s="7">
        <f t="shared" ca="1" si="214"/>
        <v>0</v>
      </c>
      <c r="AP382" s="7">
        <f t="shared" ca="1" si="215"/>
        <v>0</v>
      </c>
      <c r="AQ382" s="7">
        <f t="shared" ca="1" si="244"/>
        <v>0</v>
      </c>
      <c r="AR382" s="143">
        <f t="shared" ca="1" si="237"/>
        <v>0</v>
      </c>
      <c r="AS382" s="167">
        <f t="shared" ca="1" si="245"/>
        <v>0</v>
      </c>
    </row>
    <row r="383" spans="1:45">
      <c r="A383" s="35">
        <f t="shared" si="238"/>
        <v>376</v>
      </c>
      <c r="B383" s="25">
        <f t="shared" si="239"/>
        <v>56369</v>
      </c>
      <c r="C383" s="34">
        <f t="shared" ca="1" si="206"/>
        <v>22</v>
      </c>
      <c r="D383" s="26">
        <f t="shared" ca="1" si="246"/>
        <v>72</v>
      </c>
      <c r="E383" s="35">
        <f t="shared" ca="1" si="207"/>
        <v>264</v>
      </c>
      <c r="F383" s="25">
        <f t="shared" ca="1" si="216"/>
        <v>48700</v>
      </c>
      <c r="G383" s="25">
        <f t="shared" ca="1" si="217"/>
        <v>48700</v>
      </c>
      <c r="H383" s="41">
        <f t="shared" ca="1" si="218"/>
        <v>0</v>
      </c>
      <c r="I383" s="41">
        <f t="shared" ca="1" si="219"/>
        <v>0</v>
      </c>
      <c r="J383" s="41">
        <f t="shared" ca="1" si="220"/>
        <v>0</v>
      </c>
      <c r="K383" s="41">
        <f t="shared" ca="1" si="221"/>
        <v>0</v>
      </c>
      <c r="L383" s="169">
        <f t="shared" si="208"/>
        <v>4.6124468086902972</v>
      </c>
      <c r="M383" s="101">
        <f t="shared" si="209"/>
        <v>2055</v>
      </c>
      <c r="N383" s="29">
        <f t="shared" ca="1" si="210"/>
        <v>0</v>
      </c>
      <c r="O383" s="109">
        <f t="shared" ca="1" si="211"/>
        <v>0</v>
      </c>
      <c r="P383" s="7">
        <f t="shared" ca="1" si="222"/>
        <v>0</v>
      </c>
      <c r="Q383" s="7">
        <f t="shared" ca="1" si="223"/>
        <v>0</v>
      </c>
      <c r="R383" s="30"/>
      <c r="S383" s="30"/>
      <c r="T383" s="30">
        <f t="shared" ca="1" si="224"/>
        <v>0</v>
      </c>
      <c r="U383" s="32">
        <f t="shared" ca="1" si="225"/>
        <v>0</v>
      </c>
      <c r="V383" s="32">
        <f t="shared" ca="1" si="226"/>
        <v>0</v>
      </c>
      <c r="W383" s="32">
        <f t="shared" ca="1" si="227"/>
        <v>0</v>
      </c>
      <c r="X383" s="32">
        <f t="shared" ca="1" si="228"/>
        <v>0</v>
      </c>
      <c r="Y383" s="7">
        <f t="shared" ca="1" si="229"/>
        <v>0</v>
      </c>
      <c r="Z383" s="7">
        <f t="shared" ca="1" si="230"/>
        <v>0</v>
      </c>
      <c r="AA383" s="133">
        <f t="shared" ca="1" si="231"/>
        <v>0</v>
      </c>
      <c r="AB383" s="52">
        <f t="shared" ca="1" si="232"/>
        <v>0</v>
      </c>
      <c r="AC383" s="53">
        <f t="shared" ca="1" si="233"/>
        <v>0</v>
      </c>
      <c r="AD383" s="52">
        <f t="shared" ca="1" si="240"/>
        <v>0</v>
      </c>
      <c r="AE383" s="54">
        <f t="shared" ca="1" si="241"/>
        <v>0</v>
      </c>
      <c r="AF383" s="7">
        <f t="shared" ca="1" si="234"/>
        <v>0</v>
      </c>
      <c r="AG383" s="7">
        <f t="shared" ca="1" si="235"/>
        <v>0</v>
      </c>
      <c r="AH383" s="48"/>
      <c r="AI383" s="30"/>
      <c r="AJ383" s="7">
        <f t="shared" ca="1" si="242"/>
        <v>0</v>
      </c>
      <c r="AK383" s="7">
        <f t="shared" ca="1" si="212"/>
        <v>0</v>
      </c>
      <c r="AL383" s="32">
        <f t="shared" ca="1" si="213"/>
        <v>0</v>
      </c>
      <c r="AM383" s="158">
        <f t="shared" ca="1" si="236"/>
        <v>0</v>
      </c>
      <c r="AN383" s="7">
        <f t="shared" ca="1" si="243"/>
        <v>0</v>
      </c>
      <c r="AO383" s="7">
        <f t="shared" ca="1" si="214"/>
        <v>0</v>
      </c>
      <c r="AP383" s="7">
        <f t="shared" ca="1" si="215"/>
        <v>0</v>
      </c>
      <c r="AQ383" s="7">
        <f t="shared" ca="1" si="244"/>
        <v>0</v>
      </c>
      <c r="AR383" s="143">
        <f t="shared" ca="1" si="237"/>
        <v>0</v>
      </c>
      <c r="AS383" s="167">
        <f t="shared" ca="1" si="245"/>
        <v>0</v>
      </c>
    </row>
    <row r="384" spans="1:45">
      <c r="A384" s="35">
        <f t="shared" si="238"/>
        <v>377</v>
      </c>
      <c r="B384" s="25">
        <f t="shared" si="239"/>
        <v>56400</v>
      </c>
      <c r="C384" s="34">
        <f t="shared" ca="1" si="206"/>
        <v>22</v>
      </c>
      <c r="D384" s="26">
        <f t="shared" ca="1" si="246"/>
        <v>72</v>
      </c>
      <c r="E384" s="35">
        <f t="shared" ca="1" si="207"/>
        <v>264</v>
      </c>
      <c r="F384" s="25">
        <f t="shared" ca="1" si="216"/>
        <v>48700</v>
      </c>
      <c r="G384" s="25">
        <f t="shared" ca="1" si="217"/>
        <v>48700</v>
      </c>
      <c r="H384" s="41">
        <f t="shared" ca="1" si="218"/>
        <v>0</v>
      </c>
      <c r="I384" s="41">
        <f t="shared" ca="1" si="219"/>
        <v>0</v>
      </c>
      <c r="J384" s="41">
        <f t="shared" ca="1" si="220"/>
        <v>0</v>
      </c>
      <c r="K384" s="41">
        <f t="shared" ca="1" si="221"/>
        <v>0</v>
      </c>
      <c r="L384" s="169">
        <f t="shared" si="208"/>
        <v>4.6312384879343957</v>
      </c>
      <c r="M384" s="101">
        <f t="shared" si="209"/>
        <v>2055</v>
      </c>
      <c r="N384" s="29">
        <f t="shared" ca="1" si="210"/>
        <v>0</v>
      </c>
      <c r="O384" s="109">
        <f t="shared" ca="1" si="211"/>
        <v>0</v>
      </c>
      <c r="P384" s="7">
        <f t="shared" ca="1" si="222"/>
        <v>0</v>
      </c>
      <c r="Q384" s="7">
        <f t="shared" ca="1" si="223"/>
        <v>0</v>
      </c>
      <c r="R384" s="30"/>
      <c r="S384" s="30"/>
      <c r="T384" s="30">
        <f t="shared" ca="1" si="224"/>
        <v>0</v>
      </c>
      <c r="U384" s="32">
        <f t="shared" ca="1" si="225"/>
        <v>0</v>
      </c>
      <c r="V384" s="32">
        <f t="shared" ca="1" si="226"/>
        <v>0</v>
      </c>
      <c r="W384" s="32">
        <f t="shared" ca="1" si="227"/>
        <v>0</v>
      </c>
      <c r="X384" s="32">
        <f t="shared" ca="1" si="228"/>
        <v>0</v>
      </c>
      <c r="Y384" s="7">
        <f t="shared" ca="1" si="229"/>
        <v>0</v>
      </c>
      <c r="Z384" s="7">
        <f t="shared" ca="1" si="230"/>
        <v>0</v>
      </c>
      <c r="AA384" s="133">
        <f t="shared" ca="1" si="231"/>
        <v>0</v>
      </c>
      <c r="AB384" s="52">
        <f t="shared" ca="1" si="232"/>
        <v>0</v>
      </c>
      <c r="AC384" s="53">
        <f t="shared" ca="1" si="233"/>
        <v>0</v>
      </c>
      <c r="AD384" s="52">
        <f t="shared" ca="1" si="240"/>
        <v>0</v>
      </c>
      <c r="AE384" s="54">
        <f t="shared" ca="1" si="241"/>
        <v>0</v>
      </c>
      <c r="AF384" s="7">
        <f t="shared" ca="1" si="234"/>
        <v>0</v>
      </c>
      <c r="AG384" s="7">
        <f t="shared" ca="1" si="235"/>
        <v>0</v>
      </c>
      <c r="AH384" s="48"/>
      <c r="AI384" s="30"/>
      <c r="AJ384" s="7">
        <f t="shared" ca="1" si="242"/>
        <v>0</v>
      </c>
      <c r="AK384" s="7">
        <f t="shared" ca="1" si="212"/>
        <v>0</v>
      </c>
      <c r="AL384" s="32">
        <f t="shared" ca="1" si="213"/>
        <v>0</v>
      </c>
      <c r="AM384" s="158">
        <f t="shared" ca="1" si="236"/>
        <v>0</v>
      </c>
      <c r="AN384" s="7">
        <f t="shared" ca="1" si="243"/>
        <v>0</v>
      </c>
      <c r="AO384" s="7">
        <f t="shared" ca="1" si="214"/>
        <v>0</v>
      </c>
      <c r="AP384" s="7">
        <f t="shared" ca="1" si="215"/>
        <v>0</v>
      </c>
      <c r="AQ384" s="7">
        <f t="shared" ca="1" si="244"/>
        <v>0</v>
      </c>
      <c r="AR384" s="143">
        <f t="shared" ca="1" si="237"/>
        <v>0</v>
      </c>
      <c r="AS384" s="167">
        <f t="shared" ca="1" si="245"/>
        <v>0</v>
      </c>
    </row>
    <row r="385" spans="1:45">
      <c r="A385" s="35">
        <f t="shared" si="238"/>
        <v>378</v>
      </c>
      <c r="B385" s="25">
        <f t="shared" si="239"/>
        <v>56430</v>
      </c>
      <c r="C385" s="34">
        <f t="shared" ca="1" si="206"/>
        <v>22</v>
      </c>
      <c r="D385" s="26">
        <f t="shared" ca="1" si="246"/>
        <v>72</v>
      </c>
      <c r="E385" s="35">
        <f t="shared" ca="1" si="207"/>
        <v>264</v>
      </c>
      <c r="F385" s="25">
        <f t="shared" ca="1" si="216"/>
        <v>48700</v>
      </c>
      <c r="G385" s="25">
        <f t="shared" ca="1" si="217"/>
        <v>48700</v>
      </c>
      <c r="H385" s="41">
        <f t="shared" ca="1" si="218"/>
        <v>0</v>
      </c>
      <c r="I385" s="41">
        <f t="shared" ca="1" si="219"/>
        <v>0</v>
      </c>
      <c r="J385" s="41">
        <f t="shared" ca="1" si="220"/>
        <v>0</v>
      </c>
      <c r="K385" s="41">
        <f t="shared" ca="1" si="221"/>
        <v>0</v>
      </c>
      <c r="L385" s="169">
        <f t="shared" si="208"/>
        <v>4.6501067268058369</v>
      </c>
      <c r="M385" s="101">
        <f t="shared" si="209"/>
        <v>2055</v>
      </c>
      <c r="N385" s="29">
        <f t="shared" ca="1" si="210"/>
        <v>0</v>
      </c>
      <c r="O385" s="109">
        <f t="shared" ca="1" si="211"/>
        <v>0</v>
      </c>
      <c r="P385" s="7">
        <f t="shared" ca="1" si="222"/>
        <v>0</v>
      </c>
      <c r="Q385" s="7">
        <f t="shared" ca="1" si="223"/>
        <v>0</v>
      </c>
      <c r="R385" s="30"/>
      <c r="S385" s="30"/>
      <c r="T385" s="30">
        <f t="shared" ca="1" si="224"/>
        <v>0</v>
      </c>
      <c r="U385" s="32">
        <f t="shared" ca="1" si="225"/>
        <v>0</v>
      </c>
      <c r="V385" s="32">
        <f t="shared" ca="1" si="226"/>
        <v>0</v>
      </c>
      <c r="W385" s="32">
        <f t="shared" ca="1" si="227"/>
        <v>0</v>
      </c>
      <c r="X385" s="32">
        <f t="shared" ca="1" si="228"/>
        <v>0</v>
      </c>
      <c r="Y385" s="7">
        <f t="shared" ca="1" si="229"/>
        <v>0</v>
      </c>
      <c r="Z385" s="7">
        <f t="shared" ca="1" si="230"/>
        <v>0</v>
      </c>
      <c r="AA385" s="133">
        <f t="shared" ca="1" si="231"/>
        <v>0</v>
      </c>
      <c r="AB385" s="52">
        <f t="shared" ca="1" si="232"/>
        <v>0</v>
      </c>
      <c r="AC385" s="53">
        <f t="shared" ca="1" si="233"/>
        <v>0</v>
      </c>
      <c r="AD385" s="52">
        <f t="shared" ca="1" si="240"/>
        <v>0</v>
      </c>
      <c r="AE385" s="54">
        <f t="shared" ca="1" si="241"/>
        <v>0</v>
      </c>
      <c r="AF385" s="7">
        <f t="shared" ca="1" si="234"/>
        <v>0</v>
      </c>
      <c r="AG385" s="7">
        <f t="shared" ca="1" si="235"/>
        <v>0</v>
      </c>
      <c r="AH385" s="48"/>
      <c r="AI385" s="30"/>
      <c r="AJ385" s="7">
        <f t="shared" ca="1" si="242"/>
        <v>0</v>
      </c>
      <c r="AK385" s="7">
        <f t="shared" ca="1" si="212"/>
        <v>0</v>
      </c>
      <c r="AL385" s="32">
        <f t="shared" ca="1" si="213"/>
        <v>0</v>
      </c>
      <c r="AM385" s="158">
        <f t="shared" ca="1" si="236"/>
        <v>0</v>
      </c>
      <c r="AN385" s="7">
        <f t="shared" ca="1" si="243"/>
        <v>0</v>
      </c>
      <c r="AO385" s="7">
        <f t="shared" ca="1" si="214"/>
        <v>0</v>
      </c>
      <c r="AP385" s="7">
        <f t="shared" ca="1" si="215"/>
        <v>0</v>
      </c>
      <c r="AQ385" s="7">
        <f t="shared" ca="1" si="244"/>
        <v>0</v>
      </c>
      <c r="AR385" s="143">
        <f t="shared" ca="1" si="237"/>
        <v>0</v>
      </c>
      <c r="AS385" s="167">
        <f t="shared" ca="1" si="245"/>
        <v>0</v>
      </c>
    </row>
    <row r="386" spans="1:45">
      <c r="A386" s="35">
        <f t="shared" si="238"/>
        <v>379</v>
      </c>
      <c r="B386" s="25">
        <f t="shared" si="239"/>
        <v>56461</v>
      </c>
      <c r="C386" s="34">
        <f t="shared" ca="1" si="206"/>
        <v>22</v>
      </c>
      <c r="D386" s="26">
        <f t="shared" ca="1" si="246"/>
        <v>72</v>
      </c>
      <c r="E386" s="35">
        <f t="shared" ca="1" si="207"/>
        <v>264</v>
      </c>
      <c r="F386" s="25">
        <f t="shared" ca="1" si="216"/>
        <v>48700</v>
      </c>
      <c r="G386" s="25">
        <f t="shared" ca="1" si="217"/>
        <v>48700</v>
      </c>
      <c r="H386" s="41">
        <f t="shared" ca="1" si="218"/>
        <v>0</v>
      </c>
      <c r="I386" s="41">
        <f t="shared" ca="1" si="219"/>
        <v>0</v>
      </c>
      <c r="J386" s="41">
        <f t="shared" ca="1" si="220"/>
        <v>0</v>
      </c>
      <c r="K386" s="41">
        <f t="shared" ca="1" si="221"/>
        <v>0</v>
      </c>
      <c r="L386" s="169">
        <f t="shared" si="208"/>
        <v>4.6690518372180199</v>
      </c>
      <c r="M386" s="101">
        <f t="shared" si="209"/>
        <v>2055</v>
      </c>
      <c r="N386" s="29">
        <f t="shared" ca="1" si="210"/>
        <v>0</v>
      </c>
      <c r="O386" s="109">
        <f t="shared" ca="1" si="211"/>
        <v>0</v>
      </c>
      <c r="P386" s="7">
        <f t="shared" ca="1" si="222"/>
        <v>0</v>
      </c>
      <c r="Q386" s="7">
        <f t="shared" ca="1" si="223"/>
        <v>0</v>
      </c>
      <c r="R386" s="30"/>
      <c r="S386" s="30"/>
      <c r="T386" s="30">
        <f t="shared" ca="1" si="224"/>
        <v>0</v>
      </c>
      <c r="U386" s="32">
        <f t="shared" ca="1" si="225"/>
        <v>0</v>
      </c>
      <c r="V386" s="32">
        <f t="shared" ca="1" si="226"/>
        <v>0</v>
      </c>
      <c r="W386" s="32">
        <f t="shared" ca="1" si="227"/>
        <v>0</v>
      </c>
      <c r="X386" s="32">
        <f t="shared" ca="1" si="228"/>
        <v>0</v>
      </c>
      <c r="Y386" s="7">
        <f t="shared" ca="1" si="229"/>
        <v>0</v>
      </c>
      <c r="Z386" s="7">
        <f t="shared" ca="1" si="230"/>
        <v>0</v>
      </c>
      <c r="AA386" s="133">
        <f t="shared" ca="1" si="231"/>
        <v>0</v>
      </c>
      <c r="AB386" s="52">
        <f t="shared" ca="1" si="232"/>
        <v>0</v>
      </c>
      <c r="AC386" s="53">
        <f t="shared" ca="1" si="233"/>
        <v>0</v>
      </c>
      <c r="AD386" s="52">
        <f t="shared" ca="1" si="240"/>
        <v>0</v>
      </c>
      <c r="AE386" s="54">
        <f t="shared" ca="1" si="241"/>
        <v>0</v>
      </c>
      <c r="AF386" s="7">
        <f t="shared" ca="1" si="234"/>
        <v>0</v>
      </c>
      <c r="AG386" s="7">
        <f t="shared" ca="1" si="235"/>
        <v>0</v>
      </c>
      <c r="AH386" s="48"/>
      <c r="AI386" s="30"/>
      <c r="AJ386" s="7">
        <f t="shared" ca="1" si="242"/>
        <v>0</v>
      </c>
      <c r="AK386" s="7">
        <f t="shared" ca="1" si="212"/>
        <v>0</v>
      </c>
      <c r="AL386" s="32">
        <f t="shared" ca="1" si="213"/>
        <v>0</v>
      </c>
      <c r="AM386" s="158">
        <f t="shared" ca="1" si="236"/>
        <v>0</v>
      </c>
      <c r="AN386" s="7">
        <f t="shared" ca="1" si="243"/>
        <v>0</v>
      </c>
      <c r="AO386" s="7">
        <f t="shared" ca="1" si="214"/>
        <v>0</v>
      </c>
      <c r="AP386" s="7">
        <f t="shared" ca="1" si="215"/>
        <v>0</v>
      </c>
      <c r="AQ386" s="7">
        <f t="shared" ca="1" si="244"/>
        <v>0</v>
      </c>
      <c r="AR386" s="143">
        <f t="shared" ca="1" si="237"/>
        <v>0</v>
      </c>
      <c r="AS386" s="167">
        <f t="shared" ca="1" si="245"/>
        <v>0</v>
      </c>
    </row>
    <row r="387" spans="1:45">
      <c r="A387" s="35">
        <f t="shared" si="238"/>
        <v>380</v>
      </c>
      <c r="B387" s="25">
        <f t="shared" si="239"/>
        <v>56492</v>
      </c>
      <c r="C387" s="34">
        <f t="shared" ca="1" si="206"/>
        <v>22</v>
      </c>
      <c r="D387" s="26">
        <f t="shared" ca="1" si="246"/>
        <v>72</v>
      </c>
      <c r="E387" s="35">
        <f t="shared" ca="1" si="207"/>
        <v>264</v>
      </c>
      <c r="F387" s="25">
        <f t="shared" ca="1" si="216"/>
        <v>48700</v>
      </c>
      <c r="G387" s="25">
        <f t="shared" ca="1" si="217"/>
        <v>48700</v>
      </c>
      <c r="H387" s="41">
        <f t="shared" ca="1" si="218"/>
        <v>0</v>
      </c>
      <c r="I387" s="41">
        <f t="shared" ca="1" si="219"/>
        <v>0</v>
      </c>
      <c r="J387" s="41">
        <f t="shared" ca="1" si="220"/>
        <v>0</v>
      </c>
      <c r="K387" s="41">
        <f t="shared" ca="1" si="221"/>
        <v>0</v>
      </c>
      <c r="L387" s="169">
        <f t="shared" si="208"/>
        <v>4.6880741323551165</v>
      </c>
      <c r="M387" s="101">
        <f t="shared" si="209"/>
        <v>2055</v>
      </c>
      <c r="N387" s="29">
        <f t="shared" ca="1" si="210"/>
        <v>0</v>
      </c>
      <c r="O387" s="109">
        <f t="shared" ca="1" si="211"/>
        <v>0</v>
      </c>
      <c r="P387" s="7">
        <f t="shared" ca="1" si="222"/>
        <v>0</v>
      </c>
      <c r="Q387" s="7">
        <f t="shared" ca="1" si="223"/>
        <v>0</v>
      </c>
      <c r="R387" s="30"/>
      <c r="S387" s="30"/>
      <c r="T387" s="30">
        <f t="shared" ca="1" si="224"/>
        <v>0</v>
      </c>
      <c r="U387" s="32">
        <f t="shared" ca="1" si="225"/>
        <v>0</v>
      </c>
      <c r="V387" s="32">
        <f t="shared" ca="1" si="226"/>
        <v>0</v>
      </c>
      <c r="W387" s="32">
        <f t="shared" ca="1" si="227"/>
        <v>0</v>
      </c>
      <c r="X387" s="32">
        <f t="shared" ca="1" si="228"/>
        <v>0</v>
      </c>
      <c r="Y387" s="7">
        <f t="shared" ca="1" si="229"/>
        <v>0</v>
      </c>
      <c r="Z387" s="7">
        <f t="shared" ca="1" si="230"/>
        <v>0</v>
      </c>
      <c r="AA387" s="133">
        <f t="shared" ca="1" si="231"/>
        <v>0</v>
      </c>
      <c r="AB387" s="52">
        <f t="shared" ca="1" si="232"/>
        <v>0</v>
      </c>
      <c r="AC387" s="53">
        <f t="shared" ca="1" si="233"/>
        <v>0</v>
      </c>
      <c r="AD387" s="52">
        <f t="shared" ca="1" si="240"/>
        <v>0</v>
      </c>
      <c r="AE387" s="54">
        <f t="shared" ca="1" si="241"/>
        <v>0</v>
      </c>
      <c r="AF387" s="7">
        <f t="shared" ca="1" si="234"/>
        <v>0</v>
      </c>
      <c r="AG387" s="7">
        <f t="shared" ca="1" si="235"/>
        <v>0</v>
      </c>
      <c r="AH387" s="48"/>
      <c r="AI387" s="30"/>
      <c r="AJ387" s="7">
        <f t="shared" ca="1" si="242"/>
        <v>0</v>
      </c>
      <c r="AK387" s="7">
        <f t="shared" ca="1" si="212"/>
        <v>0</v>
      </c>
      <c r="AL387" s="32">
        <f t="shared" ca="1" si="213"/>
        <v>0</v>
      </c>
      <c r="AM387" s="158">
        <f t="shared" ca="1" si="236"/>
        <v>0</v>
      </c>
      <c r="AN387" s="7">
        <f t="shared" ca="1" si="243"/>
        <v>0</v>
      </c>
      <c r="AO387" s="7">
        <f t="shared" ca="1" si="214"/>
        <v>0</v>
      </c>
      <c r="AP387" s="7">
        <f t="shared" ca="1" si="215"/>
        <v>0</v>
      </c>
      <c r="AQ387" s="7">
        <f t="shared" ca="1" si="244"/>
        <v>0</v>
      </c>
      <c r="AR387" s="143">
        <f t="shared" ca="1" si="237"/>
        <v>0</v>
      </c>
      <c r="AS387" s="167">
        <f t="shared" ca="1" si="245"/>
        <v>0</v>
      </c>
    </row>
    <row r="388" spans="1:45">
      <c r="A388" s="35">
        <f t="shared" si="238"/>
        <v>381</v>
      </c>
      <c r="B388" s="25">
        <f t="shared" si="239"/>
        <v>56522</v>
      </c>
      <c r="C388" s="34">
        <f t="shared" ca="1" si="206"/>
        <v>22</v>
      </c>
      <c r="D388" s="26">
        <f t="shared" ca="1" si="246"/>
        <v>72</v>
      </c>
      <c r="E388" s="35">
        <f t="shared" ca="1" si="207"/>
        <v>264</v>
      </c>
      <c r="F388" s="25">
        <f t="shared" ca="1" si="216"/>
        <v>48700</v>
      </c>
      <c r="G388" s="25">
        <f t="shared" ca="1" si="217"/>
        <v>48700</v>
      </c>
      <c r="H388" s="41">
        <f t="shared" ca="1" si="218"/>
        <v>0</v>
      </c>
      <c r="I388" s="41">
        <f t="shared" ca="1" si="219"/>
        <v>0</v>
      </c>
      <c r="J388" s="41">
        <f t="shared" ca="1" si="220"/>
        <v>0</v>
      </c>
      <c r="K388" s="41">
        <f t="shared" ca="1" si="221"/>
        <v>0</v>
      </c>
      <c r="L388" s="169">
        <f t="shared" si="208"/>
        <v>4.7071739266772514</v>
      </c>
      <c r="M388" s="101">
        <f t="shared" si="209"/>
        <v>2055</v>
      </c>
      <c r="N388" s="29">
        <f t="shared" ca="1" si="210"/>
        <v>0</v>
      </c>
      <c r="O388" s="109">
        <f t="shared" ca="1" si="211"/>
        <v>0</v>
      </c>
      <c r="P388" s="7">
        <f t="shared" ca="1" si="222"/>
        <v>0</v>
      </c>
      <c r="Q388" s="7">
        <f t="shared" ca="1" si="223"/>
        <v>0</v>
      </c>
      <c r="R388" s="30"/>
      <c r="S388" s="30"/>
      <c r="T388" s="30">
        <f t="shared" ca="1" si="224"/>
        <v>0</v>
      </c>
      <c r="U388" s="32">
        <f t="shared" ca="1" si="225"/>
        <v>0</v>
      </c>
      <c r="V388" s="32">
        <f t="shared" ca="1" si="226"/>
        <v>0</v>
      </c>
      <c r="W388" s="32">
        <f t="shared" ca="1" si="227"/>
        <v>0</v>
      </c>
      <c r="X388" s="32">
        <f t="shared" ca="1" si="228"/>
        <v>0</v>
      </c>
      <c r="Y388" s="7">
        <f t="shared" ca="1" si="229"/>
        <v>0</v>
      </c>
      <c r="Z388" s="7">
        <f t="shared" ca="1" si="230"/>
        <v>0</v>
      </c>
      <c r="AA388" s="133">
        <f t="shared" ca="1" si="231"/>
        <v>0</v>
      </c>
      <c r="AB388" s="52">
        <f t="shared" ca="1" si="232"/>
        <v>0</v>
      </c>
      <c r="AC388" s="53">
        <f t="shared" ca="1" si="233"/>
        <v>0</v>
      </c>
      <c r="AD388" s="52">
        <f t="shared" ca="1" si="240"/>
        <v>0</v>
      </c>
      <c r="AE388" s="54">
        <f t="shared" ca="1" si="241"/>
        <v>0</v>
      </c>
      <c r="AF388" s="7">
        <f t="shared" ca="1" si="234"/>
        <v>0</v>
      </c>
      <c r="AG388" s="7">
        <f t="shared" ca="1" si="235"/>
        <v>0</v>
      </c>
      <c r="AH388" s="48"/>
      <c r="AI388" s="30"/>
      <c r="AJ388" s="7">
        <f t="shared" ca="1" si="242"/>
        <v>0</v>
      </c>
      <c r="AK388" s="7">
        <f t="shared" ca="1" si="212"/>
        <v>0</v>
      </c>
      <c r="AL388" s="32">
        <f t="shared" ca="1" si="213"/>
        <v>0</v>
      </c>
      <c r="AM388" s="158">
        <f t="shared" ca="1" si="236"/>
        <v>0</v>
      </c>
      <c r="AN388" s="7">
        <f t="shared" ca="1" si="243"/>
        <v>0</v>
      </c>
      <c r="AO388" s="7">
        <f t="shared" ca="1" si="214"/>
        <v>0</v>
      </c>
      <c r="AP388" s="7">
        <f t="shared" ca="1" si="215"/>
        <v>0</v>
      </c>
      <c r="AQ388" s="7">
        <f t="shared" ca="1" si="244"/>
        <v>0</v>
      </c>
      <c r="AR388" s="143">
        <f t="shared" ca="1" si="237"/>
        <v>0</v>
      </c>
      <c r="AS388" s="167">
        <f t="shared" ca="1" si="245"/>
        <v>0</v>
      </c>
    </row>
    <row r="389" spans="1:45">
      <c r="A389" s="35">
        <f t="shared" si="238"/>
        <v>382</v>
      </c>
      <c r="B389" s="25">
        <f t="shared" si="239"/>
        <v>56553</v>
      </c>
      <c r="C389" s="34">
        <f t="shared" ca="1" si="206"/>
        <v>22</v>
      </c>
      <c r="D389" s="26">
        <f t="shared" ca="1" si="246"/>
        <v>72</v>
      </c>
      <c r="E389" s="35">
        <f t="shared" ca="1" si="207"/>
        <v>264</v>
      </c>
      <c r="F389" s="25">
        <f t="shared" ca="1" si="216"/>
        <v>48700</v>
      </c>
      <c r="G389" s="25">
        <f t="shared" ca="1" si="217"/>
        <v>48700</v>
      </c>
      <c r="H389" s="41">
        <f t="shared" ca="1" si="218"/>
        <v>0</v>
      </c>
      <c r="I389" s="41">
        <f t="shared" ca="1" si="219"/>
        <v>0</v>
      </c>
      <c r="J389" s="41">
        <f t="shared" ca="1" si="220"/>
        <v>0</v>
      </c>
      <c r="K389" s="41">
        <f t="shared" ca="1" si="221"/>
        <v>0</v>
      </c>
      <c r="L389" s="169">
        <f t="shared" si="208"/>
        <v>4.7263515359256969</v>
      </c>
      <c r="M389" s="101">
        <f t="shared" si="209"/>
        <v>2055</v>
      </c>
      <c r="N389" s="29">
        <f t="shared" ca="1" si="210"/>
        <v>0</v>
      </c>
      <c r="O389" s="109">
        <f t="shared" ca="1" si="211"/>
        <v>0</v>
      </c>
      <c r="P389" s="7">
        <f t="shared" ca="1" si="222"/>
        <v>0</v>
      </c>
      <c r="Q389" s="7">
        <f t="shared" ca="1" si="223"/>
        <v>0</v>
      </c>
      <c r="R389" s="30"/>
      <c r="S389" s="30"/>
      <c r="T389" s="30">
        <f t="shared" ca="1" si="224"/>
        <v>0</v>
      </c>
      <c r="U389" s="32">
        <f t="shared" ca="1" si="225"/>
        <v>0</v>
      </c>
      <c r="V389" s="32">
        <f t="shared" ca="1" si="226"/>
        <v>0</v>
      </c>
      <c r="W389" s="32">
        <f t="shared" ca="1" si="227"/>
        <v>0</v>
      </c>
      <c r="X389" s="32">
        <f t="shared" ca="1" si="228"/>
        <v>0</v>
      </c>
      <c r="Y389" s="7">
        <f t="shared" ca="1" si="229"/>
        <v>0</v>
      </c>
      <c r="Z389" s="7">
        <f t="shared" ca="1" si="230"/>
        <v>0</v>
      </c>
      <c r="AA389" s="133">
        <f t="shared" ca="1" si="231"/>
        <v>0</v>
      </c>
      <c r="AB389" s="52">
        <f t="shared" ca="1" si="232"/>
        <v>0</v>
      </c>
      <c r="AC389" s="53">
        <f t="shared" ca="1" si="233"/>
        <v>0</v>
      </c>
      <c r="AD389" s="52">
        <f t="shared" ca="1" si="240"/>
        <v>0</v>
      </c>
      <c r="AE389" s="54">
        <f t="shared" ca="1" si="241"/>
        <v>0</v>
      </c>
      <c r="AF389" s="7">
        <f t="shared" ca="1" si="234"/>
        <v>0</v>
      </c>
      <c r="AG389" s="7">
        <f t="shared" ca="1" si="235"/>
        <v>0</v>
      </c>
      <c r="AH389" s="48"/>
      <c r="AI389" s="30"/>
      <c r="AJ389" s="7">
        <f t="shared" ca="1" si="242"/>
        <v>0</v>
      </c>
      <c r="AK389" s="7">
        <f t="shared" ca="1" si="212"/>
        <v>0</v>
      </c>
      <c r="AL389" s="32">
        <f t="shared" ca="1" si="213"/>
        <v>0</v>
      </c>
      <c r="AM389" s="158">
        <f t="shared" ca="1" si="236"/>
        <v>0</v>
      </c>
      <c r="AN389" s="7">
        <f t="shared" ca="1" si="243"/>
        <v>0</v>
      </c>
      <c r="AO389" s="7">
        <f t="shared" ca="1" si="214"/>
        <v>0</v>
      </c>
      <c r="AP389" s="7">
        <f t="shared" ca="1" si="215"/>
        <v>0</v>
      </c>
      <c r="AQ389" s="7">
        <f t="shared" ca="1" si="244"/>
        <v>0</v>
      </c>
      <c r="AR389" s="143">
        <f t="shared" ca="1" si="237"/>
        <v>0</v>
      </c>
      <c r="AS389" s="167">
        <f t="shared" ca="1" si="245"/>
        <v>0</v>
      </c>
    </row>
    <row r="390" spans="1:45">
      <c r="A390" s="35">
        <f t="shared" si="238"/>
        <v>383</v>
      </c>
      <c r="B390" s="25">
        <f t="shared" si="239"/>
        <v>56583</v>
      </c>
      <c r="C390" s="34">
        <f t="shared" ca="1" si="206"/>
        <v>22</v>
      </c>
      <c r="D390" s="26">
        <f t="shared" ca="1" si="246"/>
        <v>72</v>
      </c>
      <c r="E390" s="35">
        <f t="shared" ca="1" si="207"/>
        <v>264</v>
      </c>
      <c r="F390" s="25">
        <f t="shared" ca="1" si="216"/>
        <v>48700</v>
      </c>
      <c r="G390" s="25">
        <f t="shared" ca="1" si="217"/>
        <v>48700</v>
      </c>
      <c r="H390" s="41">
        <f t="shared" ca="1" si="218"/>
        <v>0</v>
      </c>
      <c r="I390" s="41">
        <f t="shared" ca="1" si="219"/>
        <v>0</v>
      </c>
      <c r="J390" s="41">
        <f t="shared" ca="1" si="220"/>
        <v>0</v>
      </c>
      <c r="K390" s="41">
        <f t="shared" ca="1" si="221"/>
        <v>0</v>
      </c>
      <c r="L390" s="169">
        <f t="shared" si="208"/>
        <v>4.7456072771280944</v>
      </c>
      <c r="M390" s="101">
        <f t="shared" si="209"/>
        <v>2055</v>
      </c>
      <c r="N390" s="29">
        <f t="shared" ca="1" si="210"/>
        <v>0</v>
      </c>
      <c r="O390" s="109">
        <f t="shared" ca="1" si="211"/>
        <v>0</v>
      </c>
      <c r="P390" s="7">
        <f t="shared" ca="1" si="222"/>
        <v>0</v>
      </c>
      <c r="Q390" s="7">
        <f t="shared" ca="1" si="223"/>
        <v>0</v>
      </c>
      <c r="R390" s="30"/>
      <c r="S390" s="30"/>
      <c r="T390" s="30">
        <f t="shared" ca="1" si="224"/>
        <v>0</v>
      </c>
      <c r="U390" s="32">
        <f t="shared" ca="1" si="225"/>
        <v>0</v>
      </c>
      <c r="V390" s="32">
        <f t="shared" ca="1" si="226"/>
        <v>0</v>
      </c>
      <c r="W390" s="32">
        <f t="shared" ca="1" si="227"/>
        <v>0</v>
      </c>
      <c r="X390" s="32">
        <f t="shared" ca="1" si="228"/>
        <v>0</v>
      </c>
      <c r="Y390" s="7">
        <f t="shared" ca="1" si="229"/>
        <v>0</v>
      </c>
      <c r="Z390" s="7">
        <f t="shared" ca="1" si="230"/>
        <v>0</v>
      </c>
      <c r="AA390" s="133">
        <f t="shared" ca="1" si="231"/>
        <v>0</v>
      </c>
      <c r="AB390" s="52">
        <f t="shared" ca="1" si="232"/>
        <v>0</v>
      </c>
      <c r="AC390" s="53">
        <f t="shared" ca="1" si="233"/>
        <v>0</v>
      </c>
      <c r="AD390" s="52">
        <f t="shared" ca="1" si="240"/>
        <v>0</v>
      </c>
      <c r="AE390" s="54">
        <f t="shared" ca="1" si="241"/>
        <v>0</v>
      </c>
      <c r="AF390" s="7">
        <f t="shared" ca="1" si="234"/>
        <v>0</v>
      </c>
      <c r="AG390" s="7">
        <f t="shared" ca="1" si="235"/>
        <v>0</v>
      </c>
      <c r="AH390" s="48"/>
      <c r="AI390" s="30"/>
      <c r="AJ390" s="7">
        <f t="shared" ca="1" si="242"/>
        <v>0</v>
      </c>
      <c r="AK390" s="7">
        <f t="shared" ca="1" si="212"/>
        <v>0</v>
      </c>
      <c r="AL390" s="32">
        <f t="shared" ca="1" si="213"/>
        <v>0</v>
      </c>
      <c r="AM390" s="158">
        <f t="shared" ca="1" si="236"/>
        <v>0</v>
      </c>
      <c r="AN390" s="7">
        <f t="shared" ca="1" si="243"/>
        <v>0</v>
      </c>
      <c r="AO390" s="7">
        <f t="shared" ca="1" si="214"/>
        <v>0</v>
      </c>
      <c r="AP390" s="7">
        <f t="shared" ca="1" si="215"/>
        <v>0</v>
      </c>
      <c r="AQ390" s="7">
        <f t="shared" ca="1" si="244"/>
        <v>0</v>
      </c>
      <c r="AR390" s="143">
        <f t="shared" ca="1" si="237"/>
        <v>0</v>
      </c>
      <c r="AS390" s="167">
        <f t="shared" ca="1" si="245"/>
        <v>0</v>
      </c>
    </row>
    <row r="391" spans="1:45">
      <c r="A391" s="35">
        <f t="shared" si="238"/>
        <v>384</v>
      </c>
      <c r="B391" s="25">
        <f t="shared" si="239"/>
        <v>56614</v>
      </c>
      <c r="C391" s="34">
        <f t="shared" ref="C391:C407" ca="1" si="247">ROUNDUP(IF(B391&lt;Inception_Date,0,E391/12),6)</f>
        <v>22</v>
      </c>
      <c r="D391" s="26">
        <f t="shared" ca="1" si="246"/>
        <v>72</v>
      </c>
      <c r="E391" s="35">
        <f t="shared" ref="E391:E407" ca="1" si="248">IF(A391=0,Start_Month,MIN(E390+1,Policy_Term*12))</f>
        <v>264</v>
      </c>
      <c r="F391" s="25">
        <f t="shared" ca="1" si="216"/>
        <v>48700</v>
      </c>
      <c r="G391" s="25">
        <f t="shared" ca="1" si="217"/>
        <v>48700</v>
      </c>
      <c r="H391" s="41">
        <f t="shared" ca="1" si="218"/>
        <v>0</v>
      </c>
      <c r="I391" s="41">
        <f t="shared" ca="1" si="219"/>
        <v>0</v>
      </c>
      <c r="J391" s="41">
        <f t="shared" ca="1" si="220"/>
        <v>0</v>
      </c>
      <c r="K391" s="41">
        <f t="shared" ca="1" si="221"/>
        <v>0</v>
      </c>
      <c r="L391" s="169">
        <f t="shared" ref="L391:L407" si="249">IF(A391=0,1,(1+Exp_Inflation)^(1/12)*L390)</f>
        <v>4.7649414686036966</v>
      </c>
      <c r="M391" s="101">
        <f t="shared" ref="M391:M407" si="250">IF(MONTH(B391)&lt;=3,YEAR(B391),YEAR(B391)+1)</f>
        <v>2055</v>
      </c>
      <c r="N391" s="29">
        <f t="shared" ref="N391:N407" ca="1" si="251">SA*(AND(C391&lt;=Policy_Term,B391&lt;=Maturity_Date))</f>
        <v>0</v>
      </c>
      <c r="O391" s="109">
        <f t="shared" ref="O391:O407" ca="1" si="252">VLOOKUP(Policy_Term,MAT_FACTOR,2,0)*Premium*(AND(C391=Policy_Term,B391&lt;=Maturity_Date))</f>
        <v>0</v>
      </c>
      <c r="P391" s="7">
        <f t="shared" ca="1" si="222"/>
        <v>0</v>
      </c>
      <c r="Q391" s="7">
        <f t="shared" ca="1" si="223"/>
        <v>0</v>
      </c>
      <c r="R391" s="30"/>
      <c r="S391" s="30"/>
      <c r="T391" s="30">
        <f t="shared" ca="1" si="224"/>
        <v>0</v>
      </c>
      <c r="U391" s="32">
        <f t="shared" ca="1" si="225"/>
        <v>0</v>
      </c>
      <c r="V391" s="32">
        <f t="shared" ca="1" si="226"/>
        <v>0</v>
      </c>
      <c r="W391" s="32">
        <f t="shared" ca="1" si="227"/>
        <v>0</v>
      </c>
      <c r="X391" s="32">
        <f t="shared" ca="1" si="228"/>
        <v>0</v>
      </c>
      <c r="Y391" s="7">
        <f t="shared" ca="1" si="229"/>
        <v>0</v>
      </c>
      <c r="Z391" s="7">
        <f t="shared" ca="1" si="230"/>
        <v>0</v>
      </c>
      <c r="AA391" s="133">
        <f t="shared" ca="1" si="231"/>
        <v>0</v>
      </c>
      <c r="AB391" s="52">
        <f t="shared" ca="1" si="232"/>
        <v>0</v>
      </c>
      <c r="AC391" s="53">
        <f t="shared" ca="1" si="233"/>
        <v>0</v>
      </c>
      <c r="AD391" s="52">
        <f t="shared" ca="1" si="240"/>
        <v>0</v>
      </c>
      <c r="AE391" s="54">
        <f t="shared" ca="1" si="241"/>
        <v>0</v>
      </c>
      <c r="AF391" s="7">
        <f t="shared" ca="1" si="234"/>
        <v>0</v>
      </c>
      <c r="AG391" s="7">
        <f t="shared" ca="1" si="235"/>
        <v>0</v>
      </c>
      <c r="AH391" s="48"/>
      <c r="AI391" s="30"/>
      <c r="AJ391" s="7">
        <f t="shared" ca="1" si="242"/>
        <v>0</v>
      </c>
      <c r="AK391" s="7">
        <f t="shared" ref="AK391:AK407" ca="1" si="253">U391*AA390</f>
        <v>0</v>
      </c>
      <c r="AL391" s="32">
        <f t="shared" ref="AL391:AL407" ca="1" si="254">V391*AA390</f>
        <v>0</v>
      </c>
      <c r="AM391" s="158">
        <f t="shared" ca="1" si="236"/>
        <v>0</v>
      </c>
      <c r="AN391" s="7">
        <f t="shared" ca="1" si="243"/>
        <v>0</v>
      </c>
      <c r="AO391" s="7">
        <f t="shared" ref="AO391:AO407" ca="1" si="255">Y391*AA390</f>
        <v>0</v>
      </c>
      <c r="AP391" s="7">
        <f t="shared" ref="AP391:AP407" ca="1" si="256">Z391*AA390</f>
        <v>0</v>
      </c>
      <c r="AQ391" s="7">
        <f t="shared" ca="1" si="244"/>
        <v>0</v>
      </c>
      <c r="AR391" s="143">
        <f t="shared" ca="1" si="237"/>
        <v>0</v>
      </c>
      <c r="AS391" s="167">
        <f t="shared" ca="1" si="245"/>
        <v>0</v>
      </c>
    </row>
    <row r="392" spans="1:45">
      <c r="A392" s="35">
        <f t="shared" si="238"/>
        <v>385</v>
      </c>
      <c r="B392" s="25">
        <f t="shared" si="239"/>
        <v>56645</v>
      </c>
      <c r="C392" s="34">
        <f t="shared" ca="1" si="247"/>
        <v>22</v>
      </c>
      <c r="D392" s="26">
        <f t="shared" ca="1" si="246"/>
        <v>72</v>
      </c>
      <c r="E392" s="35">
        <f t="shared" ca="1" si="248"/>
        <v>264</v>
      </c>
      <c r="F392" s="25">
        <f t="shared" ref="F392:F407" ca="1" si="257">IF(Frequency=0,Inception_Date,EDATE(Inception_Date,FLOOR(C391*Frequency,1)*12/Frequency))</f>
        <v>48700</v>
      </c>
      <c r="G392" s="25">
        <f t="shared" ref="G392:G407" ca="1" si="258">IF(Frequency=0,Inception_Date,EDATE(Inception_Date,FLOOR(C391,1)*12))</f>
        <v>48700</v>
      </c>
      <c r="H392" s="41">
        <f t="shared" ref="H392:H407" ca="1" si="259">OR(C391=0,AND(B391&gt;=Inception_Date,B392&lt;Maturity_Date))*(C392&lt;=Policy_Term)</f>
        <v>0</v>
      </c>
      <c r="I392" s="41">
        <f t="shared" ref="I392:I407" ca="1" si="260">IF(E392=1,1,IF(MOD(E392-1,12/Frequency)=0,1,0))*(C392&lt;=Premium_Term)</f>
        <v>0</v>
      </c>
      <c r="J392" s="41">
        <f t="shared" ref="J392:J407" ca="1" si="261">MIN(Premium_Term*12,IF(C391&gt;Premium_Term,0,CEILING(E391+1/(12/Frequency),1)))</f>
        <v>0</v>
      </c>
      <c r="K392" s="41">
        <f t="shared" ref="K392:K407" ca="1" si="262">IF(AND(G392&gt;B391,G392&lt;=B392),1,0)</f>
        <v>0</v>
      </c>
      <c r="L392" s="169">
        <f t="shared" si="249"/>
        <v>4.7843544299686274</v>
      </c>
      <c r="M392" s="101">
        <f t="shared" si="250"/>
        <v>2055</v>
      </c>
      <c r="N392" s="29">
        <f t="shared" ca="1" si="251"/>
        <v>0</v>
      </c>
      <c r="O392" s="109">
        <f t="shared" ca="1" si="252"/>
        <v>0</v>
      </c>
      <c r="P392" s="7">
        <f t="shared" ref="P392:P407" ca="1" si="263">IF(I392,IF(Frequency=0,Premium,Premium/Frequency),0)*(C392&lt;=Premium_Term)</f>
        <v>0</v>
      </c>
      <c r="Q392" s="7">
        <f t="shared" ref="Q392:Q407" ca="1" si="264">N392</f>
        <v>0</v>
      </c>
      <c r="R392" s="30"/>
      <c r="S392" s="30"/>
      <c r="T392" s="30">
        <f t="shared" ref="T392:T407" ca="1" si="265">IF(AND(E392/12=Policy_Term,B392=Maturity_Date),O392,0)</f>
        <v>0</v>
      </c>
      <c r="U392" s="32">
        <f t="shared" ref="U392:U407" ca="1" si="266">IF(C391=0,(Exp_Init_Fixed+Exp_Init_PC_Prem*Premium+Exp_Init_PC_SA*N392),0)</f>
        <v>0</v>
      </c>
      <c r="V392" s="32">
        <f t="shared" ref="V392:V407" ca="1" si="267">IF(C391=0,0,(Exp_RenIF_Fixed*L391*(1/12)+Exp_RenIF_PC_Prem*P392)*(C392&lt;=Policy_Term)*(B392&lt;=Maturity_Date))</f>
        <v>0</v>
      </c>
      <c r="W392" s="32">
        <f t="shared" ref="W392:W407" ca="1" si="268">(Exp_Claim*L392)*(C392&lt;=Policy_Term)*(B392&lt;=Maturity_Date)</f>
        <v>0</v>
      </c>
      <c r="X392" s="32">
        <f t="shared" ref="X392:X407" ca="1" si="269">Exp_Claim*L392*(C392&lt;=Policy_Term)*(B392&lt;=Maturity_Date)</f>
        <v>0</v>
      </c>
      <c r="Y392" s="7">
        <f t="shared" ref="Y392:Y407" ca="1" si="270">IF(E391=0,HLOOKUP(E392,Commissions,4,1)*P392,0)</f>
        <v>0</v>
      </c>
      <c r="Z392" s="7">
        <f t="shared" ref="Z392:Z407" ca="1" si="271">IF(C391=0,0,HLOOKUP(_xlfn.CEILING.MATH(C392,1),Commissions,4,1)*P392)</f>
        <v>0</v>
      </c>
      <c r="AA392" s="133">
        <f t="shared" ref="AA392:AA407" ca="1" si="272">(AA391-AD392-AE392)*(C391&lt;&gt;C392)</f>
        <v>0</v>
      </c>
      <c r="AB392" s="52">
        <f t="shared" ref="AB392:AB407" ca="1" si="273">IF(C392=0,0,(1-(1-VLOOKUP(FLOOR(D392,1),Mort_Table,2,0))^(1/12)))*(C391&lt;&gt;C392)</f>
        <v>0</v>
      </c>
      <c r="AC392" s="53">
        <f t="shared" ref="AC392:AC407" ca="1" si="274">IF(C392=0,0,1-(1-HLOOKUP(CEILING(C392,1),Lapse_Rates,2,1))^(1/12))*(C391&lt;&gt;C392)</f>
        <v>0</v>
      </c>
      <c r="AD392" s="52">
        <f t="shared" ca="1" si="240"/>
        <v>0</v>
      </c>
      <c r="AE392" s="54">
        <f t="shared" ca="1" si="241"/>
        <v>0</v>
      </c>
      <c r="AF392" s="7">
        <f t="shared" ref="AF392:AF407" ca="1" si="275">P392*AA391</f>
        <v>0</v>
      </c>
      <c r="AG392" s="7">
        <f t="shared" ref="AG392:AG407" ca="1" si="276">AD392*Q392</f>
        <v>0</v>
      </c>
      <c r="AH392" s="48"/>
      <c r="AI392" s="30"/>
      <c r="AJ392" s="7">
        <f t="shared" ca="1" si="242"/>
        <v>0</v>
      </c>
      <c r="AK392" s="7">
        <f t="shared" ca="1" si="253"/>
        <v>0</v>
      </c>
      <c r="AL392" s="32">
        <f t="shared" ca="1" si="254"/>
        <v>0</v>
      </c>
      <c r="AM392" s="158">
        <f t="shared" ref="AM392:AM407" ca="1" si="277">W392*AD392+X392*(AE392*(AH392&lt;&gt;0)+AA392*(B392=Maturity_Date))</f>
        <v>0</v>
      </c>
      <c r="AN392" s="7">
        <f t="shared" ca="1" si="243"/>
        <v>0</v>
      </c>
      <c r="AO392" s="7">
        <f t="shared" ca="1" si="255"/>
        <v>0</v>
      </c>
      <c r="AP392" s="7">
        <f t="shared" ca="1" si="256"/>
        <v>0</v>
      </c>
      <c r="AQ392" s="7">
        <f t="shared" ca="1" si="244"/>
        <v>0</v>
      </c>
      <c r="AR392" s="143">
        <f t="shared" ref="AR392:AR407" ca="1" si="278">SUM(AF392,-AI392,-AK392,-AL392,-AQ392)*((1+VLOOKUP(_xlfn.CEILING.MATH(A392/12),Yield_Curve,3,1))^(1/12)-1)</f>
        <v>0</v>
      </c>
      <c r="AS392" s="167">
        <f t="shared" ca="1" si="245"/>
        <v>0</v>
      </c>
    </row>
    <row r="393" spans="1:45">
      <c r="A393" s="35">
        <f t="shared" ref="A393:A407" si="279">A392+1</f>
        <v>386</v>
      </c>
      <c r="B393" s="25">
        <f t="shared" ref="B393:B407" si="280">EOMONTH(B392,1)</f>
        <v>56673</v>
      </c>
      <c r="C393" s="34">
        <f t="shared" ca="1" si="247"/>
        <v>22</v>
      </c>
      <c r="D393" s="26">
        <f t="shared" ca="1" si="246"/>
        <v>72</v>
      </c>
      <c r="E393" s="35">
        <f t="shared" ca="1" si="248"/>
        <v>264</v>
      </c>
      <c r="F393" s="25">
        <f t="shared" ca="1" si="257"/>
        <v>48700</v>
      </c>
      <c r="G393" s="25">
        <f t="shared" ca="1" si="258"/>
        <v>48700</v>
      </c>
      <c r="H393" s="41">
        <f t="shared" ca="1" si="259"/>
        <v>0</v>
      </c>
      <c r="I393" s="41">
        <f t="shared" ca="1" si="260"/>
        <v>0</v>
      </c>
      <c r="J393" s="41">
        <f t="shared" ca="1" si="261"/>
        <v>0</v>
      </c>
      <c r="K393" s="41">
        <f t="shared" ca="1" si="262"/>
        <v>0</v>
      </c>
      <c r="L393" s="169">
        <f t="shared" si="249"/>
        <v>4.8038464821411662</v>
      </c>
      <c r="M393" s="101">
        <f t="shared" si="250"/>
        <v>2055</v>
      </c>
      <c r="N393" s="29">
        <f t="shared" ca="1" si="251"/>
        <v>0</v>
      </c>
      <c r="O393" s="109">
        <f t="shared" ca="1" si="252"/>
        <v>0</v>
      </c>
      <c r="P393" s="7">
        <f t="shared" ca="1" si="263"/>
        <v>0</v>
      </c>
      <c r="Q393" s="7">
        <f t="shared" ca="1" si="264"/>
        <v>0</v>
      </c>
      <c r="R393" s="30"/>
      <c r="S393" s="30"/>
      <c r="T393" s="30">
        <f t="shared" ca="1" si="265"/>
        <v>0</v>
      </c>
      <c r="U393" s="32">
        <f t="shared" ca="1" si="266"/>
        <v>0</v>
      </c>
      <c r="V393" s="32">
        <f t="shared" ca="1" si="267"/>
        <v>0</v>
      </c>
      <c r="W393" s="32">
        <f t="shared" ca="1" si="268"/>
        <v>0</v>
      </c>
      <c r="X393" s="32">
        <f t="shared" ca="1" si="269"/>
        <v>0</v>
      </c>
      <c r="Y393" s="7">
        <f t="shared" ca="1" si="270"/>
        <v>0</v>
      </c>
      <c r="Z393" s="7">
        <f t="shared" ca="1" si="271"/>
        <v>0</v>
      </c>
      <c r="AA393" s="133">
        <f t="shared" ca="1" si="272"/>
        <v>0</v>
      </c>
      <c r="AB393" s="52">
        <f t="shared" ca="1" si="273"/>
        <v>0</v>
      </c>
      <c r="AC393" s="53">
        <f t="shared" ca="1" si="274"/>
        <v>0</v>
      </c>
      <c r="AD393" s="52">
        <f t="shared" ref="AD393:AD407" ca="1" si="281">AA392*AB393</f>
        <v>0</v>
      </c>
      <c r="AE393" s="54">
        <f t="shared" ref="AE393:AE407" ca="1" si="282">AA392*AC393*(1-AB393)</f>
        <v>0</v>
      </c>
      <c r="AF393" s="7">
        <f t="shared" ca="1" si="275"/>
        <v>0</v>
      </c>
      <c r="AG393" s="7">
        <f t="shared" ca="1" si="276"/>
        <v>0</v>
      </c>
      <c r="AH393" s="48"/>
      <c r="AI393" s="30"/>
      <c r="AJ393" s="7">
        <f t="shared" ref="AJ393:AJ407" ca="1" si="283">T393*AA393</f>
        <v>0</v>
      </c>
      <c r="AK393" s="7">
        <f t="shared" ca="1" si="253"/>
        <v>0</v>
      </c>
      <c r="AL393" s="32">
        <f t="shared" ca="1" si="254"/>
        <v>0</v>
      </c>
      <c r="AM393" s="158">
        <f t="shared" ca="1" si="277"/>
        <v>0</v>
      </c>
      <c r="AN393" s="7">
        <f t="shared" ref="AN393:AN407" ca="1" si="284">SUM(AK393:AM393)</f>
        <v>0</v>
      </c>
      <c r="AO393" s="7">
        <f t="shared" ca="1" si="255"/>
        <v>0</v>
      </c>
      <c r="AP393" s="7">
        <f t="shared" ca="1" si="256"/>
        <v>0</v>
      </c>
      <c r="AQ393" s="7">
        <f t="shared" ref="AQ393:AQ407" ca="1" si="285">SUM(AO393:AP393)</f>
        <v>0</v>
      </c>
      <c r="AR393" s="143">
        <f t="shared" ca="1" si="278"/>
        <v>0</v>
      </c>
      <c r="AS393" s="167">
        <f t="shared" ref="AS393:AS407" ca="1" si="286">AF393+AR393-SUM(AG393:AJ393,AN393,AQ393)</f>
        <v>0</v>
      </c>
    </row>
    <row r="394" spans="1:45">
      <c r="A394" s="35">
        <f t="shared" si="279"/>
        <v>387</v>
      </c>
      <c r="B394" s="25">
        <f t="shared" si="280"/>
        <v>56704</v>
      </c>
      <c r="C394" s="34">
        <f t="shared" ca="1" si="247"/>
        <v>22</v>
      </c>
      <c r="D394" s="26">
        <f t="shared" ca="1" si="246"/>
        <v>72</v>
      </c>
      <c r="E394" s="35">
        <f t="shared" ca="1" si="248"/>
        <v>264</v>
      </c>
      <c r="F394" s="25">
        <f t="shared" ca="1" si="257"/>
        <v>48700</v>
      </c>
      <c r="G394" s="25">
        <f t="shared" ca="1" si="258"/>
        <v>48700</v>
      </c>
      <c r="H394" s="41">
        <f t="shared" ca="1" si="259"/>
        <v>0</v>
      </c>
      <c r="I394" s="41">
        <f t="shared" ca="1" si="260"/>
        <v>0</v>
      </c>
      <c r="J394" s="41">
        <f t="shared" ca="1" si="261"/>
        <v>0</v>
      </c>
      <c r="K394" s="41">
        <f t="shared" ca="1" si="262"/>
        <v>0</v>
      </c>
      <c r="L394" s="169">
        <f t="shared" si="249"/>
        <v>4.8234179473470533</v>
      </c>
      <c r="M394" s="101">
        <f t="shared" si="250"/>
        <v>2055</v>
      </c>
      <c r="N394" s="29">
        <f t="shared" ca="1" si="251"/>
        <v>0</v>
      </c>
      <c r="O394" s="109">
        <f t="shared" ca="1" si="252"/>
        <v>0</v>
      </c>
      <c r="P394" s="7">
        <f t="shared" ca="1" si="263"/>
        <v>0</v>
      </c>
      <c r="Q394" s="7">
        <f t="shared" ca="1" si="264"/>
        <v>0</v>
      </c>
      <c r="R394" s="30"/>
      <c r="S394" s="30"/>
      <c r="T394" s="30">
        <f t="shared" ca="1" si="265"/>
        <v>0</v>
      </c>
      <c r="U394" s="32">
        <f t="shared" ca="1" si="266"/>
        <v>0</v>
      </c>
      <c r="V394" s="32">
        <f t="shared" ca="1" si="267"/>
        <v>0</v>
      </c>
      <c r="W394" s="32">
        <f t="shared" ca="1" si="268"/>
        <v>0</v>
      </c>
      <c r="X394" s="32">
        <f t="shared" ca="1" si="269"/>
        <v>0</v>
      </c>
      <c r="Y394" s="7">
        <f t="shared" ca="1" si="270"/>
        <v>0</v>
      </c>
      <c r="Z394" s="7">
        <f t="shared" ca="1" si="271"/>
        <v>0</v>
      </c>
      <c r="AA394" s="133">
        <f t="shared" ca="1" si="272"/>
        <v>0</v>
      </c>
      <c r="AB394" s="52">
        <f t="shared" ca="1" si="273"/>
        <v>0</v>
      </c>
      <c r="AC394" s="53">
        <f t="shared" ca="1" si="274"/>
        <v>0</v>
      </c>
      <c r="AD394" s="52">
        <f t="shared" ca="1" si="281"/>
        <v>0</v>
      </c>
      <c r="AE394" s="54">
        <f t="shared" ca="1" si="282"/>
        <v>0</v>
      </c>
      <c r="AF394" s="7">
        <f t="shared" ca="1" si="275"/>
        <v>0</v>
      </c>
      <c r="AG394" s="7">
        <f t="shared" ca="1" si="276"/>
        <v>0</v>
      </c>
      <c r="AH394" s="48"/>
      <c r="AI394" s="30"/>
      <c r="AJ394" s="7">
        <f t="shared" ca="1" si="283"/>
        <v>0</v>
      </c>
      <c r="AK394" s="7">
        <f t="shared" ca="1" si="253"/>
        <v>0</v>
      </c>
      <c r="AL394" s="32">
        <f t="shared" ca="1" si="254"/>
        <v>0</v>
      </c>
      <c r="AM394" s="158">
        <f t="shared" ca="1" si="277"/>
        <v>0</v>
      </c>
      <c r="AN394" s="7">
        <f t="shared" ca="1" si="284"/>
        <v>0</v>
      </c>
      <c r="AO394" s="7">
        <f t="shared" ca="1" si="255"/>
        <v>0</v>
      </c>
      <c r="AP394" s="7">
        <f t="shared" ca="1" si="256"/>
        <v>0</v>
      </c>
      <c r="AQ394" s="7">
        <f t="shared" ca="1" si="285"/>
        <v>0</v>
      </c>
      <c r="AR394" s="143">
        <f t="shared" ca="1" si="278"/>
        <v>0</v>
      </c>
      <c r="AS394" s="167">
        <f t="shared" ca="1" si="286"/>
        <v>0</v>
      </c>
    </row>
    <row r="395" spans="1:45">
      <c r="A395" s="35">
        <f t="shared" si="279"/>
        <v>388</v>
      </c>
      <c r="B395" s="25">
        <f t="shared" si="280"/>
        <v>56734</v>
      </c>
      <c r="C395" s="34">
        <f t="shared" ca="1" si="247"/>
        <v>22</v>
      </c>
      <c r="D395" s="26">
        <f t="shared" ca="1" si="246"/>
        <v>72</v>
      </c>
      <c r="E395" s="35">
        <f t="shared" ca="1" si="248"/>
        <v>264</v>
      </c>
      <c r="F395" s="25">
        <f t="shared" ca="1" si="257"/>
        <v>48700</v>
      </c>
      <c r="G395" s="25">
        <f t="shared" ca="1" si="258"/>
        <v>48700</v>
      </c>
      <c r="H395" s="41">
        <f t="shared" ca="1" si="259"/>
        <v>0</v>
      </c>
      <c r="I395" s="41">
        <f t="shared" ca="1" si="260"/>
        <v>0</v>
      </c>
      <c r="J395" s="41">
        <f t="shared" ca="1" si="261"/>
        <v>0</v>
      </c>
      <c r="K395" s="41">
        <f t="shared" ca="1" si="262"/>
        <v>0</v>
      </c>
      <c r="L395" s="169">
        <f t="shared" si="249"/>
        <v>4.8430691491248163</v>
      </c>
      <c r="M395" s="101">
        <f t="shared" si="250"/>
        <v>2056</v>
      </c>
      <c r="N395" s="29">
        <f t="shared" ca="1" si="251"/>
        <v>0</v>
      </c>
      <c r="O395" s="109">
        <f t="shared" ca="1" si="252"/>
        <v>0</v>
      </c>
      <c r="P395" s="7">
        <f t="shared" ca="1" si="263"/>
        <v>0</v>
      </c>
      <c r="Q395" s="7">
        <f t="shared" ca="1" si="264"/>
        <v>0</v>
      </c>
      <c r="R395" s="30"/>
      <c r="S395" s="30"/>
      <c r="T395" s="30">
        <f t="shared" ca="1" si="265"/>
        <v>0</v>
      </c>
      <c r="U395" s="32">
        <f t="shared" ca="1" si="266"/>
        <v>0</v>
      </c>
      <c r="V395" s="32">
        <f t="shared" ca="1" si="267"/>
        <v>0</v>
      </c>
      <c r="W395" s="32">
        <f t="shared" ca="1" si="268"/>
        <v>0</v>
      </c>
      <c r="X395" s="32">
        <f t="shared" ca="1" si="269"/>
        <v>0</v>
      </c>
      <c r="Y395" s="7">
        <f t="shared" ca="1" si="270"/>
        <v>0</v>
      </c>
      <c r="Z395" s="7">
        <f t="shared" ca="1" si="271"/>
        <v>0</v>
      </c>
      <c r="AA395" s="133">
        <f t="shared" ca="1" si="272"/>
        <v>0</v>
      </c>
      <c r="AB395" s="52">
        <f t="shared" ca="1" si="273"/>
        <v>0</v>
      </c>
      <c r="AC395" s="53">
        <f t="shared" ca="1" si="274"/>
        <v>0</v>
      </c>
      <c r="AD395" s="52">
        <f t="shared" ca="1" si="281"/>
        <v>0</v>
      </c>
      <c r="AE395" s="54">
        <f t="shared" ca="1" si="282"/>
        <v>0</v>
      </c>
      <c r="AF395" s="7">
        <f t="shared" ca="1" si="275"/>
        <v>0</v>
      </c>
      <c r="AG395" s="7">
        <f t="shared" ca="1" si="276"/>
        <v>0</v>
      </c>
      <c r="AH395" s="48"/>
      <c r="AI395" s="30"/>
      <c r="AJ395" s="7">
        <f t="shared" ca="1" si="283"/>
        <v>0</v>
      </c>
      <c r="AK395" s="7">
        <f t="shared" ca="1" si="253"/>
        <v>0</v>
      </c>
      <c r="AL395" s="32">
        <f t="shared" ca="1" si="254"/>
        <v>0</v>
      </c>
      <c r="AM395" s="158">
        <f t="shared" ca="1" si="277"/>
        <v>0</v>
      </c>
      <c r="AN395" s="7">
        <f t="shared" ca="1" si="284"/>
        <v>0</v>
      </c>
      <c r="AO395" s="7">
        <f t="shared" ca="1" si="255"/>
        <v>0</v>
      </c>
      <c r="AP395" s="7">
        <f t="shared" ca="1" si="256"/>
        <v>0</v>
      </c>
      <c r="AQ395" s="7">
        <f t="shared" ca="1" si="285"/>
        <v>0</v>
      </c>
      <c r="AR395" s="143">
        <f t="shared" ca="1" si="278"/>
        <v>0</v>
      </c>
      <c r="AS395" s="167">
        <f t="shared" ca="1" si="286"/>
        <v>0</v>
      </c>
    </row>
    <row r="396" spans="1:45">
      <c r="A396" s="35">
        <f t="shared" si="279"/>
        <v>389</v>
      </c>
      <c r="B396" s="25">
        <f t="shared" si="280"/>
        <v>56765</v>
      </c>
      <c r="C396" s="34">
        <f t="shared" ca="1" si="247"/>
        <v>22</v>
      </c>
      <c r="D396" s="26">
        <f t="shared" ca="1" si="246"/>
        <v>72</v>
      </c>
      <c r="E396" s="35">
        <f t="shared" ca="1" si="248"/>
        <v>264</v>
      </c>
      <c r="F396" s="25">
        <f t="shared" ca="1" si="257"/>
        <v>48700</v>
      </c>
      <c r="G396" s="25">
        <f t="shared" ca="1" si="258"/>
        <v>48700</v>
      </c>
      <c r="H396" s="41">
        <f t="shared" ca="1" si="259"/>
        <v>0</v>
      </c>
      <c r="I396" s="41">
        <f t="shared" ca="1" si="260"/>
        <v>0</v>
      </c>
      <c r="J396" s="41">
        <f t="shared" ca="1" si="261"/>
        <v>0</v>
      </c>
      <c r="K396" s="41">
        <f t="shared" ca="1" si="262"/>
        <v>0</v>
      </c>
      <c r="L396" s="169">
        <f t="shared" si="249"/>
        <v>4.8628004123311195</v>
      </c>
      <c r="M396" s="101">
        <f t="shared" si="250"/>
        <v>2056</v>
      </c>
      <c r="N396" s="29">
        <f t="shared" ca="1" si="251"/>
        <v>0</v>
      </c>
      <c r="O396" s="109">
        <f t="shared" ca="1" si="252"/>
        <v>0</v>
      </c>
      <c r="P396" s="7">
        <f t="shared" ca="1" si="263"/>
        <v>0</v>
      </c>
      <c r="Q396" s="7">
        <f t="shared" ca="1" si="264"/>
        <v>0</v>
      </c>
      <c r="R396" s="30"/>
      <c r="S396" s="30"/>
      <c r="T396" s="30">
        <f t="shared" ca="1" si="265"/>
        <v>0</v>
      </c>
      <c r="U396" s="32">
        <f t="shared" ca="1" si="266"/>
        <v>0</v>
      </c>
      <c r="V396" s="32">
        <f t="shared" ca="1" si="267"/>
        <v>0</v>
      </c>
      <c r="W396" s="32">
        <f t="shared" ca="1" si="268"/>
        <v>0</v>
      </c>
      <c r="X396" s="32">
        <f t="shared" ca="1" si="269"/>
        <v>0</v>
      </c>
      <c r="Y396" s="7">
        <f t="shared" ca="1" si="270"/>
        <v>0</v>
      </c>
      <c r="Z396" s="7">
        <f t="shared" ca="1" si="271"/>
        <v>0</v>
      </c>
      <c r="AA396" s="133">
        <f t="shared" ca="1" si="272"/>
        <v>0</v>
      </c>
      <c r="AB396" s="52">
        <f t="shared" ca="1" si="273"/>
        <v>0</v>
      </c>
      <c r="AC396" s="53">
        <f t="shared" ca="1" si="274"/>
        <v>0</v>
      </c>
      <c r="AD396" s="52">
        <f t="shared" ca="1" si="281"/>
        <v>0</v>
      </c>
      <c r="AE396" s="54">
        <f t="shared" ca="1" si="282"/>
        <v>0</v>
      </c>
      <c r="AF396" s="7">
        <f t="shared" ca="1" si="275"/>
        <v>0</v>
      </c>
      <c r="AG396" s="7">
        <f t="shared" ca="1" si="276"/>
        <v>0</v>
      </c>
      <c r="AH396" s="48"/>
      <c r="AI396" s="30"/>
      <c r="AJ396" s="7">
        <f t="shared" ca="1" si="283"/>
        <v>0</v>
      </c>
      <c r="AK396" s="7">
        <f t="shared" ca="1" si="253"/>
        <v>0</v>
      </c>
      <c r="AL396" s="32">
        <f t="shared" ca="1" si="254"/>
        <v>0</v>
      </c>
      <c r="AM396" s="158">
        <f t="shared" ca="1" si="277"/>
        <v>0</v>
      </c>
      <c r="AN396" s="7">
        <f t="shared" ca="1" si="284"/>
        <v>0</v>
      </c>
      <c r="AO396" s="7">
        <f t="shared" ca="1" si="255"/>
        <v>0</v>
      </c>
      <c r="AP396" s="7">
        <f t="shared" ca="1" si="256"/>
        <v>0</v>
      </c>
      <c r="AQ396" s="7">
        <f t="shared" ca="1" si="285"/>
        <v>0</v>
      </c>
      <c r="AR396" s="143">
        <f t="shared" ca="1" si="278"/>
        <v>0</v>
      </c>
      <c r="AS396" s="167">
        <f t="shared" ca="1" si="286"/>
        <v>0</v>
      </c>
    </row>
    <row r="397" spans="1:45">
      <c r="A397" s="35">
        <f t="shared" si="279"/>
        <v>390</v>
      </c>
      <c r="B397" s="25">
        <f t="shared" si="280"/>
        <v>56795</v>
      </c>
      <c r="C397" s="34">
        <f t="shared" ca="1" si="247"/>
        <v>22</v>
      </c>
      <c r="D397" s="26">
        <f t="shared" ca="1" si="246"/>
        <v>72</v>
      </c>
      <c r="E397" s="35">
        <f t="shared" ca="1" si="248"/>
        <v>264</v>
      </c>
      <c r="F397" s="25">
        <f t="shared" ca="1" si="257"/>
        <v>48700</v>
      </c>
      <c r="G397" s="25">
        <f t="shared" ca="1" si="258"/>
        <v>48700</v>
      </c>
      <c r="H397" s="41">
        <f t="shared" ca="1" si="259"/>
        <v>0</v>
      </c>
      <c r="I397" s="41">
        <f t="shared" ca="1" si="260"/>
        <v>0</v>
      </c>
      <c r="J397" s="41">
        <f t="shared" ca="1" si="261"/>
        <v>0</v>
      </c>
      <c r="K397" s="41">
        <f t="shared" ca="1" si="262"/>
        <v>0</v>
      </c>
      <c r="L397" s="169">
        <f t="shared" si="249"/>
        <v>4.8826120631461327</v>
      </c>
      <c r="M397" s="101">
        <f t="shared" si="250"/>
        <v>2056</v>
      </c>
      <c r="N397" s="29">
        <f t="shared" ca="1" si="251"/>
        <v>0</v>
      </c>
      <c r="O397" s="109">
        <f t="shared" ca="1" si="252"/>
        <v>0</v>
      </c>
      <c r="P397" s="7">
        <f t="shared" ca="1" si="263"/>
        <v>0</v>
      </c>
      <c r="Q397" s="7">
        <f t="shared" ca="1" si="264"/>
        <v>0</v>
      </c>
      <c r="R397" s="30"/>
      <c r="S397" s="30"/>
      <c r="T397" s="30">
        <f t="shared" ca="1" si="265"/>
        <v>0</v>
      </c>
      <c r="U397" s="32">
        <f t="shared" ca="1" si="266"/>
        <v>0</v>
      </c>
      <c r="V397" s="32">
        <f t="shared" ca="1" si="267"/>
        <v>0</v>
      </c>
      <c r="W397" s="32">
        <f t="shared" ca="1" si="268"/>
        <v>0</v>
      </c>
      <c r="X397" s="32">
        <f t="shared" ca="1" si="269"/>
        <v>0</v>
      </c>
      <c r="Y397" s="7">
        <f t="shared" ca="1" si="270"/>
        <v>0</v>
      </c>
      <c r="Z397" s="7">
        <f t="shared" ca="1" si="271"/>
        <v>0</v>
      </c>
      <c r="AA397" s="133">
        <f t="shared" ca="1" si="272"/>
        <v>0</v>
      </c>
      <c r="AB397" s="52">
        <f t="shared" ca="1" si="273"/>
        <v>0</v>
      </c>
      <c r="AC397" s="53">
        <f t="shared" ca="1" si="274"/>
        <v>0</v>
      </c>
      <c r="AD397" s="52">
        <f t="shared" ca="1" si="281"/>
        <v>0</v>
      </c>
      <c r="AE397" s="54">
        <f t="shared" ca="1" si="282"/>
        <v>0</v>
      </c>
      <c r="AF397" s="7">
        <f t="shared" ca="1" si="275"/>
        <v>0</v>
      </c>
      <c r="AG397" s="7">
        <f t="shared" ca="1" si="276"/>
        <v>0</v>
      </c>
      <c r="AH397" s="48"/>
      <c r="AI397" s="30"/>
      <c r="AJ397" s="7">
        <f t="shared" ca="1" si="283"/>
        <v>0</v>
      </c>
      <c r="AK397" s="7">
        <f t="shared" ca="1" si="253"/>
        <v>0</v>
      </c>
      <c r="AL397" s="32">
        <f t="shared" ca="1" si="254"/>
        <v>0</v>
      </c>
      <c r="AM397" s="158">
        <f t="shared" ca="1" si="277"/>
        <v>0</v>
      </c>
      <c r="AN397" s="7">
        <f t="shared" ca="1" si="284"/>
        <v>0</v>
      </c>
      <c r="AO397" s="7">
        <f t="shared" ca="1" si="255"/>
        <v>0</v>
      </c>
      <c r="AP397" s="7">
        <f t="shared" ca="1" si="256"/>
        <v>0</v>
      </c>
      <c r="AQ397" s="7">
        <f t="shared" ca="1" si="285"/>
        <v>0</v>
      </c>
      <c r="AR397" s="143">
        <f t="shared" ca="1" si="278"/>
        <v>0</v>
      </c>
      <c r="AS397" s="167">
        <f t="shared" ca="1" si="286"/>
        <v>0</v>
      </c>
    </row>
    <row r="398" spans="1:45">
      <c r="A398" s="35">
        <f t="shared" si="279"/>
        <v>391</v>
      </c>
      <c r="B398" s="25">
        <f t="shared" si="280"/>
        <v>56826</v>
      </c>
      <c r="C398" s="34">
        <f t="shared" ca="1" si="247"/>
        <v>22</v>
      </c>
      <c r="D398" s="26">
        <f t="shared" ca="1" si="246"/>
        <v>72</v>
      </c>
      <c r="E398" s="35">
        <f t="shared" ca="1" si="248"/>
        <v>264</v>
      </c>
      <c r="F398" s="25">
        <f t="shared" ca="1" si="257"/>
        <v>48700</v>
      </c>
      <c r="G398" s="25">
        <f t="shared" ca="1" si="258"/>
        <v>48700</v>
      </c>
      <c r="H398" s="41">
        <f t="shared" ca="1" si="259"/>
        <v>0</v>
      </c>
      <c r="I398" s="41">
        <f t="shared" ca="1" si="260"/>
        <v>0</v>
      </c>
      <c r="J398" s="41">
        <f t="shared" ca="1" si="261"/>
        <v>0</v>
      </c>
      <c r="K398" s="41">
        <f t="shared" ca="1" si="262"/>
        <v>0</v>
      </c>
      <c r="L398" s="169">
        <f t="shared" si="249"/>
        <v>4.9025044290789248</v>
      </c>
      <c r="M398" s="101">
        <f t="shared" si="250"/>
        <v>2056</v>
      </c>
      <c r="N398" s="29">
        <f t="shared" ca="1" si="251"/>
        <v>0</v>
      </c>
      <c r="O398" s="109">
        <f t="shared" ca="1" si="252"/>
        <v>0</v>
      </c>
      <c r="P398" s="7">
        <f t="shared" ca="1" si="263"/>
        <v>0</v>
      </c>
      <c r="Q398" s="7">
        <f t="shared" ca="1" si="264"/>
        <v>0</v>
      </c>
      <c r="R398" s="30"/>
      <c r="S398" s="30"/>
      <c r="T398" s="30">
        <f t="shared" ca="1" si="265"/>
        <v>0</v>
      </c>
      <c r="U398" s="32">
        <f t="shared" ca="1" si="266"/>
        <v>0</v>
      </c>
      <c r="V398" s="32">
        <f t="shared" ca="1" si="267"/>
        <v>0</v>
      </c>
      <c r="W398" s="32">
        <f t="shared" ca="1" si="268"/>
        <v>0</v>
      </c>
      <c r="X398" s="32">
        <f t="shared" ca="1" si="269"/>
        <v>0</v>
      </c>
      <c r="Y398" s="7">
        <f t="shared" ca="1" si="270"/>
        <v>0</v>
      </c>
      <c r="Z398" s="7">
        <f t="shared" ca="1" si="271"/>
        <v>0</v>
      </c>
      <c r="AA398" s="133">
        <f t="shared" ca="1" si="272"/>
        <v>0</v>
      </c>
      <c r="AB398" s="52">
        <f t="shared" ca="1" si="273"/>
        <v>0</v>
      </c>
      <c r="AC398" s="53">
        <f t="shared" ca="1" si="274"/>
        <v>0</v>
      </c>
      <c r="AD398" s="52">
        <f t="shared" ca="1" si="281"/>
        <v>0</v>
      </c>
      <c r="AE398" s="54">
        <f t="shared" ca="1" si="282"/>
        <v>0</v>
      </c>
      <c r="AF398" s="7">
        <f t="shared" ca="1" si="275"/>
        <v>0</v>
      </c>
      <c r="AG398" s="7">
        <f t="shared" ca="1" si="276"/>
        <v>0</v>
      </c>
      <c r="AH398" s="48"/>
      <c r="AI398" s="30"/>
      <c r="AJ398" s="7">
        <f t="shared" ca="1" si="283"/>
        <v>0</v>
      </c>
      <c r="AK398" s="7">
        <f t="shared" ca="1" si="253"/>
        <v>0</v>
      </c>
      <c r="AL398" s="32">
        <f t="shared" ca="1" si="254"/>
        <v>0</v>
      </c>
      <c r="AM398" s="158">
        <f t="shared" ca="1" si="277"/>
        <v>0</v>
      </c>
      <c r="AN398" s="7">
        <f t="shared" ca="1" si="284"/>
        <v>0</v>
      </c>
      <c r="AO398" s="7">
        <f t="shared" ca="1" si="255"/>
        <v>0</v>
      </c>
      <c r="AP398" s="7">
        <f t="shared" ca="1" si="256"/>
        <v>0</v>
      </c>
      <c r="AQ398" s="7">
        <f t="shared" ca="1" si="285"/>
        <v>0</v>
      </c>
      <c r="AR398" s="143">
        <f t="shared" ca="1" si="278"/>
        <v>0</v>
      </c>
      <c r="AS398" s="167">
        <f t="shared" ca="1" si="286"/>
        <v>0</v>
      </c>
    </row>
    <row r="399" spans="1:45">
      <c r="A399" s="35">
        <f t="shared" si="279"/>
        <v>392</v>
      </c>
      <c r="B399" s="25">
        <f t="shared" si="280"/>
        <v>56857</v>
      </c>
      <c r="C399" s="34">
        <f t="shared" ca="1" si="247"/>
        <v>22</v>
      </c>
      <c r="D399" s="26">
        <f t="shared" ca="1" si="246"/>
        <v>72</v>
      </c>
      <c r="E399" s="35">
        <f t="shared" ca="1" si="248"/>
        <v>264</v>
      </c>
      <c r="F399" s="25">
        <f t="shared" ca="1" si="257"/>
        <v>48700</v>
      </c>
      <c r="G399" s="25">
        <f t="shared" ca="1" si="258"/>
        <v>48700</v>
      </c>
      <c r="H399" s="41">
        <f t="shared" ca="1" si="259"/>
        <v>0</v>
      </c>
      <c r="I399" s="41">
        <f t="shared" ca="1" si="260"/>
        <v>0</v>
      </c>
      <c r="J399" s="41">
        <f t="shared" ca="1" si="261"/>
        <v>0</v>
      </c>
      <c r="K399" s="41">
        <f t="shared" ca="1" si="262"/>
        <v>0</v>
      </c>
      <c r="L399" s="169">
        <f t="shared" si="249"/>
        <v>4.9224778389728767</v>
      </c>
      <c r="M399" s="101">
        <f t="shared" si="250"/>
        <v>2056</v>
      </c>
      <c r="N399" s="29">
        <f t="shared" ca="1" si="251"/>
        <v>0</v>
      </c>
      <c r="O399" s="109">
        <f t="shared" ca="1" si="252"/>
        <v>0</v>
      </c>
      <c r="P399" s="7">
        <f t="shared" ca="1" si="263"/>
        <v>0</v>
      </c>
      <c r="Q399" s="7">
        <f t="shared" ca="1" si="264"/>
        <v>0</v>
      </c>
      <c r="R399" s="30"/>
      <c r="S399" s="30"/>
      <c r="T399" s="30">
        <f t="shared" ca="1" si="265"/>
        <v>0</v>
      </c>
      <c r="U399" s="32">
        <f t="shared" ca="1" si="266"/>
        <v>0</v>
      </c>
      <c r="V399" s="32">
        <f t="shared" ca="1" si="267"/>
        <v>0</v>
      </c>
      <c r="W399" s="32">
        <f t="shared" ca="1" si="268"/>
        <v>0</v>
      </c>
      <c r="X399" s="32">
        <f t="shared" ca="1" si="269"/>
        <v>0</v>
      </c>
      <c r="Y399" s="7">
        <f t="shared" ca="1" si="270"/>
        <v>0</v>
      </c>
      <c r="Z399" s="7">
        <f t="shared" ca="1" si="271"/>
        <v>0</v>
      </c>
      <c r="AA399" s="133">
        <f t="shared" ca="1" si="272"/>
        <v>0</v>
      </c>
      <c r="AB399" s="52">
        <f t="shared" ca="1" si="273"/>
        <v>0</v>
      </c>
      <c r="AC399" s="53">
        <f t="shared" ca="1" si="274"/>
        <v>0</v>
      </c>
      <c r="AD399" s="52">
        <f t="shared" ca="1" si="281"/>
        <v>0</v>
      </c>
      <c r="AE399" s="54">
        <f t="shared" ca="1" si="282"/>
        <v>0</v>
      </c>
      <c r="AF399" s="7">
        <f t="shared" ca="1" si="275"/>
        <v>0</v>
      </c>
      <c r="AG399" s="7">
        <f t="shared" ca="1" si="276"/>
        <v>0</v>
      </c>
      <c r="AH399" s="48"/>
      <c r="AI399" s="30"/>
      <c r="AJ399" s="7">
        <f t="shared" ca="1" si="283"/>
        <v>0</v>
      </c>
      <c r="AK399" s="7">
        <f t="shared" ca="1" si="253"/>
        <v>0</v>
      </c>
      <c r="AL399" s="32">
        <f t="shared" ca="1" si="254"/>
        <v>0</v>
      </c>
      <c r="AM399" s="158">
        <f t="shared" ca="1" si="277"/>
        <v>0</v>
      </c>
      <c r="AN399" s="7">
        <f t="shared" ca="1" si="284"/>
        <v>0</v>
      </c>
      <c r="AO399" s="7">
        <f t="shared" ca="1" si="255"/>
        <v>0</v>
      </c>
      <c r="AP399" s="7">
        <f t="shared" ca="1" si="256"/>
        <v>0</v>
      </c>
      <c r="AQ399" s="7">
        <f t="shared" ca="1" si="285"/>
        <v>0</v>
      </c>
      <c r="AR399" s="143">
        <f t="shared" ca="1" si="278"/>
        <v>0</v>
      </c>
      <c r="AS399" s="167">
        <f t="shared" ca="1" si="286"/>
        <v>0</v>
      </c>
    </row>
    <row r="400" spans="1:45">
      <c r="A400" s="35">
        <f t="shared" si="279"/>
        <v>393</v>
      </c>
      <c r="B400" s="25">
        <f t="shared" si="280"/>
        <v>56887</v>
      </c>
      <c r="C400" s="34">
        <f t="shared" ca="1" si="247"/>
        <v>22</v>
      </c>
      <c r="D400" s="26">
        <f t="shared" ca="1" si="246"/>
        <v>72</v>
      </c>
      <c r="E400" s="35">
        <f t="shared" ca="1" si="248"/>
        <v>264</v>
      </c>
      <c r="F400" s="25">
        <f t="shared" ca="1" si="257"/>
        <v>48700</v>
      </c>
      <c r="G400" s="25">
        <f t="shared" ca="1" si="258"/>
        <v>48700</v>
      </c>
      <c r="H400" s="41">
        <f t="shared" ca="1" si="259"/>
        <v>0</v>
      </c>
      <c r="I400" s="41">
        <f t="shared" ca="1" si="260"/>
        <v>0</v>
      </c>
      <c r="J400" s="41">
        <f t="shared" ca="1" si="261"/>
        <v>0</v>
      </c>
      <c r="K400" s="41">
        <f t="shared" ca="1" si="262"/>
        <v>0</v>
      </c>
      <c r="L400" s="169">
        <f t="shared" si="249"/>
        <v>4.9425326230111182</v>
      </c>
      <c r="M400" s="101">
        <f t="shared" si="250"/>
        <v>2056</v>
      </c>
      <c r="N400" s="29">
        <f t="shared" ca="1" si="251"/>
        <v>0</v>
      </c>
      <c r="O400" s="109">
        <f t="shared" ca="1" si="252"/>
        <v>0</v>
      </c>
      <c r="P400" s="7">
        <f t="shared" ca="1" si="263"/>
        <v>0</v>
      </c>
      <c r="Q400" s="7">
        <f t="shared" ca="1" si="264"/>
        <v>0</v>
      </c>
      <c r="R400" s="30"/>
      <c r="S400" s="30"/>
      <c r="T400" s="30">
        <f t="shared" ca="1" si="265"/>
        <v>0</v>
      </c>
      <c r="U400" s="32">
        <f t="shared" ca="1" si="266"/>
        <v>0</v>
      </c>
      <c r="V400" s="32">
        <f t="shared" ca="1" si="267"/>
        <v>0</v>
      </c>
      <c r="W400" s="32">
        <f t="shared" ca="1" si="268"/>
        <v>0</v>
      </c>
      <c r="X400" s="32">
        <f t="shared" ca="1" si="269"/>
        <v>0</v>
      </c>
      <c r="Y400" s="7">
        <f t="shared" ca="1" si="270"/>
        <v>0</v>
      </c>
      <c r="Z400" s="7">
        <f t="shared" ca="1" si="271"/>
        <v>0</v>
      </c>
      <c r="AA400" s="133">
        <f t="shared" ca="1" si="272"/>
        <v>0</v>
      </c>
      <c r="AB400" s="52">
        <f t="shared" ca="1" si="273"/>
        <v>0</v>
      </c>
      <c r="AC400" s="53">
        <f t="shared" ca="1" si="274"/>
        <v>0</v>
      </c>
      <c r="AD400" s="52">
        <f t="shared" ca="1" si="281"/>
        <v>0</v>
      </c>
      <c r="AE400" s="54">
        <f t="shared" ca="1" si="282"/>
        <v>0</v>
      </c>
      <c r="AF400" s="7">
        <f t="shared" ca="1" si="275"/>
        <v>0</v>
      </c>
      <c r="AG400" s="7">
        <f t="shared" ca="1" si="276"/>
        <v>0</v>
      </c>
      <c r="AH400" s="48"/>
      <c r="AI400" s="30"/>
      <c r="AJ400" s="7">
        <f t="shared" ca="1" si="283"/>
        <v>0</v>
      </c>
      <c r="AK400" s="7">
        <f t="shared" ca="1" si="253"/>
        <v>0</v>
      </c>
      <c r="AL400" s="32">
        <f t="shared" ca="1" si="254"/>
        <v>0</v>
      </c>
      <c r="AM400" s="158">
        <f t="shared" ca="1" si="277"/>
        <v>0</v>
      </c>
      <c r="AN400" s="7">
        <f t="shared" ca="1" si="284"/>
        <v>0</v>
      </c>
      <c r="AO400" s="7">
        <f t="shared" ca="1" si="255"/>
        <v>0</v>
      </c>
      <c r="AP400" s="7">
        <f t="shared" ca="1" si="256"/>
        <v>0</v>
      </c>
      <c r="AQ400" s="7">
        <f t="shared" ca="1" si="285"/>
        <v>0</v>
      </c>
      <c r="AR400" s="143">
        <f t="shared" ca="1" si="278"/>
        <v>0</v>
      </c>
      <c r="AS400" s="167">
        <f t="shared" ca="1" si="286"/>
        <v>0</v>
      </c>
    </row>
    <row r="401" spans="1:45">
      <c r="A401" s="35">
        <f t="shared" si="279"/>
        <v>394</v>
      </c>
      <c r="B401" s="25">
        <f t="shared" si="280"/>
        <v>56918</v>
      </c>
      <c r="C401" s="34">
        <f t="shared" ca="1" si="247"/>
        <v>22</v>
      </c>
      <c r="D401" s="26">
        <f t="shared" ca="1" si="246"/>
        <v>72</v>
      </c>
      <c r="E401" s="35">
        <f t="shared" ca="1" si="248"/>
        <v>264</v>
      </c>
      <c r="F401" s="25">
        <f t="shared" ca="1" si="257"/>
        <v>48700</v>
      </c>
      <c r="G401" s="25">
        <f t="shared" ca="1" si="258"/>
        <v>48700</v>
      </c>
      <c r="H401" s="41">
        <f t="shared" ca="1" si="259"/>
        <v>0</v>
      </c>
      <c r="I401" s="41">
        <f t="shared" ca="1" si="260"/>
        <v>0</v>
      </c>
      <c r="J401" s="41">
        <f t="shared" ca="1" si="261"/>
        <v>0</v>
      </c>
      <c r="K401" s="41">
        <f t="shared" ca="1" si="262"/>
        <v>0</v>
      </c>
      <c r="L401" s="169">
        <f t="shared" si="249"/>
        <v>4.9626691127219855</v>
      </c>
      <c r="M401" s="101">
        <f t="shared" si="250"/>
        <v>2056</v>
      </c>
      <c r="N401" s="29">
        <f t="shared" ca="1" si="251"/>
        <v>0</v>
      </c>
      <c r="O401" s="109">
        <f t="shared" ca="1" si="252"/>
        <v>0</v>
      </c>
      <c r="P401" s="7">
        <f t="shared" ca="1" si="263"/>
        <v>0</v>
      </c>
      <c r="Q401" s="7">
        <f t="shared" ca="1" si="264"/>
        <v>0</v>
      </c>
      <c r="R401" s="30"/>
      <c r="S401" s="30"/>
      <c r="T401" s="30">
        <f t="shared" ca="1" si="265"/>
        <v>0</v>
      </c>
      <c r="U401" s="32">
        <f t="shared" ca="1" si="266"/>
        <v>0</v>
      </c>
      <c r="V401" s="32">
        <f t="shared" ca="1" si="267"/>
        <v>0</v>
      </c>
      <c r="W401" s="32">
        <f t="shared" ca="1" si="268"/>
        <v>0</v>
      </c>
      <c r="X401" s="32">
        <f t="shared" ca="1" si="269"/>
        <v>0</v>
      </c>
      <c r="Y401" s="7">
        <f t="shared" ca="1" si="270"/>
        <v>0</v>
      </c>
      <c r="Z401" s="7">
        <f t="shared" ca="1" si="271"/>
        <v>0</v>
      </c>
      <c r="AA401" s="133">
        <f t="shared" ca="1" si="272"/>
        <v>0</v>
      </c>
      <c r="AB401" s="52">
        <f t="shared" ca="1" si="273"/>
        <v>0</v>
      </c>
      <c r="AC401" s="53">
        <f t="shared" ca="1" si="274"/>
        <v>0</v>
      </c>
      <c r="AD401" s="52">
        <f t="shared" ca="1" si="281"/>
        <v>0</v>
      </c>
      <c r="AE401" s="54">
        <f t="shared" ca="1" si="282"/>
        <v>0</v>
      </c>
      <c r="AF401" s="7">
        <f t="shared" ca="1" si="275"/>
        <v>0</v>
      </c>
      <c r="AG401" s="7">
        <f t="shared" ca="1" si="276"/>
        <v>0</v>
      </c>
      <c r="AH401" s="48"/>
      <c r="AI401" s="30"/>
      <c r="AJ401" s="7">
        <f t="shared" ca="1" si="283"/>
        <v>0</v>
      </c>
      <c r="AK401" s="7">
        <f t="shared" ca="1" si="253"/>
        <v>0</v>
      </c>
      <c r="AL401" s="32">
        <f t="shared" ca="1" si="254"/>
        <v>0</v>
      </c>
      <c r="AM401" s="158">
        <f t="shared" ca="1" si="277"/>
        <v>0</v>
      </c>
      <c r="AN401" s="7">
        <f t="shared" ca="1" si="284"/>
        <v>0</v>
      </c>
      <c r="AO401" s="7">
        <f t="shared" ca="1" si="255"/>
        <v>0</v>
      </c>
      <c r="AP401" s="7">
        <f t="shared" ca="1" si="256"/>
        <v>0</v>
      </c>
      <c r="AQ401" s="7">
        <f t="shared" ca="1" si="285"/>
        <v>0</v>
      </c>
      <c r="AR401" s="143">
        <f t="shared" ca="1" si="278"/>
        <v>0</v>
      </c>
      <c r="AS401" s="167">
        <f t="shared" ca="1" si="286"/>
        <v>0</v>
      </c>
    </row>
    <row r="402" spans="1:45">
      <c r="A402" s="35">
        <f t="shared" si="279"/>
        <v>395</v>
      </c>
      <c r="B402" s="25">
        <f t="shared" si="280"/>
        <v>56948</v>
      </c>
      <c r="C402" s="34">
        <f t="shared" ca="1" si="247"/>
        <v>22</v>
      </c>
      <c r="D402" s="26">
        <f t="shared" ca="1" si="246"/>
        <v>72</v>
      </c>
      <c r="E402" s="35">
        <f t="shared" ca="1" si="248"/>
        <v>264</v>
      </c>
      <c r="F402" s="25">
        <f t="shared" ca="1" si="257"/>
        <v>48700</v>
      </c>
      <c r="G402" s="25">
        <f t="shared" ca="1" si="258"/>
        <v>48700</v>
      </c>
      <c r="H402" s="41">
        <f t="shared" ca="1" si="259"/>
        <v>0</v>
      </c>
      <c r="I402" s="41">
        <f t="shared" ca="1" si="260"/>
        <v>0</v>
      </c>
      <c r="J402" s="41">
        <f t="shared" ca="1" si="261"/>
        <v>0</v>
      </c>
      <c r="K402" s="41">
        <f t="shared" ca="1" si="262"/>
        <v>0</v>
      </c>
      <c r="L402" s="169">
        <f t="shared" si="249"/>
        <v>4.9828876409845035</v>
      </c>
      <c r="M402" s="101">
        <f t="shared" si="250"/>
        <v>2056</v>
      </c>
      <c r="N402" s="29">
        <f t="shared" ca="1" si="251"/>
        <v>0</v>
      </c>
      <c r="O402" s="109">
        <f t="shared" ca="1" si="252"/>
        <v>0</v>
      </c>
      <c r="P402" s="7">
        <f t="shared" ca="1" si="263"/>
        <v>0</v>
      </c>
      <c r="Q402" s="7">
        <f t="shared" ca="1" si="264"/>
        <v>0</v>
      </c>
      <c r="R402" s="30"/>
      <c r="S402" s="30"/>
      <c r="T402" s="30">
        <f t="shared" ca="1" si="265"/>
        <v>0</v>
      </c>
      <c r="U402" s="32">
        <f t="shared" ca="1" si="266"/>
        <v>0</v>
      </c>
      <c r="V402" s="32">
        <f t="shared" ca="1" si="267"/>
        <v>0</v>
      </c>
      <c r="W402" s="32">
        <f t="shared" ca="1" si="268"/>
        <v>0</v>
      </c>
      <c r="X402" s="32">
        <f t="shared" ca="1" si="269"/>
        <v>0</v>
      </c>
      <c r="Y402" s="7">
        <f t="shared" ca="1" si="270"/>
        <v>0</v>
      </c>
      <c r="Z402" s="7">
        <f t="shared" ca="1" si="271"/>
        <v>0</v>
      </c>
      <c r="AA402" s="133">
        <f t="shared" ca="1" si="272"/>
        <v>0</v>
      </c>
      <c r="AB402" s="52">
        <f t="shared" ca="1" si="273"/>
        <v>0</v>
      </c>
      <c r="AC402" s="53">
        <f t="shared" ca="1" si="274"/>
        <v>0</v>
      </c>
      <c r="AD402" s="52">
        <f t="shared" ca="1" si="281"/>
        <v>0</v>
      </c>
      <c r="AE402" s="54">
        <f t="shared" ca="1" si="282"/>
        <v>0</v>
      </c>
      <c r="AF402" s="7">
        <f t="shared" ca="1" si="275"/>
        <v>0</v>
      </c>
      <c r="AG402" s="7">
        <f t="shared" ca="1" si="276"/>
        <v>0</v>
      </c>
      <c r="AH402" s="48"/>
      <c r="AI402" s="30"/>
      <c r="AJ402" s="7">
        <f t="shared" ca="1" si="283"/>
        <v>0</v>
      </c>
      <c r="AK402" s="7">
        <f t="shared" ca="1" si="253"/>
        <v>0</v>
      </c>
      <c r="AL402" s="32">
        <f t="shared" ca="1" si="254"/>
        <v>0</v>
      </c>
      <c r="AM402" s="158">
        <f t="shared" ca="1" si="277"/>
        <v>0</v>
      </c>
      <c r="AN402" s="7">
        <f t="shared" ca="1" si="284"/>
        <v>0</v>
      </c>
      <c r="AO402" s="7">
        <f t="shared" ca="1" si="255"/>
        <v>0</v>
      </c>
      <c r="AP402" s="7">
        <f t="shared" ca="1" si="256"/>
        <v>0</v>
      </c>
      <c r="AQ402" s="7">
        <f t="shared" ca="1" si="285"/>
        <v>0</v>
      </c>
      <c r="AR402" s="143">
        <f t="shared" ca="1" si="278"/>
        <v>0</v>
      </c>
      <c r="AS402" s="167">
        <f t="shared" ca="1" si="286"/>
        <v>0</v>
      </c>
    </row>
    <row r="403" spans="1:45">
      <c r="A403" s="35">
        <f t="shared" si="279"/>
        <v>396</v>
      </c>
      <c r="B403" s="25">
        <f t="shared" si="280"/>
        <v>56979</v>
      </c>
      <c r="C403" s="34">
        <f t="shared" ca="1" si="247"/>
        <v>22</v>
      </c>
      <c r="D403" s="26">
        <f t="shared" ca="1" si="246"/>
        <v>72</v>
      </c>
      <c r="E403" s="35">
        <f t="shared" ca="1" si="248"/>
        <v>264</v>
      </c>
      <c r="F403" s="25">
        <f t="shared" ca="1" si="257"/>
        <v>48700</v>
      </c>
      <c r="G403" s="25">
        <f t="shared" ca="1" si="258"/>
        <v>48700</v>
      </c>
      <c r="H403" s="41">
        <f t="shared" ca="1" si="259"/>
        <v>0</v>
      </c>
      <c r="I403" s="41">
        <f t="shared" ca="1" si="260"/>
        <v>0</v>
      </c>
      <c r="J403" s="41">
        <f t="shared" ca="1" si="261"/>
        <v>0</v>
      </c>
      <c r="K403" s="41">
        <f t="shared" ca="1" si="262"/>
        <v>0</v>
      </c>
      <c r="L403" s="169">
        <f t="shared" si="249"/>
        <v>5.003188542033886</v>
      </c>
      <c r="M403" s="101">
        <f t="shared" si="250"/>
        <v>2056</v>
      </c>
      <c r="N403" s="29">
        <f t="shared" ca="1" si="251"/>
        <v>0</v>
      </c>
      <c r="O403" s="109">
        <f t="shared" ca="1" si="252"/>
        <v>0</v>
      </c>
      <c r="P403" s="7">
        <f t="shared" ca="1" si="263"/>
        <v>0</v>
      </c>
      <c r="Q403" s="7">
        <f t="shared" ca="1" si="264"/>
        <v>0</v>
      </c>
      <c r="R403" s="30"/>
      <c r="S403" s="30"/>
      <c r="T403" s="30">
        <f t="shared" ca="1" si="265"/>
        <v>0</v>
      </c>
      <c r="U403" s="32">
        <f t="shared" ca="1" si="266"/>
        <v>0</v>
      </c>
      <c r="V403" s="32">
        <f t="shared" ca="1" si="267"/>
        <v>0</v>
      </c>
      <c r="W403" s="32">
        <f t="shared" ca="1" si="268"/>
        <v>0</v>
      </c>
      <c r="X403" s="32">
        <f t="shared" ca="1" si="269"/>
        <v>0</v>
      </c>
      <c r="Y403" s="7">
        <f t="shared" ca="1" si="270"/>
        <v>0</v>
      </c>
      <c r="Z403" s="7">
        <f t="shared" ca="1" si="271"/>
        <v>0</v>
      </c>
      <c r="AA403" s="133">
        <f t="shared" ca="1" si="272"/>
        <v>0</v>
      </c>
      <c r="AB403" s="52">
        <f t="shared" ca="1" si="273"/>
        <v>0</v>
      </c>
      <c r="AC403" s="53">
        <f t="shared" ca="1" si="274"/>
        <v>0</v>
      </c>
      <c r="AD403" s="52">
        <f t="shared" ca="1" si="281"/>
        <v>0</v>
      </c>
      <c r="AE403" s="54">
        <f t="shared" ca="1" si="282"/>
        <v>0</v>
      </c>
      <c r="AF403" s="7">
        <f t="shared" ca="1" si="275"/>
        <v>0</v>
      </c>
      <c r="AG403" s="7">
        <f t="shared" ca="1" si="276"/>
        <v>0</v>
      </c>
      <c r="AH403" s="48"/>
      <c r="AI403" s="30"/>
      <c r="AJ403" s="7">
        <f t="shared" ca="1" si="283"/>
        <v>0</v>
      </c>
      <c r="AK403" s="7">
        <f t="shared" ca="1" si="253"/>
        <v>0</v>
      </c>
      <c r="AL403" s="32">
        <f t="shared" ca="1" si="254"/>
        <v>0</v>
      </c>
      <c r="AM403" s="158">
        <f t="shared" ca="1" si="277"/>
        <v>0</v>
      </c>
      <c r="AN403" s="7">
        <f t="shared" ca="1" si="284"/>
        <v>0</v>
      </c>
      <c r="AO403" s="7">
        <f t="shared" ca="1" si="255"/>
        <v>0</v>
      </c>
      <c r="AP403" s="7">
        <f t="shared" ca="1" si="256"/>
        <v>0</v>
      </c>
      <c r="AQ403" s="7">
        <f t="shared" ca="1" si="285"/>
        <v>0</v>
      </c>
      <c r="AR403" s="143">
        <f t="shared" ca="1" si="278"/>
        <v>0</v>
      </c>
      <c r="AS403" s="167">
        <f t="shared" ca="1" si="286"/>
        <v>0</v>
      </c>
    </row>
    <row r="404" spans="1:45">
      <c r="A404" s="35">
        <f t="shared" si="279"/>
        <v>397</v>
      </c>
      <c r="B404" s="25">
        <f t="shared" si="280"/>
        <v>57010</v>
      </c>
      <c r="C404" s="34">
        <f t="shared" ca="1" si="247"/>
        <v>22</v>
      </c>
      <c r="D404" s="26">
        <f t="shared" ca="1" si="246"/>
        <v>72</v>
      </c>
      <c r="E404" s="35">
        <f t="shared" ca="1" si="248"/>
        <v>264</v>
      </c>
      <c r="F404" s="25">
        <f t="shared" ca="1" si="257"/>
        <v>48700</v>
      </c>
      <c r="G404" s="25">
        <f t="shared" ca="1" si="258"/>
        <v>48700</v>
      </c>
      <c r="H404" s="41">
        <f t="shared" ca="1" si="259"/>
        <v>0</v>
      </c>
      <c r="I404" s="41">
        <f t="shared" ca="1" si="260"/>
        <v>0</v>
      </c>
      <c r="J404" s="41">
        <f t="shared" ca="1" si="261"/>
        <v>0</v>
      </c>
      <c r="K404" s="41">
        <f t="shared" ca="1" si="262"/>
        <v>0</v>
      </c>
      <c r="L404" s="169">
        <f t="shared" si="249"/>
        <v>5.0235721514670635</v>
      </c>
      <c r="M404" s="101">
        <f t="shared" si="250"/>
        <v>2056</v>
      </c>
      <c r="N404" s="29">
        <f t="shared" ca="1" si="251"/>
        <v>0</v>
      </c>
      <c r="O404" s="109">
        <f t="shared" ca="1" si="252"/>
        <v>0</v>
      </c>
      <c r="P404" s="7">
        <f t="shared" ca="1" si="263"/>
        <v>0</v>
      </c>
      <c r="Q404" s="7">
        <f t="shared" ca="1" si="264"/>
        <v>0</v>
      </c>
      <c r="R404" s="30"/>
      <c r="S404" s="30"/>
      <c r="T404" s="30">
        <f t="shared" ca="1" si="265"/>
        <v>0</v>
      </c>
      <c r="U404" s="32">
        <f t="shared" ca="1" si="266"/>
        <v>0</v>
      </c>
      <c r="V404" s="32">
        <f t="shared" ca="1" si="267"/>
        <v>0</v>
      </c>
      <c r="W404" s="32">
        <f t="shared" ca="1" si="268"/>
        <v>0</v>
      </c>
      <c r="X404" s="32">
        <f t="shared" ca="1" si="269"/>
        <v>0</v>
      </c>
      <c r="Y404" s="7">
        <f t="shared" ca="1" si="270"/>
        <v>0</v>
      </c>
      <c r="Z404" s="7">
        <f t="shared" ca="1" si="271"/>
        <v>0</v>
      </c>
      <c r="AA404" s="133">
        <f t="shared" ca="1" si="272"/>
        <v>0</v>
      </c>
      <c r="AB404" s="52">
        <f t="shared" ca="1" si="273"/>
        <v>0</v>
      </c>
      <c r="AC404" s="53">
        <f t="shared" ca="1" si="274"/>
        <v>0</v>
      </c>
      <c r="AD404" s="52">
        <f t="shared" ca="1" si="281"/>
        <v>0</v>
      </c>
      <c r="AE404" s="54">
        <f t="shared" ca="1" si="282"/>
        <v>0</v>
      </c>
      <c r="AF404" s="7">
        <f t="shared" ca="1" si="275"/>
        <v>0</v>
      </c>
      <c r="AG404" s="7">
        <f t="shared" ca="1" si="276"/>
        <v>0</v>
      </c>
      <c r="AH404" s="48"/>
      <c r="AI404" s="30"/>
      <c r="AJ404" s="7">
        <f t="shared" ca="1" si="283"/>
        <v>0</v>
      </c>
      <c r="AK404" s="7">
        <f t="shared" ca="1" si="253"/>
        <v>0</v>
      </c>
      <c r="AL404" s="32">
        <f t="shared" ca="1" si="254"/>
        <v>0</v>
      </c>
      <c r="AM404" s="158">
        <f t="shared" ca="1" si="277"/>
        <v>0</v>
      </c>
      <c r="AN404" s="7">
        <f t="shared" ca="1" si="284"/>
        <v>0</v>
      </c>
      <c r="AO404" s="7">
        <f t="shared" ca="1" si="255"/>
        <v>0</v>
      </c>
      <c r="AP404" s="7">
        <f t="shared" ca="1" si="256"/>
        <v>0</v>
      </c>
      <c r="AQ404" s="7">
        <f t="shared" ca="1" si="285"/>
        <v>0</v>
      </c>
      <c r="AR404" s="143">
        <f t="shared" ca="1" si="278"/>
        <v>0</v>
      </c>
      <c r="AS404" s="167">
        <f t="shared" ca="1" si="286"/>
        <v>0</v>
      </c>
    </row>
    <row r="405" spans="1:45">
      <c r="A405" s="35">
        <f t="shared" si="279"/>
        <v>398</v>
      </c>
      <c r="B405" s="25">
        <f t="shared" si="280"/>
        <v>57039</v>
      </c>
      <c r="C405" s="34">
        <f t="shared" ca="1" si="247"/>
        <v>22</v>
      </c>
      <c r="D405" s="26">
        <f t="shared" ca="1" si="246"/>
        <v>72</v>
      </c>
      <c r="E405" s="35">
        <f t="shared" ca="1" si="248"/>
        <v>264</v>
      </c>
      <c r="F405" s="25">
        <f t="shared" ca="1" si="257"/>
        <v>48700</v>
      </c>
      <c r="G405" s="25">
        <f t="shared" ca="1" si="258"/>
        <v>48700</v>
      </c>
      <c r="H405" s="41">
        <f t="shared" ca="1" si="259"/>
        <v>0</v>
      </c>
      <c r="I405" s="41">
        <f t="shared" ca="1" si="260"/>
        <v>0</v>
      </c>
      <c r="J405" s="41">
        <f t="shared" ca="1" si="261"/>
        <v>0</v>
      </c>
      <c r="K405" s="41">
        <f t="shared" ca="1" si="262"/>
        <v>0</v>
      </c>
      <c r="L405" s="169">
        <f t="shared" si="249"/>
        <v>5.0440388062482286</v>
      </c>
      <c r="M405" s="101">
        <f t="shared" si="250"/>
        <v>2056</v>
      </c>
      <c r="N405" s="29">
        <f t="shared" ca="1" si="251"/>
        <v>0</v>
      </c>
      <c r="O405" s="109">
        <f t="shared" ca="1" si="252"/>
        <v>0</v>
      </c>
      <c r="P405" s="7">
        <f t="shared" ca="1" si="263"/>
        <v>0</v>
      </c>
      <c r="Q405" s="7">
        <f t="shared" ca="1" si="264"/>
        <v>0</v>
      </c>
      <c r="R405" s="30"/>
      <c r="S405" s="30"/>
      <c r="T405" s="30">
        <f t="shared" ca="1" si="265"/>
        <v>0</v>
      </c>
      <c r="U405" s="32">
        <f t="shared" ca="1" si="266"/>
        <v>0</v>
      </c>
      <c r="V405" s="32">
        <f t="shared" ca="1" si="267"/>
        <v>0</v>
      </c>
      <c r="W405" s="32">
        <f t="shared" ca="1" si="268"/>
        <v>0</v>
      </c>
      <c r="X405" s="32">
        <f t="shared" ca="1" si="269"/>
        <v>0</v>
      </c>
      <c r="Y405" s="7">
        <f t="shared" ca="1" si="270"/>
        <v>0</v>
      </c>
      <c r="Z405" s="7">
        <f t="shared" ca="1" si="271"/>
        <v>0</v>
      </c>
      <c r="AA405" s="133">
        <f t="shared" ca="1" si="272"/>
        <v>0</v>
      </c>
      <c r="AB405" s="52">
        <f t="shared" ca="1" si="273"/>
        <v>0</v>
      </c>
      <c r="AC405" s="53">
        <f t="shared" ca="1" si="274"/>
        <v>0</v>
      </c>
      <c r="AD405" s="52">
        <f t="shared" ca="1" si="281"/>
        <v>0</v>
      </c>
      <c r="AE405" s="54">
        <f t="shared" ca="1" si="282"/>
        <v>0</v>
      </c>
      <c r="AF405" s="7">
        <f t="shared" ca="1" si="275"/>
        <v>0</v>
      </c>
      <c r="AG405" s="7">
        <f t="shared" ca="1" si="276"/>
        <v>0</v>
      </c>
      <c r="AH405" s="48"/>
      <c r="AI405" s="30"/>
      <c r="AJ405" s="7">
        <f t="shared" ca="1" si="283"/>
        <v>0</v>
      </c>
      <c r="AK405" s="7">
        <f t="shared" ca="1" si="253"/>
        <v>0</v>
      </c>
      <c r="AL405" s="32">
        <f t="shared" ca="1" si="254"/>
        <v>0</v>
      </c>
      <c r="AM405" s="158">
        <f t="shared" ca="1" si="277"/>
        <v>0</v>
      </c>
      <c r="AN405" s="7">
        <f t="shared" ca="1" si="284"/>
        <v>0</v>
      </c>
      <c r="AO405" s="7">
        <f t="shared" ca="1" si="255"/>
        <v>0</v>
      </c>
      <c r="AP405" s="7">
        <f t="shared" ca="1" si="256"/>
        <v>0</v>
      </c>
      <c r="AQ405" s="7">
        <f t="shared" ca="1" si="285"/>
        <v>0</v>
      </c>
      <c r="AR405" s="143">
        <f t="shared" ca="1" si="278"/>
        <v>0</v>
      </c>
      <c r="AS405" s="167">
        <f t="shared" ca="1" si="286"/>
        <v>0</v>
      </c>
    </row>
    <row r="406" spans="1:45">
      <c r="A406" s="35">
        <f t="shared" si="279"/>
        <v>399</v>
      </c>
      <c r="B406" s="25">
        <f t="shared" si="280"/>
        <v>57070</v>
      </c>
      <c r="C406" s="34">
        <f t="shared" ca="1" si="247"/>
        <v>22</v>
      </c>
      <c r="D406" s="26">
        <f t="shared" ca="1" si="246"/>
        <v>72</v>
      </c>
      <c r="E406" s="35">
        <f t="shared" ca="1" si="248"/>
        <v>264</v>
      </c>
      <c r="F406" s="25">
        <f t="shared" ca="1" si="257"/>
        <v>48700</v>
      </c>
      <c r="G406" s="25">
        <f t="shared" ca="1" si="258"/>
        <v>48700</v>
      </c>
      <c r="H406" s="41">
        <f t="shared" ca="1" si="259"/>
        <v>0</v>
      </c>
      <c r="I406" s="41">
        <f t="shared" ca="1" si="260"/>
        <v>0</v>
      </c>
      <c r="J406" s="41">
        <f t="shared" ca="1" si="261"/>
        <v>0</v>
      </c>
      <c r="K406" s="41">
        <f t="shared" ca="1" si="262"/>
        <v>0</v>
      </c>
      <c r="L406" s="169">
        <f t="shared" si="249"/>
        <v>5.0645888447144101</v>
      </c>
      <c r="M406" s="101">
        <f t="shared" si="250"/>
        <v>2056</v>
      </c>
      <c r="N406" s="29">
        <f t="shared" ca="1" si="251"/>
        <v>0</v>
      </c>
      <c r="O406" s="109">
        <f t="shared" ca="1" si="252"/>
        <v>0</v>
      </c>
      <c r="P406" s="7">
        <f t="shared" ca="1" si="263"/>
        <v>0</v>
      </c>
      <c r="Q406" s="7">
        <f t="shared" ca="1" si="264"/>
        <v>0</v>
      </c>
      <c r="R406" s="30"/>
      <c r="S406" s="30"/>
      <c r="T406" s="30">
        <f t="shared" ca="1" si="265"/>
        <v>0</v>
      </c>
      <c r="U406" s="32">
        <f t="shared" ca="1" si="266"/>
        <v>0</v>
      </c>
      <c r="V406" s="32">
        <f t="shared" ca="1" si="267"/>
        <v>0</v>
      </c>
      <c r="W406" s="32">
        <f t="shared" ca="1" si="268"/>
        <v>0</v>
      </c>
      <c r="X406" s="32">
        <f t="shared" ca="1" si="269"/>
        <v>0</v>
      </c>
      <c r="Y406" s="7">
        <f t="shared" ca="1" si="270"/>
        <v>0</v>
      </c>
      <c r="Z406" s="7">
        <f t="shared" ca="1" si="271"/>
        <v>0</v>
      </c>
      <c r="AA406" s="133">
        <f t="shared" ca="1" si="272"/>
        <v>0</v>
      </c>
      <c r="AB406" s="52">
        <f t="shared" ca="1" si="273"/>
        <v>0</v>
      </c>
      <c r="AC406" s="53">
        <f t="shared" ca="1" si="274"/>
        <v>0</v>
      </c>
      <c r="AD406" s="52">
        <f t="shared" ca="1" si="281"/>
        <v>0</v>
      </c>
      <c r="AE406" s="54">
        <f t="shared" ca="1" si="282"/>
        <v>0</v>
      </c>
      <c r="AF406" s="7">
        <f t="shared" ca="1" si="275"/>
        <v>0</v>
      </c>
      <c r="AG406" s="7">
        <f t="shared" ca="1" si="276"/>
        <v>0</v>
      </c>
      <c r="AH406" s="48"/>
      <c r="AI406" s="30"/>
      <c r="AJ406" s="7">
        <f t="shared" ca="1" si="283"/>
        <v>0</v>
      </c>
      <c r="AK406" s="7">
        <f t="shared" ca="1" si="253"/>
        <v>0</v>
      </c>
      <c r="AL406" s="32">
        <f t="shared" ca="1" si="254"/>
        <v>0</v>
      </c>
      <c r="AM406" s="158">
        <f t="shared" ca="1" si="277"/>
        <v>0</v>
      </c>
      <c r="AN406" s="7">
        <f t="shared" ca="1" si="284"/>
        <v>0</v>
      </c>
      <c r="AO406" s="7">
        <f t="shared" ca="1" si="255"/>
        <v>0</v>
      </c>
      <c r="AP406" s="7">
        <f t="shared" ca="1" si="256"/>
        <v>0</v>
      </c>
      <c r="AQ406" s="7">
        <f t="shared" ca="1" si="285"/>
        <v>0</v>
      </c>
      <c r="AR406" s="143">
        <f t="shared" ca="1" si="278"/>
        <v>0</v>
      </c>
      <c r="AS406" s="167">
        <f t="shared" ca="1" si="286"/>
        <v>0</v>
      </c>
    </row>
    <row r="407" spans="1:45">
      <c r="A407" s="125">
        <f t="shared" si="279"/>
        <v>400</v>
      </c>
      <c r="B407" s="25">
        <f t="shared" si="280"/>
        <v>57100</v>
      </c>
      <c r="C407" s="34">
        <f t="shared" ca="1" si="247"/>
        <v>22</v>
      </c>
      <c r="D407" s="126">
        <f t="shared" ca="1" si="246"/>
        <v>72</v>
      </c>
      <c r="E407" s="35">
        <f t="shared" ca="1" si="248"/>
        <v>264</v>
      </c>
      <c r="F407" s="25">
        <f t="shared" ca="1" si="257"/>
        <v>48700</v>
      </c>
      <c r="G407" s="25">
        <f t="shared" ca="1" si="258"/>
        <v>48700</v>
      </c>
      <c r="H407" s="41">
        <f t="shared" ca="1" si="259"/>
        <v>0</v>
      </c>
      <c r="I407" s="41">
        <f t="shared" ca="1" si="260"/>
        <v>0</v>
      </c>
      <c r="J407" s="41">
        <f t="shared" ca="1" si="261"/>
        <v>0</v>
      </c>
      <c r="K407" s="127">
        <f t="shared" ca="1" si="262"/>
        <v>0</v>
      </c>
      <c r="L407" s="169">
        <f t="shared" si="249"/>
        <v>5.0852226065810608</v>
      </c>
      <c r="M407" s="101">
        <f t="shared" si="250"/>
        <v>2057</v>
      </c>
      <c r="N407" s="29">
        <f t="shared" ca="1" si="251"/>
        <v>0</v>
      </c>
      <c r="O407" s="109">
        <f t="shared" ca="1" si="252"/>
        <v>0</v>
      </c>
      <c r="P407" s="7">
        <f t="shared" ca="1" si="263"/>
        <v>0</v>
      </c>
      <c r="Q407" s="7">
        <f t="shared" ca="1" si="264"/>
        <v>0</v>
      </c>
      <c r="R407" s="30"/>
      <c r="S407" s="30"/>
      <c r="T407" s="30">
        <f t="shared" ca="1" si="265"/>
        <v>0</v>
      </c>
      <c r="U407" s="32">
        <f t="shared" ca="1" si="266"/>
        <v>0</v>
      </c>
      <c r="V407" s="32">
        <f t="shared" ca="1" si="267"/>
        <v>0</v>
      </c>
      <c r="W407" s="32">
        <f t="shared" ca="1" si="268"/>
        <v>0</v>
      </c>
      <c r="X407" s="32">
        <f t="shared" ca="1" si="269"/>
        <v>0</v>
      </c>
      <c r="Y407" s="7">
        <f t="shared" ca="1" si="270"/>
        <v>0</v>
      </c>
      <c r="Z407" s="7">
        <f t="shared" ca="1" si="271"/>
        <v>0</v>
      </c>
      <c r="AA407" s="133">
        <f t="shared" ca="1" si="272"/>
        <v>0</v>
      </c>
      <c r="AB407" s="52">
        <f t="shared" ca="1" si="273"/>
        <v>0</v>
      </c>
      <c r="AC407" s="53">
        <f t="shared" ca="1" si="274"/>
        <v>0</v>
      </c>
      <c r="AD407" s="52">
        <f t="shared" ca="1" si="281"/>
        <v>0</v>
      </c>
      <c r="AE407" s="54">
        <f t="shared" ca="1" si="282"/>
        <v>0</v>
      </c>
      <c r="AF407" s="129">
        <f t="shared" ca="1" si="275"/>
        <v>0</v>
      </c>
      <c r="AG407" s="129">
        <f t="shared" ca="1" si="276"/>
        <v>0</v>
      </c>
      <c r="AH407" s="162"/>
      <c r="AI407" s="135"/>
      <c r="AJ407" s="7">
        <f t="shared" ca="1" si="283"/>
        <v>0</v>
      </c>
      <c r="AK407" s="129">
        <f t="shared" ca="1" si="253"/>
        <v>0</v>
      </c>
      <c r="AL407" s="32">
        <f t="shared" ca="1" si="254"/>
        <v>0</v>
      </c>
      <c r="AM407" s="158">
        <f t="shared" ca="1" si="277"/>
        <v>0</v>
      </c>
      <c r="AN407" s="7">
        <f t="shared" ca="1" si="284"/>
        <v>0</v>
      </c>
      <c r="AO407" s="129">
        <f t="shared" ca="1" si="255"/>
        <v>0</v>
      </c>
      <c r="AP407" s="129">
        <f t="shared" ca="1" si="256"/>
        <v>0</v>
      </c>
      <c r="AQ407" s="7">
        <f t="shared" ca="1" si="285"/>
        <v>0</v>
      </c>
      <c r="AR407" s="143">
        <f t="shared" ca="1" si="278"/>
        <v>0</v>
      </c>
      <c r="AS407" s="167">
        <f t="shared" ca="1" si="286"/>
        <v>0</v>
      </c>
    </row>
    <row r="408" spans="1:45">
      <c r="B408" s="115"/>
      <c r="C408" s="116"/>
      <c r="D408" s="117"/>
      <c r="E408" s="114"/>
      <c r="F408" s="115"/>
      <c r="G408" s="115"/>
      <c r="AA408" s="113"/>
      <c r="AB408" s="113"/>
      <c r="AC408" s="113"/>
      <c r="AD408" s="113"/>
      <c r="AE408" s="113"/>
    </row>
  </sheetData>
  <mergeCells count="8">
    <mergeCell ref="AS4:AS5"/>
    <mergeCell ref="A4:M5"/>
    <mergeCell ref="AF4:AR5"/>
    <mergeCell ref="N4:O5"/>
    <mergeCell ref="AA4:AE4"/>
    <mergeCell ref="AD5:AE5"/>
    <mergeCell ref="AB5:AC5"/>
    <mergeCell ref="P4:Z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32-FBC1-4745-9D78-876116A63CA8}">
  <sheetPr codeName="Sheet10"/>
  <dimension ref="A1:BR267"/>
  <sheetViews>
    <sheetView zoomScale="85" zoomScaleNormal="85" workbookViewId="0">
      <selection activeCell="B2" sqref="B2"/>
    </sheetView>
  </sheetViews>
  <sheetFormatPr defaultRowHeight="15"/>
  <cols>
    <col min="1" max="1" width="10.5703125" bestFit="1" customWidth="1"/>
    <col min="2" max="2" width="14.42578125" bestFit="1" customWidth="1"/>
    <col min="3" max="3" width="12.42578125" bestFit="1" customWidth="1"/>
    <col min="4" max="4" width="15.42578125" bestFit="1" customWidth="1"/>
    <col min="5" max="5" width="17.42578125" bestFit="1" customWidth="1"/>
    <col min="6" max="6" width="17.140625" bestFit="1" customWidth="1"/>
    <col min="7" max="7" width="11.85546875" bestFit="1" customWidth="1"/>
    <col min="8" max="8" width="14.140625" style="159" bestFit="1" customWidth="1"/>
    <col min="9" max="9" width="16.85546875" style="159" bestFit="1" customWidth="1"/>
    <col min="10" max="11" width="21.85546875" style="159" bestFit="1" customWidth="1"/>
    <col min="12" max="12" width="12.85546875" bestFit="1" customWidth="1"/>
    <col min="13" max="13" width="13.140625" bestFit="1" customWidth="1"/>
    <col min="14" max="14" width="15.42578125" bestFit="1" customWidth="1"/>
    <col min="15" max="15" width="16.85546875" bestFit="1" customWidth="1"/>
    <col min="16" max="16" width="15.85546875" bestFit="1" customWidth="1"/>
    <col min="17" max="17" width="20.5703125" bestFit="1" customWidth="1"/>
    <col min="18" max="18" width="15.42578125" bestFit="1" customWidth="1"/>
    <col min="19" max="19" width="14.85546875" bestFit="1" customWidth="1"/>
    <col min="20" max="20" width="16.85546875" bestFit="1" customWidth="1"/>
    <col min="21" max="21" width="18.42578125" style="159" bestFit="1" customWidth="1"/>
    <col min="22" max="22" width="13.85546875" bestFit="1" customWidth="1"/>
    <col min="23" max="23" width="17.140625" bestFit="1" customWidth="1"/>
    <col min="24" max="24" width="15.5703125" bestFit="1" customWidth="1"/>
    <col min="25" max="25" width="10.5703125" style="159" bestFit="1" customWidth="1"/>
    <col min="26" max="26" width="15" bestFit="1" customWidth="1"/>
    <col min="27" max="27" width="13" bestFit="1" customWidth="1"/>
    <col min="28" max="28" width="12.85546875" style="159" bestFit="1" customWidth="1"/>
    <col min="29" max="29" width="15.85546875" bestFit="1" customWidth="1"/>
    <col min="30" max="30" width="18" bestFit="1" customWidth="1"/>
    <col min="31" max="31" width="12.42578125" bestFit="1" customWidth="1"/>
    <col min="32" max="32" width="14.85546875" bestFit="1" customWidth="1"/>
    <col min="33" max="33" width="17.42578125" style="159" bestFit="1" customWidth="1"/>
    <col min="34" max="34" width="22.42578125" style="159" bestFit="1" customWidth="1"/>
    <col min="35" max="35" width="22.140625" style="159" bestFit="1" customWidth="1"/>
    <col min="36" max="36" width="13.42578125" bestFit="1" customWidth="1"/>
    <col min="37" max="37" width="15.85546875" bestFit="1" customWidth="1"/>
    <col min="38" max="38" width="13.85546875" bestFit="1" customWidth="1"/>
    <col min="39" max="39" width="17.42578125" bestFit="1" customWidth="1"/>
    <col min="40" max="40" width="16.140625" bestFit="1" customWidth="1"/>
    <col min="41" max="41" width="21.140625" bestFit="1" customWidth="1"/>
    <col min="42" max="42" width="15.85546875" bestFit="1" customWidth="1"/>
    <col min="43" max="43" width="15.42578125" bestFit="1" customWidth="1"/>
    <col min="44" max="44" width="17.140625" bestFit="1" customWidth="1"/>
    <col min="45" max="45" width="17.5703125" bestFit="1" customWidth="1"/>
    <col min="46" max="46" width="12.85546875" bestFit="1" customWidth="1"/>
    <col min="47" max="47" width="11.85546875" bestFit="1" customWidth="1"/>
    <col min="48" max="48" width="22.85546875" style="159" bestFit="1" customWidth="1"/>
    <col min="49" max="49" width="17.5703125" bestFit="1" customWidth="1"/>
    <col min="50" max="50" width="16.85546875" bestFit="1" customWidth="1"/>
    <col min="51" max="51" width="19.5703125" bestFit="1" customWidth="1"/>
    <col min="52" max="52" width="19.140625" bestFit="1" customWidth="1"/>
    <col min="53" max="53" width="21.5703125" bestFit="1" customWidth="1"/>
    <col min="54" max="54" width="15.5703125" bestFit="1" customWidth="1"/>
    <col min="55" max="55" width="18.140625" bestFit="1" customWidth="1"/>
    <col min="56" max="56" width="17" bestFit="1" customWidth="1"/>
    <col min="57" max="57" width="19" style="159" bestFit="1" customWidth="1"/>
    <col min="58" max="58" width="21.42578125" style="159" bestFit="1" customWidth="1"/>
    <col min="59" max="59" width="21.42578125" bestFit="1" customWidth="1"/>
    <col min="60" max="60" width="28.85546875" bestFit="1" customWidth="1"/>
    <col min="61" max="61" width="12.42578125" bestFit="1" customWidth="1"/>
    <col min="62" max="62" width="11.85546875" bestFit="1" customWidth="1"/>
    <col min="63" max="63" width="10.42578125" bestFit="1" customWidth="1"/>
    <col min="64" max="64" width="15.85546875" bestFit="1" customWidth="1"/>
    <col min="65" max="65" width="16" bestFit="1" customWidth="1"/>
    <col min="66" max="66" width="19.5703125" bestFit="1" customWidth="1"/>
    <col min="67" max="67" width="16.140625" style="159" bestFit="1" customWidth="1"/>
    <col min="68" max="68" width="13.42578125" bestFit="1" customWidth="1"/>
    <col min="69" max="69" width="21.5703125" bestFit="1" customWidth="1"/>
    <col min="70" max="70" width="17.42578125" bestFit="1" customWidth="1"/>
  </cols>
  <sheetData>
    <row r="1" spans="1:70">
      <c r="A1" t="s">
        <v>100</v>
      </c>
      <c r="B1" t="s">
        <v>101</v>
      </c>
      <c r="C1" t="s">
        <v>102</v>
      </c>
      <c r="D1" t="s">
        <v>166</v>
      </c>
      <c r="E1" t="s">
        <v>103</v>
      </c>
      <c r="F1" t="s">
        <v>104</v>
      </c>
      <c r="G1" t="s">
        <v>105</v>
      </c>
      <c r="H1" s="159" t="s">
        <v>106</v>
      </c>
      <c r="I1" s="159" t="s">
        <v>107</v>
      </c>
      <c r="J1" s="159" t="s">
        <v>108</v>
      </c>
      <c r="K1" s="159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s="159" t="s">
        <v>119</v>
      </c>
      <c r="V1" t="s">
        <v>120</v>
      </c>
      <c r="W1" t="s">
        <v>121</v>
      </c>
      <c r="X1" t="s">
        <v>122</v>
      </c>
      <c r="Y1" s="159" t="s">
        <v>123</v>
      </c>
      <c r="Z1" t="s">
        <v>124</v>
      </c>
      <c r="AA1" t="s">
        <v>125</v>
      </c>
      <c r="AB1" s="159" t="s">
        <v>126</v>
      </c>
      <c r="AC1" t="s">
        <v>167</v>
      </c>
      <c r="AD1" t="s">
        <v>127</v>
      </c>
      <c r="AE1" t="s">
        <v>128</v>
      </c>
      <c r="AF1" t="s">
        <v>129</v>
      </c>
      <c r="AG1" s="159" t="s">
        <v>130</v>
      </c>
      <c r="AH1" s="159" t="s">
        <v>131</v>
      </c>
      <c r="AI1" s="159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s="159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s="159" t="s">
        <v>154</v>
      </c>
      <c r="BF1" s="159" t="s">
        <v>155</v>
      </c>
      <c r="BG1" t="s">
        <v>156</v>
      </c>
      <c r="BH1" t="s">
        <v>157</v>
      </c>
      <c r="BI1" t="s">
        <v>158</v>
      </c>
      <c r="BJ1" t="s">
        <v>159</v>
      </c>
      <c r="BK1" s="159" t="s">
        <v>160</v>
      </c>
      <c r="BL1" t="s">
        <v>161</v>
      </c>
      <c r="BM1" t="s">
        <v>162</v>
      </c>
      <c r="BN1" t="s">
        <v>163</v>
      </c>
      <c r="BO1" s="159" t="s">
        <v>164</v>
      </c>
      <c r="BP1" t="s">
        <v>165</v>
      </c>
      <c r="BQ1" t="s">
        <v>168</v>
      </c>
      <c r="BR1" t="s">
        <v>169</v>
      </c>
    </row>
    <row r="2" spans="1:70">
      <c r="A2">
        <v>0</v>
      </c>
      <c r="B2" t="e">
        <f>#REF!</f>
        <v>#REF!</v>
      </c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  <c r="H2" s="159">
        <v>0</v>
      </c>
      <c r="I2" s="159">
        <v>0</v>
      </c>
      <c r="J2" s="159">
        <v>0</v>
      </c>
      <c r="K2" s="159">
        <v>0</v>
      </c>
      <c r="L2" t="e">
        <f>#REF!</f>
        <v>#REF!</v>
      </c>
      <c r="M2" t="e">
        <f>#REF!</f>
        <v>#REF!</v>
      </c>
      <c r="N2" t="e">
        <f>#REF!</f>
        <v>#REF!</v>
      </c>
      <c r="O2" t="e">
        <f>#REF!</f>
        <v>#REF!</v>
      </c>
      <c r="P2" t="e">
        <f>#REF!</f>
        <v>#REF!</v>
      </c>
      <c r="Q2" t="e">
        <f>#REF!</f>
        <v>#REF!</v>
      </c>
      <c r="R2" t="e">
        <f>#REF!</f>
        <v>#REF!</v>
      </c>
      <c r="S2" t="e">
        <f>#REF!</f>
        <v>#REF!</v>
      </c>
      <c r="T2" t="e">
        <f>#REF!</f>
        <v>#REF!</v>
      </c>
      <c r="U2" s="159">
        <v>0</v>
      </c>
      <c r="V2" t="e">
        <f>#REF!</f>
        <v>#REF!</v>
      </c>
      <c r="W2" t="e">
        <f>#REF!</f>
        <v>#REF!</v>
      </c>
      <c r="X2" t="e">
        <f>#REF!</f>
        <v>#REF!</v>
      </c>
      <c r="Y2" s="159">
        <v>65</v>
      </c>
      <c r="Z2" t="e">
        <f>#REF!</f>
        <v>#REF!</v>
      </c>
      <c r="AA2" t="e">
        <f>#REF!</f>
        <v>#REF!</v>
      </c>
      <c r="AB2" s="159">
        <v>13</v>
      </c>
      <c r="AC2">
        <f>Cashflows!AK7</f>
        <v>0</v>
      </c>
      <c r="AD2">
        <f>Cashflows!AL7</f>
        <v>0</v>
      </c>
      <c r="AE2" s="175" t="e">
        <f>#REF!</f>
        <v>#REF!</v>
      </c>
      <c r="AF2">
        <f>Cashflows!L7</f>
        <v>1</v>
      </c>
      <c r="AG2" s="159">
        <v>0.06</v>
      </c>
      <c r="AH2" s="159">
        <v>1.07312E-2</v>
      </c>
      <c r="AI2" s="159">
        <v>8.9869548119125798E-4</v>
      </c>
      <c r="AJ2" t="e">
        <f>#REF!</f>
        <v>#REF!</v>
      </c>
      <c r="AK2" t="e">
        <f>#REF!</f>
        <v>#REF!</v>
      </c>
      <c r="AL2" t="e">
        <f>#REF!</f>
        <v>#REF!</v>
      </c>
      <c r="AM2" t="e">
        <f>#REF!</f>
        <v>#REF!</v>
      </c>
      <c r="AN2" t="e">
        <f>#REF!</f>
        <v>#REF!</v>
      </c>
      <c r="AO2" t="e">
        <f>#REF!</f>
        <v>#REF!</v>
      </c>
      <c r="AP2" s="176" t="e">
        <f>#REF!</f>
        <v>#REF!</v>
      </c>
      <c r="AQ2" s="160" t="e">
        <f>#REF!</f>
        <v>#REF!</v>
      </c>
      <c r="AR2" s="177" t="e">
        <f>#REF!</f>
        <v>#REF!</v>
      </c>
      <c r="AS2">
        <f>Cashflows!AM7</f>
        <v>0</v>
      </c>
      <c r="AT2" t="e">
        <f>#REF!</f>
        <v>#REF!</v>
      </c>
      <c r="AU2">
        <f>0</f>
        <v>0</v>
      </c>
      <c r="AV2" s="159">
        <v>0</v>
      </c>
      <c r="AW2" t="e">
        <f>#REF!</f>
        <v>#REF!</v>
      </c>
      <c r="AX2" t="e">
        <f>#REF!</f>
        <v>#REF!</v>
      </c>
      <c r="AY2" s="160" t="e">
        <f>#REF!</f>
        <v>#REF!</v>
      </c>
      <c r="AZ2" t="e">
        <f>Cashflows!#REF!</f>
        <v>#REF!</v>
      </c>
      <c r="BA2" t="e">
        <f>#REF!</f>
        <v>#REF!</v>
      </c>
      <c r="BB2" t="e">
        <f>#REF!</f>
        <v>#REF!</v>
      </c>
      <c r="BC2" t="e">
        <f>#REF!</f>
        <v>#REF!</v>
      </c>
      <c r="BD2" t="e">
        <f>#REF!</f>
        <v>#REF!</v>
      </c>
      <c r="BE2" s="159">
        <v>5.2774247178459799E-3</v>
      </c>
      <c r="BF2" s="159">
        <v>0</v>
      </c>
      <c r="BG2" t="e">
        <f>#REF!</f>
        <v>#REF!</v>
      </c>
      <c r="BH2" t="e">
        <f>#REF!</f>
        <v>#REF!</v>
      </c>
      <c r="BI2" t="e">
        <f>#REF!</f>
        <v>#REF!</v>
      </c>
      <c r="BJ2" t="e">
        <f>#REF!</f>
        <v>#REF!</v>
      </c>
      <c r="BK2" s="159">
        <v>0</v>
      </c>
      <c r="BL2">
        <f>Cashflows!R7</f>
        <v>0</v>
      </c>
      <c r="BM2" s="160">
        <v>0</v>
      </c>
      <c r="BN2" s="159">
        <v>0</v>
      </c>
      <c r="BO2" s="159">
        <v>0</v>
      </c>
      <c r="BP2" s="175" t="e">
        <f>#REF!</f>
        <v>#REF!</v>
      </c>
      <c r="BQ2" t="e">
        <f>Cashflows!#REF!</f>
        <v>#REF!</v>
      </c>
      <c r="BR2" t="e">
        <f>Cashflows!#REF!</f>
        <v>#REF!</v>
      </c>
    </row>
    <row r="3" spans="1:70">
      <c r="A3">
        <v>1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s="159">
        <v>0</v>
      </c>
      <c r="I3" s="159">
        <v>0</v>
      </c>
      <c r="J3" s="159">
        <v>0</v>
      </c>
      <c r="K3" s="159">
        <v>0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 t="e">
        <f>#REF!</f>
        <v>#REF!</v>
      </c>
      <c r="Q3" t="e">
        <f>#REF!</f>
        <v>#REF!</v>
      </c>
      <c r="R3" t="e">
        <f>#REF!</f>
        <v>#REF!</v>
      </c>
      <c r="S3" t="e">
        <f>#REF!</f>
        <v>#REF!</v>
      </c>
      <c r="T3" t="e">
        <f>#REF!</f>
        <v>#REF!</v>
      </c>
      <c r="U3" s="159">
        <v>0</v>
      </c>
      <c r="V3" t="e">
        <f>#REF!</f>
        <v>#REF!</v>
      </c>
      <c r="W3" t="e">
        <f>#REF!</f>
        <v>#REF!</v>
      </c>
      <c r="X3" t="e">
        <f>#REF!</f>
        <v>#REF!</v>
      </c>
      <c r="Y3" s="159">
        <v>65</v>
      </c>
      <c r="Z3" t="e">
        <f>#REF!</f>
        <v>#REF!</v>
      </c>
      <c r="AA3" t="e">
        <f>#REF!</f>
        <v>#REF!</v>
      </c>
      <c r="AB3" s="159">
        <v>13</v>
      </c>
      <c r="AC3">
        <f ca="1">Cashflows!AK8</f>
        <v>0</v>
      </c>
      <c r="AD3">
        <f ca="1">Cashflows!AL8</f>
        <v>33.333333333333329</v>
      </c>
      <c r="AE3" s="175" t="e">
        <f>#REF!</f>
        <v>#REF!</v>
      </c>
      <c r="AF3">
        <f>Cashflows!L8</f>
        <v>1.0040741237836484</v>
      </c>
      <c r="AG3" s="159">
        <v>0.06</v>
      </c>
      <c r="AH3" s="159">
        <v>1.07312E-2</v>
      </c>
      <c r="AI3" s="159">
        <v>8.9869548119125798E-4</v>
      </c>
      <c r="AJ3" t="e">
        <f>#REF!</f>
        <v>#REF!</v>
      </c>
      <c r="AK3" t="e">
        <f>#REF!</f>
        <v>#REF!</v>
      </c>
      <c r="AL3" t="e">
        <f>#REF!</f>
        <v>#REF!</v>
      </c>
      <c r="AM3" t="e">
        <f>#REF!</f>
        <v>#REF!</v>
      </c>
      <c r="AN3" t="e">
        <f>#REF!</f>
        <v>#REF!</v>
      </c>
      <c r="AO3" t="e">
        <f>#REF!</f>
        <v>#REF!</v>
      </c>
      <c r="AP3" s="176" t="e">
        <f>#REF!</f>
        <v>#REF!</v>
      </c>
      <c r="AQ3" s="160" t="e">
        <f>#REF!</f>
        <v>#REF!</v>
      </c>
      <c r="AR3" s="177" t="e">
        <f>#REF!</f>
        <v>#REF!</v>
      </c>
      <c r="AS3">
        <f ca="1">Cashflows!AM8</f>
        <v>1.3361472080304537</v>
      </c>
      <c r="AT3" t="e">
        <f>#REF!</f>
        <v>#REF!</v>
      </c>
      <c r="AU3" t="e">
        <f>#REF!</f>
        <v>#REF!</v>
      </c>
      <c r="AV3" s="159">
        <v>0</v>
      </c>
      <c r="AW3" t="e">
        <f>#REF!</f>
        <v>#REF!</v>
      </c>
      <c r="AX3" t="e">
        <f>#REF!</f>
        <v>#REF!</v>
      </c>
      <c r="AY3" s="160" t="e">
        <f>#REF!</f>
        <v>#REF!</v>
      </c>
      <c r="AZ3" t="e">
        <f>Cashflows!#REF!</f>
        <v>#REF!</v>
      </c>
      <c r="BA3" t="e">
        <f>#REF!</f>
        <v>#REF!</v>
      </c>
      <c r="BB3" t="e">
        <f>#REF!</f>
        <v>#REF!</v>
      </c>
      <c r="BC3" t="e">
        <f>#REF!</f>
        <v>#REF!</v>
      </c>
      <c r="BD3" t="e">
        <f>#REF!</f>
        <v>#REF!</v>
      </c>
      <c r="BE3" s="159">
        <v>5.2774247178459799E-3</v>
      </c>
      <c r="BF3" s="159">
        <v>0</v>
      </c>
      <c r="BG3" t="e">
        <f>#REF!</f>
        <v>#REF!</v>
      </c>
      <c r="BH3" t="e">
        <f>#REF!</f>
        <v>#REF!</v>
      </c>
      <c r="BI3" t="e">
        <f>#REF!</f>
        <v>#REF!</v>
      </c>
      <c r="BJ3" t="e">
        <f>#REF!</f>
        <v>#REF!</v>
      </c>
      <c r="BK3" s="159">
        <v>0</v>
      </c>
      <c r="BL3">
        <f>Cashflows!R8</f>
        <v>0</v>
      </c>
      <c r="BM3" t="e">
        <f>#REF!</f>
        <v>#REF!</v>
      </c>
      <c r="BN3" t="e">
        <f>#REF!</f>
        <v>#REF!</v>
      </c>
      <c r="BO3" s="159">
        <v>0</v>
      </c>
      <c r="BP3" s="175" t="e">
        <f>#REF!</f>
        <v>#REF!</v>
      </c>
      <c r="BQ3" t="e">
        <f>Cashflows!#REF!</f>
        <v>#REF!</v>
      </c>
      <c r="BR3" t="e">
        <f>Cashflows!#REF!</f>
        <v>#REF!</v>
      </c>
    </row>
    <row r="4" spans="1:70">
      <c r="A4">
        <v>2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s="159">
        <v>0</v>
      </c>
      <c r="I4" s="159">
        <v>0</v>
      </c>
      <c r="J4" s="159">
        <v>0</v>
      </c>
      <c r="K4" s="159">
        <v>0</v>
      </c>
      <c r="L4" t="e">
        <f>#REF!</f>
        <v>#REF!</v>
      </c>
      <c r="M4" t="e">
        <f>#REF!</f>
        <v>#REF!</v>
      </c>
      <c r="N4" t="e">
        <f>#REF!</f>
        <v>#REF!</v>
      </c>
      <c r="O4" t="e">
        <f>#REF!</f>
        <v>#REF!</v>
      </c>
      <c r="P4" t="e">
        <f>#REF!</f>
        <v>#REF!</v>
      </c>
      <c r="Q4" t="e">
        <f>#REF!</f>
        <v>#REF!</v>
      </c>
      <c r="R4" t="e">
        <f>#REF!</f>
        <v>#REF!</v>
      </c>
      <c r="S4" t="e">
        <f>#REF!</f>
        <v>#REF!</v>
      </c>
      <c r="T4" t="e">
        <f>#REF!</f>
        <v>#REF!</v>
      </c>
      <c r="U4" s="159">
        <v>0</v>
      </c>
      <c r="V4" t="e">
        <f>#REF!</f>
        <v>#REF!</v>
      </c>
      <c r="W4" t="e">
        <f>#REF!</f>
        <v>#REF!</v>
      </c>
      <c r="X4" t="e">
        <f>#REF!</f>
        <v>#REF!</v>
      </c>
      <c r="Y4" s="159">
        <v>65</v>
      </c>
      <c r="Z4" t="e">
        <f>#REF!</f>
        <v>#REF!</v>
      </c>
      <c r="AA4" t="e">
        <f>#REF!</f>
        <v>#REF!</v>
      </c>
      <c r="AB4" s="159">
        <v>13</v>
      </c>
      <c r="AC4">
        <f ca="1">Cashflows!AK9</f>
        <v>0</v>
      </c>
      <c r="AD4">
        <f ca="1">Cashflows!AL9</f>
        <v>33.274850666267682</v>
      </c>
      <c r="AE4" s="175" t="e">
        <f>#REF!</f>
        <v>#REF!</v>
      </c>
      <c r="AF4">
        <f>Cashflows!L9</f>
        <v>1.0081648460519013</v>
      </c>
      <c r="AG4" s="159">
        <v>0.06</v>
      </c>
      <c r="AH4" s="159">
        <v>1.07312E-2</v>
      </c>
      <c r="AI4" s="159">
        <v>8.9869548119125798E-4</v>
      </c>
      <c r="AJ4" t="e">
        <f>#REF!</f>
        <v>#REF!</v>
      </c>
      <c r="AK4" t="e">
        <f>#REF!</f>
        <v>#REF!</v>
      </c>
      <c r="AL4" t="e">
        <f>#REF!</f>
        <v>#REF!</v>
      </c>
      <c r="AM4" t="e">
        <f>#REF!</f>
        <v>#REF!</v>
      </c>
      <c r="AN4" t="e">
        <f>#REF!</f>
        <v>#REF!</v>
      </c>
      <c r="AO4" t="e">
        <f>#REF!</f>
        <v>#REF!</v>
      </c>
      <c r="AP4" s="176" t="e">
        <f>#REF!</f>
        <v>#REF!</v>
      </c>
      <c r="AQ4" s="160" t="e">
        <f>#REF!</f>
        <v>#REF!</v>
      </c>
      <c r="AR4" s="177" t="e">
        <f>#REF!</f>
        <v>#REF!</v>
      </c>
      <c r="AS4">
        <f ca="1">Cashflows!AM9</f>
        <v>1.3338029644609155</v>
      </c>
      <c r="AT4" t="e">
        <f>#REF!</f>
        <v>#REF!</v>
      </c>
      <c r="AU4" t="e">
        <f>#REF!</f>
        <v>#REF!</v>
      </c>
      <c r="AV4" s="159">
        <v>0</v>
      </c>
      <c r="AW4" t="e">
        <f>#REF!</f>
        <v>#REF!</v>
      </c>
      <c r="AX4" t="e">
        <f>#REF!</f>
        <v>#REF!</v>
      </c>
      <c r="AY4" s="160" t="e">
        <f>#REF!</f>
        <v>#REF!</v>
      </c>
      <c r="AZ4" t="e">
        <f>Cashflows!#REF!</f>
        <v>#REF!</v>
      </c>
      <c r="BA4" t="e">
        <f>#REF!</f>
        <v>#REF!</v>
      </c>
      <c r="BB4" t="e">
        <f>#REF!</f>
        <v>#REF!</v>
      </c>
      <c r="BC4" t="e">
        <f>#REF!</f>
        <v>#REF!</v>
      </c>
      <c r="BD4" t="e">
        <f>#REF!</f>
        <v>#REF!</v>
      </c>
      <c r="BE4" s="159">
        <v>5.2774247178459799E-3</v>
      </c>
      <c r="BF4" s="159">
        <v>0</v>
      </c>
      <c r="BG4" t="e">
        <f>#REF!</f>
        <v>#REF!</v>
      </c>
      <c r="BH4" t="e">
        <f>#REF!</f>
        <v>#REF!</v>
      </c>
      <c r="BI4" t="e">
        <f>#REF!</f>
        <v>#REF!</v>
      </c>
      <c r="BJ4" t="e">
        <f>#REF!</f>
        <v>#REF!</v>
      </c>
      <c r="BK4" s="159">
        <v>0</v>
      </c>
      <c r="BL4">
        <f>Cashflows!R9</f>
        <v>0</v>
      </c>
      <c r="BM4" t="e">
        <f>#REF!</f>
        <v>#REF!</v>
      </c>
      <c r="BN4" t="e">
        <f>#REF!</f>
        <v>#REF!</v>
      </c>
      <c r="BO4" s="159">
        <v>0</v>
      </c>
      <c r="BP4" s="175" t="e">
        <f>#REF!</f>
        <v>#REF!</v>
      </c>
      <c r="BQ4" t="e">
        <f>Cashflows!#REF!</f>
        <v>#REF!</v>
      </c>
      <c r="BR4" t="e">
        <f>Cashflows!#REF!</f>
        <v>#REF!</v>
      </c>
    </row>
    <row r="5" spans="1:70">
      <c r="A5">
        <v>3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s="159">
        <v>0</v>
      </c>
      <c r="I5" s="159">
        <v>0</v>
      </c>
      <c r="J5" s="159">
        <v>0</v>
      </c>
      <c r="K5" s="159">
        <v>0</v>
      </c>
      <c r="L5" t="e">
        <f>#REF!</f>
        <v>#REF!</v>
      </c>
      <c r="M5" t="e">
        <f>#REF!</f>
        <v>#REF!</v>
      </c>
      <c r="N5" t="e">
        <f>#REF!</f>
        <v>#REF!</v>
      </c>
      <c r="O5" t="e">
        <f>#REF!</f>
        <v>#REF!</v>
      </c>
      <c r="P5" t="e">
        <f>#REF!</f>
        <v>#REF!</v>
      </c>
      <c r="Q5" t="e">
        <f>#REF!</f>
        <v>#REF!</v>
      </c>
      <c r="R5" t="e">
        <f>#REF!</f>
        <v>#REF!</v>
      </c>
      <c r="S5" t="e">
        <f>#REF!</f>
        <v>#REF!</v>
      </c>
      <c r="T5" t="e">
        <f>#REF!</f>
        <v>#REF!</v>
      </c>
      <c r="U5" s="159">
        <v>0</v>
      </c>
      <c r="V5" t="e">
        <f>#REF!</f>
        <v>#REF!</v>
      </c>
      <c r="W5" t="e">
        <f>#REF!</f>
        <v>#REF!</v>
      </c>
      <c r="X5" t="e">
        <f>#REF!</f>
        <v>#REF!</v>
      </c>
      <c r="Y5" s="159">
        <v>65</v>
      </c>
      <c r="Z5" t="e">
        <f>#REF!</f>
        <v>#REF!</v>
      </c>
      <c r="AA5" t="e">
        <f>#REF!</f>
        <v>#REF!</v>
      </c>
      <c r="AB5" s="159">
        <v>13</v>
      </c>
      <c r="AC5">
        <f ca="1">Cashflows!AK10</f>
        <v>0</v>
      </c>
      <c r="AD5">
        <f ca="1">Cashflows!AL10</f>
        <v>33.216470605872445</v>
      </c>
      <c r="AE5" s="175" t="e">
        <f>#REF!</f>
        <v>#REF!</v>
      </c>
      <c r="AF5">
        <f>Cashflows!L10</f>
        <v>1.0122722344290396</v>
      </c>
      <c r="AG5" s="159">
        <v>0.06</v>
      </c>
      <c r="AH5" s="159">
        <v>1.07312E-2</v>
      </c>
      <c r="AI5" s="159">
        <v>8.9869548119125798E-4</v>
      </c>
      <c r="AJ5" t="e">
        <f>#REF!</f>
        <v>#REF!</v>
      </c>
      <c r="AK5" t="e">
        <f>#REF!</f>
        <v>#REF!</v>
      </c>
      <c r="AL5" t="e">
        <f>#REF!</f>
        <v>#REF!</v>
      </c>
      <c r="AM5" t="e">
        <f>#REF!</f>
        <v>#REF!</v>
      </c>
      <c r="AN5" t="e">
        <f>#REF!</f>
        <v>#REF!</v>
      </c>
      <c r="AO5" t="e">
        <f>#REF!</f>
        <v>#REF!</v>
      </c>
      <c r="AP5" s="176" t="e">
        <f>#REF!</f>
        <v>#REF!</v>
      </c>
      <c r="AQ5" s="160" t="e">
        <f>#REF!</f>
        <v>#REF!</v>
      </c>
      <c r="AR5" s="177" t="e">
        <f>#REF!</f>
        <v>#REF!</v>
      </c>
      <c r="AS5">
        <f ca="1">Cashflows!AM10</f>
        <v>1.3314628338198631</v>
      </c>
      <c r="AT5" t="e">
        <f>#REF!</f>
        <v>#REF!</v>
      </c>
      <c r="AU5" t="e">
        <f>#REF!</f>
        <v>#REF!</v>
      </c>
      <c r="AV5" s="159">
        <v>0</v>
      </c>
      <c r="AW5" t="e">
        <f>#REF!</f>
        <v>#REF!</v>
      </c>
      <c r="AX5" t="e">
        <f>#REF!</f>
        <v>#REF!</v>
      </c>
      <c r="AY5" s="160" t="e">
        <f>#REF!</f>
        <v>#REF!</v>
      </c>
      <c r="AZ5" t="e">
        <f>Cashflows!#REF!</f>
        <v>#REF!</v>
      </c>
      <c r="BA5" t="e">
        <f>#REF!</f>
        <v>#REF!</v>
      </c>
      <c r="BB5" t="e">
        <f>#REF!</f>
        <v>#REF!</v>
      </c>
      <c r="BC5" t="e">
        <f>#REF!</f>
        <v>#REF!</v>
      </c>
      <c r="BD5" t="e">
        <f>#REF!</f>
        <v>#REF!</v>
      </c>
      <c r="BE5" s="159">
        <v>5.2774247178459799E-3</v>
      </c>
      <c r="BF5" s="159">
        <v>0</v>
      </c>
      <c r="BG5" t="e">
        <f>#REF!</f>
        <v>#REF!</v>
      </c>
      <c r="BH5" t="e">
        <f>#REF!</f>
        <v>#REF!</v>
      </c>
      <c r="BI5" t="e">
        <f>#REF!</f>
        <v>#REF!</v>
      </c>
      <c r="BJ5" t="e">
        <f>#REF!</f>
        <v>#REF!</v>
      </c>
      <c r="BK5" s="159">
        <v>0</v>
      </c>
      <c r="BL5">
        <f>Cashflows!R10</f>
        <v>0</v>
      </c>
      <c r="BM5" t="e">
        <f>#REF!</f>
        <v>#REF!</v>
      </c>
      <c r="BN5" t="e">
        <f>#REF!</f>
        <v>#REF!</v>
      </c>
      <c r="BO5" s="159">
        <v>0</v>
      </c>
      <c r="BP5" s="175" t="e">
        <f>#REF!</f>
        <v>#REF!</v>
      </c>
      <c r="BQ5" t="e">
        <f>Cashflows!#REF!</f>
        <v>#REF!</v>
      </c>
      <c r="BR5" t="e">
        <f>Cashflows!#REF!</f>
        <v>#REF!</v>
      </c>
    </row>
    <row r="6" spans="1:70">
      <c r="A6">
        <v>4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s="159">
        <v>0</v>
      </c>
      <c r="I6" s="159">
        <v>0</v>
      </c>
      <c r="J6" s="159">
        <v>0</v>
      </c>
      <c r="K6" s="159">
        <v>0</v>
      </c>
      <c r="L6" t="e">
        <f>#REF!</f>
        <v>#REF!</v>
      </c>
      <c r="M6" t="e">
        <f>#REF!</f>
        <v>#REF!</v>
      </c>
      <c r="N6" t="e">
        <f>#REF!</f>
        <v>#REF!</v>
      </c>
      <c r="O6" t="e">
        <f>#REF!</f>
        <v>#REF!</v>
      </c>
      <c r="P6" t="e">
        <f>#REF!</f>
        <v>#REF!</v>
      </c>
      <c r="Q6" t="e">
        <f>#REF!</f>
        <v>#REF!</v>
      </c>
      <c r="R6" t="e">
        <f>#REF!</f>
        <v>#REF!</v>
      </c>
      <c r="S6" t="e">
        <f>#REF!</f>
        <v>#REF!</v>
      </c>
      <c r="T6" t="e">
        <f>#REF!</f>
        <v>#REF!</v>
      </c>
      <c r="U6" s="159">
        <v>0</v>
      </c>
      <c r="V6" t="e">
        <f>#REF!</f>
        <v>#REF!</v>
      </c>
      <c r="W6" t="e">
        <f>#REF!</f>
        <v>#REF!</v>
      </c>
      <c r="X6" t="e">
        <f>#REF!</f>
        <v>#REF!</v>
      </c>
      <c r="Y6" s="159">
        <v>65</v>
      </c>
      <c r="Z6" t="e">
        <f>#REF!</f>
        <v>#REF!</v>
      </c>
      <c r="AA6" t="e">
        <f>#REF!</f>
        <v>#REF!</v>
      </c>
      <c r="AB6" s="159">
        <v>13</v>
      </c>
      <c r="AC6">
        <f ca="1">Cashflows!AK11</f>
        <v>0</v>
      </c>
      <c r="AD6">
        <f ca="1">Cashflows!AL11</f>
        <v>33.158192972126272</v>
      </c>
      <c r="AE6" s="175" t="e">
        <f>#REF!</f>
        <v>#REF!</v>
      </c>
      <c r="AF6">
        <f>Cashflows!L11</f>
        <v>1.0163963568148537</v>
      </c>
      <c r="AG6" s="159">
        <v>0.06</v>
      </c>
      <c r="AH6" s="159">
        <v>1.07312E-2</v>
      </c>
      <c r="AI6" s="159">
        <v>8.9869548119125798E-4</v>
      </c>
      <c r="AJ6" t="e">
        <f>#REF!</f>
        <v>#REF!</v>
      </c>
      <c r="AK6" t="e">
        <f>#REF!</f>
        <v>#REF!</v>
      </c>
      <c r="AL6" t="e">
        <f>#REF!</f>
        <v>#REF!</v>
      </c>
      <c r="AM6" t="e">
        <f>#REF!</f>
        <v>#REF!</v>
      </c>
      <c r="AN6" t="e">
        <f>#REF!</f>
        <v>#REF!</v>
      </c>
      <c r="AO6" t="e">
        <f>#REF!</f>
        <v>#REF!</v>
      </c>
      <c r="AP6" s="176" t="e">
        <f>#REF!</f>
        <v>#REF!</v>
      </c>
      <c r="AQ6" s="160" t="e">
        <f>#REF!</f>
        <v>#REF!</v>
      </c>
      <c r="AR6" s="177" t="e">
        <f>#REF!</f>
        <v>#REF!</v>
      </c>
      <c r="AS6">
        <f ca="1">Cashflows!AM11</f>
        <v>1.431916138620559</v>
      </c>
      <c r="AT6" t="e">
        <f>#REF!</f>
        <v>#REF!</v>
      </c>
      <c r="AU6" t="e">
        <f>#REF!</f>
        <v>#REF!</v>
      </c>
      <c r="AV6" s="159">
        <v>0</v>
      </c>
      <c r="AW6" t="e">
        <f>#REF!</f>
        <v>#REF!</v>
      </c>
      <c r="AX6" t="e">
        <f>#REF!</f>
        <v>#REF!</v>
      </c>
      <c r="AY6" s="160" t="e">
        <f>#REF!</f>
        <v>#REF!</v>
      </c>
      <c r="AZ6" t="e">
        <f>Cashflows!#REF!</f>
        <v>#REF!</v>
      </c>
      <c r="BA6" t="e">
        <f>#REF!</f>
        <v>#REF!</v>
      </c>
      <c r="BB6" t="e">
        <f>#REF!</f>
        <v>#REF!</v>
      </c>
      <c r="BC6" t="e">
        <f>#REF!</f>
        <v>#REF!</v>
      </c>
      <c r="BD6" t="e">
        <f>#REF!</f>
        <v>#REF!</v>
      </c>
      <c r="BE6" s="159">
        <v>5.2774247178459799E-3</v>
      </c>
      <c r="BF6" s="159">
        <v>0</v>
      </c>
      <c r="BG6" t="e">
        <f>#REF!</f>
        <v>#REF!</v>
      </c>
      <c r="BH6" t="e">
        <f>#REF!</f>
        <v>#REF!</v>
      </c>
      <c r="BI6" t="e">
        <f>#REF!</f>
        <v>#REF!</v>
      </c>
      <c r="BJ6" t="e">
        <f>#REF!</f>
        <v>#REF!</v>
      </c>
      <c r="BK6" s="159">
        <v>0</v>
      </c>
      <c r="BL6">
        <f>Cashflows!R11</f>
        <v>0</v>
      </c>
      <c r="BM6" t="e">
        <f>#REF!</f>
        <v>#REF!</v>
      </c>
      <c r="BN6" t="e">
        <f>#REF!</f>
        <v>#REF!</v>
      </c>
      <c r="BO6" s="159">
        <v>0</v>
      </c>
      <c r="BP6" s="175" t="e">
        <f>#REF!</f>
        <v>#REF!</v>
      </c>
      <c r="BQ6" t="e">
        <f>Cashflows!#REF!</f>
        <v>#REF!</v>
      </c>
      <c r="BR6" t="e">
        <f>Cashflows!#REF!</f>
        <v>#REF!</v>
      </c>
    </row>
    <row r="7" spans="1:70">
      <c r="A7">
        <v>5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s="159">
        <v>0</v>
      </c>
      <c r="I7" s="159">
        <v>0</v>
      </c>
      <c r="J7" s="159">
        <v>0</v>
      </c>
      <c r="K7" s="159">
        <v>0</v>
      </c>
      <c r="L7" t="e">
        <f>#REF!</f>
        <v>#REF!</v>
      </c>
      <c r="M7" t="e">
        <f>#REF!</f>
        <v>#REF!</v>
      </c>
      <c r="N7" t="e">
        <f>#REF!</f>
        <v>#REF!</v>
      </c>
      <c r="O7" t="e">
        <f>#REF!</f>
        <v>#REF!</v>
      </c>
      <c r="P7" t="e">
        <f>#REF!</f>
        <v>#REF!</v>
      </c>
      <c r="Q7" t="e">
        <f>#REF!</f>
        <v>#REF!</v>
      </c>
      <c r="R7" t="e">
        <f>#REF!</f>
        <v>#REF!</v>
      </c>
      <c r="S7" t="e">
        <f>#REF!</f>
        <v>#REF!</v>
      </c>
      <c r="T7" t="e">
        <f>#REF!</f>
        <v>#REF!</v>
      </c>
      <c r="U7" s="159">
        <v>0</v>
      </c>
      <c r="V7" t="e">
        <f>#REF!</f>
        <v>#REF!</v>
      </c>
      <c r="W7" t="e">
        <f>#REF!</f>
        <v>#REF!</v>
      </c>
      <c r="X7" t="e">
        <f>#REF!</f>
        <v>#REF!</v>
      </c>
      <c r="Y7" s="159">
        <v>65</v>
      </c>
      <c r="Z7" t="e">
        <f>#REF!</f>
        <v>#REF!</v>
      </c>
      <c r="AA7" t="e">
        <f>#REF!</f>
        <v>#REF!</v>
      </c>
      <c r="AB7" s="159">
        <v>13</v>
      </c>
      <c r="AC7">
        <f ca="1">Cashflows!AK12</f>
        <v>0</v>
      </c>
      <c r="AD7">
        <f ca="1">Cashflows!AL12</f>
        <v>33.09831324060886</v>
      </c>
      <c r="AE7" s="175" t="e">
        <f>#REF!</f>
        <v>#REF!</v>
      </c>
      <c r="AF7">
        <f>Cashflows!L12</f>
        <v>1.0205372813857667</v>
      </c>
      <c r="AG7" s="159">
        <v>0.06</v>
      </c>
      <c r="AH7" s="159">
        <v>1.07312E-2</v>
      </c>
      <c r="AI7" s="159">
        <v>8.9869548119125798E-4</v>
      </c>
      <c r="AJ7" t="e">
        <f>#REF!</f>
        <v>#REF!</v>
      </c>
      <c r="AK7" t="e">
        <f>#REF!</f>
        <v>#REF!</v>
      </c>
      <c r="AL7" t="e">
        <f>#REF!</f>
        <v>#REF!</v>
      </c>
      <c r="AM7" t="e">
        <f>#REF!</f>
        <v>#REF!</v>
      </c>
      <c r="AN7" t="e">
        <f>#REF!</f>
        <v>#REF!</v>
      </c>
      <c r="AO7" t="e">
        <f>#REF!</f>
        <v>#REF!</v>
      </c>
      <c r="AP7" s="176" t="e">
        <f>#REF!</f>
        <v>#REF!</v>
      </c>
      <c r="AQ7" s="160" t="e">
        <f>#REF!</f>
        <v>#REF!</v>
      </c>
      <c r="AR7" s="177" t="e">
        <f>#REF!</f>
        <v>#REF!</v>
      </c>
      <c r="AS7">
        <f ca="1">Cashflows!AM12</f>
        <v>1.4293302692998717</v>
      </c>
      <c r="AT7" t="e">
        <f>#REF!</f>
        <v>#REF!</v>
      </c>
      <c r="AU7" t="e">
        <f>#REF!</f>
        <v>#REF!</v>
      </c>
      <c r="AV7" s="159">
        <v>0</v>
      </c>
      <c r="AW7" t="e">
        <f>#REF!</f>
        <v>#REF!</v>
      </c>
      <c r="AX7" t="e">
        <f>#REF!</f>
        <v>#REF!</v>
      </c>
      <c r="AY7" s="160" t="e">
        <f>#REF!</f>
        <v>#REF!</v>
      </c>
      <c r="AZ7" t="e">
        <f>Cashflows!#REF!</f>
        <v>#REF!</v>
      </c>
      <c r="BA7" t="e">
        <f>#REF!</f>
        <v>#REF!</v>
      </c>
      <c r="BB7" t="e">
        <f>#REF!</f>
        <v>#REF!</v>
      </c>
      <c r="BC7" t="e">
        <f>#REF!</f>
        <v>#REF!</v>
      </c>
      <c r="BD7" t="e">
        <f>#REF!</f>
        <v>#REF!</v>
      </c>
      <c r="BE7" s="159">
        <v>5.2774247178459799E-3</v>
      </c>
      <c r="BF7" s="159">
        <v>0</v>
      </c>
      <c r="BG7" t="e">
        <f>#REF!</f>
        <v>#REF!</v>
      </c>
      <c r="BH7" t="e">
        <f>#REF!</f>
        <v>#REF!</v>
      </c>
      <c r="BI7" t="e">
        <f>#REF!</f>
        <v>#REF!</v>
      </c>
      <c r="BJ7" t="e">
        <f>#REF!</f>
        <v>#REF!</v>
      </c>
      <c r="BK7" s="159">
        <v>0</v>
      </c>
      <c r="BL7">
        <f>Cashflows!R12</f>
        <v>0</v>
      </c>
      <c r="BM7" t="e">
        <f>#REF!</f>
        <v>#REF!</v>
      </c>
      <c r="BN7" t="e">
        <f>#REF!</f>
        <v>#REF!</v>
      </c>
      <c r="BO7" s="159">
        <v>0</v>
      </c>
      <c r="BP7" s="175" t="e">
        <f>#REF!</f>
        <v>#REF!</v>
      </c>
      <c r="BQ7" t="e">
        <f>Cashflows!#REF!</f>
        <v>#REF!</v>
      </c>
      <c r="BR7" t="e">
        <f>Cashflows!#REF!</f>
        <v>#REF!</v>
      </c>
    </row>
    <row r="8" spans="1:70">
      <c r="A8">
        <v>6</v>
      </c>
      <c r="B8" t="e">
        <f>#REF!</f>
        <v>#REF!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s="159">
        <v>0</v>
      </c>
      <c r="I8" s="159">
        <v>0</v>
      </c>
      <c r="J8" s="159">
        <v>0</v>
      </c>
      <c r="K8" s="159">
        <v>0</v>
      </c>
      <c r="L8" t="e">
        <f>#REF!</f>
        <v>#REF!</v>
      </c>
      <c r="M8" t="e">
        <f>#REF!</f>
        <v>#REF!</v>
      </c>
      <c r="N8" t="e">
        <f>#REF!</f>
        <v>#REF!</v>
      </c>
      <c r="O8" t="e">
        <f>#REF!</f>
        <v>#REF!</v>
      </c>
      <c r="P8" t="e">
        <f>#REF!</f>
        <v>#REF!</v>
      </c>
      <c r="Q8" t="e">
        <f>#REF!</f>
        <v>#REF!</v>
      </c>
      <c r="R8" t="e">
        <f>#REF!</f>
        <v>#REF!</v>
      </c>
      <c r="S8" t="e">
        <f>#REF!</f>
        <v>#REF!</v>
      </c>
      <c r="T8" t="e">
        <f>#REF!</f>
        <v>#REF!</v>
      </c>
      <c r="U8" s="159">
        <v>0</v>
      </c>
      <c r="V8" t="e">
        <f>#REF!</f>
        <v>#REF!</v>
      </c>
      <c r="W8" t="e">
        <f>#REF!</f>
        <v>#REF!</v>
      </c>
      <c r="X8" t="e">
        <f>#REF!</f>
        <v>#REF!</v>
      </c>
      <c r="Y8" s="159">
        <v>65</v>
      </c>
      <c r="Z8" t="e">
        <f>#REF!</f>
        <v>#REF!</v>
      </c>
      <c r="AA8" t="e">
        <f>#REF!</f>
        <v>#REF!</v>
      </c>
      <c r="AB8" s="159">
        <v>13</v>
      </c>
      <c r="AC8">
        <f ca="1">Cashflows!AK13</f>
        <v>0</v>
      </c>
      <c r="AD8">
        <f ca="1">Cashflows!AL13</f>
        <v>33.038541644726266</v>
      </c>
      <c r="AE8" s="175" t="e">
        <f>#REF!</f>
        <v>#REF!</v>
      </c>
      <c r="AF8">
        <f>Cashflows!L13</f>
        <v>1.0246950765959604</v>
      </c>
      <c r="AG8" s="159">
        <v>0.06</v>
      </c>
      <c r="AH8" s="159">
        <v>1.07312E-2</v>
      </c>
      <c r="AI8" s="159">
        <v>8.9869548119125798E-4</v>
      </c>
      <c r="AJ8" t="e">
        <f>#REF!</f>
        <v>#REF!</v>
      </c>
      <c r="AK8" t="e">
        <f>#REF!</f>
        <v>#REF!</v>
      </c>
      <c r="AL8" t="e">
        <f>#REF!</f>
        <v>#REF!</v>
      </c>
      <c r="AM8" t="e">
        <f>#REF!</f>
        <v>#REF!</v>
      </c>
      <c r="AN8" t="e">
        <f>#REF!</f>
        <v>#REF!</v>
      </c>
      <c r="AO8" t="e">
        <f>#REF!</f>
        <v>#REF!</v>
      </c>
      <c r="AP8" s="176" t="e">
        <f>#REF!</f>
        <v>#REF!</v>
      </c>
      <c r="AQ8" s="160" t="e">
        <f>#REF!</f>
        <v>#REF!</v>
      </c>
      <c r="AR8" s="177" t="e">
        <f>#REF!</f>
        <v>#REF!</v>
      </c>
      <c r="AS8">
        <f ca="1">Cashflows!AM13</f>
        <v>1.4267490697499647</v>
      </c>
      <c r="AT8" t="e">
        <f>#REF!</f>
        <v>#REF!</v>
      </c>
      <c r="AU8" t="e">
        <f>#REF!</f>
        <v>#REF!</v>
      </c>
      <c r="AV8" s="159">
        <v>0</v>
      </c>
      <c r="AW8" t="e">
        <f>#REF!</f>
        <v>#REF!</v>
      </c>
      <c r="AX8" t="e">
        <f>#REF!</f>
        <v>#REF!</v>
      </c>
      <c r="AY8" s="160" t="e">
        <f>#REF!</f>
        <v>#REF!</v>
      </c>
      <c r="AZ8" t="e">
        <f>Cashflows!#REF!</f>
        <v>#REF!</v>
      </c>
      <c r="BA8" t="e">
        <f>#REF!</f>
        <v>#REF!</v>
      </c>
      <c r="BB8" t="e">
        <f>#REF!</f>
        <v>#REF!</v>
      </c>
      <c r="BC8" t="e">
        <f>#REF!</f>
        <v>#REF!</v>
      </c>
      <c r="BD8" t="e">
        <f>#REF!</f>
        <v>#REF!</v>
      </c>
      <c r="BE8" s="159">
        <v>5.2774247178459799E-3</v>
      </c>
      <c r="BF8" s="159">
        <v>0</v>
      </c>
      <c r="BG8" t="e">
        <f>#REF!</f>
        <v>#REF!</v>
      </c>
      <c r="BH8" t="e">
        <f>#REF!</f>
        <v>#REF!</v>
      </c>
      <c r="BI8" t="e">
        <f>#REF!</f>
        <v>#REF!</v>
      </c>
      <c r="BJ8" t="e">
        <f>#REF!</f>
        <v>#REF!</v>
      </c>
      <c r="BK8" s="159">
        <v>0</v>
      </c>
      <c r="BL8">
        <f>Cashflows!R13</f>
        <v>0</v>
      </c>
      <c r="BM8" t="e">
        <f>#REF!</f>
        <v>#REF!</v>
      </c>
      <c r="BN8" t="e">
        <f>#REF!</f>
        <v>#REF!</v>
      </c>
      <c r="BO8" s="159">
        <v>0</v>
      </c>
      <c r="BP8" s="175" t="e">
        <f>#REF!</f>
        <v>#REF!</v>
      </c>
      <c r="BQ8" t="e">
        <f>Cashflows!#REF!</f>
        <v>#REF!</v>
      </c>
      <c r="BR8" t="e">
        <f>Cashflows!#REF!</f>
        <v>#REF!</v>
      </c>
    </row>
    <row r="9" spans="1:70">
      <c r="A9">
        <v>7</v>
      </c>
      <c r="B9" t="e">
        <f>#REF!</f>
        <v>#REF!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s="159">
        <v>0</v>
      </c>
      <c r="I9" s="159">
        <v>0</v>
      </c>
      <c r="J9" s="159">
        <v>0</v>
      </c>
      <c r="K9" s="159">
        <v>0</v>
      </c>
      <c r="L9" t="e">
        <f>#REF!</f>
        <v>#REF!</v>
      </c>
      <c r="M9" t="e">
        <f>#REF!</f>
        <v>#REF!</v>
      </c>
      <c r="N9" t="e">
        <f>#REF!</f>
        <v>#REF!</v>
      </c>
      <c r="O9" t="e">
        <f>#REF!</f>
        <v>#REF!</v>
      </c>
      <c r="P9" t="e">
        <f>#REF!</f>
        <v>#REF!</v>
      </c>
      <c r="Q9" t="e">
        <f>#REF!</f>
        <v>#REF!</v>
      </c>
      <c r="R9" t="e">
        <f>#REF!</f>
        <v>#REF!</v>
      </c>
      <c r="S9" t="e">
        <f>#REF!</f>
        <v>#REF!</v>
      </c>
      <c r="T9" t="e">
        <f>#REF!</f>
        <v>#REF!</v>
      </c>
      <c r="U9" s="159">
        <v>0</v>
      </c>
      <c r="V9" t="e">
        <f>#REF!</f>
        <v>#REF!</v>
      </c>
      <c r="W9" t="e">
        <f>#REF!</f>
        <v>#REF!</v>
      </c>
      <c r="X9" t="e">
        <f>#REF!</f>
        <v>#REF!</v>
      </c>
      <c r="Y9" s="159">
        <v>65</v>
      </c>
      <c r="Z9" t="e">
        <f>#REF!</f>
        <v>#REF!</v>
      </c>
      <c r="AA9" t="e">
        <f>#REF!</f>
        <v>#REF!</v>
      </c>
      <c r="AB9" s="159">
        <v>13</v>
      </c>
      <c r="AC9">
        <f ca="1">Cashflows!AK14</f>
        <v>0</v>
      </c>
      <c r="AD9">
        <f ca="1">Cashflows!AL14</f>
        <v>32.978877989198473</v>
      </c>
      <c r="AE9" s="175" t="e">
        <f>#REF!</f>
        <v>#REF!</v>
      </c>
      <c r="AF9">
        <f>Cashflows!L14</f>
        <v>1.0288698111785073</v>
      </c>
      <c r="AG9" s="159">
        <v>0.06</v>
      </c>
      <c r="AH9" s="159">
        <v>1.07312E-2</v>
      </c>
      <c r="AI9" s="159">
        <v>8.9869548119125798E-4</v>
      </c>
      <c r="AJ9" t="e">
        <f>#REF!</f>
        <v>#REF!</v>
      </c>
      <c r="AK9" t="e">
        <f>#REF!</f>
        <v>#REF!</v>
      </c>
      <c r="AL9" t="e">
        <f>#REF!</f>
        <v>#REF!</v>
      </c>
      <c r="AM9" t="e">
        <f>#REF!</f>
        <v>#REF!</v>
      </c>
      <c r="AN9" t="e">
        <f>#REF!</f>
        <v>#REF!</v>
      </c>
      <c r="AO9" t="e">
        <f>#REF!</f>
        <v>#REF!</v>
      </c>
      <c r="AP9" s="176" t="e">
        <f>#REF!</f>
        <v>#REF!</v>
      </c>
      <c r="AQ9" s="160" t="e">
        <f>#REF!</f>
        <v>#REF!</v>
      </c>
      <c r="AR9" s="177" t="e">
        <f>#REF!</f>
        <v>#REF!</v>
      </c>
      <c r="AS9">
        <f ca="1">Cashflows!AM14</f>
        <v>1.4241725315377898</v>
      </c>
      <c r="AT9" t="e">
        <f>#REF!</f>
        <v>#REF!</v>
      </c>
      <c r="AU9" t="e">
        <f>#REF!</f>
        <v>#REF!</v>
      </c>
      <c r="AV9" s="159">
        <v>0</v>
      </c>
      <c r="AW9" t="e">
        <f>#REF!</f>
        <v>#REF!</v>
      </c>
      <c r="AX9" t="e">
        <f>#REF!</f>
        <v>#REF!</v>
      </c>
      <c r="AY9" s="160" t="e">
        <f>#REF!</f>
        <v>#REF!</v>
      </c>
      <c r="AZ9" t="e">
        <f>Cashflows!#REF!</f>
        <v>#REF!</v>
      </c>
      <c r="BA9" t="e">
        <f>#REF!</f>
        <v>#REF!</v>
      </c>
      <c r="BB9" t="e">
        <f>#REF!</f>
        <v>#REF!</v>
      </c>
      <c r="BC9" t="e">
        <f>#REF!</f>
        <v>#REF!</v>
      </c>
      <c r="BD9" t="e">
        <f>#REF!</f>
        <v>#REF!</v>
      </c>
      <c r="BE9" s="159">
        <v>5.2774247178459799E-3</v>
      </c>
      <c r="BF9" s="159">
        <v>0</v>
      </c>
      <c r="BG9" t="e">
        <f>#REF!</f>
        <v>#REF!</v>
      </c>
      <c r="BH9" t="e">
        <f>#REF!</f>
        <v>#REF!</v>
      </c>
      <c r="BI9" t="e">
        <f>#REF!</f>
        <v>#REF!</v>
      </c>
      <c r="BJ9" t="e">
        <f>#REF!</f>
        <v>#REF!</v>
      </c>
      <c r="BK9" s="159">
        <v>0</v>
      </c>
      <c r="BL9">
        <f>Cashflows!R14</f>
        <v>0</v>
      </c>
      <c r="BM9" t="e">
        <f>#REF!</f>
        <v>#REF!</v>
      </c>
      <c r="BN9" t="e">
        <f>#REF!</f>
        <v>#REF!</v>
      </c>
      <c r="BO9" s="159">
        <v>0</v>
      </c>
      <c r="BP9" s="175" t="e">
        <f>#REF!</f>
        <v>#REF!</v>
      </c>
      <c r="BQ9" t="e">
        <f>Cashflows!#REF!</f>
        <v>#REF!</v>
      </c>
      <c r="BR9" t="e">
        <f>Cashflows!#REF!</f>
        <v>#REF!</v>
      </c>
    </row>
    <row r="10" spans="1:70">
      <c r="A10">
        <v>8</v>
      </c>
      <c r="B10" t="e">
        <f>#REF!</f>
        <v>#REF!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s="159">
        <v>0</v>
      </c>
      <c r="I10" s="159">
        <v>0</v>
      </c>
      <c r="J10" s="159">
        <v>0</v>
      </c>
      <c r="K10" s="159">
        <v>0</v>
      </c>
      <c r="L10" t="e">
        <f>#REF!</f>
        <v>#REF!</v>
      </c>
      <c r="M10" t="e">
        <f>#REF!</f>
        <v>#REF!</v>
      </c>
      <c r="N10" t="e">
        <f>#REF!</f>
        <v>#REF!</v>
      </c>
      <c r="O10" t="e">
        <f>#REF!</f>
        <v>#REF!</v>
      </c>
      <c r="P10" t="e">
        <f>#REF!</f>
        <v>#REF!</v>
      </c>
      <c r="Q10" t="e">
        <f>#REF!</f>
        <v>#REF!</v>
      </c>
      <c r="R10" t="e">
        <f>#REF!</f>
        <v>#REF!</v>
      </c>
      <c r="S10" t="e">
        <f>#REF!</f>
        <v>#REF!</v>
      </c>
      <c r="T10" t="e">
        <f>#REF!</f>
        <v>#REF!</v>
      </c>
      <c r="U10" s="159">
        <v>0</v>
      </c>
      <c r="V10" t="e">
        <f>#REF!</f>
        <v>#REF!</v>
      </c>
      <c r="W10" t="e">
        <f>#REF!</f>
        <v>#REF!</v>
      </c>
      <c r="X10" t="e">
        <f>#REF!</f>
        <v>#REF!</v>
      </c>
      <c r="Y10" s="159">
        <v>65</v>
      </c>
      <c r="Z10" t="e">
        <f>#REF!</f>
        <v>#REF!</v>
      </c>
      <c r="AA10" t="e">
        <f>#REF!</f>
        <v>#REF!</v>
      </c>
      <c r="AB10" s="159">
        <v>13</v>
      </c>
      <c r="AC10">
        <f ca="1">Cashflows!AK15</f>
        <v>0</v>
      </c>
      <c r="AD10">
        <f ca="1">Cashflows!AL15</f>
        <v>32.919322079098102</v>
      </c>
      <c r="AE10" s="175" t="e">
        <f>#REF!</f>
        <v>#REF!</v>
      </c>
      <c r="AF10">
        <f>Cashflows!L15</f>
        <v>1.0330615541465074</v>
      </c>
      <c r="AG10" s="159">
        <v>0.06</v>
      </c>
      <c r="AH10" s="159">
        <v>1.07312E-2</v>
      </c>
      <c r="AI10" s="159">
        <v>8.9869548119125798E-4</v>
      </c>
      <c r="AJ10" t="e">
        <f>#REF!</f>
        <v>#REF!</v>
      </c>
      <c r="AK10" t="e">
        <f>#REF!</f>
        <v>#REF!</v>
      </c>
      <c r="AL10" t="e">
        <f>#REF!</f>
        <v>#REF!</v>
      </c>
      <c r="AM10" t="e">
        <f>#REF!</f>
        <v>#REF!</v>
      </c>
      <c r="AN10" t="e">
        <f>#REF!</f>
        <v>#REF!</v>
      </c>
      <c r="AO10" t="e">
        <f>#REF!</f>
        <v>#REF!</v>
      </c>
      <c r="AP10" s="176" t="e">
        <f>#REF!</f>
        <v>#REF!</v>
      </c>
      <c r="AQ10" s="160" t="e">
        <f>#REF!</f>
        <v>#REF!</v>
      </c>
      <c r="AR10" s="177" t="e">
        <f>#REF!</f>
        <v>#REF!</v>
      </c>
      <c r="AS10">
        <f ca="1">Cashflows!AM15</f>
        <v>1.4216006462455288</v>
      </c>
      <c r="AT10" t="e">
        <f>#REF!</f>
        <v>#REF!</v>
      </c>
      <c r="AU10" t="e">
        <f>#REF!</f>
        <v>#REF!</v>
      </c>
      <c r="AV10" s="159">
        <v>0</v>
      </c>
      <c r="AW10" t="e">
        <f>#REF!</f>
        <v>#REF!</v>
      </c>
      <c r="AX10" t="e">
        <f>#REF!</f>
        <v>#REF!</v>
      </c>
      <c r="AY10" s="160" t="e">
        <f>#REF!</f>
        <v>#REF!</v>
      </c>
      <c r="AZ10" t="e">
        <f>Cashflows!#REF!</f>
        <v>#REF!</v>
      </c>
      <c r="BA10" t="e">
        <f>#REF!</f>
        <v>#REF!</v>
      </c>
      <c r="BB10" t="e">
        <f>#REF!</f>
        <v>#REF!</v>
      </c>
      <c r="BC10" t="e">
        <f>#REF!</f>
        <v>#REF!</v>
      </c>
      <c r="BD10" t="e">
        <f>#REF!</f>
        <v>#REF!</v>
      </c>
      <c r="BE10" s="159">
        <v>5.2774247178459799E-3</v>
      </c>
      <c r="BF10" s="159">
        <v>0</v>
      </c>
      <c r="BG10" t="e">
        <f>#REF!</f>
        <v>#REF!</v>
      </c>
      <c r="BH10" t="e">
        <f>#REF!</f>
        <v>#REF!</v>
      </c>
      <c r="BI10" t="e">
        <f>#REF!</f>
        <v>#REF!</v>
      </c>
      <c r="BJ10" t="e">
        <f>#REF!</f>
        <v>#REF!</v>
      </c>
      <c r="BK10" s="159">
        <v>0</v>
      </c>
      <c r="BL10">
        <f>Cashflows!R15</f>
        <v>0</v>
      </c>
      <c r="BM10" t="e">
        <f>#REF!</f>
        <v>#REF!</v>
      </c>
      <c r="BN10" t="e">
        <f>#REF!</f>
        <v>#REF!</v>
      </c>
      <c r="BO10" s="159">
        <v>0</v>
      </c>
      <c r="BP10" s="175" t="e">
        <f>#REF!</f>
        <v>#REF!</v>
      </c>
      <c r="BQ10" t="e">
        <f>Cashflows!#REF!</f>
        <v>#REF!</v>
      </c>
      <c r="BR10" t="e">
        <f>Cashflows!#REF!</f>
        <v>#REF!</v>
      </c>
    </row>
    <row r="11" spans="1:70">
      <c r="A11">
        <v>9</v>
      </c>
      <c r="B11" t="e">
        <f>#REF!</f>
        <v>#REF!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s="159">
        <v>0</v>
      </c>
      <c r="I11" s="159">
        <v>0</v>
      </c>
      <c r="J11" s="159">
        <v>0</v>
      </c>
      <c r="K11" s="159">
        <v>0</v>
      </c>
      <c r="L11" t="e">
        <f>#REF!</f>
        <v>#REF!</v>
      </c>
      <c r="M11" t="e">
        <f>#REF!</f>
        <v>#REF!</v>
      </c>
      <c r="N11" t="e">
        <f>#REF!</f>
        <v>#REF!</v>
      </c>
      <c r="O11" t="e">
        <f>#REF!</f>
        <v>#REF!</v>
      </c>
      <c r="P11" t="e">
        <f>#REF!</f>
        <v>#REF!</v>
      </c>
      <c r="Q11" t="e">
        <f>#REF!</f>
        <v>#REF!</v>
      </c>
      <c r="R11" t="e">
        <f>#REF!</f>
        <v>#REF!</v>
      </c>
      <c r="S11" t="e">
        <f>#REF!</f>
        <v>#REF!</v>
      </c>
      <c r="T11" t="e">
        <f>#REF!</f>
        <v>#REF!</v>
      </c>
      <c r="U11" s="159">
        <v>0</v>
      </c>
      <c r="V11" t="e">
        <f>#REF!</f>
        <v>#REF!</v>
      </c>
      <c r="W11" t="e">
        <f>#REF!</f>
        <v>#REF!</v>
      </c>
      <c r="X11" t="e">
        <f>#REF!</f>
        <v>#REF!</v>
      </c>
      <c r="Y11" s="159">
        <v>65</v>
      </c>
      <c r="Z11" t="e">
        <f>#REF!</f>
        <v>#REF!</v>
      </c>
      <c r="AA11" t="e">
        <f>#REF!</f>
        <v>#REF!</v>
      </c>
      <c r="AB11" s="159">
        <v>13</v>
      </c>
      <c r="AC11">
        <f ca="1">Cashflows!AK16</f>
        <v>0</v>
      </c>
      <c r="AD11">
        <f ca="1">Cashflows!AL16</f>
        <v>32.859873719849787</v>
      </c>
      <c r="AE11" s="175" t="e">
        <f>#REF!</f>
        <v>#REF!</v>
      </c>
      <c r="AF11">
        <f>Cashflows!L16</f>
        <v>1.0372703747942285</v>
      </c>
      <c r="AG11" s="159">
        <v>0.06</v>
      </c>
      <c r="AH11" s="159">
        <v>1.07312E-2</v>
      </c>
      <c r="AI11" s="159">
        <v>8.9869548119125798E-4</v>
      </c>
      <c r="AJ11" t="e">
        <f>#REF!</f>
        <v>#REF!</v>
      </c>
      <c r="AK11" t="e">
        <f>#REF!</f>
        <v>#REF!</v>
      </c>
      <c r="AL11" t="e">
        <f>#REF!</f>
        <v>#REF!</v>
      </c>
      <c r="AM11" t="e">
        <f>#REF!</f>
        <v>#REF!</v>
      </c>
      <c r="AN11" t="e">
        <f>#REF!</f>
        <v>#REF!</v>
      </c>
      <c r="AO11" t="e">
        <f>#REF!</f>
        <v>#REF!</v>
      </c>
      <c r="AP11" s="176" t="e">
        <f>#REF!</f>
        <v>#REF!</v>
      </c>
      <c r="AQ11" s="160" t="e">
        <f>#REF!</f>
        <v>#REF!</v>
      </c>
      <c r="AR11" s="177" t="e">
        <f>#REF!</f>
        <v>#REF!</v>
      </c>
      <c r="AS11">
        <f ca="1">Cashflows!AM16</f>
        <v>1.4190334054705651</v>
      </c>
      <c r="AT11" t="e">
        <f>#REF!</f>
        <v>#REF!</v>
      </c>
      <c r="AU11" t="e">
        <f>#REF!</f>
        <v>#REF!</v>
      </c>
      <c r="AV11" s="159">
        <v>0</v>
      </c>
      <c r="AW11" t="e">
        <f>#REF!</f>
        <v>#REF!</v>
      </c>
      <c r="AX11" t="e">
        <f>#REF!</f>
        <v>#REF!</v>
      </c>
      <c r="AY11" s="160" t="e">
        <f>#REF!</f>
        <v>#REF!</v>
      </c>
      <c r="AZ11" t="e">
        <f>Cashflows!#REF!</f>
        <v>#REF!</v>
      </c>
      <c r="BA11" t="e">
        <f>#REF!</f>
        <v>#REF!</v>
      </c>
      <c r="BB11" t="e">
        <f>#REF!</f>
        <v>#REF!</v>
      </c>
      <c r="BC11" t="e">
        <f>#REF!</f>
        <v>#REF!</v>
      </c>
      <c r="BD11" t="e">
        <f>#REF!</f>
        <v>#REF!</v>
      </c>
      <c r="BE11" s="159">
        <v>5.2774247178459799E-3</v>
      </c>
      <c r="BF11" s="159">
        <v>0</v>
      </c>
      <c r="BG11" t="e">
        <f>#REF!</f>
        <v>#REF!</v>
      </c>
      <c r="BH11" t="e">
        <f>#REF!</f>
        <v>#REF!</v>
      </c>
      <c r="BI11" t="e">
        <f>#REF!</f>
        <v>#REF!</v>
      </c>
      <c r="BJ11" t="e">
        <f>#REF!</f>
        <v>#REF!</v>
      </c>
      <c r="BK11" s="159">
        <v>0</v>
      </c>
      <c r="BL11">
        <f>Cashflows!R16</f>
        <v>0</v>
      </c>
      <c r="BM11" t="e">
        <f>#REF!</f>
        <v>#REF!</v>
      </c>
      <c r="BN11" t="e">
        <f>#REF!</f>
        <v>#REF!</v>
      </c>
      <c r="BO11" s="159">
        <v>0</v>
      </c>
      <c r="BP11" s="175" t="e">
        <f>#REF!</f>
        <v>#REF!</v>
      </c>
      <c r="BQ11" t="e">
        <f>Cashflows!#REF!</f>
        <v>#REF!</v>
      </c>
      <c r="BR11" t="e">
        <f>Cashflows!#REF!</f>
        <v>#REF!</v>
      </c>
    </row>
    <row r="12" spans="1:70">
      <c r="A12">
        <v>10</v>
      </c>
      <c r="B12" t="e">
        <f>#REF!</f>
        <v>#REF!</v>
      </c>
      <c r="C12" t="e">
        <f>#REF!</f>
        <v>#REF!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s="159">
        <v>0</v>
      </c>
      <c r="I12" s="159">
        <v>0</v>
      </c>
      <c r="J12" s="159">
        <v>0</v>
      </c>
      <c r="K12" s="159">
        <v>0</v>
      </c>
      <c r="L12" t="e">
        <f>#REF!</f>
        <v>#REF!</v>
      </c>
      <c r="M12" t="e">
        <f>#REF!</f>
        <v>#REF!</v>
      </c>
      <c r="N12" t="e">
        <f>#REF!</f>
        <v>#REF!</v>
      </c>
      <c r="O12" t="e">
        <f>#REF!</f>
        <v>#REF!</v>
      </c>
      <c r="P12" t="e">
        <f>#REF!</f>
        <v>#REF!</v>
      </c>
      <c r="Q12" t="e">
        <f>#REF!</f>
        <v>#REF!</v>
      </c>
      <c r="R12" t="e">
        <f>#REF!</f>
        <v>#REF!</v>
      </c>
      <c r="S12" t="e">
        <f>#REF!</f>
        <v>#REF!</v>
      </c>
      <c r="T12" t="e">
        <f>#REF!</f>
        <v>#REF!</v>
      </c>
      <c r="U12" s="159">
        <v>0</v>
      </c>
      <c r="V12" t="e">
        <f>#REF!</f>
        <v>#REF!</v>
      </c>
      <c r="W12" t="e">
        <f>#REF!</f>
        <v>#REF!</v>
      </c>
      <c r="X12" t="e">
        <f>#REF!</f>
        <v>#REF!</v>
      </c>
      <c r="Y12" s="159">
        <v>65</v>
      </c>
      <c r="Z12" t="e">
        <f>#REF!</f>
        <v>#REF!</v>
      </c>
      <c r="AA12" t="e">
        <f>#REF!</f>
        <v>#REF!</v>
      </c>
      <c r="AB12" s="159">
        <v>13</v>
      </c>
      <c r="AC12">
        <f ca="1">Cashflows!AK17</f>
        <v>0</v>
      </c>
      <c r="AD12">
        <f ca="1">Cashflows!AL17</f>
        <v>32.800532717229572</v>
      </c>
      <c r="AE12" s="175" t="e">
        <f>#REF!</f>
        <v>#REF!</v>
      </c>
      <c r="AF12">
        <f>Cashflows!L17</f>
        <v>1.0414963426982515</v>
      </c>
      <c r="AG12" s="159">
        <v>0.06</v>
      </c>
      <c r="AH12" s="159">
        <v>1.07312E-2</v>
      </c>
      <c r="AI12" s="159">
        <v>8.9869548119125798E-4</v>
      </c>
      <c r="AJ12" t="e">
        <f>#REF!</f>
        <v>#REF!</v>
      </c>
      <c r="AK12" t="e">
        <f>#REF!</f>
        <v>#REF!</v>
      </c>
      <c r="AL12" t="e">
        <f>#REF!</f>
        <v>#REF!</v>
      </c>
      <c r="AM12" t="e">
        <f>#REF!</f>
        <v>#REF!</v>
      </c>
      <c r="AN12" t="e">
        <f>#REF!</f>
        <v>#REF!</v>
      </c>
      <c r="AO12" t="e">
        <f>#REF!</f>
        <v>#REF!</v>
      </c>
      <c r="AP12" s="176" t="e">
        <f>#REF!</f>
        <v>#REF!</v>
      </c>
      <c r="AQ12" s="160" t="e">
        <f>#REF!</f>
        <v>#REF!</v>
      </c>
      <c r="AR12" s="177" t="e">
        <f>#REF!</f>
        <v>#REF!</v>
      </c>
      <c r="AS12">
        <f ca="1">Cashflows!AM17</f>
        <v>1.416470800825455</v>
      </c>
      <c r="AT12" t="e">
        <f>#REF!</f>
        <v>#REF!</v>
      </c>
      <c r="AU12" t="e">
        <f>#REF!</f>
        <v>#REF!</v>
      </c>
      <c r="AV12" s="159">
        <v>0</v>
      </c>
      <c r="AW12" t="e">
        <f>#REF!</f>
        <v>#REF!</v>
      </c>
      <c r="AX12" t="e">
        <f>#REF!</f>
        <v>#REF!</v>
      </c>
      <c r="AY12" s="160" t="e">
        <f>#REF!</f>
        <v>#REF!</v>
      </c>
      <c r="AZ12" t="e">
        <f>Cashflows!#REF!</f>
        <v>#REF!</v>
      </c>
      <c r="BA12" t="e">
        <f>#REF!</f>
        <v>#REF!</v>
      </c>
      <c r="BB12" t="e">
        <f>#REF!</f>
        <v>#REF!</v>
      </c>
      <c r="BC12" t="e">
        <f>#REF!</f>
        <v>#REF!</v>
      </c>
      <c r="BD12" t="e">
        <f>#REF!</f>
        <v>#REF!</v>
      </c>
      <c r="BE12" s="159">
        <v>5.2774247178459799E-3</v>
      </c>
      <c r="BF12" s="159">
        <v>0</v>
      </c>
      <c r="BG12" t="e">
        <f>#REF!</f>
        <v>#REF!</v>
      </c>
      <c r="BH12" t="e">
        <f>#REF!</f>
        <v>#REF!</v>
      </c>
      <c r="BI12" t="e">
        <f>#REF!</f>
        <v>#REF!</v>
      </c>
      <c r="BJ12" t="e">
        <f>#REF!</f>
        <v>#REF!</v>
      </c>
      <c r="BK12" s="159">
        <v>0</v>
      </c>
      <c r="BL12">
        <f>Cashflows!R17</f>
        <v>0</v>
      </c>
      <c r="BM12" t="e">
        <f>#REF!</f>
        <v>#REF!</v>
      </c>
      <c r="BN12" t="e">
        <f>#REF!</f>
        <v>#REF!</v>
      </c>
      <c r="BO12" s="159">
        <v>0</v>
      </c>
      <c r="BP12" s="175" t="e">
        <f>#REF!</f>
        <v>#REF!</v>
      </c>
      <c r="BQ12" t="e">
        <f>Cashflows!#REF!</f>
        <v>#REF!</v>
      </c>
      <c r="BR12" t="e">
        <f>Cashflows!#REF!</f>
        <v>#REF!</v>
      </c>
    </row>
    <row r="13" spans="1:70">
      <c r="A13">
        <v>11</v>
      </c>
      <c r="B13" t="e">
        <f>#REF!</f>
        <v>#REF!</v>
      </c>
      <c r="C13" t="e">
        <f>#REF!</f>
        <v>#REF!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s="159">
        <v>0</v>
      </c>
      <c r="I13" s="159">
        <v>0</v>
      </c>
      <c r="J13" s="159">
        <v>0</v>
      </c>
      <c r="K13" s="159">
        <v>0</v>
      </c>
      <c r="L13" t="e">
        <f>#REF!</f>
        <v>#REF!</v>
      </c>
      <c r="M13" t="e">
        <f>#REF!</f>
        <v>#REF!</v>
      </c>
      <c r="N13" t="e">
        <f>#REF!</f>
        <v>#REF!</v>
      </c>
      <c r="O13" t="e">
        <f>#REF!</f>
        <v>#REF!</v>
      </c>
      <c r="P13" t="e">
        <f>#REF!</f>
        <v>#REF!</v>
      </c>
      <c r="Q13" t="e">
        <f>#REF!</f>
        <v>#REF!</v>
      </c>
      <c r="R13" t="e">
        <f>#REF!</f>
        <v>#REF!</v>
      </c>
      <c r="S13" t="e">
        <f>#REF!</f>
        <v>#REF!</v>
      </c>
      <c r="T13" t="e">
        <f>#REF!</f>
        <v>#REF!</v>
      </c>
      <c r="U13" s="159">
        <v>0</v>
      </c>
      <c r="V13" t="e">
        <f>#REF!</f>
        <v>#REF!</v>
      </c>
      <c r="W13" t="e">
        <f>#REF!</f>
        <v>#REF!</v>
      </c>
      <c r="X13" t="e">
        <f>#REF!</f>
        <v>#REF!</v>
      </c>
      <c r="Y13" s="159">
        <v>65</v>
      </c>
      <c r="Z13" t="e">
        <f>#REF!</f>
        <v>#REF!</v>
      </c>
      <c r="AA13" t="e">
        <f>#REF!</f>
        <v>#REF!</v>
      </c>
      <c r="AB13" s="159">
        <v>13</v>
      </c>
      <c r="AC13">
        <f ca="1">Cashflows!AK18</f>
        <v>0</v>
      </c>
      <c r="AD13">
        <f ca="1">Cashflows!AL18</f>
        <v>32.741298877364208</v>
      </c>
      <c r="AE13" s="175" t="e">
        <f>#REF!</f>
        <v>#REF!</v>
      </c>
      <c r="AF13">
        <f>Cashflows!L18</f>
        <v>1.0457395277186212</v>
      </c>
      <c r="AG13" s="159">
        <v>0.06</v>
      </c>
      <c r="AH13" s="159">
        <v>1.07312E-2</v>
      </c>
      <c r="AI13" s="159">
        <v>8.9869548119125798E-4</v>
      </c>
      <c r="AJ13" t="e">
        <f>#REF!</f>
        <v>#REF!</v>
      </c>
      <c r="AK13" t="e">
        <f>#REF!</f>
        <v>#REF!</v>
      </c>
      <c r="AL13" t="e">
        <f>#REF!</f>
        <v>#REF!</v>
      </c>
      <c r="AM13" t="e">
        <f>#REF!</f>
        <v>#REF!</v>
      </c>
      <c r="AN13" t="e">
        <f>#REF!</f>
        <v>#REF!</v>
      </c>
      <c r="AO13" t="e">
        <f>#REF!</f>
        <v>#REF!</v>
      </c>
      <c r="AP13" s="176" t="e">
        <f>#REF!</f>
        <v>#REF!</v>
      </c>
      <c r="AQ13" s="160" t="e">
        <f>#REF!</f>
        <v>#REF!</v>
      </c>
      <c r="AR13" s="177" t="e">
        <f>#REF!</f>
        <v>#REF!</v>
      </c>
      <c r="AS13">
        <f ca="1">Cashflows!AM18</f>
        <v>1.4139128239379033</v>
      </c>
      <c r="AT13" t="e">
        <f>#REF!</f>
        <v>#REF!</v>
      </c>
      <c r="AU13" t="e">
        <f>#REF!</f>
        <v>#REF!</v>
      </c>
      <c r="AV13" s="159">
        <v>0</v>
      </c>
      <c r="AW13" t="e">
        <f>#REF!</f>
        <v>#REF!</v>
      </c>
      <c r="AX13" t="e">
        <f>#REF!</f>
        <v>#REF!</v>
      </c>
      <c r="AY13" s="160" t="e">
        <f>#REF!</f>
        <v>#REF!</v>
      </c>
      <c r="AZ13" t="e">
        <f>Cashflows!#REF!</f>
        <v>#REF!</v>
      </c>
      <c r="BA13" t="e">
        <f>#REF!</f>
        <v>#REF!</v>
      </c>
      <c r="BB13" t="e">
        <f>#REF!</f>
        <v>#REF!</v>
      </c>
      <c r="BC13" t="e">
        <f>#REF!</f>
        <v>#REF!</v>
      </c>
      <c r="BD13" t="e">
        <f>#REF!</f>
        <v>#REF!</v>
      </c>
      <c r="BE13" s="159">
        <v>5.2774247178459799E-3</v>
      </c>
      <c r="BF13" s="159">
        <v>0</v>
      </c>
      <c r="BG13" t="e">
        <f>#REF!</f>
        <v>#REF!</v>
      </c>
      <c r="BH13" t="e">
        <f>#REF!</f>
        <v>#REF!</v>
      </c>
      <c r="BI13" t="e">
        <f>#REF!</f>
        <v>#REF!</v>
      </c>
      <c r="BJ13" t="e">
        <f>#REF!</f>
        <v>#REF!</v>
      </c>
      <c r="BK13" s="159">
        <v>0</v>
      </c>
      <c r="BL13">
        <f>Cashflows!R18</f>
        <v>0</v>
      </c>
      <c r="BM13" t="e">
        <f>#REF!</f>
        <v>#REF!</v>
      </c>
      <c r="BN13" t="e">
        <f>#REF!</f>
        <v>#REF!</v>
      </c>
      <c r="BO13" s="159">
        <v>0</v>
      </c>
      <c r="BP13" s="175" t="e">
        <f>#REF!</f>
        <v>#REF!</v>
      </c>
      <c r="BQ13" t="e">
        <f>Cashflows!#REF!</f>
        <v>#REF!</v>
      </c>
      <c r="BR13" t="e">
        <f>Cashflows!#REF!</f>
        <v>#REF!</v>
      </c>
    </row>
    <row r="14" spans="1:70">
      <c r="A14">
        <v>12</v>
      </c>
      <c r="B14" t="e">
        <f>#REF!</f>
        <v>#REF!</v>
      </c>
      <c r="C14" t="e">
        <f>#REF!</f>
        <v>#REF!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s="159">
        <v>0</v>
      </c>
      <c r="I14" s="159">
        <v>0</v>
      </c>
      <c r="J14" s="159">
        <v>0</v>
      </c>
      <c r="K14" s="159">
        <v>0</v>
      </c>
      <c r="L14" t="e">
        <f>#REF!</f>
        <v>#REF!</v>
      </c>
      <c r="M14" t="e">
        <f>#REF!</f>
        <v>#REF!</v>
      </c>
      <c r="N14" t="e">
        <f>#REF!</f>
        <v>#REF!</v>
      </c>
      <c r="O14" t="e">
        <f>#REF!</f>
        <v>#REF!</v>
      </c>
      <c r="P14" t="e">
        <f>#REF!</f>
        <v>#REF!</v>
      </c>
      <c r="Q14" t="e">
        <f>#REF!</f>
        <v>#REF!</v>
      </c>
      <c r="R14" t="e">
        <f>#REF!</f>
        <v>#REF!</v>
      </c>
      <c r="S14" t="e">
        <f>#REF!</f>
        <v>#REF!</v>
      </c>
      <c r="T14" t="e">
        <f>#REF!</f>
        <v>#REF!</v>
      </c>
      <c r="U14" s="159">
        <v>0</v>
      </c>
      <c r="V14" t="e">
        <f>#REF!</f>
        <v>#REF!</v>
      </c>
      <c r="W14" t="e">
        <f>#REF!</f>
        <v>#REF!</v>
      </c>
      <c r="X14" t="e">
        <f>#REF!</f>
        <v>#REF!</v>
      </c>
      <c r="Y14" s="159">
        <v>65</v>
      </c>
      <c r="Z14" t="e">
        <f>#REF!</f>
        <v>#REF!</v>
      </c>
      <c r="AA14" t="e">
        <f>#REF!</f>
        <v>#REF!</v>
      </c>
      <c r="AB14" s="159">
        <v>13</v>
      </c>
      <c r="AC14">
        <f ca="1">Cashflows!AK19</f>
        <v>0</v>
      </c>
      <c r="AD14">
        <f ca="1">Cashflows!AL19</f>
        <v>32.682172006730568</v>
      </c>
      <c r="AE14" s="175" t="e">
        <f>#REF!</f>
        <v>#REF!</v>
      </c>
      <c r="AF14">
        <f>Cashflows!L19</f>
        <v>1.0500000000000009</v>
      </c>
      <c r="AG14" s="159">
        <v>0.06</v>
      </c>
      <c r="AH14" s="159">
        <v>1.07312E-2</v>
      </c>
      <c r="AI14" s="159">
        <v>8.9869548119125798E-4</v>
      </c>
      <c r="AJ14" t="e">
        <f>#REF!</f>
        <v>#REF!</v>
      </c>
      <c r="AK14" t="e">
        <f>#REF!</f>
        <v>#REF!</v>
      </c>
      <c r="AL14" t="e">
        <f>#REF!</f>
        <v>#REF!</v>
      </c>
      <c r="AM14" t="e">
        <f>#REF!</f>
        <v>#REF!</v>
      </c>
      <c r="AN14" t="e">
        <f>#REF!</f>
        <v>#REF!</v>
      </c>
      <c r="AO14" t="e">
        <f>#REF!</f>
        <v>#REF!</v>
      </c>
      <c r="AP14" s="176" t="e">
        <f>#REF!</f>
        <v>#REF!</v>
      </c>
      <c r="AQ14" s="160" t="e">
        <f>#REF!</f>
        <v>#REF!</v>
      </c>
      <c r="AR14" s="177" t="e">
        <f>#REF!</f>
        <v>#REF!</v>
      </c>
      <c r="AS14">
        <f ca="1">Cashflows!AM19</f>
        <v>1.4113594664507325</v>
      </c>
      <c r="AT14" t="e">
        <f>#REF!</f>
        <v>#REF!</v>
      </c>
      <c r="AU14" t="e">
        <f>#REF!</f>
        <v>#REF!</v>
      </c>
      <c r="AV14" s="159">
        <v>0</v>
      </c>
      <c r="AW14" t="e">
        <f>#REF!</f>
        <v>#REF!</v>
      </c>
      <c r="AX14" t="e">
        <f>#REF!</f>
        <v>#REF!</v>
      </c>
      <c r="AY14" s="160" t="e">
        <f>#REF!</f>
        <v>#REF!</v>
      </c>
      <c r="AZ14" t="e">
        <f>Cashflows!#REF!</f>
        <v>#REF!</v>
      </c>
      <c r="BA14" t="e">
        <f>#REF!</f>
        <v>#REF!</v>
      </c>
      <c r="BB14" t="e">
        <f>#REF!</f>
        <v>#REF!</v>
      </c>
      <c r="BC14" t="e">
        <f>#REF!</f>
        <v>#REF!</v>
      </c>
      <c r="BD14" t="e">
        <f>#REF!</f>
        <v>#REF!</v>
      </c>
      <c r="BE14" s="159">
        <v>5.2774247178459799E-3</v>
      </c>
      <c r="BF14" s="159">
        <v>0</v>
      </c>
      <c r="BG14" t="e">
        <f>#REF!</f>
        <v>#REF!</v>
      </c>
      <c r="BH14" t="e">
        <f>#REF!</f>
        <v>#REF!</v>
      </c>
      <c r="BI14" t="e">
        <f>#REF!</f>
        <v>#REF!</v>
      </c>
      <c r="BJ14" t="e">
        <f>#REF!</f>
        <v>#REF!</v>
      </c>
      <c r="BK14" s="159">
        <v>0</v>
      </c>
      <c r="BL14">
        <f>Cashflows!R19</f>
        <v>0</v>
      </c>
      <c r="BM14" t="e">
        <f>#REF!</f>
        <v>#REF!</v>
      </c>
      <c r="BN14" t="e">
        <f>#REF!</f>
        <v>#REF!</v>
      </c>
      <c r="BO14" s="159">
        <v>0</v>
      </c>
      <c r="BP14" s="175" t="e">
        <f>#REF!</f>
        <v>#REF!</v>
      </c>
      <c r="BQ14" t="e">
        <f>Cashflows!#REF!</f>
        <v>#REF!</v>
      </c>
      <c r="BR14" t="e">
        <f>Cashflows!#REF!</f>
        <v>#REF!</v>
      </c>
    </row>
    <row r="15" spans="1:70">
      <c r="A15">
        <v>13</v>
      </c>
      <c r="B15" t="e">
        <f>#REF!</f>
        <v>#REF!</v>
      </c>
      <c r="C15" t="e">
        <f>#REF!</f>
        <v>#REF!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s="159">
        <v>0</v>
      </c>
      <c r="I15" s="159">
        <v>0</v>
      </c>
      <c r="J15" s="159">
        <v>0</v>
      </c>
      <c r="K15" s="159">
        <v>0</v>
      </c>
      <c r="L15" t="e">
        <f>#REF!</f>
        <v>#REF!</v>
      </c>
      <c r="M15" t="e">
        <f>#REF!</f>
        <v>#REF!</v>
      </c>
      <c r="N15" t="e">
        <f>#REF!</f>
        <v>#REF!</v>
      </c>
      <c r="O15" t="e">
        <f>#REF!</f>
        <v>#REF!</v>
      </c>
      <c r="P15" t="e">
        <f>#REF!</f>
        <v>#REF!</v>
      </c>
      <c r="Q15" t="e">
        <f>#REF!</f>
        <v>#REF!</v>
      </c>
      <c r="R15" t="e">
        <f>#REF!</f>
        <v>#REF!</v>
      </c>
      <c r="S15" t="e">
        <f>#REF!</f>
        <v>#REF!</v>
      </c>
      <c r="T15" t="e">
        <f>#REF!</f>
        <v>#REF!</v>
      </c>
      <c r="U15" s="159">
        <v>0</v>
      </c>
      <c r="V15" t="e">
        <f>#REF!</f>
        <v>#REF!</v>
      </c>
      <c r="W15" t="e">
        <f>#REF!</f>
        <v>#REF!</v>
      </c>
      <c r="X15" t="e">
        <f>#REF!</f>
        <v>#REF!</v>
      </c>
      <c r="Y15" s="159">
        <v>65</v>
      </c>
      <c r="Z15" t="e">
        <f>#REF!</f>
        <v>#REF!</v>
      </c>
      <c r="AA15" t="e">
        <f>#REF!</f>
        <v>#REF!</v>
      </c>
      <c r="AB15" s="159">
        <v>13</v>
      </c>
      <c r="AC15">
        <f ca="1">Cashflows!AK20</f>
        <v>0</v>
      </c>
      <c r="AD15">
        <f ca="1">Cashflows!AL20</f>
        <v>32.623151912155024</v>
      </c>
      <c r="AE15" s="175" t="e">
        <f>#REF!</f>
        <v>#REF!</v>
      </c>
      <c r="AF15">
        <f>Cashflows!L20</f>
        <v>1.0542778299728317</v>
      </c>
      <c r="AG15" s="159">
        <v>0.06</v>
      </c>
      <c r="AH15" s="159">
        <v>1.07312E-2</v>
      </c>
      <c r="AI15" s="159">
        <v>8.9869548119125798E-4</v>
      </c>
      <c r="AJ15" t="e">
        <f>#REF!</f>
        <v>#REF!</v>
      </c>
      <c r="AK15" t="e">
        <f>#REF!</f>
        <v>#REF!</v>
      </c>
      <c r="AL15" t="e">
        <f>#REF!</f>
        <v>#REF!</v>
      </c>
      <c r="AM15" t="e">
        <f>#REF!</f>
        <v>#REF!</v>
      </c>
      <c r="AN15" t="e">
        <f>#REF!</f>
        <v>#REF!</v>
      </c>
      <c r="AO15" t="e">
        <f>#REF!</f>
        <v>#REF!</v>
      </c>
      <c r="AP15" s="176" t="e">
        <f>#REF!</f>
        <v>#REF!</v>
      </c>
      <c r="AQ15" s="160" t="e">
        <f>#REF!</f>
        <v>#REF!</v>
      </c>
      <c r="AR15" s="177" t="e">
        <f>#REF!</f>
        <v>#REF!</v>
      </c>
      <c r="AS15">
        <f ca="1">Cashflows!AM20</f>
        <v>1.4088107200218585</v>
      </c>
      <c r="AT15" t="e">
        <f>#REF!</f>
        <v>#REF!</v>
      </c>
      <c r="AU15" t="e">
        <f>#REF!</f>
        <v>#REF!</v>
      </c>
      <c r="AV15" s="159">
        <v>0</v>
      </c>
      <c r="AW15" t="e">
        <f>#REF!</f>
        <v>#REF!</v>
      </c>
      <c r="AX15" t="e">
        <f>#REF!</f>
        <v>#REF!</v>
      </c>
      <c r="AY15" s="160" t="e">
        <f>#REF!</f>
        <v>#REF!</v>
      </c>
      <c r="AZ15" t="e">
        <f>Cashflows!#REF!</f>
        <v>#REF!</v>
      </c>
      <c r="BA15" t="e">
        <f>#REF!</f>
        <v>#REF!</v>
      </c>
      <c r="BB15" t="e">
        <f>#REF!</f>
        <v>#REF!</v>
      </c>
      <c r="BC15" t="e">
        <f>#REF!</f>
        <v>#REF!</v>
      </c>
      <c r="BD15" t="e">
        <f>#REF!</f>
        <v>#REF!</v>
      </c>
      <c r="BE15" s="159">
        <v>5.2774247178459799E-3</v>
      </c>
      <c r="BF15" s="159">
        <v>0</v>
      </c>
      <c r="BG15" t="e">
        <f>#REF!</f>
        <v>#REF!</v>
      </c>
      <c r="BH15" t="e">
        <f>#REF!</f>
        <v>#REF!</v>
      </c>
      <c r="BI15" t="e">
        <f>#REF!</f>
        <v>#REF!</v>
      </c>
      <c r="BJ15" t="e">
        <f>#REF!</f>
        <v>#REF!</v>
      </c>
      <c r="BK15" s="159">
        <v>0</v>
      </c>
      <c r="BL15">
        <f>Cashflows!R20</f>
        <v>0</v>
      </c>
      <c r="BM15" t="e">
        <f>#REF!</f>
        <v>#REF!</v>
      </c>
      <c r="BN15" t="e">
        <f>#REF!</f>
        <v>#REF!</v>
      </c>
      <c r="BO15" s="159">
        <v>0</v>
      </c>
      <c r="BP15" s="175" t="e">
        <f>#REF!</f>
        <v>#REF!</v>
      </c>
      <c r="BQ15" t="e">
        <f>Cashflows!#REF!</f>
        <v>#REF!</v>
      </c>
      <c r="BR15" t="e">
        <f>Cashflows!#REF!</f>
        <v>#REF!</v>
      </c>
    </row>
    <row r="16" spans="1:70">
      <c r="A16">
        <v>14</v>
      </c>
      <c r="B16" t="e">
        <f>#REF!</f>
        <v>#REF!</v>
      </c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s="159">
        <v>0</v>
      </c>
      <c r="I16" s="159">
        <v>0</v>
      </c>
      <c r="J16" s="159">
        <v>0</v>
      </c>
      <c r="K16" s="159">
        <v>0</v>
      </c>
      <c r="L16" t="e">
        <f>#REF!</f>
        <v>#REF!</v>
      </c>
      <c r="M16" t="e">
        <f>#REF!</f>
        <v>#REF!</v>
      </c>
      <c r="N16" t="e">
        <f>#REF!</f>
        <v>#REF!</v>
      </c>
      <c r="O16" t="e">
        <f>#REF!</f>
        <v>#REF!</v>
      </c>
      <c r="P16" t="e">
        <f>#REF!</f>
        <v>#REF!</v>
      </c>
      <c r="Q16" t="e">
        <f>#REF!</f>
        <v>#REF!</v>
      </c>
      <c r="R16" t="e">
        <f>#REF!</f>
        <v>#REF!</v>
      </c>
      <c r="S16" t="e">
        <f>#REF!</f>
        <v>#REF!</v>
      </c>
      <c r="T16" t="e">
        <f>#REF!</f>
        <v>#REF!</v>
      </c>
      <c r="U16" s="159">
        <v>0</v>
      </c>
      <c r="V16" t="e">
        <f>#REF!</f>
        <v>#REF!</v>
      </c>
      <c r="W16" t="e">
        <f>#REF!</f>
        <v>#REF!</v>
      </c>
      <c r="X16" t="e">
        <f>#REF!</f>
        <v>#REF!</v>
      </c>
      <c r="Y16" s="159">
        <v>65</v>
      </c>
      <c r="Z16" t="e">
        <f>#REF!</f>
        <v>#REF!</v>
      </c>
      <c r="AA16" t="e">
        <f>#REF!</f>
        <v>#REF!</v>
      </c>
      <c r="AB16" s="159">
        <v>13</v>
      </c>
      <c r="AC16">
        <f ca="1">Cashflows!AK21</f>
        <v>0</v>
      </c>
      <c r="AD16">
        <f ca="1">Cashflows!AL21</f>
        <v>32.564238400812783</v>
      </c>
      <c r="AE16" s="175" t="e">
        <f>#REF!</f>
        <v>#REF!</v>
      </c>
      <c r="AF16">
        <f>Cashflows!L21</f>
        <v>1.0585730883544973</v>
      </c>
      <c r="AG16" s="159">
        <v>0.06</v>
      </c>
      <c r="AH16" s="159">
        <v>1.07312E-2</v>
      </c>
      <c r="AI16" s="159">
        <v>8.9869548119125798E-4</v>
      </c>
      <c r="AJ16" t="e">
        <f>#REF!</f>
        <v>#REF!</v>
      </c>
      <c r="AK16" t="e">
        <f>#REF!</f>
        <v>#REF!</v>
      </c>
      <c r="AL16" t="e">
        <f>#REF!</f>
        <v>#REF!</v>
      </c>
      <c r="AM16" t="e">
        <f>#REF!</f>
        <v>#REF!</v>
      </c>
      <c r="AN16" t="e">
        <f>#REF!</f>
        <v>#REF!</v>
      </c>
      <c r="AO16" t="e">
        <f>#REF!</f>
        <v>#REF!</v>
      </c>
      <c r="AP16" s="176" t="e">
        <f>#REF!</f>
        <v>#REF!</v>
      </c>
      <c r="AQ16" s="160" t="e">
        <f>#REF!</f>
        <v>#REF!</v>
      </c>
      <c r="AR16" s="177" t="e">
        <f>#REF!</f>
        <v>#REF!</v>
      </c>
      <c r="AS16">
        <f ca="1">Cashflows!AM21</f>
        <v>1.4062665763242608</v>
      </c>
      <c r="AT16" t="e">
        <f>#REF!</f>
        <v>#REF!</v>
      </c>
      <c r="AU16" t="e">
        <f>#REF!</f>
        <v>#REF!</v>
      </c>
      <c r="AV16" s="159">
        <v>0</v>
      </c>
      <c r="AW16" t="e">
        <f>#REF!</f>
        <v>#REF!</v>
      </c>
      <c r="AX16" t="e">
        <f>#REF!</f>
        <v>#REF!</v>
      </c>
      <c r="AY16" s="160" t="e">
        <f>#REF!</f>
        <v>#REF!</v>
      </c>
      <c r="AZ16" t="e">
        <f>Cashflows!#REF!</f>
        <v>#REF!</v>
      </c>
      <c r="BA16" t="e">
        <f>#REF!</f>
        <v>#REF!</v>
      </c>
      <c r="BB16" t="e">
        <f>#REF!</f>
        <v>#REF!</v>
      </c>
      <c r="BC16" t="e">
        <f>#REF!</f>
        <v>#REF!</v>
      </c>
      <c r="BD16" t="e">
        <f>#REF!</f>
        <v>#REF!</v>
      </c>
      <c r="BE16" s="159">
        <v>5.2774247178459799E-3</v>
      </c>
      <c r="BF16" s="159">
        <v>0</v>
      </c>
      <c r="BG16" t="e">
        <f>#REF!</f>
        <v>#REF!</v>
      </c>
      <c r="BH16" t="e">
        <f>#REF!</f>
        <v>#REF!</v>
      </c>
      <c r="BI16" t="e">
        <f>#REF!</f>
        <v>#REF!</v>
      </c>
      <c r="BJ16" t="e">
        <f>#REF!</f>
        <v>#REF!</v>
      </c>
      <c r="BK16" s="159">
        <v>0</v>
      </c>
      <c r="BL16">
        <f>Cashflows!R21</f>
        <v>0</v>
      </c>
      <c r="BM16" t="e">
        <f>#REF!</f>
        <v>#REF!</v>
      </c>
      <c r="BN16" t="e">
        <f>#REF!</f>
        <v>#REF!</v>
      </c>
      <c r="BO16" s="159">
        <v>0</v>
      </c>
      <c r="BP16" s="175" t="e">
        <f>#REF!</f>
        <v>#REF!</v>
      </c>
      <c r="BQ16" t="e">
        <f>Cashflows!#REF!</f>
        <v>#REF!</v>
      </c>
      <c r="BR16" t="e">
        <f>Cashflows!#REF!</f>
        <v>#REF!</v>
      </c>
    </row>
    <row r="17" spans="1:70">
      <c r="A17">
        <v>15</v>
      </c>
      <c r="B17" t="e">
        <f>#REF!</f>
        <v>#REF!</v>
      </c>
      <c r="C17" t="e">
        <f>#REF!</f>
        <v>#REF!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s="159">
        <v>0</v>
      </c>
      <c r="I17" s="159">
        <v>0</v>
      </c>
      <c r="J17" s="159">
        <v>0</v>
      </c>
      <c r="K17" s="159">
        <v>0</v>
      </c>
      <c r="L17" t="e">
        <f>#REF!</f>
        <v>#REF!</v>
      </c>
      <c r="M17" t="e">
        <f>#REF!</f>
        <v>#REF!</v>
      </c>
      <c r="N17" t="e">
        <f>#REF!</f>
        <v>#REF!</v>
      </c>
      <c r="O17" t="e">
        <f>#REF!</f>
        <v>#REF!</v>
      </c>
      <c r="P17" t="e">
        <f>#REF!</f>
        <v>#REF!</v>
      </c>
      <c r="Q17" t="e">
        <f>#REF!</f>
        <v>#REF!</v>
      </c>
      <c r="R17" t="e">
        <f>#REF!</f>
        <v>#REF!</v>
      </c>
      <c r="S17" t="e">
        <f>#REF!</f>
        <v>#REF!</v>
      </c>
      <c r="T17" t="e">
        <f>#REF!</f>
        <v>#REF!</v>
      </c>
      <c r="U17" s="159">
        <v>0</v>
      </c>
      <c r="V17" t="e">
        <f>#REF!</f>
        <v>#REF!</v>
      </c>
      <c r="W17" t="e">
        <f>#REF!</f>
        <v>#REF!</v>
      </c>
      <c r="X17" t="e">
        <f>#REF!</f>
        <v>#REF!</v>
      </c>
      <c r="Y17" s="159">
        <v>65</v>
      </c>
      <c r="Z17" t="e">
        <f>#REF!</f>
        <v>#REF!</v>
      </c>
      <c r="AA17" t="e">
        <f>#REF!</f>
        <v>#REF!</v>
      </c>
      <c r="AB17" s="159">
        <v>13</v>
      </c>
      <c r="AC17">
        <f ca="1">Cashflows!AK22</f>
        <v>0</v>
      </c>
      <c r="AD17">
        <f ca="1">Cashflows!AL22</f>
        <v>32.50543128022727</v>
      </c>
      <c r="AE17" s="175" t="e">
        <f>#REF!</f>
        <v>#REF!</v>
      </c>
      <c r="AF17">
        <f>Cashflows!L22</f>
        <v>1.0628858461504924</v>
      </c>
      <c r="AG17" s="159">
        <v>0.06</v>
      </c>
      <c r="AH17" s="159">
        <v>1.07312E-2</v>
      </c>
      <c r="AI17" s="159">
        <v>8.9869548119125798E-4</v>
      </c>
      <c r="AJ17" t="e">
        <f>#REF!</f>
        <v>#REF!</v>
      </c>
      <c r="AK17" t="e">
        <f>#REF!</f>
        <v>#REF!</v>
      </c>
      <c r="AL17" t="e">
        <f>#REF!</f>
        <v>#REF!</v>
      </c>
      <c r="AM17" t="e">
        <f>#REF!</f>
        <v>#REF!</v>
      </c>
      <c r="AN17" t="e">
        <f>#REF!</f>
        <v>#REF!</v>
      </c>
      <c r="AO17" t="e">
        <f>#REF!</f>
        <v>#REF!</v>
      </c>
      <c r="AP17" s="176" t="e">
        <f>#REF!</f>
        <v>#REF!</v>
      </c>
      <c r="AQ17" s="160" t="e">
        <f>#REF!</f>
        <v>#REF!</v>
      </c>
      <c r="AR17" s="177" t="e">
        <f>#REF!</f>
        <v>#REF!</v>
      </c>
      <c r="AS17">
        <f ca="1">Cashflows!AM22</f>
        <v>1.4037270270459572</v>
      </c>
      <c r="AT17" t="e">
        <f>#REF!</f>
        <v>#REF!</v>
      </c>
      <c r="AU17" t="e">
        <f>#REF!</f>
        <v>#REF!</v>
      </c>
      <c r="AV17" s="159">
        <v>0</v>
      </c>
      <c r="AW17" t="e">
        <f>#REF!</f>
        <v>#REF!</v>
      </c>
      <c r="AX17" t="e">
        <f>#REF!</f>
        <v>#REF!</v>
      </c>
      <c r="AY17" s="160" t="e">
        <f>#REF!</f>
        <v>#REF!</v>
      </c>
      <c r="AZ17" t="e">
        <f>Cashflows!#REF!</f>
        <v>#REF!</v>
      </c>
      <c r="BA17" t="e">
        <f>#REF!</f>
        <v>#REF!</v>
      </c>
      <c r="BB17" t="e">
        <f>#REF!</f>
        <v>#REF!</v>
      </c>
      <c r="BC17" t="e">
        <f>#REF!</f>
        <v>#REF!</v>
      </c>
      <c r="BD17" t="e">
        <f>#REF!</f>
        <v>#REF!</v>
      </c>
      <c r="BE17" s="159">
        <v>5.2774247178459799E-3</v>
      </c>
      <c r="BF17" s="159">
        <v>0</v>
      </c>
      <c r="BG17" t="e">
        <f>#REF!</f>
        <v>#REF!</v>
      </c>
      <c r="BH17" t="e">
        <f>#REF!</f>
        <v>#REF!</v>
      </c>
      <c r="BI17" t="e">
        <f>#REF!</f>
        <v>#REF!</v>
      </c>
      <c r="BJ17" t="e">
        <f>#REF!</f>
        <v>#REF!</v>
      </c>
      <c r="BK17" s="159">
        <v>0</v>
      </c>
      <c r="BL17">
        <f>Cashflows!R22</f>
        <v>0</v>
      </c>
      <c r="BM17" t="e">
        <f>#REF!</f>
        <v>#REF!</v>
      </c>
      <c r="BN17" t="e">
        <f>#REF!</f>
        <v>#REF!</v>
      </c>
      <c r="BO17" s="159">
        <v>0</v>
      </c>
      <c r="BP17" s="175" t="e">
        <f>#REF!</f>
        <v>#REF!</v>
      </c>
      <c r="BQ17" t="e">
        <f>Cashflows!#REF!</f>
        <v>#REF!</v>
      </c>
      <c r="BR17" t="e">
        <f>Cashflows!#REF!</f>
        <v>#REF!</v>
      </c>
    </row>
    <row r="18" spans="1:70">
      <c r="A18">
        <v>16</v>
      </c>
      <c r="B18" t="e">
        <f>#REF!</f>
        <v>#REF!</v>
      </c>
      <c r="C18" t="e">
        <f>#REF!</f>
        <v>#REF!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>#REF!</f>
        <v>#REF!</v>
      </c>
      <c r="H18" s="159">
        <v>0</v>
      </c>
      <c r="I18" s="159">
        <v>0</v>
      </c>
      <c r="J18" s="159">
        <v>0</v>
      </c>
      <c r="K18" s="159">
        <v>0</v>
      </c>
      <c r="L18" t="e">
        <f>#REF!</f>
        <v>#REF!</v>
      </c>
      <c r="M18" t="e">
        <f>#REF!</f>
        <v>#REF!</v>
      </c>
      <c r="N18" t="e">
        <f>#REF!</f>
        <v>#REF!</v>
      </c>
      <c r="O18" t="e">
        <f>#REF!</f>
        <v>#REF!</v>
      </c>
      <c r="P18" t="e">
        <f>#REF!</f>
        <v>#REF!</v>
      </c>
      <c r="Q18" t="e">
        <f>#REF!</f>
        <v>#REF!</v>
      </c>
      <c r="R18" t="e">
        <f>#REF!</f>
        <v>#REF!</v>
      </c>
      <c r="S18" t="e">
        <f>#REF!</f>
        <v>#REF!</v>
      </c>
      <c r="T18" t="e">
        <f>#REF!</f>
        <v>#REF!</v>
      </c>
      <c r="U18" s="159">
        <v>0</v>
      </c>
      <c r="V18" t="e">
        <f>#REF!</f>
        <v>#REF!</v>
      </c>
      <c r="W18" t="e">
        <f>#REF!</f>
        <v>#REF!</v>
      </c>
      <c r="X18" t="e">
        <f>#REF!</f>
        <v>#REF!</v>
      </c>
      <c r="Y18" s="159">
        <v>65</v>
      </c>
      <c r="Z18" t="e">
        <f>#REF!</f>
        <v>#REF!</v>
      </c>
      <c r="AA18" t="e">
        <f>#REF!</f>
        <v>#REF!</v>
      </c>
      <c r="AB18" s="159">
        <v>13</v>
      </c>
      <c r="AC18">
        <f ca="1">Cashflows!AK23</f>
        <v>0</v>
      </c>
      <c r="AD18">
        <f ca="1">Cashflows!AL23</f>
        <v>32.446730358269484</v>
      </c>
      <c r="AE18" s="175" t="e">
        <f>#REF!</f>
        <v>#REF!</v>
      </c>
      <c r="AF18">
        <f>Cashflows!L23</f>
        <v>1.0672161746555973</v>
      </c>
      <c r="AG18" s="159">
        <v>0.06</v>
      </c>
      <c r="AH18" s="159">
        <v>1.07312E-2</v>
      </c>
      <c r="AI18" s="159">
        <v>8.9869548119125798E-4</v>
      </c>
      <c r="AJ18" t="e">
        <f>#REF!</f>
        <v>#REF!</v>
      </c>
      <c r="AK18" t="e">
        <f>#REF!</f>
        <v>#REF!</v>
      </c>
      <c r="AL18" t="e">
        <f>#REF!</f>
        <v>#REF!</v>
      </c>
      <c r="AM18" t="e">
        <f>#REF!</f>
        <v>#REF!</v>
      </c>
      <c r="AN18" t="e">
        <f>#REF!</f>
        <v>#REF!</v>
      </c>
      <c r="AO18" t="e">
        <f>#REF!</f>
        <v>#REF!</v>
      </c>
      <c r="AP18" s="176" t="e">
        <f>#REF!</f>
        <v>#REF!</v>
      </c>
      <c r="AQ18" s="160" t="e">
        <f>#REF!</f>
        <v>#REF!</v>
      </c>
      <c r="AR18" s="177" t="e">
        <f>#REF!</f>
        <v>#REF!</v>
      </c>
      <c r="AS18">
        <f ca="1">Cashflows!AM23</f>
        <v>1.5094555351719938</v>
      </c>
      <c r="AT18" t="e">
        <f>#REF!</f>
        <v>#REF!</v>
      </c>
      <c r="AU18" t="e">
        <f>#REF!</f>
        <v>#REF!</v>
      </c>
      <c r="AV18" s="159">
        <v>0</v>
      </c>
      <c r="AW18" t="e">
        <f>#REF!</f>
        <v>#REF!</v>
      </c>
      <c r="AX18" t="e">
        <f>#REF!</f>
        <v>#REF!</v>
      </c>
      <c r="AY18" s="160" t="e">
        <f>#REF!</f>
        <v>#REF!</v>
      </c>
      <c r="AZ18" t="e">
        <f>Cashflows!#REF!</f>
        <v>#REF!</v>
      </c>
      <c r="BA18" t="e">
        <f>#REF!</f>
        <v>#REF!</v>
      </c>
      <c r="BB18" t="e">
        <f>#REF!</f>
        <v>#REF!</v>
      </c>
      <c r="BC18" t="e">
        <f>#REF!</f>
        <v>#REF!</v>
      </c>
      <c r="BD18" t="e">
        <f>#REF!</f>
        <v>#REF!</v>
      </c>
      <c r="BE18" s="159">
        <v>5.2774247178459799E-3</v>
      </c>
      <c r="BF18" s="159">
        <v>0</v>
      </c>
      <c r="BG18" t="e">
        <f>#REF!</f>
        <v>#REF!</v>
      </c>
      <c r="BH18" t="e">
        <f>#REF!</f>
        <v>#REF!</v>
      </c>
      <c r="BI18" t="e">
        <f>#REF!</f>
        <v>#REF!</v>
      </c>
      <c r="BJ18" t="e">
        <f>#REF!</f>
        <v>#REF!</v>
      </c>
      <c r="BK18" s="159">
        <v>0</v>
      </c>
      <c r="BL18">
        <f>Cashflows!R23</f>
        <v>0</v>
      </c>
      <c r="BM18" t="e">
        <f>#REF!</f>
        <v>#REF!</v>
      </c>
      <c r="BN18" t="e">
        <f>#REF!</f>
        <v>#REF!</v>
      </c>
      <c r="BO18" s="159">
        <v>0</v>
      </c>
      <c r="BP18" s="175" t="e">
        <f>#REF!</f>
        <v>#REF!</v>
      </c>
      <c r="BQ18" t="e">
        <f>Cashflows!#REF!</f>
        <v>#REF!</v>
      </c>
      <c r="BR18" t="e">
        <f>Cashflows!#REF!</f>
        <v>#REF!</v>
      </c>
    </row>
    <row r="19" spans="1:70">
      <c r="A19">
        <v>17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>#REF!</f>
        <v>#REF!</v>
      </c>
      <c r="H19" s="159">
        <v>0</v>
      </c>
      <c r="I19" s="159">
        <v>0</v>
      </c>
      <c r="J19" s="159">
        <v>0</v>
      </c>
      <c r="K19" s="159">
        <v>0</v>
      </c>
      <c r="L19" t="e">
        <f>#REF!</f>
        <v>#REF!</v>
      </c>
      <c r="M19" t="e">
        <f>#REF!</f>
        <v>#REF!</v>
      </c>
      <c r="N19" t="e">
        <f>#REF!</f>
        <v>#REF!</v>
      </c>
      <c r="O19" t="e">
        <f>#REF!</f>
        <v>#REF!</v>
      </c>
      <c r="P19" t="e">
        <f>#REF!</f>
        <v>#REF!</v>
      </c>
      <c r="Q19" t="e">
        <f>#REF!</f>
        <v>#REF!</v>
      </c>
      <c r="R19" t="e">
        <f>#REF!</f>
        <v>#REF!</v>
      </c>
      <c r="S19" t="e">
        <f>#REF!</f>
        <v>#REF!</v>
      </c>
      <c r="T19" t="e">
        <f>#REF!</f>
        <v>#REF!</v>
      </c>
      <c r="U19" s="159">
        <v>0</v>
      </c>
      <c r="V19" t="e">
        <f>#REF!</f>
        <v>#REF!</v>
      </c>
      <c r="W19" t="e">
        <f>#REF!</f>
        <v>#REF!</v>
      </c>
      <c r="X19" t="e">
        <f>#REF!</f>
        <v>#REF!</v>
      </c>
      <c r="Y19" s="159">
        <v>65</v>
      </c>
      <c r="Z19" t="e">
        <f>#REF!</f>
        <v>#REF!</v>
      </c>
      <c r="AA19" t="e">
        <f>#REF!</f>
        <v>#REF!</v>
      </c>
      <c r="AB19" s="159">
        <v>13</v>
      </c>
      <c r="AC19">
        <f ca="1">Cashflows!AK24</f>
        <v>0</v>
      </c>
      <c r="AD19">
        <f ca="1">Cashflows!AL24</f>
        <v>32.38634033197642</v>
      </c>
      <c r="AE19" s="175" t="e">
        <f>#REF!</f>
        <v>#REF!</v>
      </c>
      <c r="AF19">
        <f>Cashflows!L24</f>
        <v>1.0715641454550557</v>
      </c>
      <c r="AG19" s="159">
        <v>0.06</v>
      </c>
      <c r="AH19" s="159">
        <v>1.07312E-2</v>
      </c>
      <c r="AI19" s="159">
        <v>8.9869548119125798E-4</v>
      </c>
      <c r="AJ19" t="e">
        <f>#REF!</f>
        <v>#REF!</v>
      </c>
      <c r="AK19" t="e">
        <f>#REF!</f>
        <v>#REF!</v>
      </c>
      <c r="AL19" t="e">
        <f>#REF!</f>
        <v>#REF!</v>
      </c>
      <c r="AM19" t="e">
        <f>#REF!</f>
        <v>#REF!</v>
      </c>
      <c r="AN19" t="e">
        <f>#REF!</f>
        <v>#REF!</v>
      </c>
      <c r="AO19" t="e">
        <f>#REF!</f>
        <v>#REF!</v>
      </c>
      <c r="AP19" s="176" t="e">
        <f>#REF!</f>
        <v>#REF!</v>
      </c>
      <c r="AQ19" s="160" t="e">
        <f>#REF!</f>
        <v>#REF!</v>
      </c>
      <c r="AR19" s="177" t="e">
        <f>#REF!</f>
        <v>#REF!</v>
      </c>
      <c r="AS19">
        <f ca="1">Cashflows!AM24</f>
        <v>1.5066461285399317</v>
      </c>
      <c r="AT19" t="e">
        <f>#REF!</f>
        <v>#REF!</v>
      </c>
      <c r="AU19" t="e">
        <f>#REF!</f>
        <v>#REF!</v>
      </c>
      <c r="AV19" s="159">
        <v>0</v>
      </c>
      <c r="AW19" t="e">
        <f>#REF!</f>
        <v>#REF!</v>
      </c>
      <c r="AX19" t="e">
        <f>#REF!</f>
        <v>#REF!</v>
      </c>
      <c r="AY19" s="160" t="e">
        <f>#REF!</f>
        <v>#REF!</v>
      </c>
      <c r="AZ19" t="e">
        <f>Cashflows!#REF!</f>
        <v>#REF!</v>
      </c>
      <c r="BA19" t="e">
        <f>#REF!</f>
        <v>#REF!</v>
      </c>
      <c r="BB19" t="e">
        <f>#REF!</f>
        <v>#REF!</v>
      </c>
      <c r="BC19" t="e">
        <f>#REF!</f>
        <v>#REF!</v>
      </c>
      <c r="BD19" t="e">
        <f>#REF!</f>
        <v>#REF!</v>
      </c>
      <c r="BE19" s="159">
        <v>5.2774247178459799E-3</v>
      </c>
      <c r="BF19" s="159">
        <v>0</v>
      </c>
      <c r="BG19" t="e">
        <f>#REF!</f>
        <v>#REF!</v>
      </c>
      <c r="BH19" t="e">
        <f>#REF!</f>
        <v>#REF!</v>
      </c>
      <c r="BI19" t="e">
        <f>#REF!</f>
        <v>#REF!</v>
      </c>
      <c r="BJ19" t="e">
        <f>#REF!</f>
        <v>#REF!</v>
      </c>
      <c r="BK19" s="159">
        <v>0</v>
      </c>
      <c r="BL19">
        <f>Cashflows!R24</f>
        <v>0</v>
      </c>
      <c r="BM19" t="e">
        <f>#REF!</f>
        <v>#REF!</v>
      </c>
      <c r="BN19" t="e">
        <f>#REF!</f>
        <v>#REF!</v>
      </c>
      <c r="BO19" s="159">
        <v>0</v>
      </c>
      <c r="BP19" s="175" t="e">
        <f>#REF!</f>
        <v>#REF!</v>
      </c>
      <c r="BQ19" t="e">
        <f>Cashflows!#REF!</f>
        <v>#REF!</v>
      </c>
      <c r="BR19" t="e">
        <f>Cashflows!#REF!</f>
        <v>#REF!</v>
      </c>
    </row>
    <row r="20" spans="1:70">
      <c r="A20">
        <v>18</v>
      </c>
      <c r="B20" t="e">
        <f>#REF!</f>
        <v>#REF!</v>
      </c>
      <c r="C20" t="e">
        <f>#REF!</f>
        <v>#REF!</v>
      </c>
      <c r="D20" t="e">
        <f>#REF!</f>
        <v>#REF!</v>
      </c>
      <c r="E20" t="e">
        <f>#REF!</f>
        <v>#REF!</v>
      </c>
      <c r="F20" t="e">
        <f>#REF!</f>
        <v>#REF!</v>
      </c>
      <c r="G20" t="e">
        <f>#REF!</f>
        <v>#REF!</v>
      </c>
      <c r="H20" s="159">
        <v>0</v>
      </c>
      <c r="I20" s="159">
        <v>0</v>
      </c>
      <c r="J20" s="159">
        <v>0</v>
      </c>
      <c r="K20" s="159">
        <v>0</v>
      </c>
      <c r="L20" t="e">
        <f>#REF!</f>
        <v>#REF!</v>
      </c>
      <c r="M20" t="e">
        <f>#REF!</f>
        <v>#REF!</v>
      </c>
      <c r="N20" t="e">
        <f>#REF!</f>
        <v>#REF!</v>
      </c>
      <c r="O20" t="e">
        <f>#REF!</f>
        <v>#REF!</v>
      </c>
      <c r="P20" t="e">
        <f>#REF!</f>
        <v>#REF!</v>
      </c>
      <c r="Q20" t="e">
        <f>#REF!</f>
        <v>#REF!</v>
      </c>
      <c r="R20" t="e">
        <f>#REF!</f>
        <v>#REF!</v>
      </c>
      <c r="S20" t="e">
        <f>#REF!</f>
        <v>#REF!</v>
      </c>
      <c r="T20" t="e">
        <f>#REF!</f>
        <v>#REF!</v>
      </c>
      <c r="U20" s="159">
        <v>0</v>
      </c>
      <c r="V20" t="e">
        <f>#REF!</f>
        <v>#REF!</v>
      </c>
      <c r="W20" t="e">
        <f>#REF!</f>
        <v>#REF!</v>
      </c>
      <c r="X20" t="e">
        <f>#REF!</f>
        <v>#REF!</v>
      </c>
      <c r="Y20" s="159">
        <v>65</v>
      </c>
      <c r="Z20" t="e">
        <f>#REF!</f>
        <v>#REF!</v>
      </c>
      <c r="AA20" t="e">
        <f>#REF!</f>
        <v>#REF!</v>
      </c>
      <c r="AB20" s="159">
        <v>13</v>
      </c>
      <c r="AC20">
        <f ca="1">Cashflows!AK25</f>
        <v>0</v>
      </c>
      <c r="AD20">
        <f ca="1">Cashflows!AL25</f>
        <v>32.326062703919945</v>
      </c>
      <c r="AE20" s="175" t="e">
        <f>#REF!</f>
        <v>#REF!</v>
      </c>
      <c r="AF20">
        <f>Cashflows!L25</f>
        <v>1.075929830425759</v>
      </c>
      <c r="AG20" s="159">
        <v>0.06</v>
      </c>
      <c r="AH20" s="159">
        <v>1.07312E-2</v>
      </c>
      <c r="AI20" s="159">
        <v>8.9869548119125798E-4</v>
      </c>
      <c r="AJ20" t="e">
        <f>#REF!</f>
        <v>#REF!</v>
      </c>
      <c r="AK20" t="e">
        <f>#REF!</f>
        <v>#REF!</v>
      </c>
      <c r="AL20" t="e">
        <f>#REF!</f>
        <v>#REF!</v>
      </c>
      <c r="AM20" t="e">
        <f>#REF!</f>
        <v>#REF!</v>
      </c>
      <c r="AN20" t="e">
        <f>#REF!</f>
        <v>#REF!</v>
      </c>
      <c r="AO20" t="e">
        <f>#REF!</f>
        <v>#REF!</v>
      </c>
      <c r="AP20" s="176" t="e">
        <f>#REF!</f>
        <v>#REF!</v>
      </c>
      <c r="AQ20" s="160" t="e">
        <f>#REF!</f>
        <v>#REF!</v>
      </c>
      <c r="AR20" s="177" t="e">
        <f>#REF!</f>
        <v>#REF!</v>
      </c>
      <c r="AS20">
        <f ca="1">Cashflows!AM25</f>
        <v>1.5038419507903642</v>
      </c>
      <c r="AT20" t="e">
        <f>#REF!</f>
        <v>#REF!</v>
      </c>
      <c r="AU20" t="e">
        <f>#REF!</f>
        <v>#REF!</v>
      </c>
      <c r="AV20" s="159">
        <v>0</v>
      </c>
      <c r="AW20" t="e">
        <f>#REF!</f>
        <v>#REF!</v>
      </c>
      <c r="AX20" t="e">
        <f>#REF!</f>
        <v>#REF!</v>
      </c>
      <c r="AY20" s="160" t="e">
        <f>#REF!</f>
        <v>#REF!</v>
      </c>
      <c r="AZ20" t="e">
        <f>Cashflows!#REF!</f>
        <v>#REF!</v>
      </c>
      <c r="BA20" t="e">
        <f>#REF!</f>
        <v>#REF!</v>
      </c>
      <c r="BB20" t="e">
        <f>#REF!</f>
        <v>#REF!</v>
      </c>
      <c r="BC20" t="e">
        <f>#REF!</f>
        <v>#REF!</v>
      </c>
      <c r="BD20" t="e">
        <f>#REF!</f>
        <v>#REF!</v>
      </c>
      <c r="BE20" s="159">
        <v>5.2774247178459799E-3</v>
      </c>
      <c r="BF20" s="159">
        <v>0</v>
      </c>
      <c r="BG20" t="e">
        <f>#REF!</f>
        <v>#REF!</v>
      </c>
      <c r="BH20" t="e">
        <f>#REF!</f>
        <v>#REF!</v>
      </c>
      <c r="BI20" t="e">
        <f>#REF!</f>
        <v>#REF!</v>
      </c>
      <c r="BJ20" t="e">
        <f>#REF!</f>
        <v>#REF!</v>
      </c>
      <c r="BK20" s="159">
        <v>0</v>
      </c>
      <c r="BL20">
        <f>Cashflows!R25</f>
        <v>0</v>
      </c>
      <c r="BM20" t="e">
        <f>#REF!</f>
        <v>#REF!</v>
      </c>
      <c r="BN20" t="e">
        <f>#REF!</f>
        <v>#REF!</v>
      </c>
      <c r="BO20" s="159">
        <v>0</v>
      </c>
      <c r="BP20" s="175" t="e">
        <f>#REF!</f>
        <v>#REF!</v>
      </c>
      <c r="BQ20" t="e">
        <f>Cashflows!#REF!</f>
        <v>#REF!</v>
      </c>
      <c r="BR20" t="e">
        <f>Cashflows!#REF!</f>
        <v>#REF!</v>
      </c>
    </row>
    <row r="21" spans="1:70">
      <c r="A21">
        <v>19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s="159">
        <v>0</v>
      </c>
      <c r="I21" s="159">
        <v>0</v>
      </c>
      <c r="J21" s="159">
        <v>0</v>
      </c>
      <c r="K21" s="159">
        <v>0</v>
      </c>
      <c r="L21" t="e">
        <f>#REF!</f>
        <v>#REF!</v>
      </c>
      <c r="M21" t="e">
        <f>#REF!</f>
        <v>#REF!</v>
      </c>
      <c r="N21" t="e">
        <f>#REF!</f>
        <v>#REF!</v>
      </c>
      <c r="O21" t="e">
        <f>#REF!</f>
        <v>#REF!</v>
      </c>
      <c r="P21" t="e">
        <f>#REF!</f>
        <v>#REF!</v>
      </c>
      <c r="Q21" t="e">
        <f>#REF!</f>
        <v>#REF!</v>
      </c>
      <c r="R21" t="e">
        <f>#REF!</f>
        <v>#REF!</v>
      </c>
      <c r="S21" t="e">
        <f>#REF!</f>
        <v>#REF!</v>
      </c>
      <c r="T21" t="e">
        <f>#REF!</f>
        <v>#REF!</v>
      </c>
      <c r="U21" s="159">
        <v>0</v>
      </c>
      <c r="V21" t="e">
        <f>#REF!</f>
        <v>#REF!</v>
      </c>
      <c r="W21" t="e">
        <f>#REF!</f>
        <v>#REF!</v>
      </c>
      <c r="X21" t="e">
        <f>#REF!</f>
        <v>#REF!</v>
      </c>
      <c r="Y21" s="159">
        <v>65</v>
      </c>
      <c r="Z21" t="e">
        <f>#REF!</f>
        <v>#REF!</v>
      </c>
      <c r="AA21" t="e">
        <f>#REF!</f>
        <v>#REF!</v>
      </c>
      <c r="AB21" s="159">
        <v>13</v>
      </c>
      <c r="AC21">
        <f ca="1">Cashflows!AK26</f>
        <v>0</v>
      </c>
      <c r="AD21">
        <f ca="1">Cashflows!AL26</f>
        <v>32.265897264903892</v>
      </c>
      <c r="AE21" s="175" t="e">
        <f>#REF!</f>
        <v>#REF!</v>
      </c>
      <c r="AF21">
        <f>Cashflows!L26</f>
        <v>1.0803133017374333</v>
      </c>
      <c r="AG21" s="159">
        <v>0.06</v>
      </c>
      <c r="AH21" s="159">
        <v>1.07312E-2</v>
      </c>
      <c r="AI21" s="159">
        <v>8.9869548119125798E-4</v>
      </c>
      <c r="AJ21" t="e">
        <f>#REF!</f>
        <v>#REF!</v>
      </c>
      <c r="AK21" t="e">
        <f>#REF!</f>
        <v>#REF!</v>
      </c>
      <c r="AL21" t="e">
        <f>#REF!</f>
        <v>#REF!</v>
      </c>
      <c r="AM21" t="e">
        <f>#REF!</f>
        <v>#REF!</v>
      </c>
      <c r="AN21" t="e">
        <f>#REF!</f>
        <v>#REF!</v>
      </c>
      <c r="AO21" t="e">
        <f>#REF!</f>
        <v>#REF!</v>
      </c>
      <c r="AP21" s="176" t="e">
        <f>#REF!</f>
        <v>#REF!</v>
      </c>
      <c r="AQ21" s="160" t="e">
        <f>#REF!</f>
        <v>#REF!</v>
      </c>
      <c r="AR21" s="177" t="e">
        <f>#REF!</f>
        <v>#REF!</v>
      </c>
      <c r="AS21">
        <f ca="1">Cashflows!AM26</f>
        <v>1.501042992191268</v>
      </c>
      <c r="AT21" t="e">
        <f>#REF!</f>
        <v>#REF!</v>
      </c>
      <c r="AU21" t="e">
        <f>#REF!</f>
        <v>#REF!</v>
      </c>
      <c r="AV21" s="159">
        <v>0</v>
      </c>
      <c r="AW21" t="e">
        <f>#REF!</f>
        <v>#REF!</v>
      </c>
      <c r="AX21" t="e">
        <f>#REF!</f>
        <v>#REF!</v>
      </c>
      <c r="AY21" s="160" t="e">
        <f>#REF!</f>
        <v>#REF!</v>
      </c>
      <c r="AZ21" t="e">
        <f>Cashflows!#REF!</f>
        <v>#REF!</v>
      </c>
      <c r="BA21" t="e">
        <f>#REF!</f>
        <v>#REF!</v>
      </c>
      <c r="BB21" t="e">
        <f>#REF!</f>
        <v>#REF!</v>
      </c>
      <c r="BC21" t="e">
        <f>#REF!</f>
        <v>#REF!</v>
      </c>
      <c r="BD21" t="e">
        <f>#REF!</f>
        <v>#REF!</v>
      </c>
      <c r="BE21" s="159">
        <v>5.2774247178459799E-3</v>
      </c>
      <c r="BF21" s="159">
        <v>0</v>
      </c>
      <c r="BG21" t="e">
        <f>#REF!</f>
        <v>#REF!</v>
      </c>
      <c r="BH21" t="e">
        <f>#REF!</f>
        <v>#REF!</v>
      </c>
      <c r="BI21" t="e">
        <f>#REF!</f>
        <v>#REF!</v>
      </c>
      <c r="BJ21" t="e">
        <f>#REF!</f>
        <v>#REF!</v>
      </c>
      <c r="BK21" s="159">
        <v>0</v>
      </c>
      <c r="BL21">
        <f>Cashflows!R26</f>
        <v>0</v>
      </c>
      <c r="BM21" t="e">
        <f>#REF!</f>
        <v>#REF!</v>
      </c>
      <c r="BN21" t="e">
        <f>#REF!</f>
        <v>#REF!</v>
      </c>
      <c r="BO21" s="159">
        <v>0</v>
      </c>
      <c r="BP21" s="175" t="e">
        <f>#REF!</f>
        <v>#REF!</v>
      </c>
      <c r="BQ21" t="e">
        <f>Cashflows!#REF!</f>
        <v>#REF!</v>
      </c>
      <c r="BR21" t="e">
        <f>Cashflows!#REF!</f>
        <v>#REF!</v>
      </c>
    </row>
    <row r="22" spans="1:70">
      <c r="A22">
        <v>20</v>
      </c>
      <c r="B22" t="e">
        <f>#REF!</f>
        <v>#REF!</v>
      </c>
      <c r="C22" t="e">
        <f>#REF!</f>
        <v>#REF!</v>
      </c>
      <c r="D22" t="e">
        <f>#REF!</f>
        <v>#REF!</v>
      </c>
      <c r="E22" t="e">
        <f>#REF!</f>
        <v>#REF!</v>
      </c>
      <c r="F22" t="e">
        <f>#REF!</f>
        <v>#REF!</v>
      </c>
      <c r="G22" t="e">
        <f>#REF!</f>
        <v>#REF!</v>
      </c>
      <c r="H22" s="159">
        <v>0</v>
      </c>
      <c r="I22" s="159">
        <v>0</v>
      </c>
      <c r="J22" s="159">
        <v>0</v>
      </c>
      <c r="K22" s="159">
        <v>0</v>
      </c>
      <c r="L22" t="e">
        <f>#REF!</f>
        <v>#REF!</v>
      </c>
      <c r="M22" t="e">
        <f>#REF!</f>
        <v>#REF!</v>
      </c>
      <c r="N22" t="e">
        <f>#REF!</f>
        <v>#REF!</v>
      </c>
      <c r="O22" t="e">
        <f>#REF!</f>
        <v>#REF!</v>
      </c>
      <c r="P22" t="e">
        <f>#REF!</f>
        <v>#REF!</v>
      </c>
      <c r="Q22" t="e">
        <f>#REF!</f>
        <v>#REF!</v>
      </c>
      <c r="R22" t="e">
        <f>#REF!</f>
        <v>#REF!</v>
      </c>
      <c r="S22" t="e">
        <f>#REF!</f>
        <v>#REF!</v>
      </c>
      <c r="T22" t="e">
        <f>#REF!</f>
        <v>#REF!</v>
      </c>
      <c r="U22" s="159">
        <v>0</v>
      </c>
      <c r="V22" t="e">
        <f>#REF!</f>
        <v>#REF!</v>
      </c>
      <c r="W22" t="e">
        <f>#REF!</f>
        <v>#REF!</v>
      </c>
      <c r="X22" t="e">
        <f>#REF!</f>
        <v>#REF!</v>
      </c>
      <c r="Y22" s="159">
        <v>65</v>
      </c>
      <c r="Z22" t="e">
        <f>#REF!</f>
        <v>#REF!</v>
      </c>
      <c r="AA22" t="e">
        <f>#REF!</f>
        <v>#REF!</v>
      </c>
      <c r="AB22" s="159">
        <v>13</v>
      </c>
      <c r="AC22">
        <f ca="1">Cashflows!AK27</f>
        <v>0</v>
      </c>
      <c r="AD22">
        <f ca="1">Cashflows!AL27</f>
        <v>32.205843806121401</v>
      </c>
      <c r="AE22" s="175" t="e">
        <f>#REF!</f>
        <v>#REF!</v>
      </c>
      <c r="AF22">
        <f>Cashflows!L27</f>
        <v>1.0847146318538334</v>
      </c>
      <c r="AG22" s="159">
        <v>0.06</v>
      </c>
      <c r="AH22" s="159">
        <v>1.07312E-2</v>
      </c>
      <c r="AI22" s="159">
        <v>8.9869548119125798E-4</v>
      </c>
      <c r="AJ22" t="e">
        <f>#REF!</f>
        <v>#REF!</v>
      </c>
      <c r="AK22" t="e">
        <f>#REF!</f>
        <v>#REF!</v>
      </c>
      <c r="AL22" t="e">
        <f>#REF!</f>
        <v>#REF!</v>
      </c>
      <c r="AM22" t="e">
        <f>#REF!</f>
        <v>#REF!</v>
      </c>
      <c r="AN22" t="e">
        <f>#REF!</f>
        <v>#REF!</v>
      </c>
      <c r="AO22" t="e">
        <f>#REF!</f>
        <v>#REF!</v>
      </c>
      <c r="AP22" s="176" t="e">
        <f>#REF!</f>
        <v>#REF!</v>
      </c>
      <c r="AQ22" s="160" t="e">
        <f>#REF!</f>
        <v>#REF!</v>
      </c>
      <c r="AR22" s="177" t="e">
        <f>#REF!</f>
        <v>#REF!</v>
      </c>
      <c r="AS22">
        <f ca="1">Cashflows!AM27</f>
        <v>1.4982492430287317</v>
      </c>
      <c r="AT22" t="e">
        <f>#REF!</f>
        <v>#REF!</v>
      </c>
      <c r="AU22" t="e">
        <f>#REF!</f>
        <v>#REF!</v>
      </c>
      <c r="AV22" s="159">
        <v>0</v>
      </c>
      <c r="AW22" t="e">
        <f>#REF!</f>
        <v>#REF!</v>
      </c>
      <c r="AX22" t="e">
        <f>#REF!</f>
        <v>#REF!</v>
      </c>
      <c r="AY22" s="160" t="e">
        <f>#REF!</f>
        <v>#REF!</v>
      </c>
      <c r="AZ22" t="e">
        <f>Cashflows!#REF!</f>
        <v>#REF!</v>
      </c>
      <c r="BA22" t="e">
        <f>#REF!</f>
        <v>#REF!</v>
      </c>
      <c r="BB22" t="e">
        <f>#REF!</f>
        <v>#REF!</v>
      </c>
      <c r="BC22" t="e">
        <f>#REF!</f>
        <v>#REF!</v>
      </c>
      <c r="BD22" t="e">
        <f>#REF!</f>
        <v>#REF!</v>
      </c>
      <c r="BE22" s="159">
        <v>5.2774247178459799E-3</v>
      </c>
      <c r="BF22" s="159">
        <v>0</v>
      </c>
      <c r="BG22" t="e">
        <f>#REF!</f>
        <v>#REF!</v>
      </c>
      <c r="BH22" t="e">
        <f>#REF!</f>
        <v>#REF!</v>
      </c>
      <c r="BI22" t="e">
        <f>#REF!</f>
        <v>#REF!</v>
      </c>
      <c r="BJ22" t="e">
        <f>#REF!</f>
        <v>#REF!</v>
      </c>
      <c r="BK22" s="159">
        <v>0</v>
      </c>
      <c r="BL22">
        <f>Cashflows!R27</f>
        <v>0</v>
      </c>
      <c r="BM22" t="e">
        <f>#REF!</f>
        <v>#REF!</v>
      </c>
      <c r="BN22" t="e">
        <f>#REF!</f>
        <v>#REF!</v>
      </c>
      <c r="BO22" s="159">
        <v>0</v>
      </c>
      <c r="BP22" s="175" t="e">
        <f>#REF!</f>
        <v>#REF!</v>
      </c>
      <c r="BQ22" t="e">
        <f>Cashflows!#REF!</f>
        <v>#REF!</v>
      </c>
      <c r="BR22" t="e">
        <f>Cashflows!#REF!</f>
        <v>#REF!</v>
      </c>
    </row>
    <row r="23" spans="1:70">
      <c r="A23">
        <v>21</v>
      </c>
      <c r="B23" t="e">
        <f>#REF!</f>
        <v>#REF!</v>
      </c>
      <c r="C23" t="e">
        <f>#REF!</f>
        <v>#REF!</v>
      </c>
      <c r="D23" t="e">
        <f>#REF!</f>
        <v>#REF!</v>
      </c>
      <c r="E23" t="e">
        <f>#REF!</f>
        <v>#REF!</v>
      </c>
      <c r="F23" t="e">
        <f>#REF!</f>
        <v>#REF!</v>
      </c>
      <c r="G23" t="e">
        <f>#REF!</f>
        <v>#REF!</v>
      </c>
      <c r="H23" s="159">
        <v>0</v>
      </c>
      <c r="I23" s="159">
        <v>0</v>
      </c>
      <c r="J23" s="159">
        <v>0</v>
      </c>
      <c r="K23" s="159">
        <v>0</v>
      </c>
      <c r="L23" t="e">
        <f>#REF!</f>
        <v>#REF!</v>
      </c>
      <c r="M23" t="e">
        <f>#REF!</f>
        <v>#REF!</v>
      </c>
      <c r="N23" t="e">
        <f>#REF!</f>
        <v>#REF!</v>
      </c>
      <c r="O23" t="e">
        <f>#REF!</f>
        <v>#REF!</v>
      </c>
      <c r="P23" t="e">
        <f>#REF!</f>
        <v>#REF!</v>
      </c>
      <c r="Q23" t="e">
        <f>#REF!</f>
        <v>#REF!</v>
      </c>
      <c r="R23" t="e">
        <f>#REF!</f>
        <v>#REF!</v>
      </c>
      <c r="S23" t="e">
        <f>#REF!</f>
        <v>#REF!</v>
      </c>
      <c r="T23" t="e">
        <f>#REF!</f>
        <v>#REF!</v>
      </c>
      <c r="U23" s="159">
        <v>0</v>
      </c>
      <c r="V23" t="e">
        <f>#REF!</f>
        <v>#REF!</v>
      </c>
      <c r="W23" t="e">
        <f>#REF!</f>
        <v>#REF!</v>
      </c>
      <c r="X23" t="e">
        <f>#REF!</f>
        <v>#REF!</v>
      </c>
      <c r="Y23" s="159">
        <v>65</v>
      </c>
      <c r="Z23" t="e">
        <f>#REF!</f>
        <v>#REF!</v>
      </c>
      <c r="AA23" t="e">
        <f>#REF!</f>
        <v>#REF!</v>
      </c>
      <c r="AB23" s="159">
        <v>13</v>
      </c>
      <c r="AC23">
        <f ca="1">Cashflows!AK28</f>
        <v>0</v>
      </c>
      <c r="AD23">
        <f ca="1">Cashflows!AL28</f>
        <v>32.145902119154279</v>
      </c>
      <c r="AE23" s="175" t="e">
        <f>#REF!</f>
        <v>#REF!</v>
      </c>
      <c r="AF23">
        <f>Cashflows!L28</f>
        <v>1.0891338935339405</v>
      </c>
      <c r="AG23" s="159">
        <v>0.06</v>
      </c>
      <c r="AH23" s="159">
        <v>1.07312E-2</v>
      </c>
      <c r="AI23" s="159">
        <v>8.9869548119125798E-4</v>
      </c>
      <c r="AJ23" t="e">
        <f>#REF!</f>
        <v>#REF!</v>
      </c>
      <c r="AK23" t="e">
        <f>#REF!</f>
        <v>#REF!</v>
      </c>
      <c r="AL23" t="e">
        <f>#REF!</f>
        <v>#REF!</v>
      </c>
      <c r="AM23" t="e">
        <f>#REF!</f>
        <v>#REF!</v>
      </c>
      <c r="AN23" t="e">
        <f>#REF!</f>
        <v>#REF!</v>
      </c>
      <c r="AO23" t="e">
        <f>#REF!</f>
        <v>#REF!</v>
      </c>
      <c r="AP23" s="176" t="e">
        <f>#REF!</f>
        <v>#REF!</v>
      </c>
      <c r="AQ23" s="160" t="e">
        <f>#REF!</f>
        <v>#REF!</v>
      </c>
      <c r="AR23" s="177" t="e">
        <f>#REF!</f>
        <v>#REF!</v>
      </c>
      <c r="AS23">
        <f ca="1">Cashflows!AM28</f>
        <v>1.4954606936069248</v>
      </c>
      <c r="AT23" t="e">
        <f>#REF!</f>
        <v>#REF!</v>
      </c>
      <c r="AU23" t="e">
        <f>#REF!</f>
        <v>#REF!</v>
      </c>
      <c r="AV23" s="159">
        <v>0</v>
      </c>
      <c r="AW23" t="e">
        <f>#REF!</f>
        <v>#REF!</v>
      </c>
      <c r="AX23" t="e">
        <f>#REF!</f>
        <v>#REF!</v>
      </c>
      <c r="AY23" s="160" t="e">
        <f>#REF!</f>
        <v>#REF!</v>
      </c>
      <c r="AZ23" t="e">
        <f>Cashflows!#REF!</f>
        <v>#REF!</v>
      </c>
      <c r="BA23" t="e">
        <f>#REF!</f>
        <v>#REF!</v>
      </c>
      <c r="BB23" t="e">
        <f>#REF!</f>
        <v>#REF!</v>
      </c>
      <c r="BC23" t="e">
        <f>#REF!</f>
        <v>#REF!</v>
      </c>
      <c r="BD23" t="e">
        <f>#REF!</f>
        <v>#REF!</v>
      </c>
      <c r="BE23" s="159">
        <v>5.2774247178459799E-3</v>
      </c>
      <c r="BF23" s="159">
        <v>0</v>
      </c>
      <c r="BG23" t="e">
        <f>#REF!</f>
        <v>#REF!</v>
      </c>
      <c r="BH23" t="e">
        <f>#REF!</f>
        <v>#REF!</v>
      </c>
      <c r="BI23" t="e">
        <f>#REF!</f>
        <v>#REF!</v>
      </c>
      <c r="BJ23" t="e">
        <f>#REF!</f>
        <v>#REF!</v>
      </c>
      <c r="BK23" s="159">
        <v>0</v>
      </c>
      <c r="BL23">
        <f>Cashflows!R28</f>
        <v>0</v>
      </c>
      <c r="BM23" t="e">
        <f>#REF!</f>
        <v>#REF!</v>
      </c>
      <c r="BN23" t="e">
        <f>#REF!</f>
        <v>#REF!</v>
      </c>
      <c r="BO23" s="159">
        <v>0</v>
      </c>
      <c r="BP23" s="175" t="e">
        <f>#REF!</f>
        <v>#REF!</v>
      </c>
      <c r="BQ23" t="e">
        <f>Cashflows!#REF!</f>
        <v>#REF!</v>
      </c>
      <c r="BR23" t="e">
        <f>Cashflows!#REF!</f>
        <v>#REF!</v>
      </c>
    </row>
    <row r="24" spans="1:70">
      <c r="A24">
        <v>22</v>
      </c>
      <c r="B24" t="e">
        <f>#REF!</f>
        <v>#REF!</v>
      </c>
      <c r="C24" t="e">
        <f>#REF!</f>
        <v>#REF!</v>
      </c>
      <c r="D24" t="e">
        <f>#REF!</f>
        <v>#REF!</v>
      </c>
      <c r="E24" t="e">
        <f>#REF!</f>
        <v>#REF!</v>
      </c>
      <c r="F24" t="e">
        <f>#REF!</f>
        <v>#REF!</v>
      </c>
      <c r="G24" t="e">
        <f>#REF!</f>
        <v>#REF!</v>
      </c>
      <c r="H24" s="159">
        <v>0</v>
      </c>
      <c r="I24" s="159">
        <v>0</v>
      </c>
      <c r="J24" s="159">
        <v>0</v>
      </c>
      <c r="K24" s="159">
        <v>0</v>
      </c>
      <c r="L24" t="e">
        <f>#REF!</f>
        <v>#REF!</v>
      </c>
      <c r="M24" t="e">
        <f>#REF!</f>
        <v>#REF!</v>
      </c>
      <c r="N24" t="e">
        <f>#REF!</f>
        <v>#REF!</v>
      </c>
      <c r="O24" t="e">
        <f>#REF!</f>
        <v>#REF!</v>
      </c>
      <c r="P24" t="e">
        <f>#REF!</f>
        <v>#REF!</v>
      </c>
      <c r="Q24" t="e">
        <f>#REF!</f>
        <v>#REF!</v>
      </c>
      <c r="R24" t="e">
        <f>#REF!</f>
        <v>#REF!</v>
      </c>
      <c r="S24" t="e">
        <f>#REF!</f>
        <v>#REF!</v>
      </c>
      <c r="T24" t="e">
        <f>#REF!</f>
        <v>#REF!</v>
      </c>
      <c r="U24" s="159">
        <v>0</v>
      </c>
      <c r="V24" t="e">
        <f>#REF!</f>
        <v>#REF!</v>
      </c>
      <c r="W24" t="e">
        <f>#REF!</f>
        <v>#REF!</v>
      </c>
      <c r="X24" t="e">
        <f>#REF!</f>
        <v>#REF!</v>
      </c>
      <c r="Y24" s="159">
        <v>65</v>
      </c>
      <c r="Z24" t="e">
        <f>#REF!</f>
        <v>#REF!</v>
      </c>
      <c r="AA24" t="e">
        <f>#REF!</f>
        <v>#REF!</v>
      </c>
      <c r="AB24" s="159">
        <v>13</v>
      </c>
      <c r="AC24">
        <f ca="1">Cashflows!AK29</f>
        <v>0</v>
      </c>
      <c r="AD24">
        <f ca="1">Cashflows!AL29</f>
        <v>32.086071995972233</v>
      </c>
      <c r="AE24" s="175" t="e">
        <f>#REF!</f>
        <v>#REF!</v>
      </c>
      <c r="AF24">
        <f>Cashflows!L29</f>
        <v>1.0935711598331648</v>
      </c>
      <c r="AG24" s="159">
        <v>0.06</v>
      </c>
      <c r="AH24" s="159">
        <v>1.07312E-2</v>
      </c>
      <c r="AI24" s="159">
        <v>8.9869548119125798E-4</v>
      </c>
      <c r="AJ24" t="e">
        <f>#REF!</f>
        <v>#REF!</v>
      </c>
      <c r="AK24" t="e">
        <f>#REF!</f>
        <v>#REF!</v>
      </c>
      <c r="AL24" t="e">
        <f>#REF!</f>
        <v>#REF!</v>
      </c>
      <c r="AM24" t="e">
        <f>#REF!</f>
        <v>#REF!</v>
      </c>
      <c r="AN24" t="e">
        <f>#REF!</f>
        <v>#REF!</v>
      </c>
      <c r="AO24" t="e">
        <f>#REF!</f>
        <v>#REF!</v>
      </c>
      <c r="AP24" s="176" t="e">
        <f>#REF!</f>
        <v>#REF!</v>
      </c>
      <c r="AQ24" s="160" t="e">
        <f>#REF!</f>
        <v>#REF!</v>
      </c>
      <c r="AR24" s="177" t="e">
        <f>#REF!</f>
        <v>#REF!</v>
      </c>
      <c r="AS24">
        <f ca="1">Cashflows!AM29</f>
        <v>1.4926773342480633</v>
      </c>
      <c r="AT24" t="e">
        <f>#REF!</f>
        <v>#REF!</v>
      </c>
      <c r="AU24" t="e">
        <f>#REF!</f>
        <v>#REF!</v>
      </c>
      <c r="AV24" s="159">
        <v>0</v>
      </c>
      <c r="AW24" t="e">
        <f>#REF!</f>
        <v>#REF!</v>
      </c>
      <c r="AX24" t="e">
        <f>#REF!</f>
        <v>#REF!</v>
      </c>
      <c r="AY24" s="160" t="e">
        <f>#REF!</f>
        <v>#REF!</v>
      </c>
      <c r="AZ24" t="e">
        <f>Cashflows!#REF!</f>
        <v>#REF!</v>
      </c>
      <c r="BA24" t="e">
        <f>#REF!</f>
        <v>#REF!</v>
      </c>
      <c r="BB24" t="e">
        <f>#REF!</f>
        <v>#REF!</v>
      </c>
      <c r="BC24" t="e">
        <f>#REF!</f>
        <v>#REF!</v>
      </c>
      <c r="BD24" t="e">
        <f>#REF!</f>
        <v>#REF!</v>
      </c>
      <c r="BE24" s="159">
        <v>5.2774247178459799E-3</v>
      </c>
      <c r="BF24" s="159">
        <v>0</v>
      </c>
      <c r="BG24" t="e">
        <f>#REF!</f>
        <v>#REF!</v>
      </c>
      <c r="BH24" t="e">
        <f>#REF!</f>
        <v>#REF!</v>
      </c>
      <c r="BI24" t="e">
        <f>#REF!</f>
        <v>#REF!</v>
      </c>
      <c r="BJ24" t="e">
        <f>#REF!</f>
        <v>#REF!</v>
      </c>
      <c r="BK24" s="159">
        <v>0</v>
      </c>
      <c r="BL24">
        <f>Cashflows!R29</f>
        <v>0</v>
      </c>
      <c r="BM24" t="e">
        <f>#REF!</f>
        <v>#REF!</v>
      </c>
      <c r="BN24" t="e">
        <f>#REF!</f>
        <v>#REF!</v>
      </c>
      <c r="BO24" s="159">
        <v>0</v>
      </c>
      <c r="BP24" s="175" t="e">
        <f>#REF!</f>
        <v>#REF!</v>
      </c>
      <c r="BQ24" t="e">
        <f>Cashflows!#REF!</f>
        <v>#REF!</v>
      </c>
      <c r="BR24" t="e">
        <f>Cashflows!#REF!</f>
        <v>#REF!</v>
      </c>
    </row>
    <row r="25" spans="1:70">
      <c r="A25">
        <v>23</v>
      </c>
      <c r="B25" t="e">
        <f>#REF!</f>
        <v>#REF!</v>
      </c>
      <c r="C25" t="e">
        <f>#REF!</f>
        <v>#REF!</v>
      </c>
      <c r="D25" t="e">
        <f>#REF!</f>
        <v>#REF!</v>
      </c>
      <c r="E25" t="e">
        <f>#REF!</f>
        <v>#REF!</v>
      </c>
      <c r="F25" t="e">
        <f>#REF!</f>
        <v>#REF!</v>
      </c>
      <c r="G25" t="e">
        <f>#REF!</f>
        <v>#REF!</v>
      </c>
      <c r="H25" s="159">
        <v>0</v>
      </c>
      <c r="I25" s="159">
        <v>0</v>
      </c>
      <c r="J25" s="159">
        <v>0</v>
      </c>
      <c r="K25" s="159">
        <v>0</v>
      </c>
      <c r="L25" t="e">
        <f>#REF!</f>
        <v>#REF!</v>
      </c>
      <c r="M25" t="e">
        <f>#REF!</f>
        <v>#REF!</v>
      </c>
      <c r="N25" t="e">
        <f>#REF!</f>
        <v>#REF!</v>
      </c>
      <c r="O25" t="e">
        <f>#REF!</f>
        <v>#REF!</v>
      </c>
      <c r="P25" t="e">
        <f>#REF!</f>
        <v>#REF!</v>
      </c>
      <c r="Q25" t="e">
        <f>#REF!</f>
        <v>#REF!</v>
      </c>
      <c r="R25" t="e">
        <f>#REF!</f>
        <v>#REF!</v>
      </c>
      <c r="S25" t="e">
        <f>#REF!</f>
        <v>#REF!</v>
      </c>
      <c r="T25" t="e">
        <f>#REF!</f>
        <v>#REF!</v>
      </c>
      <c r="U25" s="159">
        <v>0</v>
      </c>
      <c r="V25" t="e">
        <f>#REF!</f>
        <v>#REF!</v>
      </c>
      <c r="W25" t="e">
        <f>#REF!</f>
        <v>#REF!</v>
      </c>
      <c r="X25" t="e">
        <f>#REF!</f>
        <v>#REF!</v>
      </c>
      <c r="Y25" s="159">
        <v>65</v>
      </c>
      <c r="Z25" t="e">
        <f>#REF!</f>
        <v>#REF!</v>
      </c>
      <c r="AA25" t="e">
        <f>#REF!</f>
        <v>#REF!</v>
      </c>
      <c r="AB25" s="159">
        <v>13</v>
      </c>
      <c r="AC25">
        <f ca="1">Cashflows!AK30</f>
        <v>0</v>
      </c>
      <c r="AD25">
        <f ca="1">Cashflows!AL30</f>
        <v>32.026353228932152</v>
      </c>
      <c r="AE25" s="175" t="e">
        <f>#REF!</f>
        <v>#REF!</v>
      </c>
      <c r="AF25">
        <f>Cashflows!L30</f>
        <v>1.0980265041045529</v>
      </c>
      <c r="AG25" s="159">
        <v>0.06</v>
      </c>
      <c r="AH25" s="159">
        <v>1.07312E-2</v>
      </c>
      <c r="AI25" s="159">
        <v>8.9869548119125798E-4</v>
      </c>
      <c r="AJ25" t="e">
        <f>#REF!</f>
        <v>#REF!</v>
      </c>
      <c r="AK25" t="e">
        <f>#REF!</f>
        <v>#REF!</v>
      </c>
      <c r="AL25" t="e">
        <f>#REF!</f>
        <v>#REF!</v>
      </c>
      <c r="AM25" t="e">
        <f>#REF!</f>
        <v>#REF!</v>
      </c>
      <c r="AN25" t="e">
        <f>#REF!</f>
        <v>#REF!</v>
      </c>
      <c r="AO25" t="e">
        <f>#REF!</f>
        <v>#REF!</v>
      </c>
      <c r="AP25" s="176" t="e">
        <f>#REF!</f>
        <v>#REF!</v>
      </c>
      <c r="AQ25" s="160" t="e">
        <f>#REF!</f>
        <v>#REF!</v>
      </c>
      <c r="AR25" s="177" t="e">
        <f>#REF!</f>
        <v>#REF!</v>
      </c>
      <c r="AS25">
        <f ca="1">Cashflows!AM30</f>
        <v>1.4898991552923728</v>
      </c>
      <c r="AT25" t="e">
        <f>#REF!</f>
        <v>#REF!</v>
      </c>
      <c r="AU25" t="e">
        <f>#REF!</f>
        <v>#REF!</v>
      </c>
      <c r="AV25" s="159">
        <v>0</v>
      </c>
      <c r="AW25" t="e">
        <f>#REF!</f>
        <v>#REF!</v>
      </c>
      <c r="AX25" t="e">
        <f>#REF!</f>
        <v>#REF!</v>
      </c>
      <c r="AY25" s="160" t="e">
        <f>#REF!</f>
        <v>#REF!</v>
      </c>
      <c r="AZ25" t="e">
        <f>Cashflows!#REF!</f>
        <v>#REF!</v>
      </c>
      <c r="BA25" t="e">
        <f>#REF!</f>
        <v>#REF!</v>
      </c>
      <c r="BB25" t="e">
        <f>#REF!</f>
        <v>#REF!</v>
      </c>
      <c r="BC25" t="e">
        <f>#REF!</f>
        <v>#REF!</v>
      </c>
      <c r="BD25" t="e">
        <f>#REF!</f>
        <v>#REF!</v>
      </c>
      <c r="BE25" s="159">
        <v>5.2774247178459799E-3</v>
      </c>
      <c r="BF25" s="159">
        <v>0</v>
      </c>
      <c r="BG25" t="e">
        <f>#REF!</f>
        <v>#REF!</v>
      </c>
      <c r="BH25" t="e">
        <f>#REF!</f>
        <v>#REF!</v>
      </c>
      <c r="BI25" t="e">
        <f>#REF!</f>
        <v>#REF!</v>
      </c>
      <c r="BJ25" t="e">
        <f>#REF!</f>
        <v>#REF!</v>
      </c>
      <c r="BK25" s="159">
        <v>0</v>
      </c>
      <c r="BL25">
        <f>Cashflows!R30</f>
        <v>0</v>
      </c>
      <c r="BM25" t="e">
        <f>#REF!</f>
        <v>#REF!</v>
      </c>
      <c r="BN25" t="e">
        <f>#REF!</f>
        <v>#REF!</v>
      </c>
      <c r="BO25" s="159">
        <v>0</v>
      </c>
      <c r="BP25" s="175" t="e">
        <f>#REF!</f>
        <v>#REF!</v>
      </c>
      <c r="BQ25" t="e">
        <f>Cashflows!#REF!</f>
        <v>#REF!</v>
      </c>
      <c r="BR25" t="e">
        <f>Cashflows!#REF!</f>
        <v>#REF!</v>
      </c>
    </row>
    <row r="26" spans="1:70">
      <c r="A26">
        <v>24</v>
      </c>
      <c r="B26" t="e">
        <f>#REF!</f>
        <v>#REF!</v>
      </c>
      <c r="C26" t="e">
        <f>#REF!</f>
        <v>#REF!</v>
      </c>
      <c r="D26" t="e">
        <f>#REF!</f>
        <v>#REF!</v>
      </c>
      <c r="E26" t="e">
        <f>#REF!</f>
        <v>#REF!</v>
      </c>
      <c r="F26" t="e">
        <f>#REF!</f>
        <v>#REF!</v>
      </c>
      <c r="G26" t="e">
        <f>#REF!</f>
        <v>#REF!</v>
      </c>
      <c r="H26" s="159">
        <v>0</v>
      </c>
      <c r="I26" s="159">
        <v>0</v>
      </c>
      <c r="J26" s="159">
        <v>0</v>
      </c>
      <c r="K26" s="159">
        <v>0</v>
      </c>
      <c r="L26" t="e">
        <f>#REF!</f>
        <v>#REF!</v>
      </c>
      <c r="M26" t="e">
        <f>#REF!</f>
        <v>#REF!</v>
      </c>
      <c r="N26" t="e">
        <f>#REF!</f>
        <v>#REF!</v>
      </c>
      <c r="O26" t="e">
        <f>#REF!</f>
        <v>#REF!</v>
      </c>
      <c r="P26" t="e">
        <f>#REF!</f>
        <v>#REF!</v>
      </c>
      <c r="Q26" t="e">
        <f>#REF!</f>
        <v>#REF!</v>
      </c>
      <c r="R26" t="e">
        <f>#REF!</f>
        <v>#REF!</v>
      </c>
      <c r="S26" t="e">
        <f>#REF!</f>
        <v>#REF!</v>
      </c>
      <c r="T26" t="e">
        <f>#REF!</f>
        <v>#REF!</v>
      </c>
      <c r="U26" s="159">
        <v>0</v>
      </c>
      <c r="V26" t="e">
        <f>#REF!</f>
        <v>#REF!</v>
      </c>
      <c r="W26" t="e">
        <f>#REF!</f>
        <v>#REF!</v>
      </c>
      <c r="X26" t="e">
        <f>#REF!</f>
        <v>#REF!</v>
      </c>
      <c r="Y26" s="159">
        <v>65</v>
      </c>
      <c r="Z26" t="e">
        <f>#REF!</f>
        <v>#REF!</v>
      </c>
      <c r="AA26" t="e">
        <f>#REF!</f>
        <v>#REF!</v>
      </c>
      <c r="AB26" s="159">
        <v>13</v>
      </c>
      <c r="AC26">
        <f ca="1">Cashflows!AK31</f>
        <v>0</v>
      </c>
      <c r="AD26">
        <f ca="1">Cashflows!AL31</f>
        <v>31.966745610777394</v>
      </c>
      <c r="AE26" s="175" t="e">
        <f>#REF!</f>
        <v>#REF!</v>
      </c>
      <c r="AF26">
        <f>Cashflows!L31</f>
        <v>1.1025000000000016</v>
      </c>
      <c r="AG26" s="159">
        <v>0.06</v>
      </c>
      <c r="AH26" s="159">
        <v>1.07312E-2</v>
      </c>
      <c r="AI26" s="159">
        <v>8.9869548119125798E-4</v>
      </c>
      <c r="AJ26" t="e">
        <f>#REF!</f>
        <v>#REF!</v>
      </c>
      <c r="AK26" t="e">
        <f>#REF!</f>
        <v>#REF!</v>
      </c>
      <c r="AL26" t="e">
        <f>#REF!</f>
        <v>#REF!</v>
      </c>
      <c r="AM26" t="e">
        <f>#REF!</f>
        <v>#REF!</v>
      </c>
      <c r="AN26" t="e">
        <f>#REF!</f>
        <v>#REF!</v>
      </c>
      <c r="AO26" t="e">
        <f>#REF!</f>
        <v>#REF!</v>
      </c>
      <c r="AP26" s="176" t="e">
        <f>#REF!</f>
        <v>#REF!</v>
      </c>
      <c r="AQ26" s="160" t="e">
        <f>#REF!</f>
        <v>#REF!</v>
      </c>
      <c r="AR26" s="177" t="e">
        <f>#REF!</f>
        <v>#REF!</v>
      </c>
      <c r="AS26">
        <f ca="1">Cashflows!AM31</f>
        <v>1.4871261470980606</v>
      </c>
      <c r="AT26" t="e">
        <f>#REF!</f>
        <v>#REF!</v>
      </c>
      <c r="AU26" t="e">
        <f>#REF!</f>
        <v>#REF!</v>
      </c>
      <c r="AV26" s="159">
        <v>0</v>
      </c>
      <c r="AW26" t="e">
        <f>#REF!</f>
        <v>#REF!</v>
      </c>
      <c r="AX26" t="e">
        <f>#REF!</f>
        <v>#REF!</v>
      </c>
      <c r="AY26" s="160" t="e">
        <f>#REF!</f>
        <v>#REF!</v>
      </c>
      <c r="AZ26" t="e">
        <f>Cashflows!#REF!</f>
        <v>#REF!</v>
      </c>
      <c r="BA26" t="e">
        <f>#REF!</f>
        <v>#REF!</v>
      </c>
      <c r="BB26" t="e">
        <f>#REF!</f>
        <v>#REF!</v>
      </c>
      <c r="BC26" t="e">
        <f>#REF!</f>
        <v>#REF!</v>
      </c>
      <c r="BD26" t="e">
        <f>#REF!</f>
        <v>#REF!</v>
      </c>
      <c r="BE26" s="159">
        <v>5.2774247178459799E-3</v>
      </c>
      <c r="BF26" s="159">
        <v>0</v>
      </c>
      <c r="BG26" t="e">
        <f>#REF!</f>
        <v>#REF!</v>
      </c>
      <c r="BH26" t="e">
        <f>#REF!</f>
        <v>#REF!</v>
      </c>
      <c r="BI26" t="e">
        <f>#REF!</f>
        <v>#REF!</v>
      </c>
      <c r="BJ26" t="e">
        <f>#REF!</f>
        <v>#REF!</v>
      </c>
      <c r="BK26" s="159">
        <v>0</v>
      </c>
      <c r="BL26">
        <f>Cashflows!R31</f>
        <v>0</v>
      </c>
      <c r="BM26" t="e">
        <f>#REF!</f>
        <v>#REF!</v>
      </c>
      <c r="BN26" t="e">
        <f>#REF!</f>
        <v>#REF!</v>
      </c>
      <c r="BO26" s="159">
        <v>0</v>
      </c>
      <c r="BP26" s="175" t="e">
        <f>#REF!</f>
        <v>#REF!</v>
      </c>
      <c r="BQ26" t="e">
        <f>Cashflows!#REF!</f>
        <v>#REF!</v>
      </c>
      <c r="BR26" t="e">
        <f>Cashflows!#REF!</f>
        <v>#REF!</v>
      </c>
    </row>
    <row r="27" spans="1:70">
      <c r="A27">
        <v>25</v>
      </c>
      <c r="B27" t="e">
        <f>#REF!</f>
        <v>#REF!</v>
      </c>
      <c r="C27" t="e">
        <f>#REF!</f>
        <v>#REF!</v>
      </c>
      <c r="D27" t="e">
        <f>#REF!</f>
        <v>#REF!</v>
      </c>
      <c r="E27" t="e">
        <f>#REF!</f>
        <v>#REF!</v>
      </c>
      <c r="F27" t="e">
        <f>#REF!</f>
        <v>#REF!</v>
      </c>
      <c r="G27" t="e">
        <f>#REF!</f>
        <v>#REF!</v>
      </c>
      <c r="H27" s="159">
        <v>0</v>
      </c>
      <c r="I27" s="159">
        <v>0</v>
      </c>
      <c r="J27" s="159">
        <v>0</v>
      </c>
      <c r="K27" s="159">
        <v>0</v>
      </c>
      <c r="L27" t="e">
        <f>#REF!</f>
        <v>#REF!</v>
      </c>
      <c r="M27" t="e">
        <f>#REF!</f>
        <v>#REF!</v>
      </c>
      <c r="N27" t="e">
        <f>#REF!</f>
        <v>#REF!</v>
      </c>
      <c r="O27" t="e">
        <f>#REF!</f>
        <v>#REF!</v>
      </c>
      <c r="P27" t="e">
        <f>#REF!</f>
        <v>#REF!</v>
      </c>
      <c r="Q27" t="e">
        <f>#REF!</f>
        <v>#REF!</v>
      </c>
      <c r="R27" t="e">
        <f>#REF!</f>
        <v>#REF!</v>
      </c>
      <c r="S27" t="e">
        <f>#REF!</f>
        <v>#REF!</v>
      </c>
      <c r="T27" t="e">
        <f>#REF!</f>
        <v>#REF!</v>
      </c>
      <c r="U27" s="159">
        <v>0</v>
      </c>
      <c r="V27" t="e">
        <f>#REF!</f>
        <v>#REF!</v>
      </c>
      <c r="W27" t="e">
        <f>#REF!</f>
        <v>#REF!</v>
      </c>
      <c r="X27" t="e">
        <f>#REF!</f>
        <v>#REF!</v>
      </c>
      <c r="Y27" s="159">
        <v>65</v>
      </c>
      <c r="Z27" t="e">
        <f>#REF!</f>
        <v>#REF!</v>
      </c>
      <c r="AA27" t="e">
        <f>#REF!</f>
        <v>#REF!</v>
      </c>
      <c r="AB27" s="159">
        <v>13</v>
      </c>
      <c r="AC27">
        <f ca="1">Cashflows!AK32</f>
        <v>0</v>
      </c>
      <c r="AD27">
        <f ca="1">Cashflows!AL32</f>
        <v>31.907248934637064</v>
      </c>
      <c r="AE27" s="175" t="e">
        <f>#REF!</f>
        <v>#REF!</v>
      </c>
      <c r="AF27">
        <f>Cashflows!L32</f>
        <v>1.106991721471474</v>
      </c>
      <c r="AG27" s="159">
        <v>0.06</v>
      </c>
      <c r="AH27" s="159">
        <v>1.07312E-2</v>
      </c>
      <c r="AI27" s="159">
        <v>8.9869548119125798E-4</v>
      </c>
      <c r="AJ27" t="e">
        <f>#REF!</f>
        <v>#REF!</v>
      </c>
      <c r="AK27" t="e">
        <f>#REF!</f>
        <v>#REF!</v>
      </c>
      <c r="AL27" t="e">
        <f>#REF!</f>
        <v>#REF!</v>
      </c>
      <c r="AM27" t="e">
        <f>#REF!</f>
        <v>#REF!</v>
      </c>
      <c r="AN27" t="e">
        <f>#REF!</f>
        <v>#REF!</v>
      </c>
      <c r="AO27" t="e">
        <f>#REF!</f>
        <v>#REF!</v>
      </c>
      <c r="AP27" s="176" t="e">
        <f>#REF!</f>
        <v>#REF!</v>
      </c>
      <c r="AQ27" s="160" t="e">
        <f>#REF!</f>
        <v>#REF!</v>
      </c>
      <c r="AR27" s="177" t="e">
        <f>#REF!</f>
        <v>#REF!</v>
      </c>
      <c r="AS27">
        <f ca="1">Cashflows!AM32</f>
        <v>1.4843583000412781</v>
      </c>
      <c r="AT27" t="e">
        <f>#REF!</f>
        <v>#REF!</v>
      </c>
      <c r="AU27" t="e">
        <f>#REF!</f>
        <v>#REF!</v>
      </c>
      <c r="AV27" s="159">
        <v>0</v>
      </c>
      <c r="AW27" t="e">
        <f>#REF!</f>
        <v>#REF!</v>
      </c>
      <c r="AX27" t="e">
        <f>#REF!</f>
        <v>#REF!</v>
      </c>
      <c r="AY27" s="160" t="e">
        <f>#REF!</f>
        <v>#REF!</v>
      </c>
      <c r="AZ27" t="e">
        <f>Cashflows!#REF!</f>
        <v>#REF!</v>
      </c>
      <c r="BA27" t="e">
        <f>#REF!</f>
        <v>#REF!</v>
      </c>
      <c r="BB27" t="e">
        <f>#REF!</f>
        <v>#REF!</v>
      </c>
      <c r="BC27" t="e">
        <f>#REF!</f>
        <v>#REF!</v>
      </c>
      <c r="BD27" t="e">
        <f>#REF!</f>
        <v>#REF!</v>
      </c>
      <c r="BE27" s="159">
        <v>5.2774247178459799E-3</v>
      </c>
      <c r="BF27" s="159">
        <v>0</v>
      </c>
      <c r="BG27" t="e">
        <f>#REF!</f>
        <v>#REF!</v>
      </c>
      <c r="BH27" t="e">
        <f>#REF!</f>
        <v>#REF!</v>
      </c>
      <c r="BI27" t="e">
        <f>#REF!</f>
        <v>#REF!</v>
      </c>
      <c r="BJ27" t="e">
        <f>#REF!</f>
        <v>#REF!</v>
      </c>
      <c r="BK27" s="159">
        <v>0</v>
      </c>
      <c r="BL27">
        <f>Cashflows!R32</f>
        <v>0</v>
      </c>
      <c r="BM27" t="e">
        <f>#REF!</f>
        <v>#REF!</v>
      </c>
      <c r="BN27" t="e">
        <f>#REF!</f>
        <v>#REF!</v>
      </c>
      <c r="BO27" s="159">
        <v>0</v>
      </c>
      <c r="BP27" s="175" t="e">
        <f>#REF!</f>
        <v>#REF!</v>
      </c>
      <c r="BQ27" t="e">
        <f>Cashflows!#REF!</f>
        <v>#REF!</v>
      </c>
      <c r="BR27" t="e">
        <f>Cashflows!#REF!</f>
        <v>#REF!</v>
      </c>
    </row>
    <row r="28" spans="1:70">
      <c r="A28">
        <v>26</v>
      </c>
      <c r="B28" t="e">
        <f>#REF!</f>
        <v>#REF!</v>
      </c>
      <c r="C28" t="e">
        <f>#REF!</f>
        <v>#REF!</v>
      </c>
      <c r="D28" t="e">
        <f>#REF!</f>
        <v>#REF!</v>
      </c>
      <c r="E28" t="e">
        <f>#REF!</f>
        <v>#REF!</v>
      </c>
      <c r="F28" t="e">
        <f>#REF!</f>
        <v>#REF!</v>
      </c>
      <c r="G28" t="e">
        <f>#REF!</f>
        <v>#REF!</v>
      </c>
      <c r="H28" s="159">
        <v>0</v>
      </c>
      <c r="I28" s="159">
        <v>0</v>
      </c>
      <c r="J28" s="159">
        <v>0</v>
      </c>
      <c r="K28" s="159">
        <v>0</v>
      </c>
      <c r="L28" t="e">
        <f>#REF!</f>
        <v>#REF!</v>
      </c>
      <c r="M28" t="e">
        <f>#REF!</f>
        <v>#REF!</v>
      </c>
      <c r="N28" t="e">
        <f>#REF!</f>
        <v>#REF!</v>
      </c>
      <c r="O28" t="e">
        <f>#REF!</f>
        <v>#REF!</v>
      </c>
      <c r="P28" t="e">
        <f>#REF!</f>
        <v>#REF!</v>
      </c>
      <c r="Q28" t="e">
        <f>#REF!</f>
        <v>#REF!</v>
      </c>
      <c r="R28" t="e">
        <f>#REF!</f>
        <v>#REF!</v>
      </c>
      <c r="S28" t="e">
        <f>#REF!</f>
        <v>#REF!</v>
      </c>
      <c r="T28" t="e">
        <f>#REF!</f>
        <v>#REF!</v>
      </c>
      <c r="U28" s="159">
        <v>0</v>
      </c>
      <c r="V28" t="e">
        <f>#REF!</f>
        <v>#REF!</v>
      </c>
      <c r="W28" t="e">
        <f>#REF!</f>
        <v>#REF!</v>
      </c>
      <c r="X28" t="e">
        <f>#REF!</f>
        <v>#REF!</v>
      </c>
      <c r="Y28" s="159">
        <v>65</v>
      </c>
      <c r="Z28" t="e">
        <f>#REF!</f>
        <v>#REF!</v>
      </c>
      <c r="AA28" t="e">
        <f>#REF!</f>
        <v>#REF!</v>
      </c>
      <c r="AB28" s="159">
        <v>13</v>
      </c>
      <c r="AC28">
        <f ca="1">Cashflows!AK33</f>
        <v>0</v>
      </c>
      <c r="AD28">
        <f ca="1">Cashflows!AL33</f>
        <v>31.847862994025299</v>
      </c>
      <c r="AE28" s="175" t="e">
        <f>#REF!</f>
        <v>#REF!</v>
      </c>
      <c r="AF28">
        <f>Cashflows!L33</f>
        <v>1.1115017427722227</v>
      </c>
      <c r="AG28" s="159">
        <v>0.06</v>
      </c>
      <c r="AH28" s="159">
        <v>1.07312E-2</v>
      </c>
      <c r="AI28" s="159">
        <v>8.9869548119125798E-4</v>
      </c>
      <c r="AJ28" t="e">
        <f>#REF!</f>
        <v>#REF!</v>
      </c>
      <c r="AK28" t="e">
        <f>#REF!</f>
        <v>#REF!</v>
      </c>
      <c r="AL28" t="e">
        <f>#REF!</f>
        <v>#REF!</v>
      </c>
      <c r="AM28" t="e">
        <f>#REF!</f>
        <v>#REF!</v>
      </c>
      <c r="AN28" t="e">
        <f>#REF!</f>
        <v>#REF!</v>
      </c>
      <c r="AO28" t="e">
        <f>#REF!</f>
        <v>#REF!</v>
      </c>
      <c r="AP28" s="176" t="e">
        <f>#REF!</f>
        <v>#REF!</v>
      </c>
      <c r="AQ28" s="160" t="e">
        <f>#REF!</f>
        <v>#REF!</v>
      </c>
      <c r="AR28" s="177" t="e">
        <f>#REF!</f>
        <v>#REF!</v>
      </c>
      <c r="AS28">
        <f ca="1">Cashflows!AM33</f>
        <v>1.4815956045160885</v>
      </c>
      <c r="AT28" t="e">
        <f>#REF!</f>
        <v>#REF!</v>
      </c>
      <c r="AU28" t="e">
        <f>#REF!</f>
        <v>#REF!</v>
      </c>
      <c r="AV28" s="159">
        <v>0</v>
      </c>
      <c r="AW28" t="e">
        <f>#REF!</f>
        <v>#REF!</v>
      </c>
      <c r="AX28" t="e">
        <f>#REF!</f>
        <v>#REF!</v>
      </c>
      <c r="AY28" s="160" t="e">
        <f>#REF!</f>
        <v>#REF!</v>
      </c>
      <c r="AZ28" t="e">
        <f>Cashflows!#REF!</f>
        <v>#REF!</v>
      </c>
      <c r="BA28" t="e">
        <f>#REF!</f>
        <v>#REF!</v>
      </c>
      <c r="BB28" t="e">
        <f>#REF!</f>
        <v>#REF!</v>
      </c>
      <c r="BC28" t="e">
        <f>#REF!</f>
        <v>#REF!</v>
      </c>
      <c r="BD28" t="e">
        <f>#REF!</f>
        <v>#REF!</v>
      </c>
      <c r="BE28" s="159">
        <v>5.2774247178459799E-3</v>
      </c>
      <c r="BF28" s="159">
        <v>0</v>
      </c>
      <c r="BG28" t="e">
        <f>#REF!</f>
        <v>#REF!</v>
      </c>
      <c r="BH28" t="e">
        <f>#REF!</f>
        <v>#REF!</v>
      </c>
      <c r="BI28" t="e">
        <f>#REF!</f>
        <v>#REF!</v>
      </c>
      <c r="BJ28" t="e">
        <f>#REF!</f>
        <v>#REF!</v>
      </c>
      <c r="BK28" s="159">
        <v>0</v>
      </c>
      <c r="BL28">
        <f>Cashflows!R33</f>
        <v>0</v>
      </c>
      <c r="BM28" t="e">
        <f>#REF!</f>
        <v>#REF!</v>
      </c>
      <c r="BN28" t="e">
        <f>#REF!</f>
        <v>#REF!</v>
      </c>
      <c r="BO28" s="159">
        <v>0</v>
      </c>
      <c r="BP28" s="175" t="e">
        <f>#REF!</f>
        <v>#REF!</v>
      </c>
      <c r="BQ28" t="e">
        <f>Cashflows!#REF!</f>
        <v>#REF!</v>
      </c>
      <c r="BR28" t="e">
        <f>Cashflows!#REF!</f>
        <v>#REF!</v>
      </c>
    </row>
    <row r="29" spans="1:70">
      <c r="A29">
        <v>27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H29" s="159">
        <v>0</v>
      </c>
      <c r="I29" s="159">
        <v>0</v>
      </c>
      <c r="J29" s="159">
        <v>0</v>
      </c>
      <c r="K29" s="159">
        <v>0</v>
      </c>
      <c r="L29" t="e">
        <f>#REF!</f>
        <v>#REF!</v>
      </c>
      <c r="M29" t="e">
        <f>#REF!</f>
        <v>#REF!</v>
      </c>
      <c r="N29" t="e">
        <f>#REF!</f>
        <v>#REF!</v>
      </c>
      <c r="O29" t="e">
        <f>#REF!</f>
        <v>#REF!</v>
      </c>
      <c r="P29" t="e">
        <f>#REF!</f>
        <v>#REF!</v>
      </c>
      <c r="Q29" t="e">
        <f>#REF!</f>
        <v>#REF!</v>
      </c>
      <c r="R29" t="e">
        <f>#REF!</f>
        <v>#REF!</v>
      </c>
      <c r="S29" t="e">
        <f>#REF!</f>
        <v>#REF!</v>
      </c>
      <c r="T29" t="e">
        <f>#REF!</f>
        <v>#REF!</v>
      </c>
      <c r="U29" s="159">
        <v>0</v>
      </c>
      <c r="V29" t="e">
        <f>#REF!</f>
        <v>#REF!</v>
      </c>
      <c r="W29" t="e">
        <f>#REF!</f>
        <v>#REF!</v>
      </c>
      <c r="X29" t="e">
        <f>#REF!</f>
        <v>#REF!</v>
      </c>
      <c r="Y29" s="159">
        <v>65</v>
      </c>
      <c r="Z29" t="e">
        <f>#REF!</f>
        <v>#REF!</v>
      </c>
      <c r="AA29" t="e">
        <f>#REF!</f>
        <v>#REF!</v>
      </c>
      <c r="AB29" s="159">
        <v>13</v>
      </c>
      <c r="AC29">
        <f ca="1">Cashflows!AK34</f>
        <v>0</v>
      </c>
      <c r="AD29">
        <f ca="1">Cashflows!AL34</f>
        <v>31.788587582840552</v>
      </c>
      <c r="AE29" s="175" t="e">
        <f>#REF!</f>
        <v>#REF!</v>
      </c>
      <c r="AF29">
        <f>Cashflows!L34</f>
        <v>1.1160301384580176</v>
      </c>
      <c r="AG29" s="159">
        <v>0.06</v>
      </c>
      <c r="AH29" s="159">
        <v>1.07312E-2</v>
      </c>
      <c r="AI29" s="159">
        <v>8.9869548119125798E-4</v>
      </c>
      <c r="AJ29" t="e">
        <f>#REF!</f>
        <v>#REF!</v>
      </c>
      <c r="AK29" t="e">
        <f>#REF!</f>
        <v>#REF!</v>
      </c>
      <c r="AL29" t="e">
        <f>#REF!</f>
        <v>#REF!</v>
      </c>
      <c r="AM29" t="e">
        <f>#REF!</f>
        <v>#REF!</v>
      </c>
      <c r="AN29" t="e">
        <f>#REF!</f>
        <v>#REF!</v>
      </c>
      <c r="AO29" t="e">
        <f>#REF!</f>
        <v>#REF!</v>
      </c>
      <c r="AP29" s="176" t="e">
        <f>#REF!</f>
        <v>#REF!</v>
      </c>
      <c r="AQ29" s="160" t="e">
        <f>#REF!</f>
        <v>#REF!</v>
      </c>
      <c r="AR29" s="177" t="e">
        <f>#REF!</f>
        <v>#REF!</v>
      </c>
      <c r="AS29">
        <f ca="1">Cashflows!AM34</f>
        <v>1.4788380509344341</v>
      </c>
      <c r="AT29" t="e">
        <f>#REF!</f>
        <v>#REF!</v>
      </c>
      <c r="AU29" t="e">
        <f>#REF!</f>
        <v>#REF!</v>
      </c>
      <c r="AV29" s="159">
        <v>0</v>
      </c>
      <c r="AW29" t="e">
        <f>#REF!</f>
        <v>#REF!</v>
      </c>
      <c r="AX29" t="e">
        <f>#REF!</f>
        <v>#REF!</v>
      </c>
      <c r="AY29" s="160" t="e">
        <f>#REF!</f>
        <v>#REF!</v>
      </c>
      <c r="AZ29" t="e">
        <f>Cashflows!#REF!</f>
        <v>#REF!</v>
      </c>
      <c r="BA29" t="e">
        <f>#REF!</f>
        <v>#REF!</v>
      </c>
      <c r="BB29" t="e">
        <f>#REF!</f>
        <v>#REF!</v>
      </c>
      <c r="BC29" t="e">
        <f>#REF!</f>
        <v>#REF!</v>
      </c>
      <c r="BD29" t="e">
        <f>#REF!</f>
        <v>#REF!</v>
      </c>
      <c r="BE29" s="159">
        <v>5.2774247178459799E-3</v>
      </c>
      <c r="BF29" s="159">
        <v>0</v>
      </c>
      <c r="BG29" t="e">
        <f>#REF!</f>
        <v>#REF!</v>
      </c>
      <c r="BH29" t="e">
        <f>#REF!</f>
        <v>#REF!</v>
      </c>
      <c r="BI29" t="e">
        <f>#REF!</f>
        <v>#REF!</v>
      </c>
      <c r="BJ29" t="e">
        <f>#REF!</f>
        <v>#REF!</v>
      </c>
      <c r="BK29" s="159">
        <v>0</v>
      </c>
      <c r="BL29">
        <f>Cashflows!R34</f>
        <v>0</v>
      </c>
      <c r="BM29" t="e">
        <f>#REF!</f>
        <v>#REF!</v>
      </c>
      <c r="BN29" t="e">
        <f>#REF!</f>
        <v>#REF!</v>
      </c>
      <c r="BO29" s="159">
        <v>0</v>
      </c>
      <c r="BP29" s="175" t="e">
        <f>#REF!</f>
        <v>#REF!</v>
      </c>
      <c r="BQ29" t="e">
        <f>Cashflows!#REF!</f>
        <v>#REF!</v>
      </c>
      <c r="BR29" t="e">
        <f>Cashflows!#REF!</f>
        <v>#REF!</v>
      </c>
    </row>
    <row r="30" spans="1:70">
      <c r="A30">
        <v>28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H30" s="159">
        <v>0</v>
      </c>
      <c r="I30" s="159">
        <v>0</v>
      </c>
      <c r="J30" s="159">
        <v>0</v>
      </c>
      <c r="K30" s="159">
        <v>0</v>
      </c>
      <c r="L30" t="e">
        <f>#REF!</f>
        <v>#REF!</v>
      </c>
      <c r="M30" t="e">
        <f>#REF!</f>
        <v>#REF!</v>
      </c>
      <c r="N30" t="e">
        <f>#REF!</f>
        <v>#REF!</v>
      </c>
      <c r="O30" t="e">
        <f>#REF!</f>
        <v>#REF!</v>
      </c>
      <c r="P30" t="e">
        <f>#REF!</f>
        <v>#REF!</v>
      </c>
      <c r="Q30" t="e">
        <f>#REF!</f>
        <v>#REF!</v>
      </c>
      <c r="R30" t="e">
        <f>#REF!</f>
        <v>#REF!</v>
      </c>
      <c r="S30" t="e">
        <f>#REF!</f>
        <v>#REF!</v>
      </c>
      <c r="T30" t="e">
        <f>#REF!</f>
        <v>#REF!</v>
      </c>
      <c r="U30" s="159">
        <v>0</v>
      </c>
      <c r="V30" t="e">
        <f>#REF!</f>
        <v>#REF!</v>
      </c>
      <c r="W30" t="e">
        <f>#REF!</f>
        <v>#REF!</v>
      </c>
      <c r="X30" t="e">
        <f>#REF!</f>
        <v>#REF!</v>
      </c>
      <c r="Y30" s="159">
        <v>65</v>
      </c>
      <c r="Z30" t="e">
        <f>#REF!</f>
        <v>#REF!</v>
      </c>
      <c r="AA30" t="e">
        <f>#REF!</f>
        <v>#REF!</v>
      </c>
      <c r="AB30" s="159">
        <v>13</v>
      </c>
      <c r="AC30">
        <f ca="1">Cashflows!AK35</f>
        <v>0</v>
      </c>
      <c r="AD30">
        <f ca="1">Cashflows!AL35</f>
        <v>31.729422495364865</v>
      </c>
      <c r="AE30" s="175" t="e">
        <f>#REF!</f>
        <v>#REF!</v>
      </c>
      <c r="AF30">
        <f>Cashflows!L35</f>
        <v>1.1205769833883779</v>
      </c>
      <c r="AG30" s="159">
        <v>0.06</v>
      </c>
      <c r="AH30" s="159">
        <v>1.07312E-2</v>
      </c>
      <c r="AI30" s="159">
        <v>8.9869548119125798E-4</v>
      </c>
      <c r="AJ30" t="e">
        <f>#REF!</f>
        <v>#REF!</v>
      </c>
      <c r="AK30" t="e">
        <f>#REF!</f>
        <v>#REF!</v>
      </c>
      <c r="AL30" t="e">
        <f>#REF!</f>
        <v>#REF!</v>
      </c>
      <c r="AM30" t="e">
        <f>#REF!</f>
        <v>#REF!</v>
      </c>
      <c r="AN30" t="e">
        <f>#REF!</f>
        <v>#REF!</v>
      </c>
      <c r="AO30" t="e">
        <f>#REF!</f>
        <v>#REF!</v>
      </c>
      <c r="AP30" s="176" t="e">
        <f>#REF!</f>
        <v>#REF!</v>
      </c>
      <c r="AQ30" s="160" t="e">
        <f>#REF!</f>
        <v>#REF!</v>
      </c>
      <c r="AR30" s="177" t="e">
        <f>#REF!</f>
        <v>#REF!</v>
      </c>
      <c r="AS30">
        <f ca="1">Cashflows!AM35</f>
        <v>1.5912797801910923</v>
      </c>
      <c r="AT30" t="e">
        <f>#REF!</f>
        <v>#REF!</v>
      </c>
      <c r="AU30" t="e">
        <f>#REF!</f>
        <v>#REF!</v>
      </c>
      <c r="AV30" s="159">
        <v>0</v>
      </c>
      <c r="AW30" t="e">
        <f>#REF!</f>
        <v>#REF!</v>
      </c>
      <c r="AX30" t="e">
        <f>#REF!</f>
        <v>#REF!</v>
      </c>
      <c r="AY30" s="160" t="e">
        <f>#REF!</f>
        <v>#REF!</v>
      </c>
      <c r="AZ30" t="e">
        <f>Cashflows!#REF!</f>
        <v>#REF!</v>
      </c>
      <c r="BA30" t="e">
        <f>#REF!</f>
        <v>#REF!</v>
      </c>
      <c r="BB30" t="e">
        <f>#REF!</f>
        <v>#REF!</v>
      </c>
      <c r="BC30" t="e">
        <f>#REF!</f>
        <v>#REF!</v>
      </c>
      <c r="BD30" t="e">
        <f>#REF!</f>
        <v>#REF!</v>
      </c>
      <c r="BE30" s="159">
        <v>5.2774247178459799E-3</v>
      </c>
      <c r="BF30" s="159">
        <v>0</v>
      </c>
      <c r="BG30" t="e">
        <f>#REF!</f>
        <v>#REF!</v>
      </c>
      <c r="BH30" t="e">
        <f>#REF!</f>
        <v>#REF!</v>
      </c>
      <c r="BI30" t="e">
        <f>#REF!</f>
        <v>#REF!</v>
      </c>
      <c r="BJ30" t="e">
        <f>#REF!</f>
        <v>#REF!</v>
      </c>
      <c r="BK30" s="159">
        <v>0</v>
      </c>
      <c r="BL30">
        <f>Cashflows!R35</f>
        <v>0</v>
      </c>
      <c r="BM30" t="e">
        <f>#REF!</f>
        <v>#REF!</v>
      </c>
      <c r="BN30" t="e">
        <f>#REF!</f>
        <v>#REF!</v>
      </c>
      <c r="BO30" s="159">
        <v>0</v>
      </c>
      <c r="BP30" s="175" t="e">
        <f>#REF!</f>
        <v>#REF!</v>
      </c>
      <c r="BQ30" t="e">
        <f>Cashflows!#REF!</f>
        <v>#REF!</v>
      </c>
      <c r="BR30" t="e">
        <f>Cashflows!#REF!</f>
        <v>#REF!</v>
      </c>
    </row>
    <row r="31" spans="1:70">
      <c r="A31">
        <v>29</v>
      </c>
      <c r="B31" t="e">
        <f>#REF!</f>
        <v>#REF!</v>
      </c>
      <c r="C31" t="e">
        <f>#REF!</f>
        <v>#REF!</v>
      </c>
      <c r="D31" t="e">
        <f>#REF!</f>
        <v>#REF!</v>
      </c>
      <c r="E31" t="e">
        <f>#REF!</f>
        <v>#REF!</v>
      </c>
      <c r="F31" t="e">
        <f>#REF!</f>
        <v>#REF!</v>
      </c>
      <c r="G31" t="e">
        <f>#REF!</f>
        <v>#REF!</v>
      </c>
      <c r="H31" s="159">
        <v>0</v>
      </c>
      <c r="I31" s="159">
        <v>0</v>
      </c>
      <c r="J31" s="159">
        <v>0</v>
      </c>
      <c r="K31" s="159">
        <v>0</v>
      </c>
      <c r="L31" t="e">
        <f>#REF!</f>
        <v>#REF!</v>
      </c>
      <c r="M31" t="e">
        <f>#REF!</f>
        <v>#REF!</v>
      </c>
      <c r="N31" t="e">
        <f>#REF!</f>
        <v>#REF!</v>
      </c>
      <c r="O31" t="e">
        <f>#REF!</f>
        <v>#REF!</v>
      </c>
      <c r="P31" t="e">
        <f>#REF!</f>
        <v>#REF!</v>
      </c>
      <c r="Q31" t="e">
        <f>#REF!</f>
        <v>#REF!</v>
      </c>
      <c r="R31" t="e">
        <f>#REF!</f>
        <v>#REF!</v>
      </c>
      <c r="S31" t="e">
        <f>#REF!</f>
        <v>#REF!</v>
      </c>
      <c r="T31" t="e">
        <f>#REF!</f>
        <v>#REF!</v>
      </c>
      <c r="U31" s="159">
        <v>0</v>
      </c>
      <c r="V31" t="e">
        <f>#REF!</f>
        <v>#REF!</v>
      </c>
      <c r="W31" t="e">
        <f>#REF!</f>
        <v>#REF!</v>
      </c>
      <c r="X31" t="e">
        <f>#REF!</f>
        <v>#REF!</v>
      </c>
      <c r="Y31" s="159">
        <v>65</v>
      </c>
      <c r="Z31" t="e">
        <f>#REF!</f>
        <v>#REF!</v>
      </c>
      <c r="AA31" t="e">
        <f>#REF!</f>
        <v>#REF!</v>
      </c>
      <c r="AB31" s="159">
        <v>13</v>
      </c>
      <c r="AC31">
        <f ca="1">Cashflows!AK36</f>
        <v>0</v>
      </c>
      <c r="AD31">
        <f ca="1">Cashflows!AL36</f>
        <v>31.668457497838645</v>
      </c>
      <c r="AE31" s="175" t="e">
        <f>#REF!</f>
        <v>#REF!</v>
      </c>
      <c r="AF31">
        <f>Cashflows!L36</f>
        <v>1.1251423527278093</v>
      </c>
      <c r="AG31" s="159">
        <v>0.06</v>
      </c>
      <c r="AH31" s="159">
        <v>1.07312E-2</v>
      </c>
      <c r="AI31" s="159">
        <v>8.9869548119125798E-4</v>
      </c>
      <c r="AJ31" t="e">
        <f>#REF!</f>
        <v>#REF!</v>
      </c>
      <c r="AK31" t="e">
        <f>#REF!</f>
        <v>#REF!</v>
      </c>
      <c r="AL31" t="e">
        <f>#REF!</f>
        <v>#REF!</v>
      </c>
      <c r="AM31" t="e">
        <f>#REF!</f>
        <v>#REF!</v>
      </c>
      <c r="AN31" t="e">
        <f>#REF!</f>
        <v>#REF!</v>
      </c>
      <c r="AO31" t="e">
        <f>#REF!</f>
        <v>#REF!</v>
      </c>
      <c r="AP31" s="176" t="e">
        <f>#REF!</f>
        <v>#REF!</v>
      </c>
      <c r="AQ31" s="160" t="e">
        <f>#REF!</f>
        <v>#REF!</v>
      </c>
      <c r="AR31" s="177" t="e">
        <f>#REF!</f>
        <v>#REF!</v>
      </c>
      <c r="AS31">
        <f ca="1">Cashflows!AM36</f>
        <v>1.5882222909513484</v>
      </c>
      <c r="AT31" t="e">
        <f>#REF!</f>
        <v>#REF!</v>
      </c>
      <c r="AU31" t="e">
        <f>#REF!</f>
        <v>#REF!</v>
      </c>
      <c r="AV31" s="159">
        <v>0</v>
      </c>
      <c r="AW31" t="e">
        <f>#REF!</f>
        <v>#REF!</v>
      </c>
      <c r="AX31" t="e">
        <f>#REF!</f>
        <v>#REF!</v>
      </c>
      <c r="AY31" s="160" t="e">
        <f>#REF!</f>
        <v>#REF!</v>
      </c>
      <c r="AZ31" t="e">
        <f>Cashflows!#REF!</f>
        <v>#REF!</v>
      </c>
      <c r="BA31" t="e">
        <f>#REF!</f>
        <v>#REF!</v>
      </c>
      <c r="BB31" t="e">
        <f>#REF!</f>
        <v>#REF!</v>
      </c>
      <c r="BC31" t="e">
        <f>#REF!</f>
        <v>#REF!</v>
      </c>
      <c r="BD31" t="e">
        <f>#REF!</f>
        <v>#REF!</v>
      </c>
      <c r="BE31" s="159">
        <v>5.2774247178459799E-3</v>
      </c>
      <c r="BF31" s="159">
        <v>0</v>
      </c>
      <c r="BG31" t="e">
        <f>#REF!</f>
        <v>#REF!</v>
      </c>
      <c r="BH31" t="e">
        <f>#REF!</f>
        <v>#REF!</v>
      </c>
      <c r="BI31" t="e">
        <f>#REF!</f>
        <v>#REF!</v>
      </c>
      <c r="BJ31" t="e">
        <f>#REF!</f>
        <v>#REF!</v>
      </c>
      <c r="BK31" s="159">
        <v>0</v>
      </c>
      <c r="BL31">
        <f>Cashflows!R36</f>
        <v>0</v>
      </c>
      <c r="BM31" t="e">
        <f>#REF!</f>
        <v>#REF!</v>
      </c>
      <c r="BN31" t="e">
        <f>#REF!</f>
        <v>#REF!</v>
      </c>
      <c r="BO31" s="159">
        <v>0</v>
      </c>
      <c r="BP31" s="175" t="e">
        <f>#REF!</f>
        <v>#REF!</v>
      </c>
      <c r="BQ31" t="e">
        <f>Cashflows!#REF!</f>
        <v>#REF!</v>
      </c>
      <c r="BR31" t="e">
        <f>Cashflows!#REF!</f>
        <v>#REF!</v>
      </c>
    </row>
    <row r="32" spans="1:70">
      <c r="A32">
        <v>30</v>
      </c>
      <c r="B32" t="e">
        <f>#REF!</f>
        <v>#REF!</v>
      </c>
      <c r="C32" t="e">
        <f>#REF!</f>
        <v>#REF!</v>
      </c>
      <c r="D32" t="e">
        <f>#REF!</f>
        <v>#REF!</v>
      </c>
      <c r="E32" t="e">
        <f>#REF!</f>
        <v>#REF!</v>
      </c>
      <c r="F32" t="e">
        <f>#REF!</f>
        <v>#REF!</v>
      </c>
      <c r="G32" t="e">
        <f>#REF!</f>
        <v>#REF!</v>
      </c>
      <c r="H32" s="159">
        <v>0</v>
      </c>
      <c r="I32" s="159">
        <v>0</v>
      </c>
      <c r="J32" s="159">
        <v>0</v>
      </c>
      <c r="K32" s="159">
        <v>0</v>
      </c>
      <c r="L32" t="e">
        <f>#REF!</f>
        <v>#REF!</v>
      </c>
      <c r="M32" t="e">
        <f>#REF!</f>
        <v>#REF!</v>
      </c>
      <c r="N32" t="e">
        <f>#REF!</f>
        <v>#REF!</v>
      </c>
      <c r="O32" t="e">
        <f>#REF!</f>
        <v>#REF!</v>
      </c>
      <c r="P32" t="e">
        <f>#REF!</f>
        <v>#REF!</v>
      </c>
      <c r="Q32" t="e">
        <f>#REF!</f>
        <v>#REF!</v>
      </c>
      <c r="R32" t="e">
        <f>#REF!</f>
        <v>#REF!</v>
      </c>
      <c r="S32" t="e">
        <f>#REF!</f>
        <v>#REF!</v>
      </c>
      <c r="T32" t="e">
        <f>#REF!</f>
        <v>#REF!</v>
      </c>
      <c r="U32" s="159">
        <v>0</v>
      </c>
      <c r="V32" t="e">
        <f>#REF!</f>
        <v>#REF!</v>
      </c>
      <c r="W32" t="e">
        <f>#REF!</f>
        <v>#REF!</v>
      </c>
      <c r="X32" t="e">
        <f>#REF!</f>
        <v>#REF!</v>
      </c>
      <c r="Y32" s="159">
        <v>65</v>
      </c>
      <c r="Z32" t="e">
        <f>#REF!</f>
        <v>#REF!</v>
      </c>
      <c r="AA32" t="e">
        <f>#REF!</f>
        <v>#REF!</v>
      </c>
      <c r="AB32" s="159">
        <v>13</v>
      </c>
      <c r="AC32">
        <f ca="1">Cashflows!AK37</f>
        <v>0</v>
      </c>
      <c r="AD32">
        <f ca="1">Cashflows!AL37</f>
        <v>31.607609638622268</v>
      </c>
      <c r="AE32" s="175" t="e">
        <f>#REF!</f>
        <v>#REF!</v>
      </c>
      <c r="AF32">
        <f>Cashflows!L37</f>
        <v>1.1297263219470477</v>
      </c>
      <c r="AG32" s="159">
        <v>0.06</v>
      </c>
      <c r="AH32" s="159">
        <v>1.07312E-2</v>
      </c>
      <c r="AI32" s="159">
        <v>8.9869548119125798E-4</v>
      </c>
      <c r="AJ32" t="e">
        <f>#REF!</f>
        <v>#REF!</v>
      </c>
      <c r="AK32" t="e">
        <f>#REF!</f>
        <v>#REF!</v>
      </c>
      <c r="AL32" t="e">
        <f>#REF!</f>
        <v>#REF!</v>
      </c>
      <c r="AM32" t="e">
        <f>#REF!</f>
        <v>#REF!</v>
      </c>
      <c r="AN32" t="e">
        <f>#REF!</f>
        <v>#REF!</v>
      </c>
      <c r="AO32" t="e">
        <f>#REF!</f>
        <v>#REF!</v>
      </c>
      <c r="AP32" s="176" t="e">
        <f>#REF!</f>
        <v>#REF!</v>
      </c>
      <c r="AQ32" s="160" t="e">
        <f>#REF!</f>
        <v>#REF!</v>
      </c>
      <c r="AR32" s="177" t="e">
        <f>#REF!</f>
        <v>#REF!</v>
      </c>
      <c r="AS32">
        <f ca="1">Cashflows!AM37</f>
        <v>1.5851706763796338</v>
      </c>
      <c r="AT32" t="e">
        <f>#REF!</f>
        <v>#REF!</v>
      </c>
      <c r="AU32" t="e">
        <f>#REF!</f>
        <v>#REF!</v>
      </c>
      <c r="AV32" s="159">
        <v>0</v>
      </c>
      <c r="AW32" t="e">
        <f>#REF!</f>
        <v>#REF!</v>
      </c>
      <c r="AX32" t="e">
        <f>#REF!</f>
        <v>#REF!</v>
      </c>
      <c r="AY32" s="160" t="e">
        <f>#REF!</f>
        <v>#REF!</v>
      </c>
      <c r="AZ32" t="e">
        <f>Cashflows!#REF!</f>
        <v>#REF!</v>
      </c>
      <c r="BA32" t="e">
        <f>#REF!</f>
        <v>#REF!</v>
      </c>
      <c r="BB32" t="e">
        <f>#REF!</f>
        <v>#REF!</v>
      </c>
      <c r="BC32" t="e">
        <f>#REF!</f>
        <v>#REF!</v>
      </c>
      <c r="BD32" t="e">
        <f>#REF!</f>
        <v>#REF!</v>
      </c>
      <c r="BE32" s="159">
        <v>5.2774247178459799E-3</v>
      </c>
      <c r="BF32" s="159">
        <v>0</v>
      </c>
      <c r="BG32" t="e">
        <f>#REF!</f>
        <v>#REF!</v>
      </c>
      <c r="BH32" t="e">
        <f>#REF!</f>
        <v>#REF!</v>
      </c>
      <c r="BI32" t="e">
        <f>#REF!</f>
        <v>#REF!</v>
      </c>
      <c r="BJ32" t="e">
        <f>#REF!</f>
        <v>#REF!</v>
      </c>
      <c r="BK32" s="159">
        <v>0</v>
      </c>
      <c r="BL32">
        <f>Cashflows!R37</f>
        <v>0</v>
      </c>
      <c r="BM32" t="e">
        <f>#REF!</f>
        <v>#REF!</v>
      </c>
      <c r="BN32" t="e">
        <f>#REF!</f>
        <v>#REF!</v>
      </c>
      <c r="BO32" s="159">
        <v>0</v>
      </c>
      <c r="BP32" s="175" t="e">
        <f>#REF!</f>
        <v>#REF!</v>
      </c>
      <c r="BQ32" t="e">
        <f>Cashflows!#REF!</f>
        <v>#REF!</v>
      </c>
      <c r="BR32" t="e">
        <f>Cashflows!#REF!</f>
        <v>#REF!</v>
      </c>
    </row>
    <row r="33" spans="1:70">
      <c r="A33">
        <v>31</v>
      </c>
      <c r="B33" t="e">
        <f>#REF!</f>
        <v>#REF!</v>
      </c>
      <c r="C33" t="e">
        <f>#REF!</f>
        <v>#REF!</v>
      </c>
      <c r="D33" t="e">
        <f>#REF!</f>
        <v>#REF!</v>
      </c>
      <c r="E33" t="e">
        <f>#REF!</f>
        <v>#REF!</v>
      </c>
      <c r="F33" t="e">
        <f>#REF!</f>
        <v>#REF!</v>
      </c>
      <c r="G33" t="e">
        <f>#REF!</f>
        <v>#REF!</v>
      </c>
      <c r="H33" s="159">
        <v>0</v>
      </c>
      <c r="I33" s="159">
        <v>0</v>
      </c>
      <c r="J33" s="159">
        <v>0</v>
      </c>
      <c r="K33" s="159">
        <v>0</v>
      </c>
      <c r="L33" t="e">
        <f>#REF!</f>
        <v>#REF!</v>
      </c>
      <c r="M33" t="e">
        <f>#REF!</f>
        <v>#REF!</v>
      </c>
      <c r="N33" t="e">
        <f>#REF!</f>
        <v>#REF!</v>
      </c>
      <c r="O33" t="e">
        <f>#REF!</f>
        <v>#REF!</v>
      </c>
      <c r="P33" t="e">
        <f>#REF!</f>
        <v>#REF!</v>
      </c>
      <c r="Q33" t="e">
        <f>#REF!</f>
        <v>#REF!</v>
      </c>
      <c r="R33" t="e">
        <f>#REF!</f>
        <v>#REF!</v>
      </c>
      <c r="S33" t="e">
        <f>#REF!</f>
        <v>#REF!</v>
      </c>
      <c r="T33" t="e">
        <f>#REF!</f>
        <v>#REF!</v>
      </c>
      <c r="U33" s="159">
        <v>0</v>
      </c>
      <c r="V33" t="e">
        <f>#REF!</f>
        <v>#REF!</v>
      </c>
      <c r="W33" t="e">
        <f>#REF!</f>
        <v>#REF!</v>
      </c>
      <c r="X33" t="e">
        <f>#REF!</f>
        <v>#REF!</v>
      </c>
      <c r="Y33" s="159">
        <v>65</v>
      </c>
      <c r="Z33" t="e">
        <f>#REF!</f>
        <v>#REF!</v>
      </c>
      <c r="AA33" t="e">
        <f>#REF!</f>
        <v>#REF!</v>
      </c>
      <c r="AB33" s="159">
        <v>13</v>
      </c>
      <c r="AC33">
        <f ca="1">Cashflows!AK38</f>
        <v>0</v>
      </c>
      <c r="AD33">
        <f ca="1">Cashflows!AL38</f>
        <v>31.546878692645876</v>
      </c>
      <c r="AE33" s="175" t="e">
        <f>#REF!</f>
        <v>#REF!</v>
      </c>
      <c r="AF33">
        <f>Cashflows!L38</f>
        <v>1.1343289668243057</v>
      </c>
      <c r="AG33" s="159">
        <v>0.06</v>
      </c>
      <c r="AH33" s="159">
        <v>1.07312E-2</v>
      </c>
      <c r="AI33" s="159">
        <v>8.9869548119125798E-4</v>
      </c>
      <c r="AJ33" t="e">
        <f>#REF!</f>
        <v>#REF!</v>
      </c>
      <c r="AK33" t="e">
        <f>#REF!</f>
        <v>#REF!</v>
      </c>
      <c r="AL33" t="e">
        <f>#REF!</f>
        <v>#REF!</v>
      </c>
      <c r="AM33" t="e">
        <f>#REF!</f>
        <v>#REF!</v>
      </c>
      <c r="AN33" t="e">
        <f>#REF!</f>
        <v>#REF!</v>
      </c>
      <c r="AO33" t="e">
        <f>#REF!</f>
        <v>#REF!</v>
      </c>
      <c r="AP33" s="176" t="e">
        <f>#REF!</f>
        <v>#REF!</v>
      </c>
      <c r="AQ33" s="160" t="e">
        <f>#REF!</f>
        <v>#REF!</v>
      </c>
      <c r="AR33" s="177" t="e">
        <f>#REF!</f>
        <v>#REF!</v>
      </c>
      <c r="AS33">
        <f ca="1">Cashflows!AM38</f>
        <v>1.5821249251883467</v>
      </c>
      <c r="AT33" t="e">
        <f>#REF!</f>
        <v>#REF!</v>
      </c>
      <c r="AU33" t="e">
        <f>#REF!</f>
        <v>#REF!</v>
      </c>
      <c r="AV33" s="159">
        <v>0</v>
      </c>
      <c r="AW33" t="e">
        <f>#REF!</f>
        <v>#REF!</v>
      </c>
      <c r="AX33" t="e">
        <f>#REF!</f>
        <v>#REF!</v>
      </c>
      <c r="AY33" s="160" t="e">
        <f>#REF!</f>
        <v>#REF!</v>
      </c>
      <c r="AZ33" t="e">
        <f>Cashflows!#REF!</f>
        <v>#REF!</v>
      </c>
      <c r="BA33" t="e">
        <f>#REF!</f>
        <v>#REF!</v>
      </c>
      <c r="BB33" t="e">
        <f>#REF!</f>
        <v>#REF!</v>
      </c>
      <c r="BC33" t="e">
        <f>#REF!</f>
        <v>#REF!</v>
      </c>
      <c r="BD33" t="e">
        <f>#REF!</f>
        <v>#REF!</v>
      </c>
      <c r="BE33" s="159">
        <v>5.2774247178459799E-3</v>
      </c>
      <c r="BF33" s="159">
        <v>0</v>
      </c>
      <c r="BG33" t="e">
        <f>#REF!</f>
        <v>#REF!</v>
      </c>
      <c r="BH33" t="e">
        <f>#REF!</f>
        <v>#REF!</v>
      </c>
      <c r="BI33" t="e">
        <f>#REF!</f>
        <v>#REF!</v>
      </c>
      <c r="BJ33" t="e">
        <f>#REF!</f>
        <v>#REF!</v>
      </c>
      <c r="BK33" s="159">
        <v>0</v>
      </c>
      <c r="BL33">
        <f>Cashflows!R38</f>
        <v>0</v>
      </c>
      <c r="BM33" t="e">
        <f>#REF!</f>
        <v>#REF!</v>
      </c>
      <c r="BN33" t="e">
        <f>#REF!</f>
        <v>#REF!</v>
      </c>
      <c r="BO33" s="159">
        <v>0</v>
      </c>
      <c r="BP33" s="175" t="e">
        <f>#REF!</f>
        <v>#REF!</v>
      </c>
      <c r="BQ33" t="e">
        <f>Cashflows!#REF!</f>
        <v>#REF!</v>
      </c>
      <c r="BR33" t="e">
        <f>Cashflows!#REF!</f>
        <v>#REF!</v>
      </c>
    </row>
    <row r="34" spans="1:70">
      <c r="A34">
        <v>32</v>
      </c>
      <c r="B34" t="e">
        <f>#REF!</f>
        <v>#REF!</v>
      </c>
      <c r="C34" t="e">
        <f>#REF!</f>
        <v>#REF!</v>
      </c>
      <c r="D34" t="e">
        <f>#REF!</f>
        <v>#REF!</v>
      </c>
      <c r="E34" t="e">
        <f>#REF!</f>
        <v>#REF!</v>
      </c>
      <c r="F34" t="e">
        <f>#REF!</f>
        <v>#REF!</v>
      </c>
      <c r="G34" t="e">
        <f>#REF!</f>
        <v>#REF!</v>
      </c>
      <c r="H34" s="159">
        <v>0</v>
      </c>
      <c r="I34" s="159">
        <v>0</v>
      </c>
      <c r="J34" s="159">
        <v>0</v>
      </c>
      <c r="K34" s="159">
        <v>0</v>
      </c>
      <c r="L34" t="e">
        <f>#REF!</f>
        <v>#REF!</v>
      </c>
      <c r="M34" t="e">
        <f>#REF!</f>
        <v>#REF!</v>
      </c>
      <c r="N34" t="e">
        <f>#REF!</f>
        <v>#REF!</v>
      </c>
      <c r="O34" t="e">
        <f>#REF!</f>
        <v>#REF!</v>
      </c>
      <c r="P34" t="e">
        <f>#REF!</f>
        <v>#REF!</v>
      </c>
      <c r="Q34" t="e">
        <f>#REF!</f>
        <v>#REF!</v>
      </c>
      <c r="R34" t="e">
        <f>#REF!</f>
        <v>#REF!</v>
      </c>
      <c r="S34" t="e">
        <f>#REF!</f>
        <v>#REF!</v>
      </c>
      <c r="T34" t="e">
        <f>#REF!</f>
        <v>#REF!</v>
      </c>
      <c r="U34" s="159">
        <v>0</v>
      </c>
      <c r="V34" t="e">
        <f>#REF!</f>
        <v>#REF!</v>
      </c>
      <c r="W34" t="e">
        <f>#REF!</f>
        <v>#REF!</v>
      </c>
      <c r="X34" t="e">
        <f>#REF!</f>
        <v>#REF!</v>
      </c>
      <c r="Y34" s="159">
        <v>65</v>
      </c>
      <c r="Z34" t="e">
        <f>#REF!</f>
        <v>#REF!</v>
      </c>
      <c r="AA34" t="e">
        <f>#REF!</f>
        <v>#REF!</v>
      </c>
      <c r="AB34" s="159">
        <v>13</v>
      </c>
      <c r="AC34">
        <f ca="1">Cashflows!AK39</f>
        <v>0</v>
      </c>
      <c r="AD34">
        <f ca="1">Cashflows!AL39</f>
        <v>31.486264435272048</v>
      </c>
      <c r="AE34" s="175" t="e">
        <f>#REF!</f>
        <v>#REF!</v>
      </c>
      <c r="AF34">
        <f>Cashflows!L39</f>
        <v>1.1389503634465259</v>
      </c>
      <c r="AG34" s="159">
        <v>0.06</v>
      </c>
      <c r="AH34" s="159">
        <v>1.07312E-2</v>
      </c>
      <c r="AI34" s="159">
        <v>8.9869548119125798E-4</v>
      </c>
      <c r="AJ34" t="e">
        <f>#REF!</f>
        <v>#REF!</v>
      </c>
      <c r="AK34" t="e">
        <f>#REF!</f>
        <v>#REF!</v>
      </c>
      <c r="AL34" t="e">
        <f>#REF!</f>
        <v>#REF!</v>
      </c>
      <c r="AM34" t="e">
        <f>#REF!</f>
        <v>#REF!</v>
      </c>
      <c r="AN34" t="e">
        <f>#REF!</f>
        <v>#REF!</v>
      </c>
      <c r="AO34" t="e">
        <f>#REF!</f>
        <v>#REF!</v>
      </c>
      <c r="AP34" s="176" t="e">
        <f>#REF!</f>
        <v>#REF!</v>
      </c>
      <c r="AQ34" s="160" t="e">
        <f>#REF!</f>
        <v>#REF!</v>
      </c>
      <c r="AR34" s="177" t="e">
        <f>#REF!</f>
        <v>#REF!</v>
      </c>
      <c r="AS34">
        <f ca="1">Cashflows!AM39</f>
        <v>1.5790850261115716</v>
      </c>
      <c r="AT34" t="e">
        <f>#REF!</f>
        <v>#REF!</v>
      </c>
      <c r="AU34" t="e">
        <f>#REF!</f>
        <v>#REF!</v>
      </c>
      <c r="AV34" s="159">
        <v>0</v>
      </c>
      <c r="AW34" t="e">
        <f>#REF!</f>
        <v>#REF!</v>
      </c>
      <c r="AX34" t="e">
        <f>#REF!</f>
        <v>#REF!</v>
      </c>
      <c r="AY34" s="160" t="e">
        <f>#REF!</f>
        <v>#REF!</v>
      </c>
      <c r="AZ34" t="e">
        <f>Cashflows!#REF!</f>
        <v>#REF!</v>
      </c>
      <c r="BA34" t="e">
        <f>#REF!</f>
        <v>#REF!</v>
      </c>
      <c r="BB34" t="e">
        <f>#REF!</f>
        <v>#REF!</v>
      </c>
      <c r="BC34" t="e">
        <f>#REF!</f>
        <v>#REF!</v>
      </c>
      <c r="BD34" t="e">
        <f>#REF!</f>
        <v>#REF!</v>
      </c>
      <c r="BE34" s="159">
        <v>5.2774247178459799E-3</v>
      </c>
      <c r="BF34" s="159">
        <v>0</v>
      </c>
      <c r="BG34" t="e">
        <f>#REF!</f>
        <v>#REF!</v>
      </c>
      <c r="BH34" t="e">
        <f>#REF!</f>
        <v>#REF!</v>
      </c>
      <c r="BI34" t="e">
        <f>#REF!</f>
        <v>#REF!</v>
      </c>
      <c r="BJ34" t="e">
        <f>#REF!</f>
        <v>#REF!</v>
      </c>
      <c r="BK34" s="159">
        <v>0</v>
      </c>
      <c r="BL34">
        <f>Cashflows!R39</f>
        <v>0</v>
      </c>
      <c r="BM34" t="e">
        <f>#REF!</f>
        <v>#REF!</v>
      </c>
      <c r="BN34" t="e">
        <f>#REF!</f>
        <v>#REF!</v>
      </c>
      <c r="BO34" s="159">
        <v>0</v>
      </c>
      <c r="BP34" s="175" t="e">
        <f>#REF!</f>
        <v>#REF!</v>
      </c>
      <c r="BQ34" t="e">
        <f>Cashflows!#REF!</f>
        <v>#REF!</v>
      </c>
      <c r="BR34" t="e">
        <f>Cashflows!#REF!</f>
        <v>#REF!</v>
      </c>
    </row>
    <row r="35" spans="1:70">
      <c r="A35">
        <v>33</v>
      </c>
      <c r="B35" t="e">
        <f>#REF!</f>
        <v>#REF!</v>
      </c>
      <c r="C35" t="e">
        <f>#REF!</f>
        <v>#REF!</v>
      </c>
      <c r="D35" t="e">
        <f>#REF!</f>
        <v>#REF!</v>
      </c>
      <c r="E35" t="e">
        <f>#REF!</f>
        <v>#REF!</v>
      </c>
      <c r="F35" t="e">
        <f>#REF!</f>
        <v>#REF!</v>
      </c>
      <c r="G35" t="e">
        <f>#REF!</f>
        <v>#REF!</v>
      </c>
      <c r="H35" s="159">
        <v>0</v>
      </c>
      <c r="I35" s="159">
        <v>0</v>
      </c>
      <c r="J35" s="159">
        <v>0</v>
      </c>
      <c r="K35" s="159">
        <v>0</v>
      </c>
      <c r="L35" t="e">
        <f>#REF!</f>
        <v>#REF!</v>
      </c>
      <c r="M35" t="e">
        <f>#REF!</f>
        <v>#REF!</v>
      </c>
      <c r="N35" t="e">
        <f>#REF!</f>
        <v>#REF!</v>
      </c>
      <c r="O35" t="e">
        <f>#REF!</f>
        <v>#REF!</v>
      </c>
      <c r="P35" t="e">
        <f>#REF!</f>
        <v>#REF!</v>
      </c>
      <c r="Q35" t="e">
        <f>#REF!</f>
        <v>#REF!</v>
      </c>
      <c r="R35" t="e">
        <f>#REF!</f>
        <v>#REF!</v>
      </c>
      <c r="S35" t="e">
        <f>#REF!</f>
        <v>#REF!</v>
      </c>
      <c r="T35" t="e">
        <f>#REF!</f>
        <v>#REF!</v>
      </c>
      <c r="U35" s="159">
        <v>0</v>
      </c>
      <c r="V35" t="e">
        <f>#REF!</f>
        <v>#REF!</v>
      </c>
      <c r="W35" t="e">
        <f>#REF!</f>
        <v>#REF!</v>
      </c>
      <c r="X35" t="e">
        <f>#REF!</f>
        <v>#REF!</v>
      </c>
      <c r="Y35" s="159">
        <v>65</v>
      </c>
      <c r="Z35" t="e">
        <f>#REF!</f>
        <v>#REF!</v>
      </c>
      <c r="AA35" t="e">
        <f>#REF!</f>
        <v>#REF!</v>
      </c>
      <c r="AB35" s="159">
        <v>13</v>
      </c>
      <c r="AC35">
        <f ca="1">Cashflows!AK40</f>
        <v>0</v>
      </c>
      <c r="AD35">
        <f ca="1">Cashflows!AL40</f>
        <v>31.425766642294995</v>
      </c>
      <c r="AE35" s="175" t="e">
        <f>#REF!</f>
        <v>#REF!</v>
      </c>
      <c r="AF35">
        <f>Cashflows!L40</f>
        <v>1.1435905882106383</v>
      </c>
      <c r="AG35" s="159">
        <v>0.06</v>
      </c>
      <c r="AH35" s="159">
        <v>1.07312E-2</v>
      </c>
      <c r="AI35" s="159">
        <v>8.9869548119125798E-4</v>
      </c>
      <c r="AJ35" t="e">
        <f>#REF!</f>
        <v>#REF!</v>
      </c>
      <c r="AK35" t="e">
        <f>#REF!</f>
        <v>#REF!</v>
      </c>
      <c r="AL35" t="e">
        <f>#REF!</f>
        <v>#REF!</v>
      </c>
      <c r="AM35" t="e">
        <f>#REF!</f>
        <v>#REF!</v>
      </c>
      <c r="AN35" t="e">
        <f>#REF!</f>
        <v>#REF!</v>
      </c>
      <c r="AO35" t="e">
        <f>#REF!</f>
        <v>#REF!</v>
      </c>
      <c r="AP35" s="176" t="e">
        <f>#REF!</f>
        <v>#REF!</v>
      </c>
      <c r="AQ35" s="160" t="e">
        <f>#REF!</f>
        <v>#REF!</v>
      </c>
      <c r="AR35" s="177" t="e">
        <f>#REF!</f>
        <v>#REF!</v>
      </c>
      <c r="AS35">
        <f ca="1">Cashflows!AM40</f>
        <v>1.5760509679050398</v>
      </c>
      <c r="AT35" t="e">
        <f>#REF!</f>
        <v>#REF!</v>
      </c>
      <c r="AU35" t="e">
        <f>#REF!</f>
        <v>#REF!</v>
      </c>
      <c r="AV35" s="159">
        <v>0</v>
      </c>
      <c r="AW35" t="e">
        <f>#REF!</f>
        <v>#REF!</v>
      </c>
      <c r="AX35" t="e">
        <f>#REF!</f>
        <v>#REF!</v>
      </c>
      <c r="AY35" s="160" t="e">
        <f>#REF!</f>
        <v>#REF!</v>
      </c>
      <c r="AZ35" t="e">
        <f>Cashflows!#REF!</f>
        <v>#REF!</v>
      </c>
      <c r="BA35" t="e">
        <f>#REF!</f>
        <v>#REF!</v>
      </c>
      <c r="BB35" t="e">
        <f>#REF!</f>
        <v>#REF!</v>
      </c>
      <c r="BC35" t="e">
        <f>#REF!</f>
        <v>#REF!</v>
      </c>
      <c r="BD35" t="e">
        <f>#REF!</f>
        <v>#REF!</v>
      </c>
      <c r="BE35" s="159">
        <v>5.2774247178459799E-3</v>
      </c>
      <c r="BF35" s="159">
        <v>0</v>
      </c>
      <c r="BG35" t="e">
        <f>#REF!</f>
        <v>#REF!</v>
      </c>
      <c r="BH35" t="e">
        <f>#REF!</f>
        <v>#REF!</v>
      </c>
      <c r="BI35" t="e">
        <f>#REF!</f>
        <v>#REF!</v>
      </c>
      <c r="BJ35" t="e">
        <f>#REF!</f>
        <v>#REF!</v>
      </c>
      <c r="BK35" s="159">
        <v>0</v>
      </c>
      <c r="BL35">
        <f>Cashflows!R40</f>
        <v>0</v>
      </c>
      <c r="BM35" t="e">
        <f>#REF!</f>
        <v>#REF!</v>
      </c>
      <c r="BN35" t="e">
        <f>#REF!</f>
        <v>#REF!</v>
      </c>
      <c r="BO35" s="159">
        <v>0</v>
      </c>
      <c r="BP35" s="175" t="e">
        <f>#REF!</f>
        <v>#REF!</v>
      </c>
      <c r="BQ35" t="e">
        <f>Cashflows!#REF!</f>
        <v>#REF!</v>
      </c>
      <c r="BR35" t="e">
        <f>Cashflows!#REF!</f>
        <v>#REF!</v>
      </c>
    </row>
    <row r="36" spans="1:70">
      <c r="A36">
        <v>34</v>
      </c>
      <c r="B36" t="e">
        <f>#REF!</f>
        <v>#REF!</v>
      </c>
      <c r="C36" t="e">
        <f>#REF!</f>
        <v>#REF!</v>
      </c>
      <c r="D36" t="e">
        <f>#REF!</f>
        <v>#REF!</v>
      </c>
      <c r="E36" t="e">
        <f>#REF!</f>
        <v>#REF!</v>
      </c>
      <c r="F36" t="e">
        <f>#REF!</f>
        <v>#REF!</v>
      </c>
      <c r="G36" t="e">
        <f>#REF!</f>
        <v>#REF!</v>
      </c>
      <c r="H36" s="159">
        <v>0</v>
      </c>
      <c r="I36" s="159">
        <v>0</v>
      </c>
      <c r="J36" s="159">
        <v>0</v>
      </c>
      <c r="K36" s="159">
        <v>0</v>
      </c>
      <c r="L36" t="e">
        <f>#REF!</f>
        <v>#REF!</v>
      </c>
      <c r="M36" t="e">
        <f>#REF!</f>
        <v>#REF!</v>
      </c>
      <c r="N36" t="e">
        <f>#REF!</f>
        <v>#REF!</v>
      </c>
      <c r="O36" t="e">
        <f>#REF!</f>
        <v>#REF!</v>
      </c>
      <c r="P36" t="e">
        <f>#REF!</f>
        <v>#REF!</v>
      </c>
      <c r="Q36" t="e">
        <f>#REF!</f>
        <v>#REF!</v>
      </c>
      <c r="R36" t="e">
        <f>#REF!</f>
        <v>#REF!</v>
      </c>
      <c r="S36" t="e">
        <f>#REF!</f>
        <v>#REF!</v>
      </c>
      <c r="T36" t="e">
        <f>#REF!</f>
        <v>#REF!</v>
      </c>
      <c r="U36" s="159">
        <v>1</v>
      </c>
      <c r="V36" t="e">
        <f>#REF!</f>
        <v>#REF!</v>
      </c>
      <c r="W36" t="e">
        <f>#REF!</f>
        <v>#REF!</v>
      </c>
      <c r="X36" t="e">
        <f>#REF!</f>
        <v>#REF!</v>
      </c>
      <c r="Y36" s="159">
        <v>66</v>
      </c>
      <c r="Z36" t="e">
        <f>#REF!</f>
        <v>#REF!</v>
      </c>
      <c r="AA36" t="e">
        <f>#REF!</f>
        <v>#REF!</v>
      </c>
      <c r="AB36" s="159">
        <v>14</v>
      </c>
      <c r="AC36">
        <f ca="1">Cashflows!AK41</f>
        <v>0</v>
      </c>
      <c r="AD36">
        <f ca="1">Cashflows!AL41</f>
        <v>31.365385089939704</v>
      </c>
      <c r="AE36" s="175" t="e">
        <f>#REF!</f>
        <v>#REF!</v>
      </c>
      <c r="AF36">
        <f>Cashflows!L41</f>
        <v>1.1482497178248237</v>
      </c>
      <c r="AG36" s="159">
        <v>0.06</v>
      </c>
      <c r="AH36" s="159">
        <v>1.07312E-2</v>
      </c>
      <c r="AI36" s="159">
        <v>8.9869548119125798E-4</v>
      </c>
      <c r="AJ36" t="e">
        <f>#REF!</f>
        <v>#REF!</v>
      </c>
      <c r="AK36" t="e">
        <f>#REF!</f>
        <v>#REF!</v>
      </c>
      <c r="AL36" t="e">
        <f>#REF!</f>
        <v>#REF!</v>
      </c>
      <c r="AM36" t="e">
        <f>#REF!</f>
        <v>#REF!</v>
      </c>
      <c r="AN36" t="e">
        <f>#REF!</f>
        <v>#REF!</v>
      </c>
      <c r="AO36" t="e">
        <f>#REF!</f>
        <v>#REF!</v>
      </c>
      <c r="AP36" s="176" t="e">
        <f>#REF!</f>
        <v>#REF!</v>
      </c>
      <c r="AQ36" s="160" t="e">
        <f>#REF!</f>
        <v>#REF!</v>
      </c>
      <c r="AR36" s="177" t="e">
        <f>#REF!</f>
        <v>#REF!</v>
      </c>
      <c r="AS36">
        <f ca="1">Cashflows!AM41</f>
        <v>1.5730227393460876</v>
      </c>
      <c r="AT36" t="e">
        <f>#REF!</f>
        <v>#REF!</v>
      </c>
      <c r="AU36" t="e">
        <f>#REF!</f>
        <v>#REF!</v>
      </c>
      <c r="AV36" s="159">
        <v>0</v>
      </c>
      <c r="AW36" t="e">
        <f>#REF!</f>
        <v>#REF!</v>
      </c>
      <c r="AX36" t="e">
        <f>#REF!</f>
        <v>#REF!</v>
      </c>
      <c r="AY36" s="160" t="e">
        <f>#REF!</f>
        <v>#REF!</v>
      </c>
      <c r="AZ36" t="e">
        <f>Cashflows!#REF!</f>
        <v>#REF!</v>
      </c>
      <c r="BA36" t="e">
        <f>#REF!</f>
        <v>#REF!</v>
      </c>
      <c r="BB36" t="e">
        <f>#REF!</f>
        <v>#REF!</v>
      </c>
      <c r="BC36" t="e">
        <f>#REF!</f>
        <v>#REF!</v>
      </c>
      <c r="BD36" t="e">
        <f>#REF!</f>
        <v>#REF!</v>
      </c>
      <c r="BE36" s="159">
        <v>5.2774247178459799E-3</v>
      </c>
      <c r="BF36" s="159">
        <v>0</v>
      </c>
      <c r="BG36" t="e">
        <f>#REF!</f>
        <v>#REF!</v>
      </c>
      <c r="BH36" t="e">
        <f>#REF!</f>
        <v>#REF!</v>
      </c>
      <c r="BI36" t="e">
        <f>#REF!</f>
        <v>#REF!</v>
      </c>
      <c r="BJ36" t="e">
        <f>#REF!</f>
        <v>#REF!</v>
      </c>
      <c r="BK36" s="159">
        <v>0</v>
      </c>
      <c r="BL36">
        <f>Cashflows!R41</f>
        <v>0</v>
      </c>
      <c r="BM36" t="e">
        <f>#REF!</f>
        <v>#REF!</v>
      </c>
      <c r="BN36" t="e">
        <f>#REF!</f>
        <v>#REF!</v>
      </c>
      <c r="BO36" s="159">
        <v>0</v>
      </c>
      <c r="BP36" s="175" t="e">
        <f>#REF!</f>
        <v>#REF!</v>
      </c>
      <c r="BQ36" t="e">
        <f>Cashflows!#REF!</f>
        <v>#REF!</v>
      </c>
      <c r="BR36" t="e">
        <f>Cashflows!#REF!</f>
        <v>#REF!</v>
      </c>
    </row>
    <row r="37" spans="1:70">
      <c r="A37">
        <v>35</v>
      </c>
      <c r="B37" t="e">
        <f>#REF!</f>
        <v>#REF!</v>
      </c>
      <c r="C37" t="e">
        <f>#REF!</f>
        <v>#REF!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s="159">
        <v>0</v>
      </c>
      <c r="I37" s="159">
        <v>0</v>
      </c>
      <c r="J37" s="159">
        <v>0</v>
      </c>
      <c r="K37" s="159">
        <v>0</v>
      </c>
      <c r="L37" t="e">
        <f>#REF!</f>
        <v>#REF!</v>
      </c>
      <c r="M37" t="e">
        <f>#REF!</f>
        <v>#REF!</v>
      </c>
      <c r="N37" t="e">
        <f>#REF!</f>
        <v>#REF!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  <c r="T37" t="e">
        <f>#REF!</f>
        <v>#REF!</v>
      </c>
      <c r="U37" s="159">
        <v>2</v>
      </c>
      <c r="V37" t="e">
        <f>#REF!</f>
        <v>#REF!</v>
      </c>
      <c r="W37" t="e">
        <f>#REF!</f>
        <v>#REF!</v>
      </c>
      <c r="X37" t="e">
        <f>#REF!</f>
        <v>#REF!</v>
      </c>
      <c r="Y37" s="159">
        <v>67</v>
      </c>
      <c r="Z37" t="e">
        <f>#REF!</f>
        <v>#REF!</v>
      </c>
      <c r="AA37" t="e">
        <f>#REF!</f>
        <v>#REF!</v>
      </c>
      <c r="AB37" s="159">
        <v>15</v>
      </c>
      <c r="AC37">
        <f ca="1">Cashflows!AK42</f>
        <v>0</v>
      </c>
      <c r="AD37">
        <f ca="1">Cashflows!AL42</f>
        <v>31.305119554861136</v>
      </c>
      <c r="AE37" s="175" t="e">
        <f>#REF!</f>
        <v>#REF!</v>
      </c>
      <c r="AF37">
        <f>Cashflows!L42</f>
        <v>1.1529278293097813</v>
      </c>
      <c r="AG37" s="159">
        <v>0.06</v>
      </c>
      <c r="AH37" s="159">
        <v>1.07312E-2</v>
      </c>
      <c r="AI37" s="159">
        <v>8.9869548119125798E-4</v>
      </c>
      <c r="AJ37" t="e">
        <f>#REF!</f>
        <v>#REF!</v>
      </c>
      <c r="AK37" t="e">
        <f>#REF!</f>
        <v>#REF!</v>
      </c>
      <c r="AL37" t="e">
        <f>#REF!</f>
        <v>#REF!</v>
      </c>
      <c r="AM37" t="e">
        <f>#REF!</f>
        <v>#REF!</v>
      </c>
      <c r="AN37" t="e">
        <f>#REF!</f>
        <v>#REF!</v>
      </c>
      <c r="AO37" t="e">
        <f>#REF!</f>
        <v>#REF!</v>
      </c>
      <c r="AP37" s="176" t="e">
        <f>#REF!</f>
        <v>#REF!</v>
      </c>
      <c r="AQ37" s="160" t="e">
        <f>#REF!</f>
        <v>#REF!</v>
      </c>
      <c r="AR37" s="177" t="e">
        <f>#REF!</f>
        <v>#REF!</v>
      </c>
      <c r="AS37">
        <f ca="1">Cashflows!AM42</f>
        <v>1.5700003292336147</v>
      </c>
      <c r="AT37" t="e">
        <f>#REF!</f>
        <v>#REF!</v>
      </c>
      <c r="AU37" t="e">
        <f>#REF!</f>
        <v>#REF!</v>
      </c>
      <c r="AV37" s="159">
        <v>0</v>
      </c>
      <c r="AW37" t="e">
        <f>#REF!</f>
        <v>#REF!</v>
      </c>
      <c r="AX37" t="e">
        <f>#REF!</f>
        <v>#REF!</v>
      </c>
      <c r="AY37" s="160" t="e">
        <f>#REF!</f>
        <v>#REF!</v>
      </c>
      <c r="AZ37" t="e">
        <f>Cashflows!#REF!</f>
        <v>#REF!</v>
      </c>
      <c r="BA37" t="e">
        <f>#REF!</f>
        <v>#REF!</v>
      </c>
      <c r="BB37" t="e">
        <f>#REF!</f>
        <v>#REF!</v>
      </c>
      <c r="BC37" t="e">
        <f>#REF!</f>
        <v>#REF!</v>
      </c>
      <c r="BD37" t="e">
        <f>#REF!</f>
        <v>#REF!</v>
      </c>
      <c r="BE37" s="159">
        <v>5.2774247178459799E-3</v>
      </c>
      <c r="BF37" s="159">
        <v>0</v>
      </c>
      <c r="BG37" t="e">
        <f>#REF!</f>
        <v>#REF!</v>
      </c>
      <c r="BH37" t="e">
        <f>#REF!</f>
        <v>#REF!</v>
      </c>
      <c r="BI37" t="e">
        <f>#REF!</f>
        <v>#REF!</v>
      </c>
      <c r="BJ37" t="e">
        <f>#REF!</f>
        <v>#REF!</v>
      </c>
      <c r="BK37" s="159">
        <v>0</v>
      </c>
      <c r="BL37">
        <f>Cashflows!R42</f>
        <v>0</v>
      </c>
      <c r="BM37" t="e">
        <f>#REF!</f>
        <v>#REF!</v>
      </c>
      <c r="BN37" t="e">
        <f>#REF!</f>
        <v>#REF!</v>
      </c>
      <c r="BO37" s="159">
        <v>0</v>
      </c>
      <c r="BP37" s="175" t="e">
        <f>#REF!</f>
        <v>#REF!</v>
      </c>
      <c r="BQ37" t="e">
        <f>Cashflows!#REF!</f>
        <v>#REF!</v>
      </c>
      <c r="BR37" t="e">
        <f>Cashflows!#REF!</f>
        <v>#REF!</v>
      </c>
    </row>
    <row r="38" spans="1:70">
      <c r="A38">
        <v>36</v>
      </c>
      <c r="B38" t="e">
        <f>#REF!</f>
        <v>#REF!</v>
      </c>
      <c r="C38" t="e">
        <f>#REF!</f>
        <v>#REF!</v>
      </c>
      <c r="D38" t="e">
        <f>#REF!</f>
        <v>#REF!</v>
      </c>
      <c r="E38" t="e">
        <f>#REF!</f>
        <v>#REF!</v>
      </c>
      <c r="F38" t="e">
        <f>#REF!</f>
        <v>#REF!</v>
      </c>
      <c r="G38" t="e">
        <f>#REF!</f>
        <v>#REF!</v>
      </c>
      <c r="H38" s="159">
        <v>0</v>
      </c>
      <c r="I38" s="159">
        <v>0</v>
      </c>
      <c r="J38" s="159">
        <v>0</v>
      </c>
      <c r="K38" s="159">
        <v>0</v>
      </c>
      <c r="L38" t="e">
        <f>#REF!</f>
        <v>#REF!</v>
      </c>
      <c r="M38" t="e">
        <f>#REF!</f>
        <v>#REF!</v>
      </c>
      <c r="N38" t="e">
        <f>#REF!</f>
        <v>#REF!</v>
      </c>
      <c r="O38" t="e">
        <f>#REF!</f>
        <v>#REF!</v>
      </c>
      <c r="P38" t="e">
        <f>#REF!</f>
        <v>#REF!</v>
      </c>
      <c r="Q38" t="e">
        <f>#REF!</f>
        <v>#REF!</v>
      </c>
      <c r="R38" t="e">
        <f>#REF!</f>
        <v>#REF!</v>
      </c>
      <c r="S38" t="e">
        <f>#REF!</f>
        <v>#REF!</v>
      </c>
      <c r="T38" t="e">
        <f>#REF!</f>
        <v>#REF!</v>
      </c>
      <c r="U38" s="159">
        <v>3</v>
      </c>
      <c r="V38" t="e">
        <f>#REF!</f>
        <v>#REF!</v>
      </c>
      <c r="W38" t="e">
        <f>#REF!</f>
        <v>#REF!</v>
      </c>
      <c r="X38" t="e">
        <f>#REF!</f>
        <v>#REF!</v>
      </c>
      <c r="Y38" s="159">
        <v>68</v>
      </c>
      <c r="Z38" t="e">
        <f>#REF!</f>
        <v>#REF!</v>
      </c>
      <c r="AA38" t="e">
        <f>#REF!</f>
        <v>#REF!</v>
      </c>
      <c r="AB38" s="159">
        <v>16</v>
      </c>
      <c r="AC38">
        <f ca="1">Cashflows!AK43</f>
        <v>0</v>
      </c>
      <c r="AD38">
        <f ca="1">Cashflows!AL43</f>
        <v>31.244969814143388</v>
      </c>
      <c r="AE38" s="175" t="e">
        <f>#REF!</f>
        <v>#REF!</v>
      </c>
      <c r="AF38">
        <f>Cashflows!L43</f>
        <v>1.1576250000000023</v>
      </c>
      <c r="AG38" s="159">
        <v>0.06</v>
      </c>
      <c r="AH38" s="159">
        <v>1.07312E-2</v>
      </c>
      <c r="AI38" s="159">
        <v>8.9869548119125798E-4</v>
      </c>
      <c r="AJ38" t="e">
        <f>#REF!</f>
        <v>#REF!</v>
      </c>
      <c r="AK38" t="e">
        <f>#REF!</f>
        <v>#REF!</v>
      </c>
      <c r="AL38" t="e">
        <f>#REF!</f>
        <v>#REF!</v>
      </c>
      <c r="AM38" t="e">
        <f>#REF!</f>
        <v>#REF!</v>
      </c>
      <c r="AN38" t="e">
        <f>#REF!</f>
        <v>#REF!</v>
      </c>
      <c r="AO38" t="e">
        <f>#REF!</f>
        <v>#REF!</v>
      </c>
      <c r="AP38" s="176" t="e">
        <f>#REF!</f>
        <v>#REF!</v>
      </c>
      <c r="AQ38" s="160" t="e">
        <f>#REF!</f>
        <v>#REF!</v>
      </c>
      <c r="AR38" s="177" t="e">
        <f>#REF!</f>
        <v>#REF!</v>
      </c>
      <c r="AS38">
        <f ca="1">Cashflows!AM43</f>
        <v>1.566983726388042</v>
      </c>
      <c r="AT38" t="e">
        <f>#REF!</f>
        <v>#REF!</v>
      </c>
      <c r="AU38" t="e">
        <f>#REF!</f>
        <v>#REF!</v>
      </c>
      <c r="AV38" s="159">
        <v>0</v>
      </c>
      <c r="AW38" t="e">
        <f>#REF!</f>
        <v>#REF!</v>
      </c>
      <c r="AX38" t="e">
        <f>#REF!</f>
        <v>#REF!</v>
      </c>
      <c r="AY38" s="160" t="e">
        <f>#REF!</f>
        <v>#REF!</v>
      </c>
      <c r="AZ38" t="e">
        <f>Cashflows!#REF!</f>
        <v>#REF!</v>
      </c>
      <c r="BA38" t="e">
        <f>#REF!</f>
        <v>#REF!</v>
      </c>
      <c r="BB38" t="e">
        <f>#REF!</f>
        <v>#REF!</v>
      </c>
      <c r="BC38" t="e">
        <f>#REF!</f>
        <v>#REF!</v>
      </c>
      <c r="BD38" t="e">
        <f>#REF!</f>
        <v>#REF!</v>
      </c>
      <c r="BE38" s="159">
        <v>5.2774247178459799E-3</v>
      </c>
      <c r="BF38" s="159">
        <v>0</v>
      </c>
      <c r="BG38" t="e">
        <f>#REF!</f>
        <v>#REF!</v>
      </c>
      <c r="BH38" t="e">
        <f>#REF!</f>
        <v>#REF!</v>
      </c>
      <c r="BI38" t="e">
        <f>#REF!</f>
        <v>#REF!</v>
      </c>
      <c r="BJ38" t="e">
        <f>#REF!</f>
        <v>#REF!</v>
      </c>
      <c r="BK38" s="159">
        <v>0</v>
      </c>
      <c r="BL38">
        <f>Cashflows!R43</f>
        <v>0</v>
      </c>
      <c r="BM38" t="e">
        <f>#REF!</f>
        <v>#REF!</v>
      </c>
      <c r="BN38" t="e">
        <f>#REF!</f>
        <v>#REF!</v>
      </c>
      <c r="BO38" s="159">
        <v>0</v>
      </c>
      <c r="BP38" s="175" t="e">
        <f>#REF!</f>
        <v>#REF!</v>
      </c>
      <c r="BQ38" t="e">
        <f>Cashflows!#REF!</f>
        <v>#REF!</v>
      </c>
      <c r="BR38" t="e">
        <f>Cashflows!#REF!</f>
        <v>#REF!</v>
      </c>
    </row>
    <row r="39" spans="1:70">
      <c r="A39">
        <v>37</v>
      </c>
      <c r="B39" t="e">
        <f>#REF!</f>
        <v>#REF!</v>
      </c>
      <c r="C39" t="e">
        <f>#REF!</f>
        <v>#REF!</v>
      </c>
      <c r="D39" t="e">
        <f>#REF!</f>
        <v>#REF!</v>
      </c>
      <c r="E39" t="e">
        <f>#REF!</f>
        <v>#REF!</v>
      </c>
      <c r="F39" t="e">
        <f>#REF!</f>
        <v>#REF!</v>
      </c>
      <c r="G39" t="e">
        <f>#REF!</f>
        <v>#REF!</v>
      </c>
      <c r="H39" s="159">
        <v>0</v>
      </c>
      <c r="I39" s="159">
        <v>0</v>
      </c>
      <c r="J39" s="159">
        <v>0</v>
      </c>
      <c r="K39" s="159">
        <v>0</v>
      </c>
      <c r="L39" t="e">
        <f>#REF!</f>
        <v>#REF!</v>
      </c>
      <c r="M39" t="e">
        <f>#REF!</f>
        <v>#REF!</v>
      </c>
      <c r="N39" t="e">
        <f>#REF!</f>
        <v>#REF!</v>
      </c>
      <c r="O39" t="e">
        <f>#REF!</f>
        <v>#REF!</v>
      </c>
      <c r="P39" t="e">
        <f>#REF!</f>
        <v>#REF!</v>
      </c>
      <c r="Q39" t="e">
        <f>#REF!</f>
        <v>#REF!</v>
      </c>
      <c r="R39" t="e">
        <f>#REF!</f>
        <v>#REF!</v>
      </c>
      <c r="S39" t="e">
        <f>#REF!</f>
        <v>#REF!</v>
      </c>
      <c r="T39" t="e">
        <f>#REF!</f>
        <v>#REF!</v>
      </c>
      <c r="U39" s="159">
        <v>4</v>
      </c>
      <c r="V39" t="e">
        <f>#REF!</f>
        <v>#REF!</v>
      </c>
      <c r="W39" t="e">
        <f>#REF!</f>
        <v>#REF!</v>
      </c>
      <c r="X39" t="e">
        <f>#REF!</f>
        <v>#REF!</v>
      </c>
      <c r="Y39" s="159">
        <v>69</v>
      </c>
      <c r="Z39" t="e">
        <f>#REF!</f>
        <v>#REF!</v>
      </c>
      <c r="AA39" t="e">
        <f>#REF!</f>
        <v>#REF!</v>
      </c>
      <c r="AB39" s="159">
        <v>17</v>
      </c>
      <c r="AC39">
        <f ca="1">Cashflows!AK44</f>
        <v>0</v>
      </c>
      <c r="AD39">
        <f ca="1">Cashflows!AL44</f>
        <v>31.184935645298861</v>
      </c>
      <c r="AE39" s="175" t="e">
        <f>#REF!</f>
        <v>#REF!</v>
      </c>
      <c r="AF39">
        <f>Cashflows!L44</f>
        <v>1.1623413075450484</v>
      </c>
      <c r="AG39" s="159">
        <v>0.06</v>
      </c>
      <c r="AH39" s="159">
        <v>1.07312E-2</v>
      </c>
      <c r="AI39" s="159">
        <v>8.9869548119125798E-4</v>
      </c>
      <c r="AJ39" t="e">
        <f>#REF!</f>
        <v>#REF!</v>
      </c>
      <c r="AK39" t="e">
        <f>#REF!</f>
        <v>#REF!</v>
      </c>
      <c r="AL39" t="e">
        <f>#REF!</f>
        <v>#REF!</v>
      </c>
      <c r="AM39" t="e">
        <f>#REF!</f>
        <v>#REF!</v>
      </c>
      <c r="AN39" t="e">
        <f>#REF!</f>
        <v>#REF!</v>
      </c>
      <c r="AO39" t="e">
        <f>#REF!</f>
        <v>#REF!</v>
      </c>
      <c r="AP39" s="176" t="e">
        <f>#REF!</f>
        <v>#REF!</v>
      </c>
      <c r="AQ39" s="160" t="e">
        <f>#REF!</f>
        <v>#REF!</v>
      </c>
      <c r="AR39" s="177" t="e">
        <f>#REF!</f>
        <v>#REF!</v>
      </c>
      <c r="AS39">
        <f ca="1">Cashflows!AM44</f>
        <v>1.5639729196512722</v>
      </c>
      <c r="AT39" t="e">
        <f>#REF!</f>
        <v>#REF!</v>
      </c>
      <c r="AU39" t="e">
        <f>#REF!</f>
        <v>#REF!</v>
      </c>
      <c r="AV39" s="159">
        <v>0</v>
      </c>
      <c r="AW39" t="e">
        <f>#REF!</f>
        <v>#REF!</v>
      </c>
      <c r="AX39" t="e">
        <f>#REF!</f>
        <v>#REF!</v>
      </c>
      <c r="AY39" s="160" t="e">
        <f>#REF!</f>
        <v>#REF!</v>
      </c>
      <c r="AZ39" t="e">
        <f>Cashflows!#REF!</f>
        <v>#REF!</v>
      </c>
      <c r="BA39" t="e">
        <f>#REF!</f>
        <v>#REF!</v>
      </c>
      <c r="BB39" t="e">
        <f>#REF!</f>
        <v>#REF!</v>
      </c>
      <c r="BC39" t="e">
        <f>#REF!</f>
        <v>#REF!</v>
      </c>
      <c r="BD39" t="e">
        <f>#REF!</f>
        <v>#REF!</v>
      </c>
      <c r="BE39" s="159">
        <v>5.2774247178459799E-3</v>
      </c>
      <c r="BF39" s="159">
        <v>0</v>
      </c>
      <c r="BG39" t="e">
        <f>#REF!</f>
        <v>#REF!</v>
      </c>
      <c r="BH39" t="e">
        <f>#REF!</f>
        <v>#REF!</v>
      </c>
      <c r="BI39" t="e">
        <f>#REF!</f>
        <v>#REF!</v>
      </c>
      <c r="BJ39" t="e">
        <f>#REF!</f>
        <v>#REF!</v>
      </c>
      <c r="BK39" s="159">
        <v>0</v>
      </c>
      <c r="BL39">
        <f>Cashflows!R44</f>
        <v>0</v>
      </c>
      <c r="BM39" t="e">
        <f>#REF!</f>
        <v>#REF!</v>
      </c>
      <c r="BN39" t="e">
        <f>#REF!</f>
        <v>#REF!</v>
      </c>
      <c r="BO39" s="159">
        <v>0</v>
      </c>
      <c r="BP39" s="175" t="e">
        <f>#REF!</f>
        <v>#REF!</v>
      </c>
      <c r="BQ39" t="e">
        <f>Cashflows!#REF!</f>
        <v>#REF!</v>
      </c>
      <c r="BR39" t="e">
        <f>Cashflows!#REF!</f>
        <v>#REF!</v>
      </c>
    </row>
    <row r="40" spans="1:70">
      <c r="A40">
        <v>38</v>
      </c>
      <c r="B40" t="e">
        <f>#REF!</f>
        <v>#REF!</v>
      </c>
      <c r="C40" t="e">
        <f>#REF!</f>
        <v>#REF!</v>
      </c>
      <c r="D40" t="e">
        <f>#REF!</f>
        <v>#REF!</v>
      </c>
      <c r="E40" t="e">
        <f>#REF!</f>
        <v>#REF!</v>
      </c>
      <c r="F40" t="e">
        <f>#REF!</f>
        <v>#REF!</v>
      </c>
      <c r="G40" t="e">
        <f>#REF!</f>
        <v>#REF!</v>
      </c>
      <c r="H40" s="159">
        <v>0</v>
      </c>
      <c r="I40" s="159">
        <v>0</v>
      </c>
      <c r="J40" s="159">
        <v>0</v>
      </c>
      <c r="K40" s="159">
        <v>0</v>
      </c>
      <c r="L40" t="e">
        <f>#REF!</f>
        <v>#REF!</v>
      </c>
      <c r="M40" t="e">
        <f>#REF!</f>
        <v>#REF!</v>
      </c>
      <c r="N40" t="e">
        <f>#REF!</f>
        <v>#REF!</v>
      </c>
      <c r="O40" t="e">
        <f>#REF!</f>
        <v>#REF!</v>
      </c>
      <c r="P40" t="e">
        <f>#REF!</f>
        <v>#REF!</v>
      </c>
      <c r="Q40" t="e">
        <f>#REF!</f>
        <v>#REF!</v>
      </c>
      <c r="R40" t="e">
        <f>#REF!</f>
        <v>#REF!</v>
      </c>
      <c r="S40" t="e">
        <f>#REF!</f>
        <v>#REF!</v>
      </c>
      <c r="T40" t="e">
        <f>#REF!</f>
        <v>#REF!</v>
      </c>
      <c r="U40" s="159">
        <v>5</v>
      </c>
      <c r="V40" t="e">
        <f>#REF!</f>
        <v>#REF!</v>
      </c>
      <c r="W40" t="e">
        <f>#REF!</f>
        <v>#REF!</v>
      </c>
      <c r="X40" t="e">
        <f>#REF!</f>
        <v>#REF!</v>
      </c>
      <c r="Y40" s="159">
        <v>70</v>
      </c>
      <c r="Z40" t="e">
        <f>#REF!</f>
        <v>#REF!</v>
      </c>
      <c r="AA40" t="e">
        <f>#REF!</f>
        <v>#REF!</v>
      </c>
      <c r="AB40" s="159">
        <v>18</v>
      </c>
      <c r="AC40">
        <f ca="1">Cashflows!AK45</f>
        <v>0</v>
      </c>
      <c r="AD40">
        <f ca="1">Cashflows!AL45</f>
        <v>31.125016826267455</v>
      </c>
      <c r="AE40" s="175" t="e">
        <f>#REF!</f>
        <v>#REF!</v>
      </c>
      <c r="AF40">
        <f>Cashflows!L45</f>
        <v>1.1670768299108345</v>
      </c>
      <c r="AG40" s="159">
        <v>0.06</v>
      </c>
      <c r="AH40" s="159">
        <v>1.07312E-2</v>
      </c>
      <c r="AI40" s="159">
        <v>8.9869548119125798E-4</v>
      </c>
      <c r="AJ40" t="e">
        <f>#REF!</f>
        <v>#REF!</v>
      </c>
      <c r="AK40" t="e">
        <f>#REF!</f>
        <v>#REF!</v>
      </c>
      <c r="AL40" t="e">
        <f>#REF!</f>
        <v>#REF!</v>
      </c>
      <c r="AM40" t="e">
        <f>#REF!</f>
        <v>#REF!</v>
      </c>
      <c r="AN40" t="e">
        <f>#REF!</f>
        <v>#REF!</v>
      </c>
      <c r="AO40" t="e">
        <f>#REF!</f>
        <v>#REF!</v>
      </c>
      <c r="AP40" s="176" t="e">
        <f>#REF!</f>
        <v>#REF!</v>
      </c>
      <c r="AQ40" s="160" t="e">
        <f>#REF!</f>
        <v>#REF!</v>
      </c>
      <c r="AR40" s="177" t="e">
        <f>#REF!</f>
        <v>#REF!</v>
      </c>
      <c r="AS40">
        <f ca="1">Cashflows!AM45</f>
        <v>1.560967897886645</v>
      </c>
      <c r="AT40" t="e">
        <f>#REF!</f>
        <v>#REF!</v>
      </c>
      <c r="AU40" t="e">
        <f>#REF!</f>
        <v>#REF!</v>
      </c>
      <c r="AV40" s="159">
        <v>0</v>
      </c>
      <c r="AW40" t="e">
        <f>#REF!</f>
        <v>#REF!</v>
      </c>
      <c r="AX40" t="e">
        <f>#REF!</f>
        <v>#REF!</v>
      </c>
      <c r="AY40" s="160" t="e">
        <f>#REF!</f>
        <v>#REF!</v>
      </c>
      <c r="AZ40" t="e">
        <f>Cashflows!#REF!</f>
        <v>#REF!</v>
      </c>
      <c r="BA40" t="e">
        <f>#REF!</f>
        <v>#REF!</v>
      </c>
      <c r="BB40" t="e">
        <f>#REF!</f>
        <v>#REF!</v>
      </c>
      <c r="BC40" t="e">
        <f>#REF!</f>
        <v>#REF!</v>
      </c>
      <c r="BD40" t="e">
        <f>#REF!</f>
        <v>#REF!</v>
      </c>
      <c r="BE40" s="159">
        <v>5.2774247178459799E-3</v>
      </c>
      <c r="BF40" s="159">
        <v>0</v>
      </c>
      <c r="BG40" t="e">
        <f>#REF!</f>
        <v>#REF!</v>
      </c>
      <c r="BH40" t="e">
        <f>#REF!</f>
        <v>#REF!</v>
      </c>
      <c r="BI40" t="e">
        <f>#REF!</f>
        <v>#REF!</v>
      </c>
      <c r="BJ40" t="e">
        <f>#REF!</f>
        <v>#REF!</v>
      </c>
      <c r="BK40" s="159">
        <v>0</v>
      </c>
      <c r="BL40">
        <f>Cashflows!R45</f>
        <v>0</v>
      </c>
      <c r="BM40" t="e">
        <f>#REF!</f>
        <v>#REF!</v>
      </c>
      <c r="BN40" t="e">
        <f>#REF!</f>
        <v>#REF!</v>
      </c>
      <c r="BO40" s="159">
        <v>0</v>
      </c>
      <c r="BP40" s="175" t="e">
        <f>#REF!</f>
        <v>#REF!</v>
      </c>
      <c r="BQ40" t="e">
        <f>Cashflows!#REF!</f>
        <v>#REF!</v>
      </c>
      <c r="BR40" t="e">
        <f>Cashflows!#REF!</f>
        <v>#REF!</v>
      </c>
    </row>
    <row r="41" spans="1:70">
      <c r="A41">
        <v>39</v>
      </c>
      <c r="B41" t="e">
        <f>#REF!</f>
        <v>#REF!</v>
      </c>
      <c r="C41" t="e">
        <f>#REF!</f>
        <v>#REF!</v>
      </c>
      <c r="D41" t="e">
        <f>#REF!</f>
        <v>#REF!</v>
      </c>
      <c r="E41" t="e">
        <f>#REF!</f>
        <v>#REF!</v>
      </c>
      <c r="F41" t="e">
        <f>#REF!</f>
        <v>#REF!</v>
      </c>
      <c r="G41" t="e">
        <f>#REF!</f>
        <v>#REF!</v>
      </c>
      <c r="H41" s="159">
        <v>0</v>
      </c>
      <c r="I41" s="159">
        <v>0</v>
      </c>
      <c r="J41" s="159">
        <v>0</v>
      </c>
      <c r="K41" s="159">
        <v>0</v>
      </c>
      <c r="L41" t="e">
        <f>#REF!</f>
        <v>#REF!</v>
      </c>
      <c r="M41" t="e">
        <f>#REF!</f>
        <v>#REF!</v>
      </c>
      <c r="N41" t="e">
        <f>#REF!</f>
        <v>#REF!</v>
      </c>
      <c r="O41" t="e">
        <f>#REF!</f>
        <v>#REF!</v>
      </c>
      <c r="P41" t="e">
        <f>#REF!</f>
        <v>#REF!</v>
      </c>
      <c r="Q41" t="e">
        <f>#REF!</f>
        <v>#REF!</v>
      </c>
      <c r="R41" t="e">
        <f>#REF!</f>
        <v>#REF!</v>
      </c>
      <c r="S41" t="e">
        <f>#REF!</f>
        <v>#REF!</v>
      </c>
      <c r="T41" t="e">
        <f>#REF!</f>
        <v>#REF!</v>
      </c>
      <c r="U41" s="159">
        <v>6</v>
      </c>
      <c r="V41" t="e">
        <f>#REF!</f>
        <v>#REF!</v>
      </c>
      <c r="W41" t="e">
        <f>#REF!</f>
        <v>#REF!</v>
      </c>
      <c r="X41" t="e">
        <f>#REF!</f>
        <v>#REF!</v>
      </c>
      <c r="Y41" s="159">
        <v>71</v>
      </c>
      <c r="Z41" t="e">
        <f>#REF!</f>
        <v>#REF!</v>
      </c>
      <c r="AA41" t="e">
        <f>#REF!</f>
        <v>#REF!</v>
      </c>
      <c r="AB41" s="159">
        <v>19</v>
      </c>
      <c r="AC41">
        <f ca="1">Cashflows!AK46</f>
        <v>0</v>
      </c>
      <c r="AD41">
        <f ca="1">Cashflows!AL46</f>
        <v>31.065213135415718</v>
      </c>
      <c r="AE41" s="175" t="e">
        <f>#REF!</f>
        <v>#REF!</v>
      </c>
      <c r="AF41">
        <f>Cashflows!L46</f>
        <v>1.1718316453809192</v>
      </c>
      <c r="AG41" s="159">
        <v>0.06</v>
      </c>
      <c r="AH41" s="159">
        <v>1.07312E-2</v>
      </c>
      <c r="AI41" s="159">
        <v>8.9869548119125798E-4</v>
      </c>
      <c r="AJ41" t="e">
        <f>#REF!</f>
        <v>#REF!</v>
      </c>
      <c r="AK41" t="e">
        <f>#REF!</f>
        <v>#REF!</v>
      </c>
      <c r="AL41" t="e">
        <f>#REF!</f>
        <v>#REF!</v>
      </c>
      <c r="AM41" t="e">
        <f>#REF!</f>
        <v>#REF!</v>
      </c>
      <c r="AN41" t="e">
        <f>#REF!</f>
        <v>#REF!</v>
      </c>
      <c r="AO41" t="e">
        <f>#REF!</f>
        <v>#REF!</v>
      </c>
      <c r="AP41" s="176" t="e">
        <f>#REF!</f>
        <v>#REF!</v>
      </c>
      <c r="AQ41" s="160" t="e">
        <f>#REF!</f>
        <v>#REF!</v>
      </c>
      <c r="AR41" s="177" t="e">
        <f>#REF!</f>
        <v>#REF!</v>
      </c>
      <c r="AS41">
        <f ca="1">Cashflows!AM46</f>
        <v>1.5579686499789009</v>
      </c>
      <c r="AT41" t="e">
        <f>#REF!</f>
        <v>#REF!</v>
      </c>
      <c r="AU41" t="e">
        <f>#REF!</f>
        <v>#REF!</v>
      </c>
      <c r="AV41" s="159">
        <v>0</v>
      </c>
      <c r="AW41" t="e">
        <f>#REF!</f>
        <v>#REF!</v>
      </c>
      <c r="AX41" t="e">
        <f>#REF!</f>
        <v>#REF!</v>
      </c>
      <c r="AY41" s="160" t="e">
        <f>#REF!</f>
        <v>#REF!</v>
      </c>
      <c r="AZ41" t="e">
        <f>Cashflows!#REF!</f>
        <v>#REF!</v>
      </c>
      <c r="BA41" t="e">
        <f>#REF!</f>
        <v>#REF!</v>
      </c>
      <c r="BB41" t="e">
        <f>#REF!</f>
        <v>#REF!</v>
      </c>
      <c r="BC41" t="e">
        <f>#REF!</f>
        <v>#REF!</v>
      </c>
      <c r="BD41" t="e">
        <f>#REF!</f>
        <v>#REF!</v>
      </c>
      <c r="BE41" s="159">
        <v>5.2774247178459799E-3</v>
      </c>
      <c r="BF41" s="159">
        <v>0</v>
      </c>
      <c r="BG41" t="e">
        <f>#REF!</f>
        <v>#REF!</v>
      </c>
      <c r="BH41" t="e">
        <f>#REF!</f>
        <v>#REF!</v>
      </c>
      <c r="BI41" t="e">
        <f>#REF!</f>
        <v>#REF!</v>
      </c>
      <c r="BJ41" t="e">
        <f>#REF!</f>
        <v>#REF!</v>
      </c>
      <c r="BK41" s="159">
        <v>0</v>
      </c>
      <c r="BL41">
        <f>Cashflows!R46</f>
        <v>0</v>
      </c>
      <c r="BM41" t="e">
        <f>#REF!</f>
        <v>#REF!</v>
      </c>
      <c r="BN41" t="e">
        <f>#REF!</f>
        <v>#REF!</v>
      </c>
      <c r="BO41" s="159">
        <v>0</v>
      </c>
      <c r="BP41" s="175" t="e">
        <f>#REF!</f>
        <v>#REF!</v>
      </c>
      <c r="BQ41" t="e">
        <f>Cashflows!#REF!</f>
        <v>#REF!</v>
      </c>
      <c r="BR41" t="e">
        <f>Cashflows!#REF!</f>
        <v>#REF!</v>
      </c>
    </row>
    <row r="42" spans="1:70">
      <c r="A42">
        <v>40</v>
      </c>
      <c r="B42" t="e">
        <f>#REF!</f>
        <v>#REF!</v>
      </c>
      <c r="C42" t="e">
        <f>#REF!</f>
        <v>#REF!</v>
      </c>
      <c r="D42" t="e">
        <f>#REF!</f>
        <v>#REF!</v>
      </c>
      <c r="E42" t="e">
        <f>#REF!</f>
        <v>#REF!</v>
      </c>
      <c r="F42" t="e">
        <f>#REF!</f>
        <v>#REF!</v>
      </c>
      <c r="G42" t="e">
        <f>#REF!</f>
        <v>#REF!</v>
      </c>
      <c r="H42" s="159">
        <v>0</v>
      </c>
      <c r="I42" s="159">
        <v>0</v>
      </c>
      <c r="J42" s="159">
        <v>0</v>
      </c>
      <c r="K42" s="159">
        <v>0</v>
      </c>
      <c r="L42" t="e">
        <f>#REF!</f>
        <v>#REF!</v>
      </c>
      <c r="M42" t="e">
        <f>#REF!</f>
        <v>#REF!</v>
      </c>
      <c r="N42" t="e">
        <f>#REF!</f>
        <v>#REF!</v>
      </c>
      <c r="O42" t="e">
        <f>#REF!</f>
        <v>#REF!</v>
      </c>
      <c r="P42" t="e">
        <f>#REF!</f>
        <v>#REF!</v>
      </c>
      <c r="Q42" t="e">
        <f>#REF!</f>
        <v>#REF!</v>
      </c>
      <c r="R42" t="e">
        <f>#REF!</f>
        <v>#REF!</v>
      </c>
      <c r="S42" t="e">
        <f>#REF!</f>
        <v>#REF!</v>
      </c>
      <c r="T42" t="e">
        <f>#REF!</f>
        <v>#REF!</v>
      </c>
      <c r="U42" s="159">
        <v>7</v>
      </c>
      <c r="V42" t="e">
        <f>#REF!</f>
        <v>#REF!</v>
      </c>
      <c r="W42" t="e">
        <f>#REF!</f>
        <v>#REF!</v>
      </c>
      <c r="X42" t="e">
        <f>#REF!</f>
        <v>#REF!</v>
      </c>
      <c r="Y42" s="159">
        <v>72</v>
      </c>
      <c r="Z42" t="e">
        <f>#REF!</f>
        <v>#REF!</v>
      </c>
      <c r="AA42" t="e">
        <f>#REF!</f>
        <v>#REF!</v>
      </c>
      <c r="AB42" s="159">
        <v>20</v>
      </c>
      <c r="AC42">
        <f ca="1">Cashflows!AK47</f>
        <v>0</v>
      </c>
      <c r="AD42">
        <f ca="1">Cashflows!AL47</f>
        <v>31.005524351536067</v>
      </c>
      <c r="AE42" s="175" t="e">
        <f>#REF!</f>
        <v>#REF!</v>
      </c>
      <c r="AF42">
        <f>Cashflows!L47</f>
        <v>1.1766058325577975</v>
      </c>
      <c r="AG42" s="159">
        <v>0.06</v>
      </c>
      <c r="AH42" s="159">
        <v>1.07312E-2</v>
      </c>
      <c r="AI42" s="159">
        <v>8.9869548119125798E-4</v>
      </c>
      <c r="AJ42" t="e">
        <f>#REF!</f>
        <v>#REF!</v>
      </c>
      <c r="AK42" t="e">
        <f>#REF!</f>
        <v>#REF!</v>
      </c>
      <c r="AL42" t="e">
        <f>#REF!</f>
        <v>#REF!</v>
      </c>
      <c r="AM42" t="e">
        <f>#REF!</f>
        <v>#REF!</v>
      </c>
      <c r="AN42" t="e">
        <f>#REF!</f>
        <v>#REF!</v>
      </c>
      <c r="AO42" t="e">
        <f>#REF!</f>
        <v>#REF!</v>
      </c>
      <c r="AP42" s="176" t="e">
        <f>#REF!</f>
        <v>#REF!</v>
      </c>
      <c r="AQ42" s="160" t="e">
        <f>#REF!</f>
        <v>#REF!</v>
      </c>
      <c r="AR42" s="177" t="e">
        <f>#REF!</f>
        <v>#REF!</v>
      </c>
      <c r="AS42">
        <f ca="1">Cashflows!AM47</f>
        <v>1.6786828889515588</v>
      </c>
      <c r="AT42" t="e">
        <f>#REF!</f>
        <v>#REF!</v>
      </c>
      <c r="AU42" t="e">
        <f>#REF!</f>
        <v>#REF!</v>
      </c>
      <c r="AV42" s="159">
        <v>0</v>
      </c>
      <c r="AW42" t="e">
        <f>#REF!</f>
        <v>#REF!</v>
      </c>
      <c r="AX42" t="e">
        <f>#REF!</f>
        <v>#REF!</v>
      </c>
      <c r="AY42" s="160" t="e">
        <f>#REF!</f>
        <v>#REF!</v>
      </c>
      <c r="AZ42" t="e">
        <f>Cashflows!#REF!</f>
        <v>#REF!</v>
      </c>
      <c r="BA42" t="e">
        <f>#REF!</f>
        <v>#REF!</v>
      </c>
      <c r="BB42" t="e">
        <f>#REF!</f>
        <v>#REF!</v>
      </c>
      <c r="BC42" t="e">
        <f>#REF!</f>
        <v>#REF!</v>
      </c>
      <c r="BD42" t="e">
        <f>#REF!</f>
        <v>#REF!</v>
      </c>
      <c r="BE42" s="159">
        <v>5.2774247178459799E-3</v>
      </c>
      <c r="BF42" s="159">
        <v>0</v>
      </c>
      <c r="BG42" t="e">
        <f>#REF!</f>
        <v>#REF!</v>
      </c>
      <c r="BH42" t="e">
        <f>#REF!</f>
        <v>#REF!</v>
      </c>
      <c r="BI42" t="e">
        <f>#REF!</f>
        <v>#REF!</v>
      </c>
      <c r="BJ42" t="e">
        <f>#REF!</f>
        <v>#REF!</v>
      </c>
      <c r="BK42" s="159">
        <v>0</v>
      </c>
      <c r="BL42">
        <f>Cashflows!R47</f>
        <v>0</v>
      </c>
      <c r="BM42" t="e">
        <f>#REF!</f>
        <v>#REF!</v>
      </c>
      <c r="BN42" t="e">
        <f>#REF!</f>
        <v>#REF!</v>
      </c>
      <c r="BO42" s="159">
        <v>0</v>
      </c>
      <c r="BP42" s="175" t="e">
        <f>#REF!</f>
        <v>#REF!</v>
      </c>
      <c r="BQ42" t="e">
        <f>Cashflows!#REF!</f>
        <v>#REF!</v>
      </c>
      <c r="BR42" t="e">
        <f>Cashflows!#REF!</f>
        <v>#REF!</v>
      </c>
    </row>
    <row r="43" spans="1:70">
      <c r="A43">
        <v>41</v>
      </c>
      <c r="B43" t="e">
        <f>#REF!</f>
        <v>#REF!</v>
      </c>
      <c r="C43" t="e">
        <f>#REF!</f>
        <v>#REF!</v>
      </c>
      <c r="D43" t="e">
        <f>#REF!</f>
        <v>#REF!</v>
      </c>
      <c r="E43" t="e">
        <f>#REF!</f>
        <v>#REF!</v>
      </c>
      <c r="F43" t="e">
        <f>#REF!</f>
        <v>#REF!</v>
      </c>
      <c r="G43" t="e">
        <f>#REF!</f>
        <v>#REF!</v>
      </c>
      <c r="H43" s="159">
        <v>0</v>
      </c>
      <c r="I43" s="159">
        <v>0</v>
      </c>
      <c r="J43" s="159">
        <v>0</v>
      </c>
      <c r="K43" s="159">
        <v>0</v>
      </c>
      <c r="L43" t="e">
        <f>#REF!</f>
        <v>#REF!</v>
      </c>
      <c r="M43" t="e">
        <f>#REF!</f>
        <v>#REF!</v>
      </c>
      <c r="N43" t="e">
        <f>#REF!</f>
        <v>#REF!</v>
      </c>
      <c r="O43" t="e">
        <f>#REF!</f>
        <v>#REF!</v>
      </c>
      <c r="P43" t="e">
        <f>#REF!</f>
        <v>#REF!</v>
      </c>
      <c r="Q43" t="e">
        <f>#REF!</f>
        <v>#REF!</v>
      </c>
      <c r="R43" t="e">
        <f>#REF!</f>
        <v>#REF!</v>
      </c>
      <c r="S43" t="e">
        <f>#REF!</f>
        <v>#REF!</v>
      </c>
      <c r="T43" t="e">
        <f>#REF!</f>
        <v>#REF!</v>
      </c>
      <c r="U43" s="159">
        <v>8</v>
      </c>
      <c r="V43" t="e">
        <f>#REF!</f>
        <v>#REF!</v>
      </c>
      <c r="W43" t="e">
        <f>#REF!</f>
        <v>#REF!</v>
      </c>
      <c r="X43" t="e">
        <f>#REF!</f>
        <v>#REF!</v>
      </c>
      <c r="Y43" s="159">
        <v>73</v>
      </c>
      <c r="Z43" t="e">
        <f>#REF!</f>
        <v>#REF!</v>
      </c>
      <c r="AA43" t="e">
        <f>#REF!</f>
        <v>#REF!</v>
      </c>
      <c r="AB43" s="159">
        <v>21</v>
      </c>
      <c r="AC43">
        <f ca="1">Cashflows!AK48</f>
        <v>0</v>
      </c>
      <c r="AD43">
        <f ca="1">Cashflows!AL48</f>
        <v>30.943899062284192</v>
      </c>
      <c r="AE43" s="175" t="e">
        <f>#REF!</f>
        <v>#REF!</v>
      </c>
      <c r="AF43">
        <f>Cashflows!L48</f>
        <v>1.1813994703642006</v>
      </c>
      <c r="AG43" s="159">
        <v>0.06</v>
      </c>
      <c r="AH43" s="159">
        <v>1.07312E-2</v>
      </c>
      <c r="AI43" s="159">
        <v>8.9869548119125798E-4</v>
      </c>
      <c r="AJ43" t="e">
        <f>#REF!</f>
        <v>#REF!</v>
      </c>
      <c r="AK43" t="e">
        <f>#REF!</f>
        <v>#REF!</v>
      </c>
      <c r="AL43" t="e">
        <f>#REF!</f>
        <v>#REF!</v>
      </c>
      <c r="AM43" t="e">
        <f>#REF!</f>
        <v>#REF!</v>
      </c>
      <c r="AN43" t="e">
        <f>#REF!</f>
        <v>#REF!</v>
      </c>
      <c r="AO43" t="e">
        <f>#REF!</f>
        <v>#REF!</v>
      </c>
      <c r="AP43" s="176" t="e">
        <f>#REF!</f>
        <v>#REF!</v>
      </c>
      <c r="AQ43" s="160" t="e">
        <f>#REF!</f>
        <v>#REF!</v>
      </c>
      <c r="AR43" s="177" t="e">
        <f>#REF!</f>
        <v>#REF!</v>
      </c>
      <c r="AS43">
        <f ca="1">Cashflows!AM48</f>
        <v>1.6753464087352938</v>
      </c>
      <c r="AT43" t="e">
        <f>#REF!</f>
        <v>#REF!</v>
      </c>
      <c r="AU43" t="e">
        <f>#REF!</f>
        <v>#REF!</v>
      </c>
      <c r="AV43" s="159">
        <v>0</v>
      </c>
      <c r="AW43" t="e">
        <f>#REF!</f>
        <v>#REF!</v>
      </c>
      <c r="AX43" t="e">
        <f>#REF!</f>
        <v>#REF!</v>
      </c>
      <c r="AY43" s="160" t="e">
        <f>#REF!</f>
        <v>#REF!</v>
      </c>
      <c r="AZ43" t="e">
        <f>Cashflows!#REF!</f>
        <v>#REF!</v>
      </c>
      <c r="BA43" t="e">
        <f>#REF!</f>
        <v>#REF!</v>
      </c>
      <c r="BB43" t="e">
        <f>#REF!</f>
        <v>#REF!</v>
      </c>
      <c r="BC43" t="e">
        <f>#REF!</f>
        <v>#REF!</v>
      </c>
      <c r="BD43" t="e">
        <f>#REF!</f>
        <v>#REF!</v>
      </c>
      <c r="BE43" s="159">
        <v>5.2774247178459799E-3</v>
      </c>
      <c r="BF43" s="159">
        <v>0</v>
      </c>
      <c r="BG43" t="e">
        <f>#REF!</f>
        <v>#REF!</v>
      </c>
      <c r="BH43" t="e">
        <f>#REF!</f>
        <v>#REF!</v>
      </c>
      <c r="BI43" t="e">
        <f>#REF!</f>
        <v>#REF!</v>
      </c>
      <c r="BJ43" t="e">
        <f>#REF!</f>
        <v>#REF!</v>
      </c>
      <c r="BK43" s="159">
        <v>0</v>
      </c>
      <c r="BL43">
        <f>Cashflows!R48</f>
        <v>0</v>
      </c>
      <c r="BM43" t="e">
        <f>#REF!</f>
        <v>#REF!</v>
      </c>
      <c r="BN43" t="e">
        <f>#REF!</f>
        <v>#REF!</v>
      </c>
      <c r="BO43" s="159">
        <v>0</v>
      </c>
      <c r="BP43" s="175" t="e">
        <f>#REF!</f>
        <v>#REF!</v>
      </c>
      <c r="BQ43" t="e">
        <f>Cashflows!#REF!</f>
        <v>#REF!</v>
      </c>
      <c r="BR43" t="e">
        <f>Cashflows!#REF!</f>
        <v>#REF!</v>
      </c>
    </row>
    <row r="44" spans="1:70">
      <c r="A44">
        <v>42</v>
      </c>
      <c r="B44" t="e">
        <f>#REF!</f>
        <v>#REF!</v>
      </c>
      <c r="C44" t="e">
        <f>#REF!</f>
        <v>#REF!</v>
      </c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s="159">
        <v>0</v>
      </c>
      <c r="I44" s="159">
        <v>0</v>
      </c>
      <c r="J44" s="159">
        <v>0</v>
      </c>
      <c r="K44" s="159">
        <v>0</v>
      </c>
      <c r="L44" t="e">
        <f>#REF!</f>
        <v>#REF!</v>
      </c>
      <c r="M44" t="e">
        <f>#REF!</f>
        <v>#REF!</v>
      </c>
      <c r="N44" t="e">
        <f>#REF!</f>
        <v>#REF!</v>
      </c>
      <c r="O44" t="e">
        <f>#REF!</f>
        <v>#REF!</v>
      </c>
      <c r="P44" t="e">
        <f>#REF!</f>
        <v>#REF!</v>
      </c>
      <c r="Q44" t="e">
        <f>#REF!</f>
        <v>#REF!</v>
      </c>
      <c r="R44" t="e">
        <f>#REF!</f>
        <v>#REF!</v>
      </c>
      <c r="S44" t="e">
        <f>#REF!</f>
        <v>#REF!</v>
      </c>
      <c r="T44" t="e">
        <f>#REF!</f>
        <v>#REF!</v>
      </c>
      <c r="U44" s="159">
        <v>9</v>
      </c>
      <c r="V44" t="e">
        <f>#REF!</f>
        <v>#REF!</v>
      </c>
      <c r="W44" t="e">
        <f>#REF!</f>
        <v>#REF!</v>
      </c>
      <c r="X44" t="e">
        <f>#REF!</f>
        <v>#REF!</v>
      </c>
      <c r="Y44" s="159">
        <v>74</v>
      </c>
      <c r="Z44" t="e">
        <f>#REF!</f>
        <v>#REF!</v>
      </c>
      <c r="AA44" t="e">
        <f>#REF!</f>
        <v>#REF!</v>
      </c>
      <c r="AB44" s="159">
        <v>22</v>
      </c>
      <c r="AC44">
        <f ca="1">Cashflows!AK49</f>
        <v>0</v>
      </c>
      <c r="AD44">
        <f ca="1">Cashflows!AL49</f>
        <v>30.882396256891383</v>
      </c>
      <c r="AE44" s="175" t="e">
        <f>#REF!</f>
        <v>#REF!</v>
      </c>
      <c r="AF44">
        <f>Cashflows!L49</f>
        <v>1.1862126380444009</v>
      </c>
      <c r="AG44" s="159">
        <v>0.06</v>
      </c>
      <c r="AH44" s="159">
        <v>1.07312E-2</v>
      </c>
      <c r="AI44" s="159">
        <v>8.9869548119125798E-4</v>
      </c>
      <c r="AJ44" t="e">
        <f>#REF!</f>
        <v>#REF!</v>
      </c>
      <c r="AK44" t="e">
        <f>#REF!</f>
        <v>#REF!</v>
      </c>
      <c r="AL44" t="e">
        <f>#REF!</f>
        <v>#REF!</v>
      </c>
      <c r="AM44" t="e">
        <f>#REF!</f>
        <v>#REF!</v>
      </c>
      <c r="AN44" t="e">
        <f>#REF!</f>
        <v>#REF!</v>
      </c>
      <c r="AO44" t="e">
        <f>#REF!</f>
        <v>#REF!</v>
      </c>
      <c r="AP44" s="176" t="e">
        <f>#REF!</f>
        <v>#REF!</v>
      </c>
      <c r="AQ44" s="160" t="e">
        <f>#REF!</f>
        <v>#REF!</v>
      </c>
      <c r="AR44" s="177" t="e">
        <f>#REF!</f>
        <v>#REF!</v>
      </c>
      <c r="AS44">
        <f ca="1">Cashflows!AM49</f>
        <v>1.6720165599681882</v>
      </c>
      <c r="AT44" t="e">
        <f>#REF!</f>
        <v>#REF!</v>
      </c>
      <c r="AU44" t="e">
        <f>#REF!</f>
        <v>#REF!</v>
      </c>
      <c r="AV44" s="159">
        <v>0</v>
      </c>
      <c r="AW44" t="e">
        <f>#REF!</f>
        <v>#REF!</v>
      </c>
      <c r="AX44" t="e">
        <f>#REF!</f>
        <v>#REF!</v>
      </c>
      <c r="AY44" s="160" t="e">
        <f>#REF!</f>
        <v>#REF!</v>
      </c>
      <c r="AZ44" t="e">
        <f>Cashflows!#REF!</f>
        <v>#REF!</v>
      </c>
      <c r="BA44" t="e">
        <f>#REF!</f>
        <v>#REF!</v>
      </c>
      <c r="BB44" t="e">
        <f>#REF!</f>
        <v>#REF!</v>
      </c>
      <c r="BC44" t="e">
        <f>#REF!</f>
        <v>#REF!</v>
      </c>
      <c r="BD44" t="e">
        <f>#REF!</f>
        <v>#REF!</v>
      </c>
      <c r="BE44" s="159">
        <v>5.2774247178459799E-3</v>
      </c>
      <c r="BF44" s="159">
        <v>0</v>
      </c>
      <c r="BG44" t="e">
        <f>#REF!</f>
        <v>#REF!</v>
      </c>
      <c r="BH44" t="e">
        <f>#REF!</f>
        <v>#REF!</v>
      </c>
      <c r="BI44" t="e">
        <f>#REF!</f>
        <v>#REF!</v>
      </c>
      <c r="BJ44" t="e">
        <f>#REF!</f>
        <v>#REF!</v>
      </c>
      <c r="BK44" s="159">
        <v>0</v>
      </c>
      <c r="BL44">
        <f>Cashflows!R49</f>
        <v>0</v>
      </c>
      <c r="BM44" t="e">
        <f>#REF!</f>
        <v>#REF!</v>
      </c>
      <c r="BN44" t="e">
        <f>#REF!</f>
        <v>#REF!</v>
      </c>
      <c r="BO44" s="159">
        <v>0</v>
      </c>
      <c r="BP44" s="175" t="e">
        <f>#REF!</f>
        <v>#REF!</v>
      </c>
      <c r="BQ44" t="e">
        <f>Cashflows!#REF!</f>
        <v>#REF!</v>
      </c>
      <c r="BR44" t="e">
        <f>Cashflows!#REF!</f>
        <v>#REF!</v>
      </c>
    </row>
    <row r="45" spans="1:70">
      <c r="A45">
        <v>43</v>
      </c>
      <c r="B45" t="e">
        <f>#REF!</f>
        <v>#REF!</v>
      </c>
      <c r="C45" t="e">
        <f>#REF!</f>
        <v>#REF!</v>
      </c>
      <c r="D45" t="e">
        <f>#REF!</f>
        <v>#REF!</v>
      </c>
      <c r="E45" t="e">
        <f>#REF!</f>
        <v>#REF!</v>
      </c>
      <c r="F45" t="e">
        <f>#REF!</f>
        <v>#REF!</v>
      </c>
      <c r="G45" t="e">
        <f>#REF!</f>
        <v>#REF!</v>
      </c>
      <c r="H45" s="159">
        <v>0</v>
      </c>
      <c r="I45" s="159">
        <v>0</v>
      </c>
      <c r="J45" s="159">
        <v>0</v>
      </c>
      <c r="K45" s="159">
        <v>0</v>
      </c>
      <c r="L45" t="e">
        <f>#REF!</f>
        <v>#REF!</v>
      </c>
      <c r="M45" t="e">
        <f>#REF!</f>
        <v>#REF!</v>
      </c>
      <c r="N45" t="e">
        <f>#REF!</f>
        <v>#REF!</v>
      </c>
      <c r="O45" t="e">
        <f>#REF!</f>
        <v>#REF!</v>
      </c>
      <c r="P45" t="e">
        <f>#REF!</f>
        <v>#REF!</v>
      </c>
      <c r="Q45" t="e">
        <f>#REF!</f>
        <v>#REF!</v>
      </c>
      <c r="R45" t="e">
        <f>#REF!</f>
        <v>#REF!</v>
      </c>
      <c r="S45" t="e">
        <f>#REF!</f>
        <v>#REF!</v>
      </c>
      <c r="T45" t="e">
        <f>#REF!</f>
        <v>#REF!</v>
      </c>
      <c r="U45" s="159">
        <v>10</v>
      </c>
      <c r="V45" t="e">
        <f>#REF!</f>
        <v>#REF!</v>
      </c>
      <c r="W45" t="e">
        <f>#REF!</f>
        <v>#REF!</v>
      </c>
      <c r="X45" t="e">
        <f>#REF!</f>
        <v>#REF!</v>
      </c>
      <c r="Y45" s="159">
        <v>75</v>
      </c>
      <c r="Z45" t="e">
        <f>#REF!</f>
        <v>#REF!</v>
      </c>
      <c r="AA45" t="e">
        <f>#REF!</f>
        <v>#REF!</v>
      </c>
      <c r="AB45" s="159">
        <v>23</v>
      </c>
      <c r="AC45">
        <f ca="1">Cashflows!AK50</f>
        <v>0</v>
      </c>
      <c r="AD45">
        <f ca="1">Cashflows!AL50</f>
        <v>30.821015691913839</v>
      </c>
      <c r="AE45" s="175" t="e">
        <f>#REF!</f>
        <v>#REF!</v>
      </c>
      <c r="AF45">
        <f>Cashflows!L50</f>
        <v>1.1910454151655219</v>
      </c>
      <c r="AG45" s="159">
        <v>0.06</v>
      </c>
      <c r="AH45" s="159">
        <v>1.07312E-2</v>
      </c>
      <c r="AI45" s="159">
        <v>8.9869548119125798E-4</v>
      </c>
      <c r="AJ45" t="e">
        <f>#REF!</f>
        <v>#REF!</v>
      </c>
      <c r="AK45" t="e">
        <f>#REF!</f>
        <v>#REF!</v>
      </c>
      <c r="AL45" t="e">
        <f>#REF!</f>
        <v>#REF!</v>
      </c>
      <c r="AM45" t="e">
        <f>#REF!</f>
        <v>#REF!</v>
      </c>
      <c r="AN45" t="e">
        <f>#REF!</f>
        <v>#REF!</v>
      </c>
      <c r="AO45" t="e">
        <f>#REF!</f>
        <v>#REF!</v>
      </c>
      <c r="AP45" s="176" t="e">
        <f>#REF!</f>
        <v>#REF!</v>
      </c>
      <c r="AQ45" s="160" t="e">
        <f>#REF!</f>
        <v>#REF!</v>
      </c>
      <c r="AR45" s="177" t="e">
        <f>#REF!</f>
        <v>#REF!</v>
      </c>
      <c r="AS45">
        <f ca="1">Cashflows!AM50</f>
        <v>1.6686933294698505</v>
      </c>
      <c r="AT45" t="e">
        <f>#REF!</f>
        <v>#REF!</v>
      </c>
      <c r="AU45" t="e">
        <f>#REF!</f>
        <v>#REF!</v>
      </c>
      <c r="AV45" s="159">
        <v>0</v>
      </c>
      <c r="AW45" t="e">
        <f>#REF!</f>
        <v>#REF!</v>
      </c>
      <c r="AX45" t="e">
        <f>#REF!</f>
        <v>#REF!</v>
      </c>
      <c r="AY45" s="160" t="e">
        <f>#REF!</f>
        <v>#REF!</v>
      </c>
      <c r="AZ45" t="e">
        <f>Cashflows!#REF!</f>
        <v>#REF!</v>
      </c>
      <c r="BA45" t="e">
        <f>#REF!</f>
        <v>#REF!</v>
      </c>
      <c r="BB45" t="e">
        <f>#REF!</f>
        <v>#REF!</v>
      </c>
      <c r="BC45" t="e">
        <f>#REF!</f>
        <v>#REF!</v>
      </c>
      <c r="BD45" t="e">
        <f>#REF!</f>
        <v>#REF!</v>
      </c>
      <c r="BE45" s="159">
        <v>5.2774247178459799E-3</v>
      </c>
      <c r="BF45" s="159">
        <v>0</v>
      </c>
      <c r="BG45" t="e">
        <f>#REF!</f>
        <v>#REF!</v>
      </c>
      <c r="BH45" t="e">
        <f>#REF!</f>
        <v>#REF!</v>
      </c>
      <c r="BI45" t="e">
        <f>#REF!</f>
        <v>#REF!</v>
      </c>
      <c r="BJ45" t="e">
        <f>#REF!</f>
        <v>#REF!</v>
      </c>
      <c r="BK45" s="159">
        <v>0</v>
      </c>
      <c r="BL45">
        <f>Cashflows!R50</f>
        <v>0</v>
      </c>
      <c r="BM45" t="e">
        <f>#REF!</f>
        <v>#REF!</v>
      </c>
      <c r="BN45" t="e">
        <f>#REF!</f>
        <v>#REF!</v>
      </c>
      <c r="BO45" s="159">
        <v>0</v>
      </c>
      <c r="BP45" s="175" t="e">
        <f>#REF!</f>
        <v>#REF!</v>
      </c>
      <c r="BQ45" t="e">
        <f>Cashflows!#REF!</f>
        <v>#REF!</v>
      </c>
      <c r="BR45" t="e">
        <f>Cashflows!#REF!</f>
        <v>#REF!</v>
      </c>
    </row>
    <row r="46" spans="1:70">
      <c r="A46">
        <v>44</v>
      </c>
      <c r="B46" t="e">
        <f>#REF!</f>
        <v>#REF!</v>
      </c>
      <c r="C46" t="e">
        <f>#REF!</f>
        <v>#REF!</v>
      </c>
      <c r="D46" t="e">
        <f>#REF!</f>
        <v>#REF!</v>
      </c>
      <c r="E46" t="e">
        <f>#REF!</f>
        <v>#REF!</v>
      </c>
      <c r="F46" t="e">
        <f>#REF!</f>
        <v>#REF!</v>
      </c>
      <c r="G46" t="e">
        <f>#REF!</f>
        <v>#REF!</v>
      </c>
      <c r="H46" s="159">
        <v>0</v>
      </c>
      <c r="I46" s="159">
        <v>0</v>
      </c>
      <c r="J46" s="159">
        <v>0</v>
      </c>
      <c r="K46" s="159">
        <v>0</v>
      </c>
      <c r="L46" t="e">
        <f>#REF!</f>
        <v>#REF!</v>
      </c>
      <c r="M46" t="e">
        <f>#REF!</f>
        <v>#REF!</v>
      </c>
      <c r="N46" t="e">
        <f>#REF!</f>
        <v>#REF!</v>
      </c>
      <c r="O46" t="e">
        <f>#REF!</f>
        <v>#REF!</v>
      </c>
      <c r="P46" t="e">
        <f>#REF!</f>
        <v>#REF!</v>
      </c>
      <c r="Q46" t="e">
        <f>#REF!</f>
        <v>#REF!</v>
      </c>
      <c r="R46" t="e">
        <f>#REF!</f>
        <v>#REF!</v>
      </c>
      <c r="S46" t="e">
        <f>#REF!</f>
        <v>#REF!</v>
      </c>
      <c r="T46" t="e">
        <f>#REF!</f>
        <v>#REF!</v>
      </c>
      <c r="U46" s="159">
        <v>11</v>
      </c>
      <c r="V46" t="e">
        <f>#REF!</f>
        <v>#REF!</v>
      </c>
      <c r="W46" t="e">
        <f>#REF!</f>
        <v>#REF!</v>
      </c>
      <c r="X46" t="e">
        <f>#REF!</f>
        <v>#REF!</v>
      </c>
      <c r="Y46" s="159">
        <v>76</v>
      </c>
      <c r="Z46" t="e">
        <f>#REF!</f>
        <v>#REF!</v>
      </c>
      <c r="AA46" t="e">
        <f>#REF!</f>
        <v>#REF!</v>
      </c>
      <c r="AB46" s="159">
        <v>24</v>
      </c>
      <c r="AC46">
        <f ca="1">Cashflows!AK51</f>
        <v>0</v>
      </c>
      <c r="AD46">
        <f ca="1">Cashflows!AL51</f>
        <v>30.759757124391601</v>
      </c>
      <c r="AE46" s="175" t="e">
        <f>#REF!</f>
        <v>#REF!</v>
      </c>
      <c r="AF46">
        <f>Cashflows!L51</f>
        <v>1.195897881618853</v>
      </c>
      <c r="AG46" s="159">
        <v>0.06</v>
      </c>
      <c r="AH46" s="159">
        <v>1.07312E-2</v>
      </c>
      <c r="AI46" s="159">
        <v>8.9869548119125798E-4</v>
      </c>
      <c r="AJ46" t="e">
        <f>#REF!</f>
        <v>#REF!</v>
      </c>
      <c r="AK46" t="e">
        <f>#REF!</f>
        <v>#REF!</v>
      </c>
      <c r="AL46" t="e">
        <f>#REF!</f>
        <v>#REF!</v>
      </c>
      <c r="AM46" t="e">
        <f>#REF!</f>
        <v>#REF!</v>
      </c>
      <c r="AN46" t="e">
        <f>#REF!</f>
        <v>#REF!</v>
      </c>
      <c r="AO46" t="e">
        <f>#REF!</f>
        <v>#REF!</v>
      </c>
      <c r="AP46" s="176" t="e">
        <f>#REF!</f>
        <v>#REF!</v>
      </c>
      <c r="AQ46" s="160" t="e">
        <f>#REF!</f>
        <v>#REF!</v>
      </c>
      <c r="AR46" s="177" t="e">
        <f>#REF!</f>
        <v>#REF!</v>
      </c>
      <c r="AS46">
        <f ca="1">Cashflows!AM51</f>
        <v>1.665376704086085</v>
      </c>
      <c r="AT46" t="e">
        <f>#REF!</f>
        <v>#REF!</v>
      </c>
      <c r="AU46" t="e">
        <f>#REF!</f>
        <v>#REF!</v>
      </c>
      <c r="AV46" s="159">
        <v>0</v>
      </c>
      <c r="AW46" t="e">
        <f>#REF!</f>
        <v>#REF!</v>
      </c>
      <c r="AX46" t="e">
        <f>#REF!</f>
        <v>#REF!</v>
      </c>
      <c r="AY46" s="160" t="e">
        <f>#REF!</f>
        <v>#REF!</v>
      </c>
      <c r="AZ46" t="e">
        <f>Cashflows!#REF!</f>
        <v>#REF!</v>
      </c>
      <c r="BA46" t="e">
        <f>#REF!</f>
        <v>#REF!</v>
      </c>
      <c r="BB46" t="e">
        <f>#REF!</f>
        <v>#REF!</v>
      </c>
      <c r="BC46" t="e">
        <f>#REF!</f>
        <v>#REF!</v>
      </c>
      <c r="BD46" t="e">
        <f>#REF!</f>
        <v>#REF!</v>
      </c>
      <c r="BE46" s="159">
        <v>5.2774247178459799E-3</v>
      </c>
      <c r="BF46" s="159">
        <v>0</v>
      </c>
      <c r="BG46" t="e">
        <f>#REF!</f>
        <v>#REF!</v>
      </c>
      <c r="BH46" t="e">
        <f>#REF!</f>
        <v>#REF!</v>
      </c>
      <c r="BI46" t="e">
        <f>#REF!</f>
        <v>#REF!</v>
      </c>
      <c r="BJ46" t="e">
        <f>#REF!</f>
        <v>#REF!</v>
      </c>
      <c r="BK46" s="159">
        <v>0</v>
      </c>
      <c r="BL46">
        <f>Cashflows!R51</f>
        <v>0</v>
      </c>
      <c r="BM46" t="e">
        <f>#REF!</f>
        <v>#REF!</v>
      </c>
      <c r="BN46" t="e">
        <f>#REF!</f>
        <v>#REF!</v>
      </c>
      <c r="BO46" s="159">
        <v>0</v>
      </c>
      <c r="BP46" s="175" t="e">
        <f>#REF!</f>
        <v>#REF!</v>
      </c>
      <c r="BQ46" t="e">
        <f>Cashflows!#REF!</f>
        <v>#REF!</v>
      </c>
      <c r="BR46" t="e">
        <f>Cashflows!#REF!</f>
        <v>#REF!</v>
      </c>
    </row>
    <row r="47" spans="1:70">
      <c r="A47">
        <v>45</v>
      </c>
      <c r="B47" t="e">
        <f>#REF!</f>
        <v>#REF!</v>
      </c>
      <c r="C47" t="e">
        <f>#REF!</f>
        <v>#REF!</v>
      </c>
      <c r="D47" t="e">
        <f>#REF!</f>
        <v>#REF!</v>
      </c>
      <c r="E47" t="e">
        <f>#REF!</f>
        <v>#REF!</v>
      </c>
      <c r="F47" t="e">
        <f>#REF!</f>
        <v>#REF!</v>
      </c>
      <c r="G47" t="e">
        <f>#REF!</f>
        <v>#REF!</v>
      </c>
      <c r="H47" s="159">
        <v>0</v>
      </c>
      <c r="I47" s="159">
        <v>0</v>
      </c>
      <c r="J47" s="159">
        <v>0</v>
      </c>
      <c r="K47" s="159">
        <v>0</v>
      </c>
      <c r="L47" t="e">
        <f>#REF!</f>
        <v>#REF!</v>
      </c>
      <c r="M47" t="e">
        <f>#REF!</f>
        <v>#REF!</v>
      </c>
      <c r="N47" t="e">
        <f>#REF!</f>
        <v>#REF!</v>
      </c>
      <c r="O47" t="e">
        <f>#REF!</f>
        <v>#REF!</v>
      </c>
      <c r="P47" t="e">
        <f>#REF!</f>
        <v>#REF!</v>
      </c>
      <c r="Q47" t="e">
        <f>#REF!</f>
        <v>#REF!</v>
      </c>
      <c r="R47" t="e">
        <f>#REF!</f>
        <v>#REF!</v>
      </c>
      <c r="S47" t="e">
        <f>#REF!</f>
        <v>#REF!</v>
      </c>
      <c r="T47" t="e">
        <f>#REF!</f>
        <v>#REF!</v>
      </c>
      <c r="U47" s="159">
        <v>12</v>
      </c>
      <c r="V47" t="e">
        <f>#REF!</f>
        <v>#REF!</v>
      </c>
      <c r="W47" t="e">
        <f>#REF!</f>
        <v>#REF!</v>
      </c>
      <c r="X47" t="e">
        <f>#REF!</f>
        <v>#REF!</v>
      </c>
      <c r="Y47" s="159">
        <v>77</v>
      </c>
      <c r="Z47" t="e">
        <f>#REF!</f>
        <v>#REF!</v>
      </c>
      <c r="AA47" t="e">
        <f>#REF!</f>
        <v>#REF!</v>
      </c>
      <c r="AB47" s="159">
        <v>25</v>
      </c>
      <c r="AC47">
        <f ca="1">Cashflows!AK52</f>
        <v>0</v>
      </c>
      <c r="AD47">
        <f ca="1">Cashflows!AL52</f>
        <v>30.698620311847598</v>
      </c>
      <c r="AE47" s="175" t="e">
        <f>#REF!</f>
        <v>#REF!</v>
      </c>
      <c r="AF47">
        <f>Cashflows!L52</f>
        <v>1.2007701176211711</v>
      </c>
      <c r="AG47" s="159">
        <v>0.06</v>
      </c>
      <c r="AH47" s="159">
        <v>1.07312E-2</v>
      </c>
      <c r="AI47" s="159">
        <v>8.9869548119125798E-4</v>
      </c>
      <c r="AJ47" t="e">
        <f>#REF!</f>
        <v>#REF!</v>
      </c>
      <c r="AK47" t="e">
        <f>#REF!</f>
        <v>#REF!</v>
      </c>
      <c r="AL47" t="e">
        <f>#REF!</f>
        <v>#REF!</v>
      </c>
      <c r="AM47" t="e">
        <f>#REF!</f>
        <v>#REF!</v>
      </c>
      <c r="AN47" t="e">
        <f>#REF!</f>
        <v>#REF!</v>
      </c>
      <c r="AO47" t="e">
        <f>#REF!</f>
        <v>#REF!</v>
      </c>
      <c r="AP47" s="176" t="e">
        <f>#REF!</f>
        <v>#REF!</v>
      </c>
      <c r="AQ47" s="160" t="e">
        <f>#REF!</f>
        <v>#REF!</v>
      </c>
      <c r="AR47" s="177" t="e">
        <f>#REF!</f>
        <v>#REF!</v>
      </c>
      <c r="AS47">
        <f ca="1">Cashflows!AM52</f>
        <v>1.6620666706888405</v>
      </c>
      <c r="AT47" t="e">
        <f>#REF!</f>
        <v>#REF!</v>
      </c>
      <c r="AU47" t="e">
        <f>#REF!</f>
        <v>#REF!</v>
      </c>
      <c r="AV47" s="159">
        <v>0</v>
      </c>
      <c r="AW47" t="e">
        <f>#REF!</f>
        <v>#REF!</v>
      </c>
      <c r="AX47" t="e">
        <f>#REF!</f>
        <v>#REF!</v>
      </c>
      <c r="AY47" s="160" t="e">
        <f>#REF!</f>
        <v>#REF!</v>
      </c>
      <c r="AZ47" t="e">
        <f>Cashflows!#REF!</f>
        <v>#REF!</v>
      </c>
      <c r="BA47" t="e">
        <f>#REF!</f>
        <v>#REF!</v>
      </c>
      <c r="BB47" t="e">
        <f>#REF!</f>
        <v>#REF!</v>
      </c>
      <c r="BC47" t="e">
        <f>#REF!</f>
        <v>#REF!</v>
      </c>
      <c r="BD47" t="e">
        <f>#REF!</f>
        <v>#REF!</v>
      </c>
      <c r="BE47" s="159">
        <v>5.2774247178459799E-3</v>
      </c>
      <c r="BF47" s="159">
        <v>0</v>
      </c>
      <c r="BG47" t="e">
        <f>#REF!</f>
        <v>#REF!</v>
      </c>
      <c r="BH47" t="e">
        <f>#REF!</f>
        <v>#REF!</v>
      </c>
      <c r="BI47" t="e">
        <f>#REF!</f>
        <v>#REF!</v>
      </c>
      <c r="BJ47" t="e">
        <f>#REF!</f>
        <v>#REF!</v>
      </c>
      <c r="BK47" s="159">
        <v>0</v>
      </c>
      <c r="BL47">
        <f>Cashflows!R52</f>
        <v>0</v>
      </c>
      <c r="BM47" t="e">
        <f>#REF!</f>
        <v>#REF!</v>
      </c>
      <c r="BN47" t="e">
        <f>#REF!</f>
        <v>#REF!</v>
      </c>
      <c r="BO47" s="159">
        <v>0</v>
      </c>
      <c r="BP47" s="175" t="e">
        <f>#REF!</f>
        <v>#REF!</v>
      </c>
      <c r="BQ47" t="e">
        <f>Cashflows!#REF!</f>
        <v>#REF!</v>
      </c>
      <c r="BR47" t="e">
        <f>Cashflows!#REF!</f>
        <v>#REF!</v>
      </c>
    </row>
    <row r="48" spans="1:70">
      <c r="A48">
        <v>46</v>
      </c>
      <c r="B48" t="e">
        <f>#REF!</f>
        <v>#REF!</v>
      </c>
      <c r="C48" t="e">
        <f>#REF!</f>
        <v>#REF!</v>
      </c>
      <c r="D48" t="e">
        <f>#REF!</f>
        <v>#REF!</v>
      </c>
      <c r="E48" t="e">
        <f>#REF!</f>
        <v>#REF!</v>
      </c>
      <c r="F48" t="e">
        <f>#REF!</f>
        <v>#REF!</v>
      </c>
      <c r="G48" t="e">
        <f>#REF!</f>
        <v>#REF!</v>
      </c>
      <c r="H48" s="159">
        <v>0</v>
      </c>
      <c r="I48" s="159">
        <v>0</v>
      </c>
      <c r="J48" s="159">
        <v>0</v>
      </c>
      <c r="K48" s="159">
        <v>0</v>
      </c>
      <c r="L48" t="e">
        <f>#REF!</f>
        <v>#REF!</v>
      </c>
      <c r="M48" t="e">
        <f>#REF!</f>
        <v>#REF!</v>
      </c>
      <c r="N48" t="e">
        <f>#REF!</f>
        <v>#REF!</v>
      </c>
      <c r="O48" t="e">
        <f>#REF!</f>
        <v>#REF!</v>
      </c>
      <c r="P48" t="e">
        <f>#REF!</f>
        <v>#REF!</v>
      </c>
      <c r="Q48" t="e">
        <f>#REF!</f>
        <v>#REF!</v>
      </c>
      <c r="R48" t="e">
        <f>#REF!</f>
        <v>#REF!</v>
      </c>
      <c r="S48" t="e">
        <f>#REF!</f>
        <v>#REF!</v>
      </c>
      <c r="T48" t="e">
        <f>#REF!</f>
        <v>#REF!</v>
      </c>
      <c r="U48" s="159">
        <v>13</v>
      </c>
      <c r="V48" t="e">
        <f>#REF!</f>
        <v>#REF!</v>
      </c>
      <c r="W48" t="e">
        <f>#REF!</f>
        <v>#REF!</v>
      </c>
      <c r="X48" t="e">
        <f>#REF!</f>
        <v>#REF!</v>
      </c>
      <c r="Y48" s="159">
        <v>78</v>
      </c>
      <c r="Z48" t="e">
        <f>#REF!</f>
        <v>#REF!</v>
      </c>
      <c r="AA48" t="e">
        <f>#REF!</f>
        <v>#REF!</v>
      </c>
      <c r="AB48" s="159">
        <v>26</v>
      </c>
      <c r="AC48">
        <f ca="1">Cashflows!AK53</f>
        <v>0</v>
      </c>
      <c r="AD48">
        <f ca="1">Cashflows!AL53</f>
        <v>30.637605012286709</v>
      </c>
      <c r="AE48" s="175" t="e">
        <f>#REF!</f>
        <v>#REF!</v>
      </c>
      <c r="AF48">
        <f>Cashflows!L53</f>
        <v>1.2056622037160658</v>
      </c>
      <c r="AG48" s="159">
        <v>0.06</v>
      </c>
      <c r="AH48" s="159">
        <v>1.07312E-2</v>
      </c>
      <c r="AI48" s="159">
        <v>8.9869548119125798E-4</v>
      </c>
      <c r="AJ48" t="e">
        <f>#REF!</f>
        <v>#REF!</v>
      </c>
      <c r="AK48" t="e">
        <f>#REF!</f>
        <v>#REF!</v>
      </c>
      <c r="AL48" t="e">
        <f>#REF!</f>
        <v>#REF!</v>
      </c>
      <c r="AM48" t="e">
        <f>#REF!</f>
        <v>#REF!</v>
      </c>
      <c r="AN48" t="e">
        <f>#REF!</f>
        <v>#REF!</v>
      </c>
      <c r="AO48" t="e">
        <f>#REF!</f>
        <v>#REF!</v>
      </c>
      <c r="AP48" s="176" t="e">
        <f>#REF!</f>
        <v>#REF!</v>
      </c>
      <c r="AQ48" s="160" t="e">
        <f>#REF!</f>
        <v>#REF!</v>
      </c>
      <c r="AR48" s="177" t="e">
        <f>#REF!</f>
        <v>#REF!</v>
      </c>
      <c r="AS48">
        <f ca="1">Cashflows!AM53</f>
        <v>1.6587632161761596</v>
      </c>
      <c r="AT48" t="e">
        <f>#REF!</f>
        <v>#REF!</v>
      </c>
      <c r="AU48" t="e">
        <f>#REF!</f>
        <v>#REF!</v>
      </c>
      <c r="AV48" s="159">
        <v>0</v>
      </c>
      <c r="AW48" t="e">
        <f>#REF!</f>
        <v>#REF!</v>
      </c>
      <c r="AX48" t="e">
        <f>#REF!</f>
        <v>#REF!</v>
      </c>
      <c r="AY48" s="160" t="e">
        <f>#REF!</f>
        <v>#REF!</v>
      </c>
      <c r="AZ48" t="e">
        <f>Cashflows!#REF!</f>
        <v>#REF!</v>
      </c>
      <c r="BA48" t="e">
        <f>#REF!</f>
        <v>#REF!</v>
      </c>
      <c r="BB48" t="e">
        <f>#REF!</f>
        <v>#REF!</v>
      </c>
      <c r="BC48" t="e">
        <f>#REF!</f>
        <v>#REF!</v>
      </c>
      <c r="BD48" t="e">
        <f>#REF!</f>
        <v>#REF!</v>
      </c>
      <c r="BE48" s="159">
        <v>5.2774247178459799E-3</v>
      </c>
      <c r="BF48" s="159">
        <v>0</v>
      </c>
      <c r="BG48" t="e">
        <f>#REF!</f>
        <v>#REF!</v>
      </c>
      <c r="BH48" t="e">
        <f>#REF!</f>
        <v>#REF!</v>
      </c>
      <c r="BI48" t="e">
        <f>#REF!</f>
        <v>#REF!</v>
      </c>
      <c r="BJ48" t="e">
        <f>#REF!</f>
        <v>#REF!</v>
      </c>
      <c r="BK48" s="159">
        <v>0</v>
      </c>
      <c r="BL48">
        <f>Cashflows!R53</f>
        <v>0</v>
      </c>
      <c r="BM48" t="e">
        <f>#REF!</f>
        <v>#REF!</v>
      </c>
      <c r="BN48" t="e">
        <f>#REF!</f>
        <v>#REF!</v>
      </c>
      <c r="BO48" s="159">
        <v>0</v>
      </c>
      <c r="BP48" s="175" t="e">
        <f>#REF!</f>
        <v>#REF!</v>
      </c>
      <c r="BQ48" t="e">
        <f>Cashflows!#REF!</f>
        <v>#REF!</v>
      </c>
      <c r="BR48" t="e">
        <f>Cashflows!#REF!</f>
        <v>#REF!</v>
      </c>
    </row>
    <row r="49" spans="1:70">
      <c r="A49">
        <v>47</v>
      </c>
      <c r="B49" t="e">
        <f>#REF!</f>
        <v>#REF!</v>
      </c>
      <c r="C49" t="e">
        <f>#REF!</f>
        <v>#REF!</v>
      </c>
      <c r="D49" t="e">
        <f>#REF!</f>
        <v>#REF!</v>
      </c>
      <c r="E49" t="e">
        <f>#REF!</f>
        <v>#REF!</v>
      </c>
      <c r="F49" t="e">
        <f>#REF!</f>
        <v>#REF!</v>
      </c>
      <c r="G49" t="e">
        <f>#REF!</f>
        <v>#REF!</v>
      </c>
      <c r="H49" s="159">
        <v>0</v>
      </c>
      <c r="I49" s="159">
        <v>0</v>
      </c>
      <c r="J49" s="159">
        <v>0</v>
      </c>
      <c r="K49" s="159">
        <v>0</v>
      </c>
      <c r="L49" t="e">
        <f>#REF!</f>
        <v>#REF!</v>
      </c>
      <c r="M49" t="e">
        <f>#REF!</f>
        <v>#REF!</v>
      </c>
      <c r="N49" t="e">
        <f>#REF!</f>
        <v>#REF!</v>
      </c>
      <c r="O49" t="e">
        <f>#REF!</f>
        <v>#REF!</v>
      </c>
      <c r="P49" t="e">
        <f>#REF!</f>
        <v>#REF!</v>
      </c>
      <c r="Q49" t="e">
        <f>#REF!</f>
        <v>#REF!</v>
      </c>
      <c r="R49" t="e">
        <f>#REF!</f>
        <v>#REF!</v>
      </c>
      <c r="S49" t="e">
        <f>#REF!</f>
        <v>#REF!</v>
      </c>
      <c r="T49" t="e">
        <f>#REF!</f>
        <v>#REF!</v>
      </c>
      <c r="U49" s="159">
        <v>14</v>
      </c>
      <c r="V49" t="e">
        <f>#REF!</f>
        <v>#REF!</v>
      </c>
      <c r="W49" t="e">
        <f>#REF!</f>
        <v>#REF!</v>
      </c>
      <c r="X49" t="e">
        <f>#REF!</f>
        <v>#REF!</v>
      </c>
      <c r="Y49" s="159">
        <v>79</v>
      </c>
      <c r="Z49" t="e">
        <f>#REF!</f>
        <v>#REF!</v>
      </c>
      <c r="AA49" t="e">
        <f>#REF!</f>
        <v>#REF!</v>
      </c>
      <c r="AB49" s="159">
        <v>27</v>
      </c>
      <c r="AC49">
        <f ca="1">Cashflows!AK54</f>
        <v>0</v>
      </c>
      <c r="AD49">
        <f ca="1">Cashflows!AL54</f>
        <v>30.576710984194786</v>
      </c>
      <c r="AE49" s="175" t="e">
        <f>#REF!</f>
        <v>#REF!</v>
      </c>
      <c r="AF49">
        <f>Cashflows!L54</f>
        <v>1.2105742207752712</v>
      </c>
      <c r="AG49" s="159">
        <v>0.06</v>
      </c>
      <c r="AH49" s="159">
        <v>1.07312E-2</v>
      </c>
      <c r="AI49" s="159">
        <v>8.9869548119125798E-4</v>
      </c>
      <c r="AJ49" t="e">
        <f>#REF!</f>
        <v>#REF!</v>
      </c>
      <c r="AK49" t="e">
        <f>#REF!</f>
        <v>#REF!</v>
      </c>
      <c r="AL49" t="e">
        <f>#REF!</f>
        <v>#REF!</v>
      </c>
      <c r="AM49" t="e">
        <f>#REF!</f>
        <v>#REF!</v>
      </c>
      <c r="AN49" t="e">
        <f>#REF!</f>
        <v>#REF!</v>
      </c>
      <c r="AO49" t="e">
        <f>#REF!</f>
        <v>#REF!</v>
      </c>
      <c r="AP49" s="176" t="e">
        <f>#REF!</f>
        <v>#REF!</v>
      </c>
      <c r="AQ49" s="160" t="e">
        <f>#REF!</f>
        <v>#REF!</v>
      </c>
      <c r="AR49" s="177" t="e">
        <f>#REF!</f>
        <v>#REF!</v>
      </c>
      <c r="AS49">
        <f ca="1">Cashflows!AM54</f>
        <v>1.6554663274721253</v>
      </c>
      <c r="AT49" t="e">
        <f>#REF!</f>
        <v>#REF!</v>
      </c>
      <c r="AU49" t="e">
        <f>#REF!</f>
        <v>#REF!</v>
      </c>
      <c r="AV49" s="159">
        <v>0</v>
      </c>
      <c r="AW49" t="e">
        <f>#REF!</f>
        <v>#REF!</v>
      </c>
      <c r="AX49" t="e">
        <f>#REF!</f>
        <v>#REF!</v>
      </c>
      <c r="AY49" s="160" t="e">
        <f>#REF!</f>
        <v>#REF!</v>
      </c>
      <c r="AZ49" t="e">
        <f>Cashflows!#REF!</f>
        <v>#REF!</v>
      </c>
      <c r="BA49" t="e">
        <f>#REF!</f>
        <v>#REF!</v>
      </c>
      <c r="BB49" t="e">
        <f>#REF!</f>
        <v>#REF!</v>
      </c>
      <c r="BC49" t="e">
        <f>#REF!</f>
        <v>#REF!</v>
      </c>
      <c r="BD49" t="e">
        <f>#REF!</f>
        <v>#REF!</v>
      </c>
      <c r="BE49" s="159">
        <v>5.2774247178459799E-3</v>
      </c>
      <c r="BF49" s="159">
        <v>0</v>
      </c>
      <c r="BG49" t="e">
        <f>#REF!</f>
        <v>#REF!</v>
      </c>
      <c r="BH49" t="e">
        <f>#REF!</f>
        <v>#REF!</v>
      </c>
      <c r="BI49" t="e">
        <f>#REF!</f>
        <v>#REF!</v>
      </c>
      <c r="BJ49" t="e">
        <f>#REF!</f>
        <v>#REF!</v>
      </c>
      <c r="BK49" s="159">
        <v>0</v>
      </c>
      <c r="BL49">
        <f>Cashflows!R54</f>
        <v>0</v>
      </c>
      <c r="BM49" t="e">
        <f>#REF!</f>
        <v>#REF!</v>
      </c>
      <c r="BN49" t="e">
        <f>#REF!</f>
        <v>#REF!</v>
      </c>
      <c r="BO49" s="159">
        <v>0</v>
      </c>
      <c r="BP49" s="175" t="e">
        <f>#REF!</f>
        <v>#REF!</v>
      </c>
      <c r="BQ49" t="e">
        <f>Cashflows!#REF!</f>
        <v>#REF!</v>
      </c>
      <c r="BR49" t="e">
        <f>Cashflows!#REF!</f>
        <v>#REF!</v>
      </c>
    </row>
    <row r="50" spans="1:70">
      <c r="A50">
        <v>48</v>
      </c>
      <c r="B50" t="e">
        <f>#REF!</f>
        <v>#REF!</v>
      </c>
      <c r="C50" t="e">
        <f>#REF!</f>
        <v>#REF!</v>
      </c>
      <c r="D50" t="e">
        <f>#REF!</f>
        <v>#REF!</v>
      </c>
      <c r="E50" t="e">
        <f>#REF!</f>
        <v>#REF!</v>
      </c>
      <c r="F50" t="e">
        <f>#REF!</f>
        <v>#REF!</v>
      </c>
      <c r="G50" t="e">
        <f>#REF!</f>
        <v>#REF!</v>
      </c>
      <c r="H50" s="159">
        <v>0</v>
      </c>
      <c r="I50" s="159">
        <v>0</v>
      </c>
      <c r="J50" s="159">
        <v>0</v>
      </c>
      <c r="K50" s="159">
        <v>0</v>
      </c>
      <c r="L50" t="e">
        <f>#REF!</f>
        <v>#REF!</v>
      </c>
      <c r="M50" t="e">
        <f>#REF!</f>
        <v>#REF!</v>
      </c>
      <c r="N50" t="e">
        <f>#REF!</f>
        <v>#REF!</v>
      </c>
      <c r="O50" t="e">
        <f>#REF!</f>
        <v>#REF!</v>
      </c>
      <c r="P50" t="e">
        <f>#REF!</f>
        <v>#REF!</v>
      </c>
      <c r="Q50" t="e">
        <f>#REF!</f>
        <v>#REF!</v>
      </c>
      <c r="R50" t="e">
        <f>#REF!</f>
        <v>#REF!</v>
      </c>
      <c r="S50" t="e">
        <f>#REF!</f>
        <v>#REF!</v>
      </c>
      <c r="T50" t="e">
        <f>#REF!</f>
        <v>#REF!</v>
      </c>
      <c r="U50" s="159">
        <v>15</v>
      </c>
      <c r="V50" t="e">
        <f>#REF!</f>
        <v>#REF!</v>
      </c>
      <c r="W50" t="e">
        <f>#REF!</f>
        <v>#REF!</v>
      </c>
      <c r="X50" t="e">
        <f>#REF!</f>
        <v>#REF!</v>
      </c>
      <c r="Y50" s="159">
        <v>80</v>
      </c>
      <c r="Z50" t="e">
        <f>#REF!</f>
        <v>#REF!</v>
      </c>
      <c r="AA50" t="e">
        <f>#REF!</f>
        <v>#REF!</v>
      </c>
      <c r="AB50" s="159">
        <v>28</v>
      </c>
      <c r="AC50">
        <f ca="1">Cashflows!AK55</f>
        <v>0</v>
      </c>
      <c r="AD50">
        <f ca="1">Cashflows!AL55</f>
        <v>30.515937986537711</v>
      </c>
      <c r="AE50" s="175" t="e">
        <f>#REF!</f>
        <v>#REF!</v>
      </c>
      <c r="AF50">
        <f>Cashflows!L55</f>
        <v>1.2155062500000033</v>
      </c>
      <c r="AG50" s="159">
        <v>0.06</v>
      </c>
      <c r="AH50" s="159">
        <v>1.07312E-2</v>
      </c>
      <c r="AI50" s="159">
        <v>8.9869548119125798E-4</v>
      </c>
      <c r="AJ50" t="e">
        <f>#REF!</f>
        <v>#REF!</v>
      </c>
      <c r="AK50" t="e">
        <f>#REF!</f>
        <v>#REF!</v>
      </c>
      <c r="AL50" t="e">
        <f>#REF!</f>
        <v>#REF!</v>
      </c>
      <c r="AM50" t="e">
        <f>#REF!</f>
        <v>#REF!</v>
      </c>
      <c r="AN50" t="e">
        <f>#REF!</f>
        <v>#REF!</v>
      </c>
      <c r="AO50" t="e">
        <f>#REF!</f>
        <v>#REF!</v>
      </c>
      <c r="AP50" s="176" t="e">
        <f>#REF!</f>
        <v>#REF!</v>
      </c>
      <c r="AQ50" s="160" t="e">
        <f>#REF!</f>
        <v>#REF!</v>
      </c>
      <c r="AR50" s="177" t="e">
        <f>#REF!</f>
        <v>#REF!</v>
      </c>
      <c r="AS50">
        <f ca="1">Cashflows!AM55</f>
        <v>1.6521759915268095</v>
      </c>
      <c r="AT50" t="e">
        <f>#REF!</f>
        <v>#REF!</v>
      </c>
      <c r="AU50" t="e">
        <f>#REF!</f>
        <v>#REF!</v>
      </c>
      <c r="AV50" s="159">
        <v>0</v>
      </c>
      <c r="AW50" t="e">
        <f>#REF!</f>
        <v>#REF!</v>
      </c>
      <c r="AX50" t="e">
        <f>#REF!</f>
        <v>#REF!</v>
      </c>
      <c r="AY50" s="160" t="e">
        <f>#REF!</f>
        <v>#REF!</v>
      </c>
      <c r="AZ50" t="e">
        <f>Cashflows!#REF!</f>
        <v>#REF!</v>
      </c>
      <c r="BA50" t="e">
        <f>#REF!</f>
        <v>#REF!</v>
      </c>
      <c r="BB50" t="e">
        <f>#REF!</f>
        <v>#REF!</v>
      </c>
      <c r="BC50" t="e">
        <f>#REF!</f>
        <v>#REF!</v>
      </c>
      <c r="BD50" t="e">
        <f>#REF!</f>
        <v>#REF!</v>
      </c>
      <c r="BE50" s="159">
        <v>5.2774247178459799E-3</v>
      </c>
      <c r="BF50" s="159">
        <v>0</v>
      </c>
      <c r="BG50" t="e">
        <f>#REF!</f>
        <v>#REF!</v>
      </c>
      <c r="BH50" t="e">
        <f>#REF!</f>
        <v>#REF!</v>
      </c>
      <c r="BI50" t="e">
        <f>#REF!</f>
        <v>#REF!</v>
      </c>
      <c r="BJ50" t="e">
        <f>#REF!</f>
        <v>#REF!</v>
      </c>
      <c r="BK50" s="159">
        <v>0</v>
      </c>
      <c r="BL50">
        <f>Cashflows!R55</f>
        <v>0</v>
      </c>
      <c r="BM50" t="e">
        <f>#REF!</f>
        <v>#REF!</v>
      </c>
      <c r="BN50" t="e">
        <f>#REF!</f>
        <v>#REF!</v>
      </c>
      <c r="BO50" s="159">
        <v>0</v>
      </c>
      <c r="BP50" s="175" t="e">
        <f>#REF!</f>
        <v>#REF!</v>
      </c>
      <c r="BQ50" t="e">
        <f>Cashflows!#REF!</f>
        <v>#REF!</v>
      </c>
      <c r="BR50" t="e">
        <f>Cashflows!#REF!</f>
        <v>#REF!</v>
      </c>
    </row>
    <row r="51" spans="1:70">
      <c r="A51">
        <v>49</v>
      </c>
      <c r="B51" t="e">
        <f>#REF!</f>
        <v>#REF!</v>
      </c>
      <c r="C51" t="e">
        <f>#REF!</f>
        <v>#REF!</v>
      </c>
      <c r="D51" t="e">
        <f>#REF!</f>
        <v>#REF!</v>
      </c>
      <c r="E51" t="e">
        <f>#REF!</f>
        <v>#REF!</v>
      </c>
      <c r="F51" t="e">
        <f>#REF!</f>
        <v>#REF!</v>
      </c>
      <c r="G51" t="e">
        <f>#REF!</f>
        <v>#REF!</v>
      </c>
      <c r="H51" s="159">
        <v>0</v>
      </c>
      <c r="I51" s="159">
        <v>0</v>
      </c>
      <c r="J51" s="159">
        <v>0</v>
      </c>
      <c r="K51" s="159">
        <v>0</v>
      </c>
      <c r="L51" t="e">
        <f>#REF!</f>
        <v>#REF!</v>
      </c>
      <c r="M51" t="e">
        <f>#REF!</f>
        <v>#REF!</v>
      </c>
      <c r="N51" t="e">
        <f>#REF!</f>
        <v>#REF!</v>
      </c>
      <c r="O51" t="e">
        <f>#REF!</f>
        <v>#REF!</v>
      </c>
      <c r="P51" t="e">
        <f>#REF!</f>
        <v>#REF!</v>
      </c>
      <c r="Q51" t="e">
        <f>#REF!</f>
        <v>#REF!</v>
      </c>
      <c r="R51" t="e">
        <f>#REF!</f>
        <v>#REF!</v>
      </c>
      <c r="S51" t="e">
        <f>#REF!</f>
        <v>#REF!</v>
      </c>
      <c r="T51" t="e">
        <f>#REF!</f>
        <v>#REF!</v>
      </c>
      <c r="U51" s="159">
        <v>16</v>
      </c>
      <c r="V51" t="e">
        <f>#REF!</f>
        <v>#REF!</v>
      </c>
      <c r="W51" t="e">
        <f>#REF!</f>
        <v>#REF!</v>
      </c>
      <c r="X51" t="e">
        <f>#REF!</f>
        <v>#REF!</v>
      </c>
      <c r="Y51" s="159">
        <v>81</v>
      </c>
      <c r="Z51" t="e">
        <f>#REF!</f>
        <v>#REF!</v>
      </c>
      <c r="AA51" t="e">
        <f>#REF!</f>
        <v>#REF!</v>
      </c>
      <c r="AB51" s="159">
        <v>29</v>
      </c>
      <c r="AC51">
        <f ca="1">Cashflows!AK56</f>
        <v>0</v>
      </c>
      <c r="AD51">
        <f ca="1">Cashflows!AL56</f>
        <v>30.455285778760434</v>
      </c>
      <c r="AE51" s="175" t="e">
        <f>#REF!</f>
        <v>#REF!</v>
      </c>
      <c r="AF51">
        <f>Cashflows!L56</f>
        <v>1.2204583729223015</v>
      </c>
      <c r="AG51" s="159">
        <v>0.06</v>
      </c>
      <c r="AH51" s="159">
        <v>1.07312E-2</v>
      </c>
      <c r="AI51" s="159">
        <v>8.9869548119125798E-4</v>
      </c>
      <c r="AJ51" t="e">
        <f>#REF!</f>
        <v>#REF!</v>
      </c>
      <c r="AK51" t="e">
        <f>#REF!</f>
        <v>#REF!</v>
      </c>
      <c r="AL51" t="e">
        <f>#REF!</f>
        <v>#REF!</v>
      </c>
      <c r="AM51" t="e">
        <f>#REF!</f>
        <v>#REF!</v>
      </c>
      <c r="AN51" t="e">
        <f>#REF!</f>
        <v>#REF!</v>
      </c>
      <c r="AO51" t="e">
        <f>#REF!</f>
        <v>#REF!</v>
      </c>
      <c r="AP51" s="176" t="e">
        <f>#REF!</f>
        <v>#REF!</v>
      </c>
      <c r="AQ51" s="160" t="e">
        <f>#REF!</f>
        <v>#REF!</v>
      </c>
      <c r="AR51" s="177" t="e">
        <f>#REF!</f>
        <v>#REF!</v>
      </c>
      <c r="AS51">
        <f ca="1">Cashflows!AM56</f>
        <v>1.6488921953162219</v>
      </c>
      <c r="AT51" t="e">
        <f>#REF!</f>
        <v>#REF!</v>
      </c>
      <c r="AU51" t="e">
        <f>#REF!</f>
        <v>#REF!</v>
      </c>
      <c r="AV51" s="159">
        <v>0</v>
      </c>
      <c r="AW51" t="e">
        <f>#REF!</f>
        <v>#REF!</v>
      </c>
      <c r="AX51" t="e">
        <f>#REF!</f>
        <v>#REF!</v>
      </c>
      <c r="AY51" s="160" t="e">
        <f>#REF!</f>
        <v>#REF!</v>
      </c>
      <c r="AZ51" t="e">
        <f>Cashflows!#REF!</f>
        <v>#REF!</v>
      </c>
      <c r="BA51" t="e">
        <f>#REF!</f>
        <v>#REF!</v>
      </c>
      <c r="BB51" t="e">
        <f>#REF!</f>
        <v>#REF!</v>
      </c>
      <c r="BC51" t="e">
        <f>#REF!</f>
        <v>#REF!</v>
      </c>
      <c r="BD51" t="e">
        <f>#REF!</f>
        <v>#REF!</v>
      </c>
      <c r="BE51" s="159">
        <v>5.2774247178459799E-3</v>
      </c>
      <c r="BF51" s="159">
        <v>0</v>
      </c>
      <c r="BG51" t="e">
        <f>#REF!</f>
        <v>#REF!</v>
      </c>
      <c r="BH51" t="e">
        <f>#REF!</f>
        <v>#REF!</v>
      </c>
      <c r="BI51" t="e">
        <f>#REF!</f>
        <v>#REF!</v>
      </c>
      <c r="BJ51" t="e">
        <f>#REF!</f>
        <v>#REF!</v>
      </c>
      <c r="BK51" s="159">
        <v>0</v>
      </c>
      <c r="BL51">
        <f>Cashflows!R56</f>
        <v>0</v>
      </c>
      <c r="BM51" t="e">
        <f>#REF!</f>
        <v>#REF!</v>
      </c>
      <c r="BN51" t="e">
        <f>#REF!</f>
        <v>#REF!</v>
      </c>
      <c r="BO51" s="159">
        <v>0</v>
      </c>
      <c r="BP51" s="175" t="e">
        <f>#REF!</f>
        <v>#REF!</v>
      </c>
      <c r="BQ51" t="e">
        <f>Cashflows!#REF!</f>
        <v>#REF!</v>
      </c>
      <c r="BR51" t="e">
        <f>Cashflows!#REF!</f>
        <v>#REF!</v>
      </c>
    </row>
    <row r="52" spans="1:70">
      <c r="A52">
        <v>50</v>
      </c>
      <c r="B52" t="e">
        <f>#REF!</f>
        <v>#REF!</v>
      </c>
      <c r="C52" t="e">
        <f>#REF!</f>
        <v>#REF!</v>
      </c>
      <c r="D52" t="e">
        <f>#REF!</f>
        <v>#REF!</v>
      </c>
      <c r="E52" t="e">
        <f>#REF!</f>
        <v>#REF!</v>
      </c>
      <c r="F52" t="e">
        <f>#REF!</f>
        <v>#REF!</v>
      </c>
      <c r="G52" t="e">
        <f>#REF!</f>
        <v>#REF!</v>
      </c>
      <c r="H52" s="159">
        <v>0</v>
      </c>
      <c r="I52" s="159">
        <v>0</v>
      </c>
      <c r="J52" s="159">
        <v>0</v>
      </c>
      <c r="K52" s="159">
        <v>0</v>
      </c>
      <c r="L52" t="e">
        <f>#REF!</f>
        <v>#REF!</v>
      </c>
      <c r="M52" t="e">
        <f>#REF!</f>
        <v>#REF!</v>
      </c>
      <c r="N52" t="e">
        <f>#REF!</f>
        <v>#REF!</v>
      </c>
      <c r="O52" t="e">
        <f>#REF!</f>
        <v>#REF!</v>
      </c>
      <c r="P52" t="e">
        <f>#REF!</f>
        <v>#REF!</v>
      </c>
      <c r="Q52" t="e">
        <f>#REF!</f>
        <v>#REF!</v>
      </c>
      <c r="R52" t="e">
        <f>#REF!</f>
        <v>#REF!</v>
      </c>
      <c r="S52" t="e">
        <f>#REF!</f>
        <v>#REF!</v>
      </c>
      <c r="T52" t="e">
        <f>#REF!</f>
        <v>#REF!</v>
      </c>
      <c r="U52" s="159">
        <v>17</v>
      </c>
      <c r="V52" t="e">
        <f>#REF!</f>
        <v>#REF!</v>
      </c>
      <c r="W52" t="e">
        <f>#REF!</f>
        <v>#REF!</v>
      </c>
      <c r="X52" t="e">
        <f>#REF!</f>
        <v>#REF!</v>
      </c>
      <c r="Y52" s="159">
        <v>82</v>
      </c>
      <c r="Z52" t="e">
        <f>#REF!</f>
        <v>#REF!</v>
      </c>
      <c r="AA52" t="e">
        <f>#REF!</f>
        <v>#REF!</v>
      </c>
      <c r="AB52" s="159">
        <v>30</v>
      </c>
      <c r="AC52">
        <f ca="1">Cashflows!AK57</f>
        <v>0</v>
      </c>
      <c r="AD52">
        <f ca="1">Cashflows!AL57</f>
        <v>30.394754120786004</v>
      </c>
      <c r="AE52" s="175" t="e">
        <f>#REF!</f>
        <v>#REF!</v>
      </c>
      <c r="AF52">
        <f>Cashflows!L57</f>
        <v>1.225430671406377</v>
      </c>
      <c r="AG52" s="159">
        <v>0.06</v>
      </c>
      <c r="AH52" s="159">
        <v>1.07312E-2</v>
      </c>
      <c r="AI52" s="159">
        <v>8.9869548119125798E-4</v>
      </c>
      <c r="AJ52" t="e">
        <f>#REF!</f>
        <v>#REF!</v>
      </c>
      <c r="AK52" t="e">
        <f>#REF!</f>
        <v>#REF!</v>
      </c>
      <c r="AL52" t="e">
        <f>#REF!</f>
        <v>#REF!</v>
      </c>
      <c r="AM52" t="e">
        <f>#REF!</f>
        <v>#REF!</v>
      </c>
      <c r="AN52" t="e">
        <f>#REF!</f>
        <v>#REF!</v>
      </c>
      <c r="AO52" t="e">
        <f>#REF!</f>
        <v>#REF!</v>
      </c>
      <c r="AP52" s="176" t="e">
        <f>#REF!</f>
        <v>#REF!</v>
      </c>
      <c r="AQ52" s="160" t="e">
        <f>#REF!</f>
        <v>#REF!</v>
      </c>
      <c r="AR52" s="177" t="e">
        <f>#REF!</f>
        <v>#REF!</v>
      </c>
      <c r="AS52">
        <f ca="1">Cashflows!AM57</f>
        <v>1.6456149258422574</v>
      </c>
      <c r="AT52" t="e">
        <f>#REF!</f>
        <v>#REF!</v>
      </c>
      <c r="AU52" t="e">
        <f>#REF!</f>
        <v>#REF!</v>
      </c>
      <c r="AV52" s="159">
        <v>0</v>
      </c>
      <c r="AW52" t="e">
        <f>#REF!</f>
        <v>#REF!</v>
      </c>
      <c r="AX52" t="e">
        <f>#REF!</f>
        <v>#REF!</v>
      </c>
      <c r="AY52" s="160" t="e">
        <f>#REF!</f>
        <v>#REF!</v>
      </c>
      <c r="AZ52" t="e">
        <f>Cashflows!#REF!</f>
        <v>#REF!</v>
      </c>
      <c r="BA52" t="e">
        <f>#REF!</f>
        <v>#REF!</v>
      </c>
      <c r="BB52" t="e">
        <f>#REF!</f>
        <v>#REF!</v>
      </c>
      <c r="BC52" t="e">
        <f>#REF!</f>
        <v>#REF!</v>
      </c>
      <c r="BD52" t="e">
        <f>#REF!</f>
        <v>#REF!</v>
      </c>
      <c r="BE52" s="159">
        <v>5.2774247178459799E-3</v>
      </c>
      <c r="BF52" s="159">
        <v>0</v>
      </c>
      <c r="BG52" t="e">
        <f>#REF!</f>
        <v>#REF!</v>
      </c>
      <c r="BH52" t="e">
        <f>#REF!</f>
        <v>#REF!</v>
      </c>
      <c r="BI52" t="e">
        <f>#REF!</f>
        <v>#REF!</v>
      </c>
      <c r="BJ52" t="e">
        <f>#REF!</f>
        <v>#REF!</v>
      </c>
      <c r="BK52" s="159">
        <v>0</v>
      </c>
      <c r="BL52">
        <f>Cashflows!R57</f>
        <v>0</v>
      </c>
      <c r="BM52" t="e">
        <f>#REF!</f>
        <v>#REF!</v>
      </c>
      <c r="BN52" t="e">
        <f>#REF!</f>
        <v>#REF!</v>
      </c>
      <c r="BO52" s="159">
        <v>0</v>
      </c>
      <c r="BP52" s="175" t="e">
        <f>#REF!</f>
        <v>#REF!</v>
      </c>
      <c r="BQ52" t="e">
        <f>Cashflows!#REF!</f>
        <v>#REF!</v>
      </c>
      <c r="BR52" t="e">
        <f>Cashflows!#REF!</f>
        <v>#REF!</v>
      </c>
    </row>
    <row r="53" spans="1:70">
      <c r="A53">
        <v>51</v>
      </c>
      <c r="B53" t="e">
        <f>#REF!</f>
        <v>#REF!</v>
      </c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s="159">
        <v>0</v>
      </c>
      <c r="I53" s="159">
        <v>0</v>
      </c>
      <c r="J53" s="159">
        <v>0</v>
      </c>
      <c r="K53" s="159">
        <v>0</v>
      </c>
      <c r="L53" t="e">
        <f>#REF!</f>
        <v>#REF!</v>
      </c>
      <c r="M53" t="e">
        <f>#REF!</f>
        <v>#REF!</v>
      </c>
      <c r="N53" t="e">
        <f>#REF!</f>
        <v>#REF!</v>
      </c>
      <c r="O53" t="e">
        <f>#REF!</f>
        <v>#REF!</v>
      </c>
      <c r="P53" t="e">
        <f>#REF!</f>
        <v>#REF!</v>
      </c>
      <c r="Q53" t="e">
        <f>#REF!</f>
        <v>#REF!</v>
      </c>
      <c r="R53" t="e">
        <f>#REF!</f>
        <v>#REF!</v>
      </c>
      <c r="S53" t="e">
        <f>#REF!</f>
        <v>#REF!</v>
      </c>
      <c r="T53" t="e">
        <f>#REF!</f>
        <v>#REF!</v>
      </c>
      <c r="U53" s="159">
        <v>18</v>
      </c>
      <c r="V53" t="e">
        <f>#REF!</f>
        <v>#REF!</v>
      </c>
      <c r="W53" t="e">
        <f>#REF!</f>
        <v>#REF!</v>
      </c>
      <c r="X53" t="e">
        <f>#REF!</f>
        <v>#REF!</v>
      </c>
      <c r="Y53" s="159">
        <v>83</v>
      </c>
      <c r="Z53" t="e">
        <f>#REF!</f>
        <v>#REF!</v>
      </c>
      <c r="AA53" t="e">
        <f>#REF!</f>
        <v>#REF!</v>
      </c>
      <c r="AB53" s="159">
        <v>31</v>
      </c>
      <c r="AC53">
        <f ca="1">Cashflows!AK58</f>
        <v>0</v>
      </c>
      <c r="AD53">
        <f ca="1">Cashflows!AL58</f>
        <v>30.334342773014665</v>
      </c>
      <c r="AE53" s="175" t="e">
        <f>#REF!</f>
        <v>#REF!</v>
      </c>
      <c r="AF53">
        <f>Cashflows!L58</f>
        <v>1.2304232276499658</v>
      </c>
      <c r="AG53" s="159">
        <v>0.06</v>
      </c>
      <c r="AH53" s="159">
        <v>1.07312E-2</v>
      </c>
      <c r="AI53" s="159">
        <v>8.9869548119125798E-4</v>
      </c>
      <c r="AJ53" t="e">
        <f>#REF!</f>
        <v>#REF!</v>
      </c>
      <c r="AK53" t="e">
        <f>#REF!</f>
        <v>#REF!</v>
      </c>
      <c r="AL53" t="e">
        <f>#REF!</f>
        <v>#REF!</v>
      </c>
      <c r="AM53" t="e">
        <f>#REF!</f>
        <v>#REF!</v>
      </c>
      <c r="AN53" t="e">
        <f>#REF!</f>
        <v>#REF!</v>
      </c>
      <c r="AO53" t="e">
        <f>#REF!</f>
        <v>#REF!</v>
      </c>
      <c r="AP53" s="176" t="e">
        <f>#REF!</f>
        <v>#REF!</v>
      </c>
      <c r="AQ53" s="160" t="e">
        <f>#REF!</f>
        <v>#REF!</v>
      </c>
      <c r="AR53" s="177" t="e">
        <f>#REF!</f>
        <v>#REF!</v>
      </c>
      <c r="AS53">
        <f ca="1">Cashflows!AM58</f>
        <v>1.6423441701326473</v>
      </c>
      <c r="AT53" t="e">
        <f>#REF!</f>
        <v>#REF!</v>
      </c>
      <c r="AU53" t="e">
        <f>#REF!</f>
        <v>#REF!</v>
      </c>
      <c r="AV53" s="159">
        <v>0</v>
      </c>
      <c r="AW53" t="e">
        <f>#REF!</f>
        <v>#REF!</v>
      </c>
      <c r="AX53" t="e">
        <f>#REF!</f>
        <v>#REF!</v>
      </c>
      <c r="AY53" s="160" t="e">
        <f>#REF!</f>
        <v>#REF!</v>
      </c>
      <c r="AZ53" t="e">
        <f>Cashflows!#REF!</f>
        <v>#REF!</v>
      </c>
      <c r="BA53" t="e">
        <f>#REF!</f>
        <v>#REF!</v>
      </c>
      <c r="BB53" t="e">
        <f>#REF!</f>
        <v>#REF!</v>
      </c>
      <c r="BC53" t="e">
        <f>#REF!</f>
        <v>#REF!</v>
      </c>
      <c r="BD53" t="e">
        <f>#REF!</f>
        <v>#REF!</v>
      </c>
      <c r="BE53" s="159">
        <v>5.2774247178459799E-3</v>
      </c>
      <c r="BF53" s="159">
        <v>0</v>
      </c>
      <c r="BG53" t="e">
        <f>#REF!</f>
        <v>#REF!</v>
      </c>
      <c r="BH53" t="e">
        <f>#REF!</f>
        <v>#REF!</v>
      </c>
      <c r="BI53" t="e">
        <f>#REF!</f>
        <v>#REF!</v>
      </c>
      <c r="BJ53" t="e">
        <f>#REF!</f>
        <v>#REF!</v>
      </c>
      <c r="BK53" s="159">
        <v>0</v>
      </c>
      <c r="BL53">
        <f>Cashflows!R58</f>
        <v>0</v>
      </c>
      <c r="BM53" t="e">
        <f>#REF!</f>
        <v>#REF!</v>
      </c>
      <c r="BN53" t="e">
        <f>#REF!</f>
        <v>#REF!</v>
      </c>
      <c r="BO53" s="159">
        <v>0</v>
      </c>
      <c r="BP53" s="175" t="e">
        <f>#REF!</f>
        <v>#REF!</v>
      </c>
      <c r="BQ53" t="e">
        <f>Cashflows!#REF!</f>
        <v>#REF!</v>
      </c>
      <c r="BR53" t="e">
        <f>Cashflows!#REF!</f>
        <v>#REF!</v>
      </c>
    </row>
    <row r="54" spans="1:70">
      <c r="A54">
        <v>52</v>
      </c>
      <c r="B54" t="e">
        <f>#REF!</f>
        <v>#REF!</v>
      </c>
      <c r="C54" t="e">
        <f>#REF!</f>
        <v>#REF!</v>
      </c>
      <c r="D54" t="e">
        <f>#REF!</f>
        <v>#REF!</v>
      </c>
      <c r="E54" t="e">
        <f>#REF!</f>
        <v>#REF!</v>
      </c>
      <c r="F54" t="e">
        <f>#REF!</f>
        <v>#REF!</v>
      </c>
      <c r="G54" t="e">
        <f>#REF!</f>
        <v>#REF!</v>
      </c>
      <c r="H54" s="159">
        <v>0</v>
      </c>
      <c r="I54" s="159">
        <v>0</v>
      </c>
      <c r="J54" s="159">
        <v>0</v>
      </c>
      <c r="K54" s="159">
        <v>0</v>
      </c>
      <c r="L54" t="e">
        <f>#REF!</f>
        <v>#REF!</v>
      </c>
      <c r="M54" t="e">
        <f>#REF!</f>
        <v>#REF!</v>
      </c>
      <c r="N54" t="e">
        <f>#REF!</f>
        <v>#REF!</v>
      </c>
      <c r="O54" t="e">
        <f>#REF!</f>
        <v>#REF!</v>
      </c>
      <c r="P54" t="e">
        <f>#REF!</f>
        <v>#REF!</v>
      </c>
      <c r="Q54" t="e">
        <f>#REF!</f>
        <v>#REF!</v>
      </c>
      <c r="R54" t="e">
        <f>#REF!</f>
        <v>#REF!</v>
      </c>
      <c r="S54" t="e">
        <f>#REF!</f>
        <v>#REF!</v>
      </c>
      <c r="T54" t="e">
        <f>#REF!</f>
        <v>#REF!</v>
      </c>
      <c r="U54" s="159">
        <v>19</v>
      </c>
      <c r="V54" t="e">
        <f>#REF!</f>
        <v>#REF!</v>
      </c>
      <c r="W54" t="e">
        <f>#REF!</f>
        <v>#REF!</v>
      </c>
      <c r="X54" t="e">
        <f>#REF!</f>
        <v>#REF!</v>
      </c>
      <c r="Y54" s="159">
        <v>84</v>
      </c>
      <c r="Z54" t="e">
        <f>#REF!</f>
        <v>#REF!</v>
      </c>
      <c r="AA54" t="e">
        <f>#REF!</f>
        <v>#REF!</v>
      </c>
      <c r="AB54" s="159">
        <v>32</v>
      </c>
      <c r="AC54">
        <f ca="1">Cashflows!AK59</f>
        <v>0</v>
      </c>
      <c r="AD54">
        <f ca="1">Cashflows!AL59</f>
        <v>30.274051496322866</v>
      </c>
      <c r="AE54" s="175" t="e">
        <f>#REF!</f>
        <v>#REF!</v>
      </c>
      <c r="AF54">
        <f>Cashflows!L59</f>
        <v>1.2354361241856879</v>
      </c>
      <c r="AG54" s="159">
        <v>0.06</v>
      </c>
      <c r="AH54" s="159">
        <v>1.07312E-2</v>
      </c>
      <c r="AI54" s="159">
        <v>8.9869548119125798E-4</v>
      </c>
      <c r="AJ54" t="e">
        <f>#REF!</f>
        <v>#REF!</v>
      </c>
      <c r="AK54" t="e">
        <f>#REF!</f>
        <v>#REF!</v>
      </c>
      <c r="AL54" t="e">
        <f>#REF!</f>
        <v>#REF!</v>
      </c>
      <c r="AM54" t="e">
        <f>#REF!</f>
        <v>#REF!</v>
      </c>
      <c r="AN54" t="e">
        <f>#REF!</f>
        <v>#REF!</v>
      </c>
      <c r="AO54" t="e">
        <f>#REF!</f>
        <v>#REF!</v>
      </c>
      <c r="AP54" s="176" t="e">
        <f>#REF!</f>
        <v>#REF!</v>
      </c>
      <c r="AQ54" s="160" t="e">
        <f>#REF!</f>
        <v>#REF!</v>
      </c>
      <c r="AR54" s="177" t="e">
        <f>#REF!</f>
        <v>#REF!</v>
      </c>
      <c r="AS54">
        <f ca="1">Cashflows!AM59</f>
        <v>1.7720007367232939</v>
      </c>
      <c r="AT54" t="e">
        <f>#REF!</f>
        <v>#REF!</v>
      </c>
      <c r="AU54" t="e">
        <f>#REF!</f>
        <v>#REF!</v>
      </c>
      <c r="AV54" s="159">
        <v>0</v>
      </c>
      <c r="AW54" t="e">
        <f>#REF!</f>
        <v>#REF!</v>
      </c>
      <c r="AX54" t="e">
        <f>#REF!</f>
        <v>#REF!</v>
      </c>
      <c r="AY54" s="160" t="e">
        <f>#REF!</f>
        <v>#REF!</v>
      </c>
      <c r="AZ54" t="e">
        <f>Cashflows!#REF!</f>
        <v>#REF!</v>
      </c>
      <c r="BA54" t="e">
        <f>#REF!</f>
        <v>#REF!</v>
      </c>
      <c r="BB54" t="e">
        <f>#REF!</f>
        <v>#REF!</v>
      </c>
      <c r="BC54" t="e">
        <f>#REF!</f>
        <v>#REF!</v>
      </c>
      <c r="BD54" t="e">
        <f>#REF!</f>
        <v>#REF!</v>
      </c>
      <c r="BE54" s="159">
        <v>5.2774247178459799E-3</v>
      </c>
      <c r="BF54" s="159">
        <v>0</v>
      </c>
      <c r="BG54" t="e">
        <f>#REF!</f>
        <v>#REF!</v>
      </c>
      <c r="BH54" t="e">
        <f>#REF!</f>
        <v>#REF!</v>
      </c>
      <c r="BI54" t="e">
        <f>#REF!</f>
        <v>#REF!</v>
      </c>
      <c r="BJ54" t="e">
        <f>#REF!</f>
        <v>#REF!</v>
      </c>
      <c r="BK54" s="159">
        <v>0</v>
      </c>
      <c r="BL54">
        <f>Cashflows!R59</f>
        <v>0</v>
      </c>
      <c r="BM54" t="e">
        <f>#REF!</f>
        <v>#REF!</v>
      </c>
      <c r="BN54" t="e">
        <f>#REF!</f>
        <v>#REF!</v>
      </c>
      <c r="BO54" s="159">
        <v>0</v>
      </c>
      <c r="BP54" s="175" t="e">
        <f>#REF!</f>
        <v>#REF!</v>
      </c>
      <c r="BQ54" t="e">
        <f>Cashflows!#REF!</f>
        <v>#REF!</v>
      </c>
      <c r="BR54" t="e">
        <f>Cashflows!#REF!</f>
        <v>#REF!</v>
      </c>
    </row>
    <row r="55" spans="1:70">
      <c r="A55">
        <v>53</v>
      </c>
      <c r="B55" t="e">
        <f>#REF!</f>
        <v>#REF!</v>
      </c>
      <c r="C55" t="e">
        <f>#REF!</f>
        <v>#REF!</v>
      </c>
      <c r="D55" t="e">
        <f>#REF!</f>
        <v>#REF!</v>
      </c>
      <c r="E55" t="e">
        <f>#REF!</f>
        <v>#REF!</v>
      </c>
      <c r="F55" t="e">
        <f>#REF!</f>
        <v>#REF!</v>
      </c>
      <c r="G55" t="e">
        <f>#REF!</f>
        <v>#REF!</v>
      </c>
      <c r="H55" s="159">
        <v>0</v>
      </c>
      <c r="I55" s="159">
        <v>0</v>
      </c>
      <c r="J55" s="159">
        <v>0</v>
      </c>
      <c r="K55" s="159">
        <v>0</v>
      </c>
      <c r="L55" t="e">
        <f>#REF!</f>
        <v>#REF!</v>
      </c>
      <c r="M55" t="e">
        <f>#REF!</f>
        <v>#REF!</v>
      </c>
      <c r="N55" t="e">
        <f>#REF!</f>
        <v>#REF!</v>
      </c>
      <c r="O55" t="e">
        <f>#REF!</f>
        <v>#REF!</v>
      </c>
      <c r="P55" t="e">
        <f>#REF!</f>
        <v>#REF!</v>
      </c>
      <c r="Q55" t="e">
        <f>#REF!</f>
        <v>#REF!</v>
      </c>
      <c r="R55" t="e">
        <f>#REF!</f>
        <v>#REF!</v>
      </c>
      <c r="S55" t="e">
        <f>#REF!</f>
        <v>#REF!</v>
      </c>
      <c r="T55" t="e">
        <f>#REF!</f>
        <v>#REF!</v>
      </c>
      <c r="U55" s="159">
        <v>20</v>
      </c>
      <c r="V55" t="e">
        <f>#REF!</f>
        <v>#REF!</v>
      </c>
      <c r="W55" t="e">
        <f>#REF!</f>
        <v>#REF!</v>
      </c>
      <c r="X55" t="e">
        <f>#REF!</f>
        <v>#REF!</v>
      </c>
      <c r="Y55" s="159">
        <v>85</v>
      </c>
      <c r="Z55" t="e">
        <f>#REF!</f>
        <v>#REF!</v>
      </c>
      <c r="AA55" t="e">
        <f>#REF!</f>
        <v>#REF!</v>
      </c>
      <c r="AB55" s="159">
        <v>33</v>
      </c>
      <c r="AC55">
        <f ca="1">Cashflows!AK60</f>
        <v>0</v>
      </c>
      <c r="AD55">
        <f ca="1">Cashflows!AL60</f>
        <v>30.211676098595795</v>
      </c>
      <c r="AE55" s="175" t="e">
        <f>#REF!</f>
        <v>#REF!</v>
      </c>
      <c r="AF55">
        <f>Cashflows!L60</f>
        <v>1.2404694438824111</v>
      </c>
      <c r="AG55" s="159">
        <v>0.06</v>
      </c>
      <c r="AH55" s="159">
        <v>1.07312E-2</v>
      </c>
      <c r="AI55" s="159">
        <v>8.9869548119125798E-4</v>
      </c>
      <c r="AJ55" t="e">
        <f>#REF!</f>
        <v>#REF!</v>
      </c>
      <c r="AK55" t="e">
        <f>#REF!</f>
        <v>#REF!</v>
      </c>
      <c r="AL55" t="e">
        <f>#REF!</f>
        <v>#REF!</v>
      </c>
      <c r="AM55" t="e">
        <f>#REF!</f>
        <v>#REF!</v>
      </c>
      <c r="AN55" t="e">
        <f>#REF!</f>
        <v>#REF!</v>
      </c>
      <c r="AO55" t="e">
        <f>#REF!</f>
        <v>#REF!</v>
      </c>
      <c r="AP55" s="176" t="e">
        <f>#REF!</f>
        <v>#REF!</v>
      </c>
      <c r="AQ55" s="160" t="e">
        <f>#REF!</f>
        <v>#REF!</v>
      </c>
      <c r="AR55" s="177" t="e">
        <f>#REF!</f>
        <v>#REF!</v>
      </c>
      <c r="AS55">
        <f ca="1">Cashflows!AM60</f>
        <v>1.7683497800371957</v>
      </c>
      <c r="AT55" t="e">
        <f>#REF!</f>
        <v>#REF!</v>
      </c>
      <c r="AU55" t="e">
        <f>#REF!</f>
        <v>#REF!</v>
      </c>
      <c r="AV55" s="159">
        <v>0</v>
      </c>
      <c r="AW55" t="e">
        <f>#REF!</f>
        <v>#REF!</v>
      </c>
      <c r="AX55" t="e">
        <f>#REF!</f>
        <v>#REF!</v>
      </c>
      <c r="AY55" s="160" t="e">
        <f>#REF!</f>
        <v>#REF!</v>
      </c>
      <c r="AZ55" t="e">
        <f>Cashflows!#REF!</f>
        <v>#REF!</v>
      </c>
      <c r="BA55" t="e">
        <f>#REF!</f>
        <v>#REF!</v>
      </c>
      <c r="BB55" t="e">
        <f>#REF!</f>
        <v>#REF!</v>
      </c>
      <c r="BC55" t="e">
        <f>#REF!</f>
        <v>#REF!</v>
      </c>
      <c r="BD55" t="e">
        <f>#REF!</f>
        <v>#REF!</v>
      </c>
      <c r="BE55" s="159">
        <v>5.2774247178459799E-3</v>
      </c>
      <c r="BF55" s="159">
        <v>0</v>
      </c>
      <c r="BG55" t="e">
        <f>#REF!</f>
        <v>#REF!</v>
      </c>
      <c r="BH55" t="e">
        <f>#REF!</f>
        <v>#REF!</v>
      </c>
      <c r="BI55" t="e">
        <f>#REF!</f>
        <v>#REF!</v>
      </c>
      <c r="BJ55" t="e">
        <f>#REF!</f>
        <v>#REF!</v>
      </c>
      <c r="BK55" s="159">
        <v>0</v>
      </c>
      <c r="BL55">
        <f>Cashflows!R60</f>
        <v>0</v>
      </c>
      <c r="BM55" t="e">
        <f>#REF!</f>
        <v>#REF!</v>
      </c>
      <c r="BN55" t="e">
        <f>#REF!</f>
        <v>#REF!</v>
      </c>
      <c r="BO55" s="159">
        <v>0</v>
      </c>
      <c r="BP55" s="175" t="e">
        <f>#REF!</f>
        <v>#REF!</v>
      </c>
      <c r="BQ55" t="e">
        <f>Cashflows!#REF!</f>
        <v>#REF!</v>
      </c>
      <c r="BR55" t="e">
        <f>Cashflows!#REF!</f>
        <v>#REF!</v>
      </c>
    </row>
    <row r="56" spans="1:70">
      <c r="A56">
        <v>54</v>
      </c>
      <c r="B56" t="e">
        <f>#REF!</f>
        <v>#REF!</v>
      </c>
      <c r="C56" t="e">
        <f>#REF!</f>
        <v>#REF!</v>
      </c>
      <c r="D56" t="e">
        <f>#REF!</f>
        <v>#REF!</v>
      </c>
      <c r="E56" t="e">
        <f>#REF!</f>
        <v>#REF!</v>
      </c>
      <c r="F56" t="e">
        <f>#REF!</f>
        <v>#REF!</v>
      </c>
      <c r="G56" t="e">
        <f>#REF!</f>
        <v>#REF!</v>
      </c>
      <c r="H56" s="159">
        <v>0</v>
      </c>
      <c r="I56" s="159">
        <v>0</v>
      </c>
      <c r="J56" s="159">
        <v>0</v>
      </c>
      <c r="K56" s="159">
        <v>0</v>
      </c>
      <c r="L56" t="e">
        <f>#REF!</f>
        <v>#REF!</v>
      </c>
      <c r="M56" t="e">
        <f>#REF!</f>
        <v>#REF!</v>
      </c>
      <c r="N56" t="e">
        <f>#REF!</f>
        <v>#REF!</v>
      </c>
      <c r="O56" t="e">
        <f>#REF!</f>
        <v>#REF!</v>
      </c>
      <c r="P56" t="e">
        <f>#REF!</f>
        <v>#REF!</v>
      </c>
      <c r="Q56" t="e">
        <f>#REF!</f>
        <v>#REF!</v>
      </c>
      <c r="R56" t="e">
        <f>#REF!</f>
        <v>#REF!</v>
      </c>
      <c r="S56" t="e">
        <f>#REF!</f>
        <v>#REF!</v>
      </c>
      <c r="T56" t="e">
        <f>#REF!</f>
        <v>#REF!</v>
      </c>
      <c r="U56" s="159">
        <v>21</v>
      </c>
      <c r="V56" t="e">
        <f>#REF!</f>
        <v>#REF!</v>
      </c>
      <c r="W56" t="e">
        <f>#REF!</f>
        <v>#REF!</v>
      </c>
      <c r="X56" t="e">
        <f>#REF!</f>
        <v>#REF!</v>
      </c>
      <c r="Y56" s="159">
        <v>86</v>
      </c>
      <c r="Z56" t="e">
        <f>#REF!</f>
        <v>#REF!</v>
      </c>
      <c r="AA56" t="e">
        <f>#REF!</f>
        <v>#REF!</v>
      </c>
      <c r="AB56" s="159">
        <v>34</v>
      </c>
      <c r="AC56">
        <f ca="1">Cashflows!AK61</f>
        <v>0</v>
      </c>
      <c r="AD56">
        <f ca="1">Cashflows!AL61</f>
        <v>30.149429216546313</v>
      </c>
      <c r="AE56" s="175" t="e">
        <f>#REF!</f>
        <v>#REF!</v>
      </c>
      <c r="AF56">
        <f>Cashflows!L61</f>
        <v>1.2455232699466214</v>
      </c>
      <c r="AG56" s="159">
        <v>0.06</v>
      </c>
      <c r="AH56" s="159">
        <v>1.07312E-2</v>
      </c>
      <c r="AI56" s="159">
        <v>8.9869548119125798E-4</v>
      </c>
      <c r="AJ56" t="e">
        <f>#REF!</f>
        <v>#REF!</v>
      </c>
      <c r="AK56" t="e">
        <f>#REF!</f>
        <v>#REF!</v>
      </c>
      <c r="AL56" t="e">
        <f>#REF!</f>
        <v>#REF!</v>
      </c>
      <c r="AM56" t="e">
        <f>#REF!</f>
        <v>#REF!</v>
      </c>
      <c r="AN56" t="e">
        <f>#REF!</f>
        <v>#REF!</v>
      </c>
      <c r="AO56" t="e">
        <f>#REF!</f>
        <v>#REF!</v>
      </c>
      <c r="AP56" s="176" t="e">
        <f>#REF!</f>
        <v>#REF!</v>
      </c>
      <c r="AQ56" s="160" t="e">
        <f>#REF!</f>
        <v>#REF!</v>
      </c>
      <c r="AR56" s="177" t="e">
        <f>#REF!</f>
        <v>#REF!</v>
      </c>
      <c r="AS56">
        <f ca="1">Cashflows!AM61</f>
        <v>1.7647063456305454</v>
      </c>
      <c r="AT56" t="e">
        <f>#REF!</f>
        <v>#REF!</v>
      </c>
      <c r="AU56" t="e">
        <f>#REF!</f>
        <v>#REF!</v>
      </c>
      <c r="AV56" s="159">
        <v>0</v>
      </c>
      <c r="AW56" t="e">
        <f>#REF!</f>
        <v>#REF!</v>
      </c>
      <c r="AX56" t="e">
        <f>#REF!</f>
        <v>#REF!</v>
      </c>
      <c r="AY56" s="160" t="e">
        <f>#REF!</f>
        <v>#REF!</v>
      </c>
      <c r="AZ56" t="e">
        <f>Cashflows!#REF!</f>
        <v>#REF!</v>
      </c>
      <c r="BA56" t="e">
        <f>#REF!</f>
        <v>#REF!</v>
      </c>
      <c r="BB56" t="e">
        <f>#REF!</f>
        <v>#REF!</v>
      </c>
      <c r="BC56" t="e">
        <f>#REF!</f>
        <v>#REF!</v>
      </c>
      <c r="BD56" t="e">
        <f>#REF!</f>
        <v>#REF!</v>
      </c>
      <c r="BE56" s="159">
        <v>5.2774247178459799E-3</v>
      </c>
      <c r="BF56" s="159">
        <v>0</v>
      </c>
      <c r="BG56" t="e">
        <f>#REF!</f>
        <v>#REF!</v>
      </c>
      <c r="BH56" t="e">
        <f>#REF!</f>
        <v>#REF!</v>
      </c>
      <c r="BI56" t="e">
        <f>#REF!</f>
        <v>#REF!</v>
      </c>
      <c r="BJ56" t="e">
        <f>#REF!</f>
        <v>#REF!</v>
      </c>
      <c r="BK56" s="159">
        <v>0</v>
      </c>
      <c r="BL56">
        <f>Cashflows!R61</f>
        <v>0</v>
      </c>
      <c r="BM56" t="e">
        <f>#REF!</f>
        <v>#REF!</v>
      </c>
      <c r="BN56" t="e">
        <f>#REF!</f>
        <v>#REF!</v>
      </c>
      <c r="BO56" s="159">
        <v>0</v>
      </c>
      <c r="BP56" s="175" t="e">
        <f>#REF!</f>
        <v>#REF!</v>
      </c>
      <c r="BQ56" t="e">
        <f>Cashflows!#REF!</f>
        <v>#REF!</v>
      </c>
      <c r="BR56" t="e">
        <f>Cashflows!#REF!</f>
        <v>#REF!</v>
      </c>
    </row>
    <row r="57" spans="1:70">
      <c r="A57">
        <v>55</v>
      </c>
      <c r="B57" t="e">
        <f>#REF!</f>
        <v>#REF!</v>
      </c>
      <c r="C57" t="e">
        <f>#REF!</f>
        <v>#REF!</v>
      </c>
      <c r="D57" t="e">
        <f>#REF!</f>
        <v>#REF!</v>
      </c>
      <c r="E57" t="e">
        <f>#REF!</f>
        <v>#REF!</v>
      </c>
      <c r="F57" t="e">
        <f>#REF!</f>
        <v>#REF!</v>
      </c>
      <c r="G57" t="e">
        <f>#REF!</f>
        <v>#REF!</v>
      </c>
      <c r="H57" s="159">
        <v>0</v>
      </c>
      <c r="I57" s="159">
        <v>0</v>
      </c>
      <c r="J57" s="159">
        <v>0</v>
      </c>
      <c r="K57" s="159">
        <v>0</v>
      </c>
      <c r="L57" t="e">
        <f>#REF!</f>
        <v>#REF!</v>
      </c>
      <c r="M57" t="e">
        <f>#REF!</f>
        <v>#REF!</v>
      </c>
      <c r="N57" t="e">
        <f>#REF!</f>
        <v>#REF!</v>
      </c>
      <c r="O57" t="e">
        <f>#REF!</f>
        <v>#REF!</v>
      </c>
      <c r="P57" t="e">
        <f>#REF!</f>
        <v>#REF!</v>
      </c>
      <c r="Q57" t="e">
        <f>#REF!</f>
        <v>#REF!</v>
      </c>
      <c r="R57" t="e">
        <f>#REF!</f>
        <v>#REF!</v>
      </c>
      <c r="S57" t="e">
        <f>#REF!</f>
        <v>#REF!</v>
      </c>
      <c r="T57" t="e">
        <f>#REF!</f>
        <v>#REF!</v>
      </c>
      <c r="U57" s="159">
        <v>22</v>
      </c>
      <c r="V57" t="e">
        <f>#REF!</f>
        <v>#REF!</v>
      </c>
      <c r="W57" t="e">
        <f>#REF!</f>
        <v>#REF!</v>
      </c>
      <c r="X57" t="e">
        <f>#REF!</f>
        <v>#REF!</v>
      </c>
      <c r="Y57" s="159">
        <v>87</v>
      </c>
      <c r="Z57" t="e">
        <f>#REF!</f>
        <v>#REF!</v>
      </c>
      <c r="AA57" t="e">
        <f>#REF!</f>
        <v>#REF!</v>
      </c>
      <c r="AB57" s="159">
        <v>35</v>
      </c>
      <c r="AC57">
        <f ca="1">Cashflows!AK62</f>
        <v>0</v>
      </c>
      <c r="AD57">
        <f ca="1">Cashflows!AL62</f>
        <v>30.087310585386067</v>
      </c>
      <c r="AE57" s="175" t="e">
        <f>#REF!</f>
        <v>#REF!</v>
      </c>
      <c r="AF57">
        <f>Cashflows!L62</f>
        <v>1.2505976859237984</v>
      </c>
      <c r="AG57" s="159">
        <v>0.06</v>
      </c>
      <c r="AH57" s="159">
        <v>1.07312E-2</v>
      </c>
      <c r="AI57" s="159">
        <v>8.9869548119125798E-4</v>
      </c>
      <c r="AJ57" t="e">
        <f>#REF!</f>
        <v>#REF!</v>
      </c>
      <c r="AK57" t="e">
        <f>#REF!</f>
        <v>#REF!</v>
      </c>
      <c r="AL57" t="e">
        <f>#REF!</f>
        <v>#REF!</v>
      </c>
      <c r="AM57" t="e">
        <f>#REF!</f>
        <v>#REF!</v>
      </c>
      <c r="AN57" t="e">
        <f>#REF!</f>
        <v>#REF!</v>
      </c>
      <c r="AO57" t="e">
        <f>#REF!</f>
        <v>#REF!</v>
      </c>
      <c r="AP57" s="176" t="e">
        <f>#REF!</f>
        <v>#REF!</v>
      </c>
      <c r="AQ57" s="160" t="e">
        <f>#REF!</f>
        <v>#REF!</v>
      </c>
      <c r="AR57" s="177" t="e">
        <f>#REF!</f>
        <v>#REF!</v>
      </c>
      <c r="AS57">
        <f ca="1">Cashflows!AM62</f>
        <v>1.7610704180047512</v>
      </c>
      <c r="AT57" t="e">
        <f>#REF!</f>
        <v>#REF!</v>
      </c>
      <c r="AU57" t="e">
        <f>#REF!</f>
        <v>#REF!</v>
      </c>
      <c r="AV57" s="159">
        <v>0</v>
      </c>
      <c r="AW57" t="e">
        <f>#REF!</f>
        <v>#REF!</v>
      </c>
      <c r="AX57" t="e">
        <f>#REF!</f>
        <v>#REF!</v>
      </c>
      <c r="AY57" s="160" t="e">
        <f>#REF!</f>
        <v>#REF!</v>
      </c>
      <c r="AZ57" t="e">
        <f>Cashflows!#REF!</f>
        <v>#REF!</v>
      </c>
      <c r="BA57" t="e">
        <f>#REF!</f>
        <v>#REF!</v>
      </c>
      <c r="BB57" t="e">
        <f>#REF!</f>
        <v>#REF!</v>
      </c>
      <c r="BC57" t="e">
        <f>#REF!</f>
        <v>#REF!</v>
      </c>
      <c r="BD57" t="e">
        <f>#REF!</f>
        <v>#REF!</v>
      </c>
      <c r="BE57" s="159">
        <v>5.2774247178459799E-3</v>
      </c>
      <c r="BF57" s="159">
        <v>0</v>
      </c>
      <c r="BG57" t="e">
        <f>#REF!</f>
        <v>#REF!</v>
      </c>
      <c r="BH57" t="e">
        <f>#REF!</f>
        <v>#REF!</v>
      </c>
      <c r="BI57" t="e">
        <f>#REF!</f>
        <v>#REF!</v>
      </c>
      <c r="BJ57" t="e">
        <f>#REF!</f>
        <v>#REF!</v>
      </c>
      <c r="BK57" s="159">
        <v>0</v>
      </c>
      <c r="BL57">
        <f>Cashflows!R62</f>
        <v>0</v>
      </c>
      <c r="BM57" t="e">
        <f>#REF!</f>
        <v>#REF!</v>
      </c>
      <c r="BN57" t="e">
        <f>#REF!</f>
        <v>#REF!</v>
      </c>
      <c r="BO57" s="159">
        <v>0</v>
      </c>
      <c r="BP57" s="175" t="e">
        <f>#REF!</f>
        <v>#REF!</v>
      </c>
      <c r="BQ57" t="e">
        <f>Cashflows!#REF!</f>
        <v>#REF!</v>
      </c>
      <c r="BR57" t="e">
        <f>Cashflows!#REF!</f>
        <v>#REF!</v>
      </c>
    </row>
    <row r="58" spans="1:70">
      <c r="A58">
        <v>56</v>
      </c>
      <c r="B58" t="e">
        <f>#REF!</f>
        <v>#REF!</v>
      </c>
      <c r="C58" t="e">
        <f>#REF!</f>
        <v>#REF!</v>
      </c>
      <c r="D58" t="e">
        <f>#REF!</f>
        <v>#REF!</v>
      </c>
      <c r="E58" t="e">
        <f>#REF!</f>
        <v>#REF!</v>
      </c>
      <c r="F58" t="e">
        <f>#REF!</f>
        <v>#REF!</v>
      </c>
      <c r="G58" t="e">
        <f>#REF!</f>
        <v>#REF!</v>
      </c>
      <c r="H58" s="159">
        <v>0</v>
      </c>
      <c r="I58" s="159">
        <v>0</v>
      </c>
      <c r="J58" s="159">
        <v>0</v>
      </c>
      <c r="K58" s="159">
        <v>0</v>
      </c>
      <c r="L58" t="e">
        <f>#REF!</f>
        <v>#REF!</v>
      </c>
      <c r="M58" t="e">
        <f>#REF!</f>
        <v>#REF!</v>
      </c>
      <c r="N58" t="e">
        <f>#REF!</f>
        <v>#REF!</v>
      </c>
      <c r="O58" t="e">
        <f>#REF!</f>
        <v>#REF!</v>
      </c>
      <c r="P58" t="e">
        <f>#REF!</f>
        <v>#REF!</v>
      </c>
      <c r="Q58" t="e">
        <f>#REF!</f>
        <v>#REF!</v>
      </c>
      <c r="R58" t="e">
        <f>#REF!</f>
        <v>#REF!</v>
      </c>
      <c r="S58" t="e">
        <f>#REF!</f>
        <v>#REF!</v>
      </c>
      <c r="T58" t="e">
        <f>#REF!</f>
        <v>#REF!</v>
      </c>
      <c r="U58" s="159">
        <v>23</v>
      </c>
      <c r="V58" t="e">
        <f>#REF!</f>
        <v>#REF!</v>
      </c>
      <c r="W58" t="e">
        <f>#REF!</f>
        <v>#REF!</v>
      </c>
      <c r="X58" t="e">
        <f>#REF!</f>
        <v>#REF!</v>
      </c>
      <c r="Y58" s="159">
        <v>88</v>
      </c>
      <c r="Z58" t="e">
        <f>#REF!</f>
        <v>#REF!</v>
      </c>
      <c r="AA58" t="e">
        <f>#REF!</f>
        <v>#REF!</v>
      </c>
      <c r="AB58" s="159">
        <v>36</v>
      </c>
      <c r="AC58">
        <f ca="1">Cashflows!AK63</f>
        <v>0</v>
      </c>
      <c r="AD58">
        <f ca="1">Cashflows!AL63</f>
        <v>30.025319940872251</v>
      </c>
      <c r="AE58" s="175" t="e">
        <f>#REF!</f>
        <v>#REF!</v>
      </c>
      <c r="AF58">
        <f>Cashflows!L63</f>
        <v>1.2556927756997962</v>
      </c>
      <c r="AG58" s="159">
        <v>0.06</v>
      </c>
      <c r="AH58" s="159">
        <v>1.07312E-2</v>
      </c>
      <c r="AI58" s="159">
        <v>8.9869548119125798E-4</v>
      </c>
      <c r="AJ58" t="e">
        <f>#REF!</f>
        <v>#REF!</v>
      </c>
      <c r="AK58" t="e">
        <f>#REF!</f>
        <v>#REF!</v>
      </c>
      <c r="AL58" t="e">
        <f>#REF!</f>
        <v>#REF!</v>
      </c>
      <c r="AM58" t="e">
        <f>#REF!</f>
        <v>#REF!</v>
      </c>
      <c r="AN58" t="e">
        <f>#REF!</f>
        <v>#REF!</v>
      </c>
      <c r="AO58" t="e">
        <f>#REF!</f>
        <v>#REF!</v>
      </c>
      <c r="AP58" s="176" t="e">
        <f>#REF!</f>
        <v>#REF!</v>
      </c>
      <c r="AQ58" s="160" t="e">
        <f>#REF!</f>
        <v>#REF!</v>
      </c>
      <c r="AR58" s="177" t="e">
        <f>#REF!</f>
        <v>#REF!</v>
      </c>
      <c r="AS58">
        <f ca="1">Cashflows!AM63</f>
        <v>1.7574419816931537</v>
      </c>
      <c r="AT58" t="e">
        <f>#REF!</f>
        <v>#REF!</v>
      </c>
      <c r="AU58" t="e">
        <f>#REF!</f>
        <v>#REF!</v>
      </c>
      <c r="AV58" s="159">
        <v>0</v>
      </c>
      <c r="AW58" t="e">
        <f>#REF!</f>
        <v>#REF!</v>
      </c>
      <c r="AX58" t="e">
        <f>#REF!</f>
        <v>#REF!</v>
      </c>
      <c r="AY58" s="160" t="e">
        <f>#REF!</f>
        <v>#REF!</v>
      </c>
      <c r="AZ58" t="e">
        <f>Cashflows!#REF!</f>
        <v>#REF!</v>
      </c>
      <c r="BA58" t="e">
        <f>#REF!</f>
        <v>#REF!</v>
      </c>
      <c r="BB58" t="e">
        <f>#REF!</f>
        <v>#REF!</v>
      </c>
      <c r="BC58" t="e">
        <f>#REF!</f>
        <v>#REF!</v>
      </c>
      <c r="BD58" t="e">
        <f>#REF!</f>
        <v>#REF!</v>
      </c>
      <c r="BE58" s="159">
        <v>5.2774247178459799E-3</v>
      </c>
      <c r="BF58" s="159">
        <v>0</v>
      </c>
      <c r="BG58" t="e">
        <f>#REF!</f>
        <v>#REF!</v>
      </c>
      <c r="BH58" t="e">
        <f>#REF!</f>
        <v>#REF!</v>
      </c>
      <c r="BI58" t="e">
        <f>#REF!</f>
        <v>#REF!</v>
      </c>
      <c r="BJ58" t="e">
        <f>#REF!</f>
        <v>#REF!</v>
      </c>
      <c r="BK58" s="159">
        <v>0</v>
      </c>
      <c r="BL58">
        <f>Cashflows!R63</f>
        <v>0</v>
      </c>
      <c r="BM58" t="e">
        <f>#REF!</f>
        <v>#REF!</v>
      </c>
      <c r="BN58" t="e">
        <f>#REF!</f>
        <v>#REF!</v>
      </c>
      <c r="BO58" s="159">
        <v>0</v>
      </c>
      <c r="BP58" s="175" t="e">
        <f>#REF!</f>
        <v>#REF!</v>
      </c>
      <c r="BQ58" t="e">
        <f>Cashflows!#REF!</f>
        <v>#REF!</v>
      </c>
      <c r="BR58" t="e">
        <f>Cashflows!#REF!</f>
        <v>#REF!</v>
      </c>
    </row>
    <row r="59" spans="1:70">
      <c r="A59">
        <v>57</v>
      </c>
      <c r="B59" t="e">
        <f>#REF!</f>
        <v>#REF!</v>
      </c>
      <c r="C59" t="e">
        <f>#REF!</f>
        <v>#REF!</v>
      </c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s="159">
        <v>0</v>
      </c>
      <c r="I59" s="159">
        <v>0</v>
      </c>
      <c r="J59" s="159">
        <v>0</v>
      </c>
      <c r="K59" s="159">
        <v>0</v>
      </c>
      <c r="L59" t="e">
        <f>#REF!</f>
        <v>#REF!</v>
      </c>
      <c r="M59" t="e">
        <f>#REF!</f>
        <v>#REF!</v>
      </c>
      <c r="N59" t="e">
        <f>#REF!</f>
        <v>#REF!</v>
      </c>
      <c r="O59" t="e">
        <f>#REF!</f>
        <v>#REF!</v>
      </c>
      <c r="P59" t="e">
        <f>#REF!</f>
        <v>#REF!</v>
      </c>
      <c r="Q59" t="e">
        <f>#REF!</f>
        <v>#REF!</v>
      </c>
      <c r="R59" t="e">
        <f>#REF!</f>
        <v>#REF!</v>
      </c>
      <c r="S59" t="e">
        <f>#REF!</f>
        <v>#REF!</v>
      </c>
      <c r="T59" t="e">
        <f>#REF!</f>
        <v>#REF!</v>
      </c>
      <c r="U59" s="159">
        <v>24</v>
      </c>
      <c r="V59" t="e">
        <f>#REF!</f>
        <v>#REF!</v>
      </c>
      <c r="W59" t="e">
        <f>#REF!</f>
        <v>#REF!</v>
      </c>
      <c r="X59" t="e">
        <f>#REF!</f>
        <v>#REF!</v>
      </c>
      <c r="Y59" s="159">
        <v>89</v>
      </c>
      <c r="Z59" t="e">
        <f>#REF!</f>
        <v>#REF!</v>
      </c>
      <c r="AA59" t="e">
        <f>#REF!</f>
        <v>#REF!</v>
      </c>
      <c r="AB59" s="159">
        <v>37</v>
      </c>
      <c r="AC59">
        <f ca="1">Cashflows!AK64</f>
        <v>0</v>
      </c>
      <c r="AD59">
        <f ca="1">Cashflows!AL64</f>
        <v>29.9634570193065</v>
      </c>
      <c r="AE59" s="175" t="e">
        <f>#REF!</f>
        <v>#REF!</v>
      </c>
      <c r="AF59">
        <f>Cashflows!L64</f>
        <v>1.2608086235022302</v>
      </c>
      <c r="AG59" s="159">
        <v>0.06</v>
      </c>
      <c r="AH59" s="159">
        <v>1.07312E-2</v>
      </c>
      <c r="AI59" s="159">
        <v>8.9869548119125798E-4</v>
      </c>
      <c r="AJ59" t="e">
        <f>#REF!</f>
        <v>#REF!</v>
      </c>
      <c r="AK59" t="e">
        <f>#REF!</f>
        <v>#REF!</v>
      </c>
      <c r="AL59" t="e">
        <f>#REF!</f>
        <v>#REF!</v>
      </c>
      <c r="AM59" t="e">
        <f>#REF!</f>
        <v>#REF!</v>
      </c>
      <c r="AN59" t="e">
        <f>#REF!</f>
        <v>#REF!</v>
      </c>
      <c r="AO59" t="e">
        <f>#REF!</f>
        <v>#REF!</v>
      </c>
      <c r="AP59" s="176" t="e">
        <f>#REF!</f>
        <v>#REF!</v>
      </c>
      <c r="AQ59" s="160" t="e">
        <f>#REF!</f>
        <v>#REF!</v>
      </c>
      <c r="AR59" s="177" t="e">
        <f>#REF!</f>
        <v>#REF!</v>
      </c>
      <c r="AS59">
        <f ca="1">Cashflows!AM64</f>
        <v>1.7538210212609606</v>
      </c>
      <c r="AT59" t="e">
        <f>#REF!</f>
        <v>#REF!</v>
      </c>
      <c r="AU59" t="e">
        <f>#REF!</f>
        <v>#REF!</v>
      </c>
      <c r="AV59" s="159">
        <v>0</v>
      </c>
      <c r="AW59" t="e">
        <f>#REF!</f>
        <v>#REF!</v>
      </c>
      <c r="AX59" t="e">
        <f>#REF!</f>
        <v>#REF!</v>
      </c>
      <c r="AY59" s="160" t="e">
        <f>#REF!</f>
        <v>#REF!</v>
      </c>
      <c r="AZ59" t="e">
        <f>Cashflows!#REF!</f>
        <v>#REF!</v>
      </c>
      <c r="BA59" t="e">
        <f>#REF!</f>
        <v>#REF!</v>
      </c>
      <c r="BB59" t="e">
        <f>#REF!</f>
        <v>#REF!</v>
      </c>
      <c r="BC59" t="e">
        <f>#REF!</f>
        <v>#REF!</v>
      </c>
      <c r="BD59" t="e">
        <f>#REF!</f>
        <v>#REF!</v>
      </c>
      <c r="BE59" s="159">
        <v>5.2774247178459799E-3</v>
      </c>
      <c r="BF59" s="159">
        <v>0</v>
      </c>
      <c r="BG59" t="e">
        <f>#REF!</f>
        <v>#REF!</v>
      </c>
      <c r="BH59" t="e">
        <f>#REF!</f>
        <v>#REF!</v>
      </c>
      <c r="BI59" t="e">
        <f>#REF!</f>
        <v>#REF!</v>
      </c>
      <c r="BJ59" t="e">
        <f>#REF!</f>
        <v>#REF!</v>
      </c>
      <c r="BK59" s="159">
        <v>0</v>
      </c>
      <c r="BL59">
        <f>Cashflows!R64</f>
        <v>0</v>
      </c>
      <c r="BM59" t="e">
        <f>#REF!</f>
        <v>#REF!</v>
      </c>
      <c r="BN59" t="e">
        <f>#REF!</f>
        <v>#REF!</v>
      </c>
      <c r="BO59" s="159">
        <v>0</v>
      </c>
      <c r="BP59" s="175" t="e">
        <f>#REF!</f>
        <v>#REF!</v>
      </c>
      <c r="BQ59" t="e">
        <f>Cashflows!#REF!</f>
        <v>#REF!</v>
      </c>
      <c r="BR59" t="e">
        <f>Cashflows!#REF!</f>
        <v>#REF!</v>
      </c>
    </row>
    <row r="60" spans="1:70">
      <c r="A60">
        <v>58</v>
      </c>
      <c r="B60" t="e">
        <f>#REF!</f>
        <v>#REF!</v>
      </c>
      <c r="C60" t="e">
        <f>#REF!</f>
        <v>#REF!</v>
      </c>
      <c r="D60" t="e">
        <f>#REF!</f>
        <v>#REF!</v>
      </c>
      <c r="E60" t="e">
        <f>#REF!</f>
        <v>#REF!</v>
      </c>
      <c r="F60" t="e">
        <f>#REF!</f>
        <v>#REF!</v>
      </c>
      <c r="G60" t="e">
        <f>#REF!</f>
        <v>#REF!</v>
      </c>
      <c r="H60" s="159">
        <v>0</v>
      </c>
      <c r="I60" s="159">
        <v>0</v>
      </c>
      <c r="J60" s="159">
        <v>0</v>
      </c>
      <c r="K60" s="159">
        <v>0</v>
      </c>
      <c r="L60" t="e">
        <f>#REF!</f>
        <v>#REF!</v>
      </c>
      <c r="M60" t="e">
        <f>#REF!</f>
        <v>#REF!</v>
      </c>
      <c r="N60" t="e">
        <f>#REF!</f>
        <v>#REF!</v>
      </c>
      <c r="O60" t="e">
        <f>#REF!</f>
        <v>#REF!</v>
      </c>
      <c r="P60" t="e">
        <f>#REF!</f>
        <v>#REF!</v>
      </c>
      <c r="Q60" t="e">
        <f>#REF!</f>
        <v>#REF!</v>
      </c>
      <c r="R60" t="e">
        <f>#REF!</f>
        <v>#REF!</v>
      </c>
      <c r="S60" t="e">
        <f>#REF!</f>
        <v>#REF!</v>
      </c>
      <c r="T60" t="e">
        <f>#REF!</f>
        <v>#REF!</v>
      </c>
      <c r="U60" s="159">
        <v>25</v>
      </c>
      <c r="V60" t="e">
        <f>#REF!</f>
        <v>#REF!</v>
      </c>
      <c r="W60" t="e">
        <f>#REF!</f>
        <v>#REF!</v>
      </c>
      <c r="X60" t="e">
        <f>#REF!</f>
        <v>#REF!</v>
      </c>
      <c r="Y60" s="159">
        <v>90</v>
      </c>
      <c r="Z60" t="e">
        <f>#REF!</f>
        <v>#REF!</v>
      </c>
      <c r="AA60" t="e">
        <f>#REF!</f>
        <v>#REF!</v>
      </c>
      <c r="AB60" s="159">
        <v>38</v>
      </c>
      <c r="AC60">
        <f ca="1">Cashflows!AK65</f>
        <v>0</v>
      </c>
      <c r="AD60">
        <f ca="1">Cashflows!AL65</f>
        <v>29.901721557533758</v>
      </c>
      <c r="AE60" s="175" t="e">
        <f>#REF!</f>
        <v>#REF!</v>
      </c>
      <c r="AF60">
        <f>Cashflows!L65</f>
        <v>1.2659453139018697</v>
      </c>
      <c r="AG60" s="159">
        <v>0.06</v>
      </c>
      <c r="AH60" s="159">
        <v>1.07312E-2</v>
      </c>
      <c r="AI60" s="159">
        <v>8.9869548119125798E-4</v>
      </c>
      <c r="AJ60" t="e">
        <f>#REF!</f>
        <v>#REF!</v>
      </c>
      <c r="AK60" t="e">
        <f>#REF!</f>
        <v>#REF!</v>
      </c>
      <c r="AL60" t="e">
        <f>#REF!</f>
        <v>#REF!</v>
      </c>
      <c r="AM60" t="e">
        <f>#REF!</f>
        <v>#REF!</v>
      </c>
      <c r="AN60" t="e">
        <f>#REF!</f>
        <v>#REF!</v>
      </c>
      <c r="AO60" t="e">
        <f>#REF!</f>
        <v>#REF!</v>
      </c>
      <c r="AP60" s="176" t="e">
        <f>#REF!</f>
        <v>#REF!</v>
      </c>
      <c r="AQ60" s="160" t="e">
        <f>#REF!</f>
        <v>#REF!</v>
      </c>
      <c r="AR60" s="177" t="e">
        <f>#REF!</f>
        <v>#REF!</v>
      </c>
      <c r="AS60">
        <f ca="1">Cashflows!AM65</f>
        <v>1.7502075213051804</v>
      </c>
      <c r="AT60" t="e">
        <f>#REF!</f>
        <v>#REF!</v>
      </c>
      <c r="AU60" t="e">
        <f>#REF!</f>
        <v>#REF!</v>
      </c>
      <c r="AV60" s="159">
        <v>0</v>
      </c>
      <c r="AW60" t="e">
        <f>#REF!</f>
        <v>#REF!</v>
      </c>
      <c r="AX60" t="e">
        <f>#REF!</f>
        <v>#REF!</v>
      </c>
      <c r="AY60" s="160" t="e">
        <f>#REF!</f>
        <v>#REF!</v>
      </c>
      <c r="AZ60" t="e">
        <f>Cashflows!#REF!</f>
        <v>#REF!</v>
      </c>
      <c r="BA60" t="e">
        <f>#REF!</f>
        <v>#REF!</v>
      </c>
      <c r="BB60" t="e">
        <f>#REF!</f>
        <v>#REF!</v>
      </c>
      <c r="BC60" t="e">
        <f>#REF!</f>
        <v>#REF!</v>
      </c>
      <c r="BD60" t="e">
        <f>#REF!</f>
        <v>#REF!</v>
      </c>
      <c r="BE60" s="159">
        <v>5.2774247178459799E-3</v>
      </c>
      <c r="BF60" s="159">
        <v>0</v>
      </c>
      <c r="BG60" t="e">
        <f>#REF!</f>
        <v>#REF!</v>
      </c>
      <c r="BH60" t="e">
        <f>#REF!</f>
        <v>#REF!</v>
      </c>
      <c r="BI60" t="e">
        <f>#REF!</f>
        <v>#REF!</v>
      </c>
      <c r="BJ60" t="e">
        <f>#REF!</f>
        <v>#REF!</v>
      </c>
      <c r="BK60" s="159">
        <v>0</v>
      </c>
      <c r="BL60">
        <f>Cashflows!R65</f>
        <v>0</v>
      </c>
      <c r="BM60" t="e">
        <f>#REF!</f>
        <v>#REF!</v>
      </c>
      <c r="BN60" t="e">
        <f>#REF!</f>
        <v>#REF!</v>
      </c>
      <c r="BO60" s="159">
        <v>0</v>
      </c>
      <c r="BP60" s="175" t="e">
        <f>#REF!</f>
        <v>#REF!</v>
      </c>
      <c r="BQ60" t="e">
        <f>Cashflows!#REF!</f>
        <v>#REF!</v>
      </c>
      <c r="BR60" t="e">
        <f>Cashflows!#REF!</f>
        <v>#REF!</v>
      </c>
    </row>
    <row r="61" spans="1:70">
      <c r="A61">
        <v>59</v>
      </c>
      <c r="B61" t="e">
        <f>#REF!</f>
        <v>#REF!</v>
      </c>
      <c r="C61" t="e">
        <f>#REF!</f>
        <v>#REF!</v>
      </c>
      <c r="D61" t="e">
        <f>#REF!</f>
        <v>#REF!</v>
      </c>
      <c r="E61" t="e">
        <f>#REF!</f>
        <v>#REF!</v>
      </c>
      <c r="F61" t="e">
        <f>#REF!</f>
        <v>#REF!</v>
      </c>
      <c r="G61" t="e">
        <f>#REF!</f>
        <v>#REF!</v>
      </c>
      <c r="H61" s="159">
        <v>0</v>
      </c>
      <c r="I61" s="159">
        <v>0</v>
      </c>
      <c r="J61" s="159">
        <v>0</v>
      </c>
      <c r="K61" s="159">
        <v>0</v>
      </c>
      <c r="L61" t="e">
        <f>#REF!</f>
        <v>#REF!</v>
      </c>
      <c r="M61" t="e">
        <f>#REF!</f>
        <v>#REF!</v>
      </c>
      <c r="N61" t="e">
        <f>#REF!</f>
        <v>#REF!</v>
      </c>
      <c r="O61" t="e">
        <f>#REF!</f>
        <v>#REF!</v>
      </c>
      <c r="P61" t="e">
        <f>#REF!</f>
        <v>#REF!</v>
      </c>
      <c r="Q61" t="e">
        <f>#REF!</f>
        <v>#REF!</v>
      </c>
      <c r="R61" t="e">
        <f>#REF!</f>
        <v>#REF!</v>
      </c>
      <c r="S61" t="e">
        <f>#REF!</f>
        <v>#REF!</v>
      </c>
      <c r="T61" t="e">
        <f>#REF!</f>
        <v>#REF!</v>
      </c>
      <c r="U61" s="159">
        <v>26</v>
      </c>
      <c r="V61" t="e">
        <f>#REF!</f>
        <v>#REF!</v>
      </c>
      <c r="W61" t="e">
        <f>#REF!</f>
        <v>#REF!</v>
      </c>
      <c r="X61" t="e">
        <f>#REF!</f>
        <v>#REF!</v>
      </c>
      <c r="Y61" s="159">
        <v>91</v>
      </c>
      <c r="Z61" t="e">
        <f>#REF!</f>
        <v>#REF!</v>
      </c>
      <c r="AA61" t="e">
        <f>#REF!</f>
        <v>#REF!</v>
      </c>
      <c r="AB61" s="159">
        <v>39</v>
      </c>
      <c r="AC61">
        <f ca="1">Cashflows!AK66</f>
        <v>0</v>
      </c>
      <c r="AD61">
        <f ca="1">Cashflows!AL66</f>
        <v>29.840113292941165</v>
      </c>
      <c r="AE61" s="175" t="e">
        <f>#REF!</f>
        <v>#REF!</v>
      </c>
      <c r="AF61">
        <f>Cashflows!L66</f>
        <v>1.2711029318140354</v>
      </c>
      <c r="AG61" s="159">
        <v>0.06</v>
      </c>
      <c r="AH61" s="159">
        <v>1.07312E-2</v>
      </c>
      <c r="AI61" s="159">
        <v>8.9869548119125798E-4</v>
      </c>
      <c r="AJ61" t="e">
        <f>#REF!</f>
        <v>#REF!</v>
      </c>
      <c r="AK61" t="e">
        <f>#REF!</f>
        <v>#REF!</v>
      </c>
      <c r="AL61" t="e">
        <f>#REF!</f>
        <v>#REF!</v>
      </c>
      <c r="AM61" t="e">
        <f>#REF!</f>
        <v>#REF!</v>
      </c>
      <c r="AN61" t="e">
        <f>#REF!</f>
        <v>#REF!</v>
      </c>
      <c r="AO61" t="e">
        <f>#REF!</f>
        <v>#REF!</v>
      </c>
      <c r="AP61" s="176" t="e">
        <f>#REF!</f>
        <v>#REF!</v>
      </c>
      <c r="AQ61" s="160" t="e">
        <f>#REF!</f>
        <v>#REF!</v>
      </c>
      <c r="AR61" s="177" t="e">
        <f>#REF!</f>
        <v>#REF!</v>
      </c>
      <c r="AS61">
        <f ca="1">Cashflows!AM66</f>
        <v>1.7466014664545573</v>
      </c>
      <c r="AT61" t="e">
        <f>#REF!</f>
        <v>#REF!</v>
      </c>
      <c r="AU61" t="e">
        <f>#REF!</f>
        <v>#REF!</v>
      </c>
      <c r="AV61" s="159">
        <v>0</v>
      </c>
      <c r="AW61" t="e">
        <f>#REF!</f>
        <v>#REF!</v>
      </c>
      <c r="AX61" t="e">
        <f>#REF!</f>
        <v>#REF!</v>
      </c>
      <c r="AY61" s="160" t="e">
        <f>#REF!</f>
        <v>#REF!</v>
      </c>
      <c r="AZ61" t="e">
        <f>Cashflows!#REF!</f>
        <v>#REF!</v>
      </c>
      <c r="BA61" t="e">
        <f>#REF!</f>
        <v>#REF!</v>
      </c>
      <c r="BB61" t="e">
        <f>#REF!</f>
        <v>#REF!</v>
      </c>
      <c r="BC61" t="e">
        <f>#REF!</f>
        <v>#REF!</v>
      </c>
      <c r="BD61" t="e">
        <f>#REF!</f>
        <v>#REF!</v>
      </c>
      <c r="BE61" s="159">
        <v>5.2774247178459799E-3</v>
      </c>
      <c r="BF61" s="159">
        <v>0</v>
      </c>
      <c r="BG61" t="e">
        <f>#REF!</f>
        <v>#REF!</v>
      </c>
      <c r="BH61" t="e">
        <f>#REF!</f>
        <v>#REF!</v>
      </c>
      <c r="BI61" t="e">
        <f>#REF!</f>
        <v>#REF!</v>
      </c>
      <c r="BJ61" t="e">
        <f>#REF!</f>
        <v>#REF!</v>
      </c>
      <c r="BK61" s="159">
        <v>0</v>
      </c>
      <c r="BL61">
        <f>Cashflows!R66</f>
        <v>0</v>
      </c>
      <c r="BM61" t="e">
        <f>#REF!</f>
        <v>#REF!</v>
      </c>
      <c r="BN61" t="e">
        <f>#REF!</f>
        <v>#REF!</v>
      </c>
      <c r="BO61" s="159">
        <v>0</v>
      </c>
      <c r="BP61" s="175" t="e">
        <f>#REF!</f>
        <v>#REF!</v>
      </c>
      <c r="BQ61" t="e">
        <f>Cashflows!#REF!</f>
        <v>#REF!</v>
      </c>
      <c r="BR61" t="e">
        <f>Cashflows!#REF!</f>
        <v>#REF!</v>
      </c>
    </row>
    <row r="62" spans="1:70">
      <c r="A62">
        <v>60</v>
      </c>
      <c r="B62" t="e">
        <f>#REF!</f>
        <v>#REF!</v>
      </c>
      <c r="C62" t="e">
        <f>#REF!</f>
        <v>#REF!</v>
      </c>
      <c r="D62" t="e">
        <f>#REF!</f>
        <v>#REF!</v>
      </c>
      <c r="E62" t="e">
        <f>#REF!</f>
        <v>#REF!</v>
      </c>
      <c r="F62" t="e">
        <f>#REF!</f>
        <v>#REF!</v>
      </c>
      <c r="G62" t="e">
        <f>#REF!</f>
        <v>#REF!</v>
      </c>
      <c r="H62" s="159">
        <v>0</v>
      </c>
      <c r="I62" s="159">
        <v>0</v>
      </c>
      <c r="J62" s="159">
        <v>0</v>
      </c>
      <c r="K62" s="159">
        <v>0</v>
      </c>
      <c r="L62" t="e">
        <f>#REF!</f>
        <v>#REF!</v>
      </c>
      <c r="M62" t="e">
        <f>#REF!</f>
        <v>#REF!</v>
      </c>
      <c r="N62" t="e">
        <f>#REF!</f>
        <v>#REF!</v>
      </c>
      <c r="O62" t="e">
        <f>#REF!</f>
        <v>#REF!</v>
      </c>
      <c r="P62" t="e">
        <f>#REF!</f>
        <v>#REF!</v>
      </c>
      <c r="Q62" t="e">
        <f>#REF!</f>
        <v>#REF!</v>
      </c>
      <c r="R62" t="e">
        <f>#REF!</f>
        <v>#REF!</v>
      </c>
      <c r="S62" t="e">
        <f>#REF!</f>
        <v>#REF!</v>
      </c>
      <c r="T62" t="e">
        <f>#REF!</f>
        <v>#REF!</v>
      </c>
      <c r="U62" s="159">
        <v>27</v>
      </c>
      <c r="V62" t="e">
        <f>#REF!</f>
        <v>#REF!</v>
      </c>
      <c r="W62" t="e">
        <f>#REF!</f>
        <v>#REF!</v>
      </c>
      <c r="X62" t="e">
        <f>#REF!</f>
        <v>#REF!</v>
      </c>
      <c r="Y62" s="159">
        <v>92</v>
      </c>
      <c r="Z62" t="e">
        <f>#REF!</f>
        <v>#REF!</v>
      </c>
      <c r="AA62" t="e">
        <f>#REF!</f>
        <v>#REF!</v>
      </c>
      <c r="AB62" s="159">
        <v>40</v>
      </c>
      <c r="AC62">
        <f ca="1">Cashflows!AK67</f>
        <v>0</v>
      </c>
      <c r="AD62">
        <f ca="1">Cashflows!AL67</f>
        <v>29.778631963456935</v>
      </c>
      <c r="AE62" s="175" t="e">
        <f>#REF!</f>
        <v>#REF!</v>
      </c>
      <c r="AF62">
        <f>Cashflows!L67</f>
        <v>1.2762815625000041</v>
      </c>
      <c r="AG62" s="159">
        <v>0.06</v>
      </c>
      <c r="AH62" s="159">
        <v>1.07312E-2</v>
      </c>
      <c r="AI62" s="159">
        <v>8.9869548119125798E-4</v>
      </c>
      <c r="AJ62" t="e">
        <f>#REF!</f>
        <v>#REF!</v>
      </c>
      <c r="AK62" t="e">
        <f>#REF!</f>
        <v>#REF!</v>
      </c>
      <c r="AL62" t="e">
        <f>#REF!</f>
        <v>#REF!</v>
      </c>
      <c r="AM62" t="e">
        <f>#REF!</f>
        <v>#REF!</v>
      </c>
      <c r="AN62" t="e">
        <f>#REF!</f>
        <v>#REF!</v>
      </c>
      <c r="AO62" t="e">
        <f>#REF!</f>
        <v>#REF!</v>
      </c>
      <c r="AP62" s="176" t="e">
        <f>#REF!</f>
        <v>#REF!</v>
      </c>
      <c r="AQ62" s="160" t="e">
        <f>#REF!</f>
        <v>#REF!</v>
      </c>
      <c r="AR62" s="177" t="e">
        <f>#REF!</f>
        <v>#REF!</v>
      </c>
      <c r="AS62">
        <f ca="1">Cashflows!AM67</f>
        <v>1.7430028413695065</v>
      </c>
      <c r="AT62" t="e">
        <f>#REF!</f>
        <v>#REF!</v>
      </c>
      <c r="AU62" t="e">
        <f>#REF!</f>
        <v>#REF!</v>
      </c>
      <c r="AV62" s="159">
        <v>0</v>
      </c>
      <c r="AW62" t="e">
        <f>#REF!</f>
        <v>#REF!</v>
      </c>
      <c r="AX62" t="e">
        <f>#REF!</f>
        <v>#REF!</v>
      </c>
      <c r="AY62" s="160" t="e">
        <f>#REF!</f>
        <v>#REF!</v>
      </c>
      <c r="AZ62" t="e">
        <f>Cashflows!#REF!</f>
        <v>#REF!</v>
      </c>
      <c r="BA62" t="e">
        <f>#REF!</f>
        <v>#REF!</v>
      </c>
      <c r="BB62" t="e">
        <f>#REF!</f>
        <v>#REF!</v>
      </c>
      <c r="BC62" t="e">
        <f>#REF!</f>
        <v>#REF!</v>
      </c>
      <c r="BD62" t="e">
        <f>#REF!</f>
        <v>#REF!</v>
      </c>
      <c r="BE62" s="159">
        <v>5.2774247178459799E-3</v>
      </c>
      <c r="BF62" s="159">
        <v>0</v>
      </c>
      <c r="BG62" t="e">
        <f>#REF!</f>
        <v>#REF!</v>
      </c>
      <c r="BH62" t="e">
        <f>#REF!</f>
        <v>#REF!</v>
      </c>
      <c r="BI62" t="e">
        <f>#REF!</f>
        <v>#REF!</v>
      </c>
      <c r="BJ62" t="e">
        <f>#REF!</f>
        <v>#REF!</v>
      </c>
      <c r="BK62" s="159">
        <v>0</v>
      </c>
      <c r="BL62">
        <f>Cashflows!R67</f>
        <v>0</v>
      </c>
      <c r="BM62" t="e">
        <f>#REF!</f>
        <v>#REF!</v>
      </c>
      <c r="BN62" t="e">
        <f>#REF!</f>
        <v>#REF!</v>
      </c>
      <c r="BO62" s="159">
        <v>0</v>
      </c>
      <c r="BP62" s="175" t="e">
        <f>#REF!</f>
        <v>#REF!</v>
      </c>
      <c r="BQ62" t="e">
        <f>Cashflows!#REF!</f>
        <v>#REF!</v>
      </c>
      <c r="BR62" t="e">
        <f>Cashflows!#REF!</f>
        <v>#REF!</v>
      </c>
    </row>
    <row r="63" spans="1:70">
      <c r="A63">
        <v>61</v>
      </c>
      <c r="B63" t="e">
        <f>#REF!</f>
        <v>#REF!</v>
      </c>
      <c r="C63" t="e">
        <f>#REF!</f>
        <v>#REF!</v>
      </c>
      <c r="D63" t="e">
        <f>#REF!</f>
        <v>#REF!</v>
      </c>
      <c r="E63" t="e">
        <f>#REF!</f>
        <v>#REF!</v>
      </c>
      <c r="F63" t="e">
        <f>#REF!</f>
        <v>#REF!</v>
      </c>
      <c r="G63" t="e">
        <f>#REF!</f>
        <v>#REF!</v>
      </c>
      <c r="H63" s="159">
        <v>0</v>
      </c>
      <c r="I63" s="159">
        <v>0</v>
      </c>
      <c r="J63" s="159">
        <v>0</v>
      </c>
      <c r="K63" s="159">
        <v>0</v>
      </c>
      <c r="L63" t="e">
        <f>#REF!</f>
        <v>#REF!</v>
      </c>
      <c r="M63" t="e">
        <f>#REF!</f>
        <v>#REF!</v>
      </c>
      <c r="N63" t="e">
        <f>#REF!</f>
        <v>#REF!</v>
      </c>
      <c r="O63" t="e">
        <f>#REF!</f>
        <v>#REF!</v>
      </c>
      <c r="P63" t="e">
        <f>#REF!</f>
        <v>#REF!</v>
      </c>
      <c r="Q63" t="e">
        <f>#REF!</f>
        <v>#REF!</v>
      </c>
      <c r="R63" t="e">
        <f>#REF!</f>
        <v>#REF!</v>
      </c>
      <c r="S63" t="e">
        <f>#REF!</f>
        <v>#REF!</v>
      </c>
      <c r="T63" t="e">
        <f>#REF!</f>
        <v>#REF!</v>
      </c>
      <c r="U63" s="159">
        <v>28</v>
      </c>
      <c r="V63" t="e">
        <f>#REF!</f>
        <v>#REF!</v>
      </c>
      <c r="W63" t="e">
        <f>#REF!</f>
        <v>#REF!</v>
      </c>
      <c r="X63" t="e">
        <f>#REF!</f>
        <v>#REF!</v>
      </c>
      <c r="Y63" s="159">
        <v>93</v>
      </c>
      <c r="Z63" t="e">
        <f>#REF!</f>
        <v>#REF!</v>
      </c>
      <c r="AA63" t="e">
        <f>#REF!</f>
        <v>#REF!</v>
      </c>
      <c r="AB63" s="159">
        <v>41</v>
      </c>
      <c r="AC63">
        <f ca="1">Cashflows!AK68</f>
        <v>0</v>
      </c>
      <c r="AD63">
        <f ca="1">Cashflows!AL68</f>
        <v>29.717277307549235</v>
      </c>
      <c r="AE63" s="175" t="e">
        <f>#REF!</f>
        <v>#REF!</v>
      </c>
      <c r="AF63">
        <f>Cashflows!L68</f>
        <v>1.2814812915684173</v>
      </c>
      <c r="AG63" s="159">
        <v>0.06</v>
      </c>
      <c r="AH63" s="159">
        <v>1.07312E-2</v>
      </c>
      <c r="AI63" s="159">
        <v>8.9869548119125798E-4</v>
      </c>
      <c r="AJ63" t="e">
        <f>#REF!</f>
        <v>#REF!</v>
      </c>
      <c r="AK63" t="e">
        <f>#REF!</f>
        <v>#REF!</v>
      </c>
      <c r="AL63" t="e">
        <f>#REF!</f>
        <v>#REF!</v>
      </c>
      <c r="AM63" t="e">
        <f>#REF!</f>
        <v>#REF!</v>
      </c>
      <c r="AN63" t="e">
        <f>#REF!</f>
        <v>#REF!</v>
      </c>
      <c r="AO63" t="e">
        <f>#REF!</f>
        <v>#REF!</v>
      </c>
      <c r="AP63" s="176" t="e">
        <f>#REF!</f>
        <v>#REF!</v>
      </c>
      <c r="AQ63" s="160" t="e">
        <f>#REF!</f>
        <v>#REF!</v>
      </c>
      <c r="AR63" s="177" t="e">
        <f>#REF!</f>
        <v>#REF!</v>
      </c>
      <c r="AS63">
        <f ca="1">Cashflows!AM68</f>
        <v>1.7394116307420473</v>
      </c>
      <c r="AT63" t="e">
        <f>#REF!</f>
        <v>#REF!</v>
      </c>
      <c r="AU63" t="e">
        <f>#REF!</f>
        <v>#REF!</v>
      </c>
      <c r="AV63" s="159">
        <v>0</v>
      </c>
      <c r="AW63" t="e">
        <f>#REF!</f>
        <v>#REF!</v>
      </c>
      <c r="AX63" t="e">
        <f>#REF!</f>
        <v>#REF!</v>
      </c>
      <c r="AY63" s="160" t="e">
        <f>#REF!</f>
        <v>#REF!</v>
      </c>
      <c r="AZ63" t="e">
        <f>Cashflows!#REF!</f>
        <v>#REF!</v>
      </c>
      <c r="BA63" t="e">
        <f>#REF!</f>
        <v>#REF!</v>
      </c>
      <c r="BB63" t="e">
        <f>#REF!</f>
        <v>#REF!</v>
      </c>
      <c r="BC63" t="e">
        <f>#REF!</f>
        <v>#REF!</v>
      </c>
      <c r="BD63" t="e">
        <f>#REF!</f>
        <v>#REF!</v>
      </c>
      <c r="BE63" s="159">
        <v>5.2774247178459799E-3</v>
      </c>
      <c r="BF63" s="159">
        <v>0</v>
      </c>
      <c r="BG63" t="e">
        <f>#REF!</f>
        <v>#REF!</v>
      </c>
      <c r="BH63" t="e">
        <f>#REF!</f>
        <v>#REF!</v>
      </c>
      <c r="BI63" t="e">
        <f>#REF!</f>
        <v>#REF!</v>
      </c>
      <c r="BJ63" t="e">
        <f>#REF!</f>
        <v>#REF!</v>
      </c>
      <c r="BK63" s="159">
        <v>0</v>
      </c>
      <c r="BL63">
        <f>Cashflows!R68</f>
        <v>0</v>
      </c>
      <c r="BM63" t="e">
        <f>#REF!</f>
        <v>#REF!</v>
      </c>
      <c r="BN63" t="e">
        <f>#REF!</f>
        <v>#REF!</v>
      </c>
      <c r="BO63" s="159">
        <v>0</v>
      </c>
      <c r="BP63" s="175" t="e">
        <f>#REF!</f>
        <v>#REF!</v>
      </c>
      <c r="BQ63" t="e">
        <f>Cashflows!#REF!</f>
        <v>#REF!</v>
      </c>
      <c r="BR63" t="e">
        <f>Cashflows!#REF!</f>
        <v>#REF!</v>
      </c>
    </row>
    <row r="64" spans="1:70">
      <c r="A64">
        <v>62</v>
      </c>
      <c r="B64" t="e">
        <f>#REF!</f>
        <v>#REF!</v>
      </c>
      <c r="C64" t="e">
        <f>#REF!</f>
        <v>#REF!</v>
      </c>
      <c r="D64" t="e">
        <f>#REF!</f>
        <v>#REF!</v>
      </c>
      <c r="E64" t="e">
        <f>#REF!</f>
        <v>#REF!</v>
      </c>
      <c r="F64" t="e">
        <f>#REF!</f>
        <v>#REF!</v>
      </c>
      <c r="G64" t="e">
        <f>#REF!</f>
        <v>#REF!</v>
      </c>
      <c r="H64" s="159">
        <v>0</v>
      </c>
      <c r="I64" s="159">
        <v>0</v>
      </c>
      <c r="J64" s="159">
        <v>0</v>
      </c>
      <c r="K64" s="159">
        <v>0</v>
      </c>
      <c r="L64" t="e">
        <f>#REF!</f>
        <v>#REF!</v>
      </c>
      <c r="M64" t="e">
        <f>#REF!</f>
        <v>#REF!</v>
      </c>
      <c r="N64" t="e">
        <f>#REF!</f>
        <v>#REF!</v>
      </c>
      <c r="O64" t="e">
        <f>#REF!</f>
        <v>#REF!</v>
      </c>
      <c r="P64" t="e">
        <f>#REF!</f>
        <v>#REF!</v>
      </c>
      <c r="Q64" t="e">
        <f>#REF!</f>
        <v>#REF!</v>
      </c>
      <c r="R64" t="e">
        <f>#REF!</f>
        <v>#REF!</v>
      </c>
      <c r="S64" t="e">
        <f>#REF!</f>
        <v>#REF!</v>
      </c>
      <c r="T64" t="e">
        <f>#REF!</f>
        <v>#REF!</v>
      </c>
      <c r="U64" s="159">
        <v>29</v>
      </c>
      <c r="V64" t="e">
        <f>#REF!</f>
        <v>#REF!</v>
      </c>
      <c r="W64" t="e">
        <f>#REF!</f>
        <v>#REF!</v>
      </c>
      <c r="X64" t="e">
        <f>#REF!</f>
        <v>#REF!</v>
      </c>
      <c r="Y64" s="159">
        <v>94</v>
      </c>
      <c r="Z64" t="e">
        <f>#REF!</f>
        <v>#REF!</v>
      </c>
      <c r="AA64" t="e">
        <f>#REF!</f>
        <v>#REF!</v>
      </c>
      <c r="AB64" s="159">
        <v>42</v>
      </c>
      <c r="AC64">
        <f ca="1">Cashflows!AK69</f>
        <v>0</v>
      </c>
      <c r="AD64">
        <f ca="1">Cashflows!AL69</f>
        <v>29.656049064225101</v>
      </c>
      <c r="AE64" s="175" t="e">
        <f>#REF!</f>
        <v>#REF!</v>
      </c>
      <c r="AF64">
        <f>Cashflows!L69</f>
        <v>1.2867022049766965</v>
      </c>
      <c r="AG64" s="159">
        <v>0.06</v>
      </c>
      <c r="AH64" s="159">
        <v>1.07312E-2</v>
      </c>
      <c r="AI64" s="159">
        <v>8.9869548119125798E-4</v>
      </c>
      <c r="AJ64" t="e">
        <f>#REF!</f>
        <v>#REF!</v>
      </c>
      <c r="AK64" t="e">
        <f>#REF!</f>
        <v>#REF!</v>
      </c>
      <c r="AL64" t="e">
        <f>#REF!</f>
        <v>#REF!</v>
      </c>
      <c r="AM64" t="e">
        <f>#REF!</f>
        <v>#REF!</v>
      </c>
      <c r="AN64" t="e">
        <f>#REF!</f>
        <v>#REF!</v>
      </c>
      <c r="AO64" t="e">
        <f>#REF!</f>
        <v>#REF!</v>
      </c>
      <c r="AP64" s="176" t="e">
        <f>#REF!</f>
        <v>#REF!</v>
      </c>
      <c r="AQ64" s="160" t="e">
        <f>#REF!</f>
        <v>#REF!</v>
      </c>
      <c r="AR64" s="177" t="e">
        <f>#REF!</f>
        <v>#REF!</v>
      </c>
      <c r="AS64">
        <f ca="1">Cashflows!AM69</f>
        <v>1.7358278192957395</v>
      </c>
      <c r="AT64" t="e">
        <f>#REF!</f>
        <v>#REF!</v>
      </c>
      <c r="AU64" t="e">
        <f>#REF!</f>
        <v>#REF!</v>
      </c>
      <c r="AV64" s="159">
        <v>0</v>
      </c>
      <c r="AW64" t="e">
        <f>#REF!</f>
        <v>#REF!</v>
      </c>
      <c r="AX64" t="e">
        <f>#REF!</f>
        <v>#REF!</v>
      </c>
      <c r="AY64" s="160" t="e">
        <f>#REF!</f>
        <v>#REF!</v>
      </c>
      <c r="AZ64" t="e">
        <f>Cashflows!#REF!</f>
        <v>#REF!</v>
      </c>
      <c r="BA64" t="e">
        <f>#REF!</f>
        <v>#REF!</v>
      </c>
      <c r="BB64" t="e">
        <f>#REF!</f>
        <v>#REF!</v>
      </c>
      <c r="BC64" t="e">
        <f>#REF!</f>
        <v>#REF!</v>
      </c>
      <c r="BD64" t="e">
        <f>#REF!</f>
        <v>#REF!</v>
      </c>
      <c r="BE64" s="159">
        <v>5.2774247178459799E-3</v>
      </c>
      <c r="BF64" s="159">
        <v>0</v>
      </c>
      <c r="BG64" t="e">
        <f>#REF!</f>
        <v>#REF!</v>
      </c>
      <c r="BH64" t="e">
        <f>#REF!</f>
        <v>#REF!</v>
      </c>
      <c r="BI64" t="e">
        <f>#REF!</f>
        <v>#REF!</v>
      </c>
      <c r="BJ64" t="e">
        <f>#REF!</f>
        <v>#REF!</v>
      </c>
      <c r="BK64" s="159">
        <v>0</v>
      </c>
      <c r="BL64">
        <f>Cashflows!R69</f>
        <v>0</v>
      </c>
      <c r="BM64" t="e">
        <f>#REF!</f>
        <v>#REF!</v>
      </c>
      <c r="BN64" t="e">
        <f>#REF!</f>
        <v>#REF!</v>
      </c>
      <c r="BO64" s="159">
        <v>0</v>
      </c>
      <c r="BP64" s="175" t="e">
        <f>#REF!</f>
        <v>#REF!</v>
      </c>
      <c r="BQ64" t="e">
        <f>Cashflows!#REF!</f>
        <v>#REF!</v>
      </c>
      <c r="BR64" t="e">
        <f>Cashflows!#REF!</f>
        <v>#REF!</v>
      </c>
    </row>
    <row r="65" spans="1:70">
      <c r="A65">
        <v>63</v>
      </c>
      <c r="B65" t="e">
        <f>#REF!</f>
        <v>#REF!</v>
      </c>
      <c r="C65" t="e">
        <f>#REF!</f>
        <v>#REF!</v>
      </c>
      <c r="D65" t="e">
        <f>#REF!</f>
        <v>#REF!</v>
      </c>
      <c r="E65" t="e">
        <f>#REF!</f>
        <v>#REF!</v>
      </c>
      <c r="F65" t="e">
        <f>#REF!</f>
        <v>#REF!</v>
      </c>
      <c r="G65" t="e">
        <f>#REF!</f>
        <v>#REF!</v>
      </c>
      <c r="H65" s="159">
        <v>0</v>
      </c>
      <c r="I65" s="159">
        <v>0</v>
      </c>
      <c r="J65" s="159">
        <v>0</v>
      </c>
      <c r="K65" s="159">
        <v>0</v>
      </c>
      <c r="L65" t="e">
        <f>#REF!</f>
        <v>#REF!</v>
      </c>
      <c r="M65" t="e">
        <f>#REF!</f>
        <v>#REF!</v>
      </c>
      <c r="N65" t="e">
        <f>#REF!</f>
        <v>#REF!</v>
      </c>
      <c r="O65" t="e">
        <f>#REF!</f>
        <v>#REF!</v>
      </c>
      <c r="P65" t="e">
        <f>#REF!</f>
        <v>#REF!</v>
      </c>
      <c r="Q65" t="e">
        <f>#REF!</f>
        <v>#REF!</v>
      </c>
      <c r="R65" t="e">
        <f>#REF!</f>
        <v>#REF!</v>
      </c>
      <c r="S65" t="e">
        <f>#REF!</f>
        <v>#REF!</v>
      </c>
      <c r="T65" t="e">
        <f>#REF!</f>
        <v>#REF!</v>
      </c>
      <c r="U65" s="159">
        <v>30</v>
      </c>
      <c r="V65" t="e">
        <f>#REF!</f>
        <v>#REF!</v>
      </c>
      <c r="W65" t="e">
        <f>#REF!</f>
        <v>#REF!</v>
      </c>
      <c r="X65" t="e">
        <f>#REF!</f>
        <v>#REF!</v>
      </c>
      <c r="Y65" s="159">
        <v>95</v>
      </c>
      <c r="Z65" t="e">
        <f>#REF!</f>
        <v>#REF!</v>
      </c>
      <c r="AA65" t="e">
        <f>#REF!</f>
        <v>#REF!</v>
      </c>
      <c r="AB65" s="159">
        <v>43</v>
      </c>
      <c r="AC65">
        <f ca="1">Cashflows!AK70</f>
        <v>0</v>
      </c>
      <c r="AD65">
        <f ca="1">Cashflows!AL70</f>
        <v>29.594946973029298</v>
      </c>
      <c r="AE65" s="175" t="e">
        <f>#REF!</f>
        <v>#REF!</v>
      </c>
      <c r="AF65">
        <f>Cashflows!L70</f>
        <v>1.2919443890324649</v>
      </c>
      <c r="AG65" s="159">
        <v>0.06</v>
      </c>
      <c r="AH65" s="159">
        <v>1.07312E-2</v>
      </c>
      <c r="AI65" s="159">
        <v>8.9869548119125798E-4</v>
      </c>
      <c r="AJ65" t="e">
        <f>#REF!</f>
        <v>#REF!</v>
      </c>
      <c r="AK65" t="e">
        <f>#REF!</f>
        <v>#REF!</v>
      </c>
      <c r="AL65" t="e">
        <f>#REF!</f>
        <v>#REF!</v>
      </c>
      <c r="AM65" t="e">
        <f>#REF!</f>
        <v>#REF!</v>
      </c>
      <c r="AN65" t="e">
        <f>#REF!</f>
        <v>#REF!</v>
      </c>
      <c r="AO65" t="e">
        <f>#REF!</f>
        <v>#REF!</v>
      </c>
      <c r="AP65" s="176" t="e">
        <f>#REF!</f>
        <v>#REF!</v>
      </c>
      <c r="AQ65" s="160" t="e">
        <f>#REF!</f>
        <v>#REF!</v>
      </c>
      <c r="AR65" s="177" t="e">
        <f>#REF!</f>
        <v>#REF!</v>
      </c>
      <c r="AS65">
        <f ca="1">Cashflows!AM70</f>
        <v>1.7322513917856175</v>
      </c>
      <c r="AT65" t="e">
        <f>#REF!</f>
        <v>#REF!</v>
      </c>
      <c r="AU65" t="e">
        <f>#REF!</f>
        <v>#REF!</v>
      </c>
      <c r="AV65" s="159">
        <v>0</v>
      </c>
      <c r="AW65" t="e">
        <f>#REF!</f>
        <v>#REF!</v>
      </c>
      <c r="AX65" t="e">
        <f>#REF!</f>
        <v>#REF!</v>
      </c>
      <c r="AY65" s="160" t="e">
        <f>#REF!</f>
        <v>#REF!</v>
      </c>
      <c r="AZ65" t="e">
        <f>Cashflows!#REF!</f>
        <v>#REF!</v>
      </c>
      <c r="BA65" t="e">
        <f>#REF!</f>
        <v>#REF!</v>
      </c>
      <c r="BB65" t="e">
        <f>#REF!</f>
        <v>#REF!</v>
      </c>
      <c r="BC65" t="e">
        <f>#REF!</f>
        <v>#REF!</v>
      </c>
      <c r="BD65" t="e">
        <f>#REF!</f>
        <v>#REF!</v>
      </c>
      <c r="BE65" s="159">
        <v>5.2774247178459799E-3</v>
      </c>
      <c r="BF65" s="159">
        <v>0</v>
      </c>
      <c r="BG65" t="e">
        <f>#REF!</f>
        <v>#REF!</v>
      </c>
      <c r="BH65" t="e">
        <f>#REF!</f>
        <v>#REF!</v>
      </c>
      <c r="BI65" t="e">
        <f>#REF!</f>
        <v>#REF!</v>
      </c>
      <c r="BJ65" t="e">
        <f>#REF!</f>
        <v>#REF!</v>
      </c>
      <c r="BK65" s="159">
        <v>0</v>
      </c>
      <c r="BL65">
        <f>Cashflows!R70</f>
        <v>0</v>
      </c>
      <c r="BM65" t="e">
        <f>#REF!</f>
        <v>#REF!</v>
      </c>
      <c r="BN65" t="e">
        <f>#REF!</f>
        <v>#REF!</v>
      </c>
      <c r="BO65" s="159">
        <v>0</v>
      </c>
      <c r="BP65" s="175" t="e">
        <f>#REF!</f>
        <v>#REF!</v>
      </c>
      <c r="BQ65" t="e">
        <f>Cashflows!#REF!</f>
        <v>#REF!</v>
      </c>
      <c r="BR65" t="e">
        <f>Cashflows!#REF!</f>
        <v>#REF!</v>
      </c>
    </row>
    <row r="66" spans="1:70">
      <c r="A66">
        <v>64</v>
      </c>
      <c r="B66" t="e">
        <f>#REF!</f>
        <v>#REF!</v>
      </c>
      <c r="C66" t="e">
        <f>#REF!</f>
        <v>#REF!</v>
      </c>
      <c r="D66" t="e">
        <f>#REF!</f>
        <v>#REF!</v>
      </c>
      <c r="E66" t="e">
        <f>#REF!</f>
        <v>#REF!</v>
      </c>
      <c r="F66" t="e">
        <f>#REF!</f>
        <v>#REF!</v>
      </c>
      <c r="G66" t="e">
        <f>#REF!</f>
        <v>#REF!</v>
      </c>
      <c r="H66" s="159">
        <v>0</v>
      </c>
      <c r="I66" s="159">
        <v>0</v>
      </c>
      <c r="J66" s="159">
        <v>0</v>
      </c>
      <c r="K66" s="159">
        <v>0</v>
      </c>
      <c r="L66" t="e">
        <f>#REF!</f>
        <v>#REF!</v>
      </c>
      <c r="M66" t="e">
        <f>#REF!</f>
        <v>#REF!</v>
      </c>
      <c r="N66" t="e">
        <f>#REF!</f>
        <v>#REF!</v>
      </c>
      <c r="O66" t="e">
        <f>#REF!</f>
        <v>#REF!</v>
      </c>
      <c r="P66" t="e">
        <f>#REF!</f>
        <v>#REF!</v>
      </c>
      <c r="Q66" t="e">
        <f>#REF!</f>
        <v>#REF!</v>
      </c>
      <c r="R66" t="e">
        <f>#REF!</f>
        <v>#REF!</v>
      </c>
      <c r="S66" t="e">
        <f>#REF!</f>
        <v>#REF!</v>
      </c>
      <c r="T66" t="e">
        <f>#REF!</f>
        <v>#REF!</v>
      </c>
      <c r="U66" s="159">
        <v>31</v>
      </c>
      <c r="V66" t="e">
        <f>#REF!</f>
        <v>#REF!</v>
      </c>
      <c r="W66" t="e">
        <f>#REF!</f>
        <v>#REF!</v>
      </c>
      <c r="X66" t="e">
        <f>#REF!</f>
        <v>#REF!</v>
      </c>
      <c r="Y66" s="159">
        <v>96</v>
      </c>
      <c r="Z66" t="e">
        <f>#REF!</f>
        <v>#REF!</v>
      </c>
      <c r="AA66" t="e">
        <f>#REF!</f>
        <v>#REF!</v>
      </c>
      <c r="AB66" s="159">
        <v>44</v>
      </c>
      <c r="AC66">
        <f ca="1">Cashflows!AK71</f>
        <v>0</v>
      </c>
      <c r="AD66">
        <f ca="1">Cashflows!AL71</f>
        <v>29.53397077404323</v>
      </c>
      <c r="AE66" s="175" t="e">
        <f>#REF!</f>
        <v>#REF!</v>
      </c>
      <c r="AF66">
        <f>Cashflows!L71</f>
        <v>1.2972079303949731</v>
      </c>
      <c r="AG66" s="159">
        <v>0.06</v>
      </c>
      <c r="AH66" s="159">
        <v>1.07312E-2</v>
      </c>
      <c r="AI66" s="159">
        <v>8.9869548119125798E-4</v>
      </c>
      <c r="AJ66" t="e">
        <f>#REF!</f>
        <v>#REF!</v>
      </c>
      <c r="AK66" t="e">
        <f>#REF!</f>
        <v>#REF!</v>
      </c>
      <c r="AL66" t="e">
        <f>#REF!</f>
        <v>#REF!</v>
      </c>
      <c r="AM66" t="e">
        <f>#REF!</f>
        <v>#REF!</v>
      </c>
      <c r="AN66" t="e">
        <f>#REF!</f>
        <v>#REF!</v>
      </c>
      <c r="AO66" t="e">
        <f>#REF!</f>
        <v>#REF!</v>
      </c>
      <c r="AP66" s="176" t="e">
        <f>#REF!</f>
        <v>#REF!</v>
      </c>
      <c r="AQ66" s="160" t="e">
        <f>#REF!</f>
        <v>#REF!</v>
      </c>
      <c r="AR66" s="177" t="e">
        <f>#REF!</f>
        <v>#REF!</v>
      </c>
      <c r="AS66">
        <f ca="1">Cashflows!AM71</f>
        <v>1.8718971912317912</v>
      </c>
      <c r="AT66" t="e">
        <f>#REF!</f>
        <v>#REF!</v>
      </c>
      <c r="AU66" t="e">
        <f>#REF!</f>
        <v>#REF!</v>
      </c>
      <c r="AV66" s="159">
        <v>0</v>
      </c>
      <c r="AW66" t="e">
        <f>#REF!</f>
        <v>#REF!</v>
      </c>
      <c r="AX66" t="e">
        <f>#REF!</f>
        <v>#REF!</v>
      </c>
      <c r="AY66" s="160" t="e">
        <f>#REF!</f>
        <v>#REF!</v>
      </c>
      <c r="AZ66" t="e">
        <f>Cashflows!#REF!</f>
        <v>#REF!</v>
      </c>
      <c r="BA66" t="e">
        <f>#REF!</f>
        <v>#REF!</v>
      </c>
      <c r="BB66" t="e">
        <f>#REF!</f>
        <v>#REF!</v>
      </c>
      <c r="BC66" t="e">
        <f>#REF!</f>
        <v>#REF!</v>
      </c>
      <c r="BD66" t="e">
        <f>#REF!</f>
        <v>#REF!</v>
      </c>
      <c r="BE66" s="159">
        <v>5.2774247178459799E-3</v>
      </c>
      <c r="BF66" s="159">
        <v>0</v>
      </c>
      <c r="BG66" t="e">
        <f>#REF!</f>
        <v>#REF!</v>
      </c>
      <c r="BH66" t="e">
        <f>#REF!</f>
        <v>#REF!</v>
      </c>
      <c r="BI66" t="e">
        <f>#REF!</f>
        <v>#REF!</v>
      </c>
      <c r="BJ66" t="e">
        <f>#REF!</f>
        <v>#REF!</v>
      </c>
      <c r="BK66" s="159">
        <v>0</v>
      </c>
      <c r="BL66">
        <f>Cashflows!R71</f>
        <v>0</v>
      </c>
      <c r="BM66" t="e">
        <f>#REF!</f>
        <v>#REF!</v>
      </c>
      <c r="BN66" t="e">
        <f>#REF!</f>
        <v>#REF!</v>
      </c>
      <c r="BO66" s="159">
        <v>0</v>
      </c>
      <c r="BP66" s="175" t="e">
        <f>#REF!</f>
        <v>#REF!</v>
      </c>
      <c r="BQ66" t="e">
        <f>Cashflows!#REF!</f>
        <v>#REF!</v>
      </c>
      <c r="BR66" t="e">
        <f>Cashflows!#REF!</f>
        <v>#REF!</v>
      </c>
    </row>
    <row r="67" spans="1:70">
      <c r="A67">
        <v>65</v>
      </c>
      <c r="B67" t="e">
        <f>#REF!</f>
        <v>#REF!</v>
      </c>
      <c r="C67" t="e">
        <f>#REF!</f>
        <v>#REF!</v>
      </c>
      <c r="D67" t="e">
        <f>#REF!</f>
        <v>#REF!</v>
      </c>
      <c r="E67" t="e">
        <f>#REF!</f>
        <v>#REF!</v>
      </c>
      <c r="F67" t="e">
        <f>#REF!</f>
        <v>#REF!</v>
      </c>
      <c r="G67" t="e">
        <f>#REF!</f>
        <v>#REF!</v>
      </c>
      <c r="H67" s="159">
        <v>0</v>
      </c>
      <c r="I67" s="159">
        <v>0</v>
      </c>
      <c r="J67" s="159">
        <v>0</v>
      </c>
      <c r="K67" s="159">
        <v>0</v>
      </c>
      <c r="L67" t="e">
        <f>#REF!</f>
        <v>#REF!</v>
      </c>
      <c r="M67" t="e">
        <f>#REF!</f>
        <v>#REF!</v>
      </c>
      <c r="N67" t="e">
        <f>#REF!</f>
        <v>#REF!</v>
      </c>
      <c r="O67" t="e">
        <f>#REF!</f>
        <v>#REF!</v>
      </c>
      <c r="P67" t="e">
        <f>#REF!</f>
        <v>#REF!</v>
      </c>
      <c r="Q67" t="e">
        <f>#REF!</f>
        <v>#REF!</v>
      </c>
      <c r="R67" t="e">
        <f>#REF!</f>
        <v>#REF!</v>
      </c>
      <c r="S67" t="e">
        <f>#REF!</f>
        <v>#REF!</v>
      </c>
      <c r="T67" t="e">
        <f>#REF!</f>
        <v>#REF!</v>
      </c>
      <c r="U67" s="159">
        <v>32</v>
      </c>
      <c r="V67" t="e">
        <f>#REF!</f>
        <v>#REF!</v>
      </c>
      <c r="W67" t="e">
        <f>#REF!</f>
        <v>#REF!</v>
      </c>
      <c r="X67" t="e">
        <f>#REF!</f>
        <v>#REF!</v>
      </c>
      <c r="Y67" s="159">
        <v>97</v>
      </c>
      <c r="Z67" t="e">
        <f>#REF!</f>
        <v>#REF!</v>
      </c>
      <c r="AA67" t="e">
        <f>#REF!</f>
        <v>#REF!</v>
      </c>
      <c r="AB67" s="159">
        <v>45</v>
      </c>
      <c r="AC67">
        <f ca="1">Cashflows!AK72</f>
        <v>0</v>
      </c>
      <c r="AD67">
        <f ca="1">Cashflows!AL72</f>
        <v>29.470745569510807</v>
      </c>
      <c r="AE67" s="175" t="e">
        <f>#REF!</f>
        <v>#REF!</v>
      </c>
      <c r="AF67">
        <f>Cashflows!L72</f>
        <v>1.3024929160765324</v>
      </c>
      <c r="AG67" s="159">
        <v>0.06</v>
      </c>
      <c r="AH67" s="159">
        <v>1.07312E-2</v>
      </c>
      <c r="AI67" s="159">
        <v>8.9869548119125798E-4</v>
      </c>
      <c r="AJ67" t="e">
        <f>#REF!</f>
        <v>#REF!</v>
      </c>
      <c r="AK67" t="e">
        <f>#REF!</f>
        <v>#REF!</v>
      </c>
      <c r="AL67" t="e">
        <f>#REF!</f>
        <v>#REF!</v>
      </c>
      <c r="AM67" t="e">
        <f>#REF!</f>
        <v>#REF!</v>
      </c>
      <c r="AN67" t="e">
        <f>#REF!</f>
        <v>#REF!</v>
      </c>
      <c r="AO67" t="e">
        <f>#REF!</f>
        <v>#REF!</v>
      </c>
      <c r="AP67" s="176" t="e">
        <f>#REF!</f>
        <v>#REF!</v>
      </c>
      <c r="AQ67" s="160" t="e">
        <f>#REF!</f>
        <v>#REF!</v>
      </c>
      <c r="AR67" s="177" t="e">
        <f>#REF!</f>
        <v>#REF!</v>
      </c>
      <c r="AS67">
        <f ca="1">Cashflows!AM72</f>
        <v>1.867889904718075</v>
      </c>
      <c r="AT67" t="e">
        <f>#REF!</f>
        <v>#REF!</v>
      </c>
      <c r="AU67" t="e">
        <f>#REF!</f>
        <v>#REF!</v>
      </c>
      <c r="AV67" s="159">
        <v>0</v>
      </c>
      <c r="AW67" t="e">
        <f>#REF!</f>
        <v>#REF!</v>
      </c>
      <c r="AX67" t="e">
        <f>#REF!</f>
        <v>#REF!</v>
      </c>
      <c r="AY67" s="160" t="e">
        <f>#REF!</f>
        <v>#REF!</v>
      </c>
      <c r="AZ67" t="e">
        <f>Cashflows!#REF!</f>
        <v>#REF!</v>
      </c>
      <c r="BA67" t="e">
        <f>#REF!</f>
        <v>#REF!</v>
      </c>
      <c r="BB67" t="e">
        <f>#REF!</f>
        <v>#REF!</v>
      </c>
      <c r="BC67" t="e">
        <f>#REF!</f>
        <v>#REF!</v>
      </c>
      <c r="BD67" t="e">
        <f>#REF!</f>
        <v>#REF!</v>
      </c>
      <c r="BE67" s="159">
        <v>5.2774247178459799E-3</v>
      </c>
      <c r="BF67" s="159">
        <v>0</v>
      </c>
      <c r="BG67" t="e">
        <f>#REF!</f>
        <v>#REF!</v>
      </c>
      <c r="BH67" t="e">
        <f>#REF!</f>
        <v>#REF!</v>
      </c>
      <c r="BI67" t="e">
        <f>#REF!</f>
        <v>#REF!</v>
      </c>
      <c r="BJ67" t="e">
        <f>#REF!</f>
        <v>#REF!</v>
      </c>
      <c r="BK67" s="159">
        <v>0</v>
      </c>
      <c r="BL67">
        <f>Cashflows!R72</f>
        <v>0</v>
      </c>
      <c r="BM67" t="e">
        <f>#REF!</f>
        <v>#REF!</v>
      </c>
      <c r="BN67" t="e">
        <f>#REF!</f>
        <v>#REF!</v>
      </c>
      <c r="BO67" s="159">
        <v>0</v>
      </c>
      <c r="BP67" s="175" t="e">
        <f>#REF!</f>
        <v>#REF!</v>
      </c>
      <c r="BQ67" t="e">
        <f>Cashflows!#REF!</f>
        <v>#REF!</v>
      </c>
      <c r="BR67" t="e">
        <f>Cashflows!#REF!</f>
        <v>#REF!</v>
      </c>
    </row>
    <row r="68" spans="1:70">
      <c r="A68">
        <v>66</v>
      </c>
      <c r="B68" t="e">
        <f>#REF!</f>
        <v>#REF!</v>
      </c>
      <c r="C68" t="e">
        <f>#REF!</f>
        <v>#REF!</v>
      </c>
      <c r="D68" t="e">
        <f>#REF!</f>
        <v>#REF!</v>
      </c>
      <c r="E68" t="e">
        <f>#REF!</f>
        <v>#REF!</v>
      </c>
      <c r="F68" t="e">
        <f>#REF!</f>
        <v>#REF!</v>
      </c>
      <c r="G68" t="e">
        <f>#REF!</f>
        <v>#REF!</v>
      </c>
      <c r="H68" s="159">
        <v>0</v>
      </c>
      <c r="I68" s="159">
        <v>0</v>
      </c>
      <c r="J68" s="159">
        <v>0</v>
      </c>
      <c r="K68" s="159">
        <v>0</v>
      </c>
      <c r="L68" t="e">
        <f>#REF!</f>
        <v>#REF!</v>
      </c>
      <c r="M68" t="e">
        <f>#REF!</f>
        <v>#REF!</v>
      </c>
      <c r="N68" t="e">
        <f>#REF!</f>
        <v>#REF!</v>
      </c>
      <c r="O68" t="e">
        <f>#REF!</f>
        <v>#REF!</v>
      </c>
      <c r="P68" t="e">
        <f>#REF!</f>
        <v>#REF!</v>
      </c>
      <c r="Q68" t="e">
        <f>#REF!</f>
        <v>#REF!</v>
      </c>
      <c r="R68" t="e">
        <f>#REF!</f>
        <v>#REF!</v>
      </c>
      <c r="S68" t="e">
        <f>#REF!</f>
        <v>#REF!</v>
      </c>
      <c r="T68" t="e">
        <f>#REF!</f>
        <v>#REF!</v>
      </c>
      <c r="U68" s="159">
        <v>33</v>
      </c>
      <c r="V68" t="e">
        <f>#REF!</f>
        <v>#REF!</v>
      </c>
      <c r="W68" t="e">
        <f>#REF!</f>
        <v>#REF!</v>
      </c>
      <c r="X68" t="e">
        <f>#REF!</f>
        <v>#REF!</v>
      </c>
      <c r="Y68" s="159">
        <v>98</v>
      </c>
      <c r="Z68" t="e">
        <f>#REF!</f>
        <v>#REF!</v>
      </c>
      <c r="AA68" t="e">
        <f>#REF!</f>
        <v>#REF!</v>
      </c>
      <c r="AB68" s="159">
        <v>46</v>
      </c>
      <c r="AC68">
        <f ca="1">Cashflows!AK73</f>
        <v>0</v>
      </c>
      <c r="AD68">
        <f ca="1">Cashflows!AL73</f>
        <v>29.407655715098386</v>
      </c>
      <c r="AE68" s="175" t="e">
        <f>#REF!</f>
        <v>#REF!</v>
      </c>
      <c r="AF68">
        <f>Cashflows!L73</f>
        <v>1.3077994334439533</v>
      </c>
      <c r="AG68" s="159">
        <v>0.06</v>
      </c>
      <c r="AH68" s="159">
        <v>1.07312E-2</v>
      </c>
      <c r="AI68" s="159">
        <v>8.9869548119125798E-4</v>
      </c>
      <c r="AJ68" t="e">
        <f>#REF!</f>
        <v>#REF!</v>
      </c>
      <c r="AK68" t="e">
        <f>#REF!</f>
        <v>#REF!</v>
      </c>
      <c r="AL68" t="e">
        <f>#REF!</f>
        <v>#REF!</v>
      </c>
      <c r="AM68" t="e">
        <f>#REF!</f>
        <v>#REF!</v>
      </c>
      <c r="AN68" t="e">
        <f>#REF!</f>
        <v>#REF!</v>
      </c>
      <c r="AO68" t="e">
        <f>#REF!</f>
        <v>#REF!</v>
      </c>
      <c r="AP68" s="176" t="e">
        <f>#REF!</f>
        <v>#REF!</v>
      </c>
      <c r="AQ68" s="160" t="e">
        <f>#REF!</f>
        <v>#REF!</v>
      </c>
      <c r="AR68" s="177" t="e">
        <f>#REF!</f>
        <v>#REF!</v>
      </c>
      <c r="AS68">
        <f ca="1">Cashflows!AM73</f>
        <v>1.863891196851349</v>
      </c>
      <c r="AT68" t="e">
        <f>#REF!</f>
        <v>#REF!</v>
      </c>
      <c r="AU68" t="e">
        <f>#REF!</f>
        <v>#REF!</v>
      </c>
      <c r="AV68" s="159">
        <v>0</v>
      </c>
      <c r="AW68" t="e">
        <f>#REF!</f>
        <v>#REF!</v>
      </c>
      <c r="AX68" t="e">
        <f>#REF!</f>
        <v>#REF!</v>
      </c>
      <c r="AY68" s="160" t="e">
        <f>#REF!</f>
        <v>#REF!</v>
      </c>
      <c r="AZ68" t="e">
        <f>Cashflows!#REF!</f>
        <v>#REF!</v>
      </c>
      <c r="BA68" t="e">
        <f>#REF!</f>
        <v>#REF!</v>
      </c>
      <c r="BB68" t="e">
        <f>#REF!</f>
        <v>#REF!</v>
      </c>
      <c r="BC68" t="e">
        <f>#REF!</f>
        <v>#REF!</v>
      </c>
      <c r="BD68" t="e">
        <f>#REF!</f>
        <v>#REF!</v>
      </c>
      <c r="BE68" s="159">
        <v>5.2774247178459799E-3</v>
      </c>
      <c r="BF68" s="159">
        <v>0</v>
      </c>
      <c r="BG68" t="e">
        <f>#REF!</f>
        <v>#REF!</v>
      </c>
      <c r="BH68" t="e">
        <f>#REF!</f>
        <v>#REF!</v>
      </c>
      <c r="BI68" t="e">
        <f>#REF!</f>
        <v>#REF!</v>
      </c>
      <c r="BJ68" t="e">
        <f>#REF!</f>
        <v>#REF!</v>
      </c>
      <c r="BK68" s="159">
        <v>0</v>
      </c>
      <c r="BL68">
        <f>Cashflows!R73</f>
        <v>0</v>
      </c>
      <c r="BM68" t="e">
        <f>#REF!</f>
        <v>#REF!</v>
      </c>
      <c r="BN68" t="e">
        <f>#REF!</f>
        <v>#REF!</v>
      </c>
      <c r="BO68" s="159">
        <v>0</v>
      </c>
      <c r="BP68" s="175" t="e">
        <f>#REF!</f>
        <v>#REF!</v>
      </c>
      <c r="BQ68" t="e">
        <f>Cashflows!#REF!</f>
        <v>#REF!</v>
      </c>
      <c r="BR68" t="e">
        <f>Cashflows!#REF!</f>
        <v>#REF!</v>
      </c>
    </row>
    <row r="69" spans="1:70">
      <c r="A69">
        <v>67</v>
      </c>
      <c r="B69" t="e">
        <f>#REF!</f>
        <v>#REF!</v>
      </c>
      <c r="C69" t="e">
        <f>#REF!</f>
        <v>#REF!</v>
      </c>
      <c r="D69" t="e">
        <f>#REF!</f>
        <v>#REF!</v>
      </c>
      <c r="E69" t="e">
        <f>#REF!</f>
        <v>#REF!</v>
      </c>
      <c r="F69" t="e">
        <f>#REF!</f>
        <v>#REF!</v>
      </c>
      <c r="G69" t="e">
        <f>#REF!</f>
        <v>#REF!</v>
      </c>
      <c r="H69" s="159">
        <v>0</v>
      </c>
      <c r="I69" s="159">
        <v>0</v>
      </c>
      <c r="J69" s="159">
        <v>0</v>
      </c>
      <c r="K69" s="159">
        <v>0</v>
      </c>
      <c r="L69" t="e">
        <f>#REF!</f>
        <v>#REF!</v>
      </c>
      <c r="M69" t="e">
        <f>#REF!</f>
        <v>#REF!</v>
      </c>
      <c r="N69" t="e">
        <f>#REF!</f>
        <v>#REF!</v>
      </c>
      <c r="O69" t="e">
        <f>#REF!</f>
        <v>#REF!</v>
      </c>
      <c r="P69" t="e">
        <f>#REF!</f>
        <v>#REF!</v>
      </c>
      <c r="Q69" t="e">
        <f>#REF!</f>
        <v>#REF!</v>
      </c>
      <c r="R69" t="e">
        <f>#REF!</f>
        <v>#REF!</v>
      </c>
      <c r="S69" t="e">
        <f>#REF!</f>
        <v>#REF!</v>
      </c>
      <c r="T69" t="e">
        <f>#REF!</f>
        <v>#REF!</v>
      </c>
      <c r="U69" s="159">
        <v>34</v>
      </c>
      <c r="V69" t="e">
        <f>#REF!</f>
        <v>#REF!</v>
      </c>
      <c r="W69" t="e">
        <f>#REF!</f>
        <v>#REF!</v>
      </c>
      <c r="X69" t="e">
        <f>#REF!</f>
        <v>#REF!</v>
      </c>
      <c r="Y69" s="159">
        <v>99</v>
      </c>
      <c r="Z69" t="e">
        <f>#REF!</f>
        <v>#REF!</v>
      </c>
      <c r="AA69" t="e">
        <f>#REF!</f>
        <v>#REF!</v>
      </c>
      <c r="AB69" s="159">
        <v>47</v>
      </c>
      <c r="AC69">
        <f ca="1">Cashflows!AK74</f>
        <v>0</v>
      </c>
      <c r="AD69">
        <f ca="1">Cashflows!AL74</f>
        <v>29.344700921053548</v>
      </c>
      <c r="AE69" s="175" t="e">
        <f>#REF!</f>
        <v>#REF!</v>
      </c>
      <c r="AF69">
        <f>Cashflows!L74</f>
        <v>1.3131275702199892</v>
      </c>
      <c r="AG69" s="159">
        <v>0.06</v>
      </c>
      <c r="AH69" s="159">
        <v>1.07312E-2</v>
      </c>
      <c r="AI69" s="159">
        <v>8.9869548119125798E-4</v>
      </c>
      <c r="AJ69" t="e">
        <f>#REF!</f>
        <v>#REF!</v>
      </c>
      <c r="AK69" t="e">
        <f>#REF!</f>
        <v>#REF!</v>
      </c>
      <c r="AL69" t="e">
        <f>#REF!</f>
        <v>#REF!</v>
      </c>
      <c r="AM69" t="e">
        <f>#REF!</f>
        <v>#REF!</v>
      </c>
      <c r="AN69" t="e">
        <f>#REF!</f>
        <v>#REF!</v>
      </c>
      <c r="AO69" t="e">
        <f>#REF!</f>
        <v>#REF!</v>
      </c>
      <c r="AP69" s="176" t="e">
        <f>#REF!</f>
        <v>#REF!</v>
      </c>
      <c r="AQ69" s="160" t="e">
        <f>#REF!</f>
        <v>#REF!</v>
      </c>
      <c r="AR69" s="177" t="e">
        <f>#REF!</f>
        <v>#REF!</v>
      </c>
      <c r="AS69">
        <f ca="1">Cashflows!AM74</f>
        <v>1.8599010492667689</v>
      </c>
      <c r="AT69" t="e">
        <f>#REF!</f>
        <v>#REF!</v>
      </c>
      <c r="AU69" t="e">
        <f>#REF!</f>
        <v>#REF!</v>
      </c>
      <c r="AV69" s="159">
        <v>0</v>
      </c>
      <c r="AW69" t="e">
        <f>#REF!</f>
        <v>#REF!</v>
      </c>
      <c r="AX69" t="e">
        <f>#REF!</f>
        <v>#REF!</v>
      </c>
      <c r="AY69" s="160" t="e">
        <f>#REF!</f>
        <v>#REF!</v>
      </c>
      <c r="AZ69" t="e">
        <f>Cashflows!#REF!</f>
        <v>#REF!</v>
      </c>
      <c r="BA69" t="e">
        <f>#REF!</f>
        <v>#REF!</v>
      </c>
      <c r="BB69" t="e">
        <f>#REF!</f>
        <v>#REF!</v>
      </c>
      <c r="BC69" t="e">
        <f>#REF!</f>
        <v>#REF!</v>
      </c>
      <c r="BD69" t="e">
        <f>#REF!</f>
        <v>#REF!</v>
      </c>
      <c r="BE69" s="159">
        <v>5.2774247178459799E-3</v>
      </c>
      <c r="BF69" s="159">
        <v>0</v>
      </c>
      <c r="BG69" t="e">
        <f>#REF!</f>
        <v>#REF!</v>
      </c>
      <c r="BH69" t="e">
        <f>#REF!</f>
        <v>#REF!</v>
      </c>
      <c r="BI69" t="e">
        <f>#REF!</f>
        <v>#REF!</v>
      </c>
      <c r="BJ69" t="e">
        <f>#REF!</f>
        <v>#REF!</v>
      </c>
      <c r="BK69" s="159">
        <v>0</v>
      </c>
      <c r="BL69">
        <f>Cashflows!R74</f>
        <v>0</v>
      </c>
      <c r="BM69" t="e">
        <f>#REF!</f>
        <v>#REF!</v>
      </c>
      <c r="BN69" t="e">
        <f>#REF!</f>
        <v>#REF!</v>
      </c>
      <c r="BO69" s="159">
        <v>0</v>
      </c>
      <c r="BP69" s="175" t="e">
        <f>#REF!</f>
        <v>#REF!</v>
      </c>
      <c r="BQ69" t="e">
        <f>Cashflows!#REF!</f>
        <v>#REF!</v>
      </c>
      <c r="BR69" t="e">
        <f>Cashflows!#REF!</f>
        <v>#REF!</v>
      </c>
    </row>
    <row r="70" spans="1:70">
      <c r="A70">
        <v>68</v>
      </c>
      <c r="B70" t="e">
        <f>#REF!</f>
        <v>#REF!</v>
      </c>
      <c r="C70" t="e">
        <f>#REF!</f>
        <v>#REF!</v>
      </c>
      <c r="D70" t="e">
        <f>#REF!</f>
        <v>#REF!</v>
      </c>
      <c r="E70" t="e">
        <f>#REF!</f>
        <v>#REF!</v>
      </c>
      <c r="F70" t="e">
        <f>#REF!</f>
        <v>#REF!</v>
      </c>
      <c r="G70" t="e">
        <f>#REF!</f>
        <v>#REF!</v>
      </c>
      <c r="H70" s="159">
        <v>0</v>
      </c>
      <c r="I70" s="159">
        <v>0</v>
      </c>
      <c r="J70" s="159">
        <v>0</v>
      </c>
      <c r="K70" s="159">
        <v>0</v>
      </c>
      <c r="L70" t="e">
        <f>#REF!</f>
        <v>#REF!</v>
      </c>
      <c r="M70" t="e">
        <f>#REF!</f>
        <v>#REF!</v>
      </c>
      <c r="N70" t="e">
        <f>#REF!</f>
        <v>#REF!</v>
      </c>
      <c r="O70" t="e">
        <f>#REF!</f>
        <v>#REF!</v>
      </c>
      <c r="P70" t="e">
        <f>#REF!</f>
        <v>#REF!</v>
      </c>
      <c r="Q70" t="e">
        <f>#REF!</f>
        <v>#REF!</v>
      </c>
      <c r="R70" t="e">
        <f>#REF!</f>
        <v>#REF!</v>
      </c>
      <c r="S70" t="e">
        <f>#REF!</f>
        <v>#REF!</v>
      </c>
      <c r="T70" t="e">
        <f>#REF!</f>
        <v>#REF!</v>
      </c>
      <c r="U70" s="159">
        <v>35</v>
      </c>
      <c r="V70" t="e">
        <f>#REF!</f>
        <v>#REF!</v>
      </c>
      <c r="W70" t="e">
        <f>#REF!</f>
        <v>#REF!</v>
      </c>
      <c r="X70" t="e">
        <f>#REF!</f>
        <v>#REF!</v>
      </c>
      <c r="Y70" s="159">
        <v>100</v>
      </c>
      <c r="Z70" t="e">
        <f>#REF!</f>
        <v>#REF!</v>
      </c>
      <c r="AA70" t="e">
        <f>#REF!</f>
        <v>#REF!</v>
      </c>
      <c r="AB70" s="159">
        <v>48</v>
      </c>
      <c r="AC70">
        <f ca="1">Cashflows!AK75</f>
        <v>0</v>
      </c>
      <c r="AD70">
        <f ca="1">Cashflows!AL75</f>
        <v>29.281880898244193</v>
      </c>
      <c r="AE70" s="175" t="e">
        <f>#REF!</f>
        <v>#REF!</v>
      </c>
      <c r="AF70">
        <f>Cashflows!L75</f>
        <v>1.3184774144847868</v>
      </c>
      <c r="AG70" s="159">
        <v>0.06</v>
      </c>
      <c r="AH70" s="159">
        <v>1.07312E-2</v>
      </c>
      <c r="AI70" s="159">
        <v>8.9869548119125798E-4</v>
      </c>
      <c r="AJ70" t="e">
        <f>#REF!</f>
        <v>#REF!</v>
      </c>
      <c r="AK70" t="e">
        <f>#REF!</f>
        <v>#REF!</v>
      </c>
      <c r="AL70" t="e">
        <f>#REF!</f>
        <v>#REF!</v>
      </c>
      <c r="AM70" t="e">
        <f>#REF!</f>
        <v>#REF!</v>
      </c>
      <c r="AN70" t="e">
        <f>#REF!</f>
        <v>#REF!</v>
      </c>
      <c r="AO70" t="e">
        <f>#REF!</f>
        <v>#REF!</v>
      </c>
      <c r="AP70" s="176" t="e">
        <f>#REF!</f>
        <v>#REF!</v>
      </c>
      <c r="AQ70" s="160" t="e">
        <f>#REF!</f>
        <v>#REF!</v>
      </c>
      <c r="AR70" s="177" t="e">
        <f>#REF!</f>
        <v>#REF!</v>
      </c>
      <c r="AS70">
        <f ca="1">Cashflows!AM75</f>
        <v>1.8559194436388085</v>
      </c>
      <c r="AT70" t="e">
        <f>#REF!</f>
        <v>#REF!</v>
      </c>
      <c r="AU70" t="e">
        <f>#REF!</f>
        <v>#REF!</v>
      </c>
      <c r="AV70" s="159">
        <v>0</v>
      </c>
      <c r="AW70" t="e">
        <f>#REF!</f>
        <v>#REF!</v>
      </c>
      <c r="AX70" t="e">
        <f>#REF!</f>
        <v>#REF!</v>
      </c>
      <c r="AY70" s="160" t="e">
        <f>#REF!</f>
        <v>#REF!</v>
      </c>
      <c r="AZ70" t="e">
        <f>Cashflows!#REF!</f>
        <v>#REF!</v>
      </c>
      <c r="BA70" t="e">
        <f>#REF!</f>
        <v>#REF!</v>
      </c>
      <c r="BB70" t="e">
        <f>#REF!</f>
        <v>#REF!</v>
      </c>
      <c r="BC70" t="e">
        <f>#REF!</f>
        <v>#REF!</v>
      </c>
      <c r="BD70" t="e">
        <f>#REF!</f>
        <v>#REF!</v>
      </c>
      <c r="BE70" s="159">
        <v>5.2774247178459799E-3</v>
      </c>
      <c r="BF70" s="159">
        <v>0</v>
      </c>
      <c r="BG70" t="e">
        <f>#REF!</f>
        <v>#REF!</v>
      </c>
      <c r="BH70" t="e">
        <f>#REF!</f>
        <v>#REF!</v>
      </c>
      <c r="BI70" t="e">
        <f>#REF!</f>
        <v>#REF!</v>
      </c>
      <c r="BJ70" t="e">
        <f>#REF!</f>
        <v>#REF!</v>
      </c>
      <c r="BK70" s="159">
        <v>0</v>
      </c>
      <c r="BL70">
        <f>Cashflows!R75</f>
        <v>0</v>
      </c>
      <c r="BM70" t="e">
        <f>#REF!</f>
        <v>#REF!</v>
      </c>
      <c r="BN70" t="e">
        <f>#REF!</f>
        <v>#REF!</v>
      </c>
      <c r="BO70" s="159">
        <v>0</v>
      </c>
      <c r="BP70" s="175" t="e">
        <f>#REF!</f>
        <v>#REF!</v>
      </c>
      <c r="BQ70" t="e">
        <f>Cashflows!#REF!</f>
        <v>#REF!</v>
      </c>
      <c r="BR70" t="e">
        <f>Cashflows!#REF!</f>
        <v>#REF!</v>
      </c>
    </row>
    <row r="71" spans="1:70">
      <c r="A71">
        <v>69</v>
      </c>
      <c r="B71" t="e">
        <f>#REF!</f>
        <v>#REF!</v>
      </c>
      <c r="C71" t="e">
        <f>#REF!</f>
        <v>#REF!</v>
      </c>
      <c r="D71" t="e">
        <f>#REF!</f>
        <v>#REF!</v>
      </c>
      <c r="E71" t="e">
        <f>#REF!</f>
        <v>#REF!</v>
      </c>
      <c r="F71" t="e">
        <f>#REF!</f>
        <v>#REF!</v>
      </c>
      <c r="G71" t="e">
        <f>#REF!</f>
        <v>#REF!</v>
      </c>
      <c r="H71" s="159">
        <v>0</v>
      </c>
      <c r="I71" s="159">
        <v>0</v>
      </c>
      <c r="J71" s="159">
        <v>0</v>
      </c>
      <c r="K71" s="159">
        <v>0</v>
      </c>
      <c r="L71" t="e">
        <f>#REF!</f>
        <v>#REF!</v>
      </c>
      <c r="M71" t="e">
        <f>#REF!</f>
        <v>#REF!</v>
      </c>
      <c r="N71" t="e">
        <f>#REF!</f>
        <v>#REF!</v>
      </c>
      <c r="O71" t="e">
        <f>#REF!</f>
        <v>#REF!</v>
      </c>
      <c r="P71" t="e">
        <f>#REF!</f>
        <v>#REF!</v>
      </c>
      <c r="Q71" t="e">
        <f>#REF!</f>
        <v>#REF!</v>
      </c>
      <c r="R71" t="e">
        <f>#REF!</f>
        <v>#REF!</v>
      </c>
      <c r="S71" t="e">
        <f>#REF!</f>
        <v>#REF!</v>
      </c>
      <c r="T71" t="e">
        <f>#REF!</f>
        <v>#REF!</v>
      </c>
      <c r="U71" s="159">
        <v>36</v>
      </c>
      <c r="V71" t="e">
        <f>#REF!</f>
        <v>#REF!</v>
      </c>
      <c r="W71" t="e">
        <f>#REF!</f>
        <v>#REF!</v>
      </c>
      <c r="X71" t="e">
        <f>#REF!</f>
        <v>#REF!</v>
      </c>
      <c r="Y71" s="159">
        <v>101</v>
      </c>
      <c r="Z71" t="e">
        <f>#REF!</f>
        <v>#REF!</v>
      </c>
      <c r="AA71" t="e">
        <f>#REF!</f>
        <v>#REF!</v>
      </c>
      <c r="AB71" s="159">
        <v>49</v>
      </c>
      <c r="AC71">
        <f ca="1">Cashflows!AK76</f>
        <v>0</v>
      </c>
      <c r="AD71">
        <f ca="1">Cashflows!AL76</f>
        <v>29.219195358157158</v>
      </c>
      <c r="AE71" s="175" t="e">
        <f>#REF!</f>
        <v>#REF!</v>
      </c>
      <c r="AF71">
        <f>Cashflows!L76</f>
        <v>1.3238490546773425</v>
      </c>
      <c r="AG71" s="159">
        <v>0.06</v>
      </c>
      <c r="AH71" s="159">
        <v>1.07312E-2</v>
      </c>
      <c r="AI71" s="159">
        <v>8.9869548119125798E-4</v>
      </c>
      <c r="AJ71" t="e">
        <f>#REF!</f>
        <v>#REF!</v>
      </c>
      <c r="AK71" t="e">
        <f>#REF!</f>
        <v>#REF!</v>
      </c>
      <c r="AL71" t="e">
        <f>#REF!</f>
        <v>#REF!</v>
      </c>
      <c r="AM71" t="e">
        <f>#REF!</f>
        <v>#REF!</v>
      </c>
      <c r="AN71" t="e">
        <f>#REF!</f>
        <v>#REF!</v>
      </c>
      <c r="AO71" t="e">
        <f>#REF!</f>
        <v>#REF!</v>
      </c>
      <c r="AP71" s="176" t="e">
        <f>#REF!</f>
        <v>#REF!</v>
      </c>
      <c r="AQ71" s="160" t="e">
        <f>#REF!</f>
        <v>#REF!</v>
      </c>
      <c r="AR71" s="177" t="e">
        <f>#REF!</f>
        <v>#REF!</v>
      </c>
      <c r="AS71">
        <f ca="1">Cashflows!AM76</f>
        <v>1.8519463616811702</v>
      </c>
      <c r="AT71" t="e">
        <f>#REF!</f>
        <v>#REF!</v>
      </c>
      <c r="AU71" t="e">
        <f>#REF!</f>
        <v>#REF!</v>
      </c>
      <c r="AV71" s="159">
        <v>0</v>
      </c>
      <c r="AW71" t="e">
        <f>#REF!</f>
        <v>#REF!</v>
      </c>
      <c r="AX71" t="e">
        <f>#REF!</f>
        <v>#REF!</v>
      </c>
      <c r="AY71" s="160" t="e">
        <f>#REF!</f>
        <v>#REF!</v>
      </c>
      <c r="AZ71" t="e">
        <f>Cashflows!#REF!</f>
        <v>#REF!</v>
      </c>
      <c r="BA71" t="e">
        <f>#REF!</f>
        <v>#REF!</v>
      </c>
      <c r="BB71" t="e">
        <f>#REF!</f>
        <v>#REF!</v>
      </c>
      <c r="BC71" t="e">
        <f>#REF!</f>
        <v>#REF!</v>
      </c>
      <c r="BD71" t="e">
        <f>#REF!</f>
        <v>#REF!</v>
      </c>
      <c r="BE71" s="159">
        <v>5.2774247178459799E-3</v>
      </c>
      <c r="BF71" s="159">
        <v>0</v>
      </c>
      <c r="BG71" t="e">
        <f>#REF!</f>
        <v>#REF!</v>
      </c>
      <c r="BH71" t="e">
        <f>#REF!</f>
        <v>#REF!</v>
      </c>
      <c r="BI71" t="e">
        <f>#REF!</f>
        <v>#REF!</v>
      </c>
      <c r="BJ71" t="e">
        <f>#REF!</f>
        <v>#REF!</v>
      </c>
      <c r="BK71" s="159">
        <v>0</v>
      </c>
      <c r="BL71">
        <f>Cashflows!R76</f>
        <v>0</v>
      </c>
      <c r="BM71" t="e">
        <f>#REF!</f>
        <v>#REF!</v>
      </c>
      <c r="BN71" t="e">
        <f>#REF!</f>
        <v>#REF!</v>
      </c>
      <c r="BO71" s="159">
        <v>0</v>
      </c>
      <c r="BP71" s="175" t="e">
        <f>#REF!</f>
        <v>#REF!</v>
      </c>
      <c r="BQ71" t="e">
        <f>Cashflows!#REF!</f>
        <v>#REF!</v>
      </c>
      <c r="BR71" t="e">
        <f>Cashflows!#REF!</f>
        <v>#REF!</v>
      </c>
    </row>
    <row r="72" spans="1:70">
      <c r="A72">
        <v>70</v>
      </c>
      <c r="B72" t="e">
        <f>#REF!</f>
        <v>#REF!</v>
      </c>
      <c r="C72" t="e">
        <f>#REF!</f>
        <v>#REF!</v>
      </c>
      <c r="D72" t="e">
        <f>#REF!</f>
        <v>#REF!</v>
      </c>
      <c r="E72" t="e">
        <f>#REF!</f>
        <v>#REF!</v>
      </c>
      <c r="F72" t="e">
        <f>#REF!</f>
        <v>#REF!</v>
      </c>
      <c r="G72" t="e">
        <f>#REF!</f>
        <v>#REF!</v>
      </c>
      <c r="H72" s="159">
        <v>0</v>
      </c>
      <c r="I72" s="159">
        <v>0</v>
      </c>
      <c r="J72" s="159">
        <v>0</v>
      </c>
      <c r="K72" s="159">
        <v>0</v>
      </c>
      <c r="L72" t="e">
        <f>#REF!</f>
        <v>#REF!</v>
      </c>
      <c r="M72" t="e">
        <f>#REF!</f>
        <v>#REF!</v>
      </c>
      <c r="N72" t="e">
        <f>#REF!</f>
        <v>#REF!</v>
      </c>
      <c r="O72" t="e">
        <f>#REF!</f>
        <v>#REF!</v>
      </c>
      <c r="P72" t="e">
        <f>#REF!</f>
        <v>#REF!</v>
      </c>
      <c r="Q72" t="e">
        <f>#REF!</f>
        <v>#REF!</v>
      </c>
      <c r="R72" t="e">
        <f>#REF!</f>
        <v>#REF!</v>
      </c>
      <c r="S72" t="e">
        <f>#REF!</f>
        <v>#REF!</v>
      </c>
      <c r="T72" t="e">
        <f>#REF!</f>
        <v>#REF!</v>
      </c>
      <c r="U72" s="159">
        <v>37</v>
      </c>
      <c r="V72" t="e">
        <f>#REF!</f>
        <v>#REF!</v>
      </c>
      <c r="W72" t="e">
        <f>#REF!</f>
        <v>#REF!</v>
      </c>
      <c r="X72" t="e">
        <f>#REF!</f>
        <v>#REF!</v>
      </c>
      <c r="Y72" s="159">
        <v>102</v>
      </c>
      <c r="Z72" t="e">
        <f>#REF!</f>
        <v>#REF!</v>
      </c>
      <c r="AA72" t="e">
        <f>#REF!</f>
        <v>#REF!</v>
      </c>
      <c r="AB72" s="159">
        <v>50</v>
      </c>
      <c r="AC72">
        <f ca="1">Cashflows!AK77</f>
        <v>0</v>
      </c>
      <c r="AD72">
        <f ca="1">Cashflows!AL77</f>
        <v>29.156644012896948</v>
      </c>
      <c r="AE72" s="175" t="e">
        <f>#REF!</f>
        <v>#REF!</v>
      </c>
      <c r="AF72">
        <f>Cashflows!L77</f>
        <v>1.3292425795969638</v>
      </c>
      <c r="AG72" s="159">
        <v>0.06</v>
      </c>
      <c r="AH72" s="159">
        <v>1.07312E-2</v>
      </c>
      <c r="AI72" s="159">
        <v>8.9869548119125798E-4</v>
      </c>
      <c r="AJ72" t="e">
        <f>#REF!</f>
        <v>#REF!</v>
      </c>
      <c r="AK72" t="e">
        <f>#REF!</f>
        <v>#REF!</v>
      </c>
      <c r="AL72" t="e">
        <f>#REF!</f>
        <v>#REF!</v>
      </c>
      <c r="AM72" t="e">
        <f>#REF!</f>
        <v>#REF!</v>
      </c>
      <c r="AN72" t="e">
        <f>#REF!</f>
        <v>#REF!</v>
      </c>
      <c r="AO72" t="e">
        <f>#REF!</f>
        <v>#REF!</v>
      </c>
      <c r="AP72" s="176" t="e">
        <f>#REF!</f>
        <v>#REF!</v>
      </c>
      <c r="AQ72" s="160" t="e">
        <f>#REF!</f>
        <v>#REF!</v>
      </c>
      <c r="AR72" s="177" t="e">
        <f>#REF!</f>
        <v>#REF!</v>
      </c>
      <c r="AS72">
        <f ca="1">Cashflows!AM77</f>
        <v>1.8479817851467049</v>
      </c>
      <c r="AT72" t="e">
        <f>#REF!</f>
        <v>#REF!</v>
      </c>
      <c r="AU72" t="e">
        <f>#REF!</f>
        <v>#REF!</v>
      </c>
      <c r="AV72" s="159">
        <v>0</v>
      </c>
      <c r="AW72" t="e">
        <f>#REF!</f>
        <v>#REF!</v>
      </c>
      <c r="AX72" t="e">
        <f>#REF!</f>
        <v>#REF!</v>
      </c>
      <c r="AY72" s="160" t="e">
        <f>#REF!</f>
        <v>#REF!</v>
      </c>
      <c r="AZ72" t="e">
        <f>Cashflows!#REF!</f>
        <v>#REF!</v>
      </c>
      <c r="BA72" t="e">
        <f>#REF!</f>
        <v>#REF!</v>
      </c>
      <c r="BB72" t="e">
        <f>#REF!</f>
        <v>#REF!</v>
      </c>
      <c r="BC72" t="e">
        <f>#REF!</f>
        <v>#REF!</v>
      </c>
      <c r="BD72" t="e">
        <f>#REF!</f>
        <v>#REF!</v>
      </c>
      <c r="BE72" s="159">
        <v>5.2774247178459799E-3</v>
      </c>
      <c r="BF72" s="159">
        <v>0</v>
      </c>
      <c r="BG72" t="e">
        <f>#REF!</f>
        <v>#REF!</v>
      </c>
      <c r="BH72" t="e">
        <f>#REF!</f>
        <v>#REF!</v>
      </c>
      <c r="BI72" t="e">
        <f>#REF!</f>
        <v>#REF!</v>
      </c>
      <c r="BJ72" t="e">
        <f>#REF!</f>
        <v>#REF!</v>
      </c>
      <c r="BK72" s="159">
        <v>0</v>
      </c>
      <c r="BL72">
        <f>Cashflows!R77</f>
        <v>0</v>
      </c>
      <c r="BM72" t="e">
        <f>#REF!</f>
        <v>#REF!</v>
      </c>
      <c r="BN72" t="e">
        <f>#REF!</f>
        <v>#REF!</v>
      </c>
      <c r="BO72" s="159">
        <v>0</v>
      </c>
      <c r="BP72" s="175" t="e">
        <f>#REF!</f>
        <v>#REF!</v>
      </c>
      <c r="BQ72" t="e">
        <f>Cashflows!#REF!</f>
        <v>#REF!</v>
      </c>
      <c r="BR72" t="e">
        <f>Cashflows!#REF!</f>
        <v>#REF!</v>
      </c>
    </row>
    <row r="73" spans="1:70">
      <c r="A73">
        <v>71</v>
      </c>
      <c r="B73" t="e">
        <f>#REF!</f>
        <v>#REF!</v>
      </c>
      <c r="C73" t="e">
        <f>#REF!</f>
        <v>#REF!</v>
      </c>
      <c r="D73" t="e">
        <f>#REF!</f>
        <v>#REF!</v>
      </c>
      <c r="E73" t="e">
        <f>#REF!</f>
        <v>#REF!</v>
      </c>
      <c r="F73" t="e">
        <f>#REF!</f>
        <v>#REF!</v>
      </c>
      <c r="G73" t="e">
        <f>#REF!</f>
        <v>#REF!</v>
      </c>
      <c r="H73" s="159">
        <v>0</v>
      </c>
      <c r="I73" s="159">
        <v>0</v>
      </c>
      <c r="J73" s="159">
        <v>0</v>
      </c>
      <c r="K73" s="159">
        <v>0</v>
      </c>
      <c r="L73" t="e">
        <f>#REF!</f>
        <v>#REF!</v>
      </c>
      <c r="M73" t="e">
        <f>#REF!</f>
        <v>#REF!</v>
      </c>
      <c r="N73" t="e">
        <f>#REF!</f>
        <v>#REF!</v>
      </c>
      <c r="O73" t="e">
        <f>#REF!</f>
        <v>#REF!</v>
      </c>
      <c r="P73" t="e">
        <f>#REF!</f>
        <v>#REF!</v>
      </c>
      <c r="Q73" t="e">
        <f>#REF!</f>
        <v>#REF!</v>
      </c>
      <c r="R73" t="e">
        <f>#REF!</f>
        <v>#REF!</v>
      </c>
      <c r="S73" t="e">
        <f>#REF!</f>
        <v>#REF!</v>
      </c>
      <c r="T73" t="e">
        <f>#REF!</f>
        <v>#REF!</v>
      </c>
      <c r="U73" s="159">
        <v>38</v>
      </c>
      <c r="V73" t="e">
        <f>#REF!</f>
        <v>#REF!</v>
      </c>
      <c r="W73" t="e">
        <f>#REF!</f>
        <v>#REF!</v>
      </c>
      <c r="X73" t="e">
        <f>#REF!</f>
        <v>#REF!</v>
      </c>
      <c r="Y73" s="159">
        <v>103</v>
      </c>
      <c r="Z73" t="e">
        <f>#REF!</f>
        <v>#REF!</v>
      </c>
      <c r="AA73" t="e">
        <f>#REF!</f>
        <v>#REF!</v>
      </c>
      <c r="AB73" s="159">
        <v>51</v>
      </c>
      <c r="AC73">
        <f ca="1">Cashflows!AK78</f>
        <v>0</v>
      </c>
      <c r="AD73">
        <f ca="1">Cashflows!AL78</f>
        <v>29.094226575184351</v>
      </c>
      <c r="AE73" s="175" t="e">
        <f>#REF!</f>
        <v>#REF!</v>
      </c>
      <c r="AF73">
        <f>Cashflows!L78</f>
        <v>1.3346580784047379</v>
      </c>
      <c r="AG73" s="159">
        <v>0.06</v>
      </c>
      <c r="AH73" s="159">
        <v>1.07312E-2</v>
      </c>
      <c r="AI73" s="159">
        <v>8.9869548119125798E-4</v>
      </c>
      <c r="AJ73" t="e">
        <f>#REF!</f>
        <v>#REF!</v>
      </c>
      <c r="AK73" t="e">
        <f>#REF!</f>
        <v>#REF!</v>
      </c>
      <c r="AL73" t="e">
        <f>#REF!</f>
        <v>#REF!</v>
      </c>
      <c r="AM73" t="e">
        <f>#REF!</f>
        <v>#REF!</v>
      </c>
      <c r="AN73" t="e">
        <f>#REF!</f>
        <v>#REF!</v>
      </c>
      <c r="AO73" t="e">
        <f>#REF!</f>
        <v>#REF!</v>
      </c>
      <c r="AP73" s="176" t="e">
        <f>#REF!</f>
        <v>#REF!</v>
      </c>
      <c r="AQ73" s="160" t="e">
        <f>#REF!</f>
        <v>#REF!</v>
      </c>
      <c r="AR73" s="177" t="e">
        <f>#REF!</f>
        <v>#REF!</v>
      </c>
      <c r="AS73">
        <f ca="1">Cashflows!AM78</f>
        <v>1.8440256958273245</v>
      </c>
      <c r="AT73" t="e">
        <f>#REF!</f>
        <v>#REF!</v>
      </c>
      <c r="AU73" t="e">
        <f>#REF!</f>
        <v>#REF!</v>
      </c>
      <c r="AV73" s="159">
        <v>0</v>
      </c>
      <c r="AW73" t="e">
        <f>#REF!</f>
        <v>#REF!</v>
      </c>
      <c r="AX73" t="e">
        <f>#REF!</f>
        <v>#REF!</v>
      </c>
      <c r="AY73" s="160" t="e">
        <f>#REF!</f>
        <v>#REF!</v>
      </c>
      <c r="AZ73" t="e">
        <f>Cashflows!#REF!</f>
        <v>#REF!</v>
      </c>
      <c r="BA73" t="e">
        <f>#REF!</f>
        <v>#REF!</v>
      </c>
      <c r="BB73" t="e">
        <f>#REF!</f>
        <v>#REF!</v>
      </c>
      <c r="BC73" t="e">
        <f>#REF!</f>
        <v>#REF!</v>
      </c>
      <c r="BD73" t="e">
        <f>#REF!</f>
        <v>#REF!</v>
      </c>
      <c r="BE73" s="159">
        <v>5.2774247178459799E-3</v>
      </c>
      <c r="BF73" s="159">
        <v>0</v>
      </c>
      <c r="BG73" t="e">
        <f>#REF!</f>
        <v>#REF!</v>
      </c>
      <c r="BH73" t="e">
        <f>#REF!</f>
        <v>#REF!</v>
      </c>
      <c r="BI73" t="e">
        <f>#REF!</f>
        <v>#REF!</v>
      </c>
      <c r="BJ73" t="e">
        <f>#REF!</f>
        <v>#REF!</v>
      </c>
      <c r="BK73" s="159">
        <v>0</v>
      </c>
      <c r="BL73">
        <f>Cashflows!R78</f>
        <v>0</v>
      </c>
      <c r="BM73" t="e">
        <f>#REF!</f>
        <v>#REF!</v>
      </c>
      <c r="BN73" t="e">
        <f>#REF!</f>
        <v>#REF!</v>
      </c>
      <c r="BO73" s="159">
        <v>0</v>
      </c>
      <c r="BP73" s="175" t="e">
        <f>#REF!</f>
        <v>#REF!</v>
      </c>
      <c r="BQ73" t="e">
        <f>Cashflows!#REF!</f>
        <v>#REF!</v>
      </c>
      <c r="BR73" t="e">
        <f>Cashflows!#REF!</f>
        <v>#REF!</v>
      </c>
    </row>
    <row r="74" spans="1:70">
      <c r="A74">
        <v>72</v>
      </c>
      <c r="B74" t="e">
        <f>#REF!</f>
        <v>#REF!</v>
      </c>
      <c r="C74" t="e">
        <f>#REF!</f>
        <v>#REF!</v>
      </c>
      <c r="D74" t="e">
        <f>#REF!</f>
        <v>#REF!</v>
      </c>
      <c r="E74" t="e">
        <f>#REF!</f>
        <v>#REF!</v>
      </c>
      <c r="F74" t="e">
        <f>#REF!</f>
        <v>#REF!</v>
      </c>
      <c r="G74" t="e">
        <f>#REF!</f>
        <v>#REF!</v>
      </c>
      <c r="H74" s="159">
        <v>0</v>
      </c>
      <c r="I74" s="159">
        <v>0</v>
      </c>
      <c r="J74" s="159">
        <v>0</v>
      </c>
      <c r="K74" s="159">
        <v>0</v>
      </c>
      <c r="L74" t="e">
        <f>#REF!</f>
        <v>#REF!</v>
      </c>
      <c r="M74" t="e">
        <f>#REF!</f>
        <v>#REF!</v>
      </c>
      <c r="N74" t="e">
        <f>#REF!</f>
        <v>#REF!</v>
      </c>
      <c r="O74" t="e">
        <f>#REF!</f>
        <v>#REF!</v>
      </c>
      <c r="P74" t="e">
        <f>#REF!</f>
        <v>#REF!</v>
      </c>
      <c r="Q74" t="e">
        <f>#REF!</f>
        <v>#REF!</v>
      </c>
      <c r="R74" t="e">
        <f>#REF!</f>
        <v>#REF!</v>
      </c>
      <c r="S74" t="e">
        <f>#REF!</f>
        <v>#REF!</v>
      </c>
      <c r="T74" t="e">
        <f>#REF!</f>
        <v>#REF!</v>
      </c>
      <c r="U74" s="159">
        <v>39</v>
      </c>
      <c r="V74" t="e">
        <f>#REF!</f>
        <v>#REF!</v>
      </c>
      <c r="W74" t="e">
        <f>#REF!</f>
        <v>#REF!</v>
      </c>
      <c r="X74" t="e">
        <f>#REF!</f>
        <v>#REF!</v>
      </c>
      <c r="Y74" s="159">
        <v>104</v>
      </c>
      <c r="Z74" t="e">
        <f>#REF!</f>
        <v>#REF!</v>
      </c>
      <c r="AA74" t="e">
        <f>#REF!</f>
        <v>#REF!</v>
      </c>
      <c r="AB74" s="159">
        <v>52</v>
      </c>
      <c r="AC74">
        <f ca="1">Cashflows!AK79</f>
        <v>0</v>
      </c>
      <c r="AD74">
        <f ca="1">Cashflows!AL79</f>
        <v>29.031942758355179</v>
      </c>
      <c r="AE74" s="175" t="e">
        <f>#REF!</f>
        <v>#REF!</v>
      </c>
      <c r="AF74">
        <f>Cashflows!L79</f>
        <v>1.3400956406250051</v>
      </c>
      <c r="AG74" s="159">
        <v>0.06</v>
      </c>
      <c r="AH74" s="159">
        <v>1.07312E-2</v>
      </c>
      <c r="AI74" s="159">
        <v>8.9869548119125798E-4</v>
      </c>
      <c r="AJ74" t="e">
        <f>#REF!</f>
        <v>#REF!</v>
      </c>
      <c r="AK74" t="e">
        <f>#REF!</f>
        <v>#REF!</v>
      </c>
      <c r="AL74" t="e">
        <f>#REF!</f>
        <v>#REF!</v>
      </c>
      <c r="AM74" t="e">
        <f>#REF!</f>
        <v>#REF!</v>
      </c>
      <c r="AN74" t="e">
        <f>#REF!</f>
        <v>#REF!</v>
      </c>
      <c r="AO74" t="e">
        <f>#REF!</f>
        <v>#REF!</v>
      </c>
      <c r="AP74" s="176" t="e">
        <f>#REF!</f>
        <v>#REF!</v>
      </c>
      <c r="AQ74" s="160" t="e">
        <f>#REF!</f>
        <v>#REF!</v>
      </c>
      <c r="AR74" s="177" t="e">
        <f>#REF!</f>
        <v>#REF!</v>
      </c>
      <c r="AS74">
        <f ca="1">Cashflows!AM79</f>
        <v>1.8400780755539203</v>
      </c>
      <c r="AT74" t="e">
        <f>#REF!</f>
        <v>#REF!</v>
      </c>
      <c r="AU74" t="e">
        <f>#REF!</f>
        <v>#REF!</v>
      </c>
      <c r="AV74" s="159">
        <v>0</v>
      </c>
      <c r="AW74" t="e">
        <f>#REF!</f>
        <v>#REF!</v>
      </c>
      <c r="AX74" t="e">
        <f>#REF!</f>
        <v>#REF!</v>
      </c>
      <c r="AY74" s="160" t="e">
        <f>#REF!</f>
        <v>#REF!</v>
      </c>
      <c r="AZ74" t="e">
        <f>Cashflows!#REF!</f>
        <v>#REF!</v>
      </c>
      <c r="BA74" t="e">
        <f>#REF!</f>
        <v>#REF!</v>
      </c>
      <c r="BB74" t="e">
        <f>#REF!</f>
        <v>#REF!</v>
      </c>
      <c r="BC74" t="e">
        <f>#REF!</f>
        <v>#REF!</v>
      </c>
      <c r="BD74" t="e">
        <f>#REF!</f>
        <v>#REF!</v>
      </c>
      <c r="BE74" s="159">
        <v>5.2774247178459799E-3</v>
      </c>
      <c r="BF74" s="159">
        <v>0</v>
      </c>
      <c r="BG74" t="e">
        <f>#REF!</f>
        <v>#REF!</v>
      </c>
      <c r="BH74" t="e">
        <f>#REF!</f>
        <v>#REF!</v>
      </c>
      <c r="BI74" t="e">
        <f>#REF!</f>
        <v>#REF!</v>
      </c>
      <c r="BJ74" t="e">
        <f>#REF!</f>
        <v>#REF!</v>
      </c>
      <c r="BK74" s="159">
        <v>0</v>
      </c>
      <c r="BL74">
        <f>Cashflows!R79</f>
        <v>0</v>
      </c>
      <c r="BM74" t="e">
        <f>#REF!</f>
        <v>#REF!</v>
      </c>
      <c r="BN74" t="e">
        <f>#REF!</f>
        <v>#REF!</v>
      </c>
      <c r="BO74" s="159">
        <v>0</v>
      </c>
      <c r="BP74" s="175" t="e">
        <f>#REF!</f>
        <v>#REF!</v>
      </c>
      <c r="BQ74" t="e">
        <f>Cashflows!#REF!</f>
        <v>#REF!</v>
      </c>
      <c r="BR74" t="e">
        <f>Cashflows!#REF!</f>
        <v>#REF!</v>
      </c>
    </row>
    <row r="75" spans="1:70">
      <c r="A75">
        <v>73</v>
      </c>
      <c r="B75" t="e">
        <f>#REF!</f>
        <v>#REF!</v>
      </c>
      <c r="C75" t="e">
        <f>#REF!</f>
        <v>#REF!</v>
      </c>
      <c r="D75" t="e">
        <f>#REF!</f>
        <v>#REF!</v>
      </c>
      <c r="E75" t="e">
        <f>#REF!</f>
        <v>#REF!</v>
      </c>
      <c r="F75" t="e">
        <f>#REF!</f>
        <v>#REF!</v>
      </c>
      <c r="G75" t="e">
        <f>#REF!</f>
        <v>#REF!</v>
      </c>
      <c r="H75" s="159">
        <v>0</v>
      </c>
      <c r="I75" s="159">
        <v>0</v>
      </c>
      <c r="J75" s="159">
        <v>0</v>
      </c>
      <c r="K75" s="159">
        <v>0</v>
      </c>
      <c r="L75" t="e">
        <f>#REF!</f>
        <v>#REF!</v>
      </c>
      <c r="M75" t="e">
        <f>#REF!</f>
        <v>#REF!</v>
      </c>
      <c r="N75" t="e">
        <f>#REF!</f>
        <v>#REF!</v>
      </c>
      <c r="O75" t="e">
        <f>#REF!</f>
        <v>#REF!</v>
      </c>
      <c r="P75" t="e">
        <f>#REF!</f>
        <v>#REF!</v>
      </c>
      <c r="Q75" t="e">
        <f>#REF!</f>
        <v>#REF!</v>
      </c>
      <c r="R75" t="e">
        <f>#REF!</f>
        <v>#REF!</v>
      </c>
      <c r="S75" t="e">
        <f>#REF!</f>
        <v>#REF!</v>
      </c>
      <c r="T75" t="e">
        <f>#REF!</f>
        <v>#REF!</v>
      </c>
      <c r="U75" s="159">
        <v>40</v>
      </c>
      <c r="V75" t="e">
        <f>#REF!</f>
        <v>#REF!</v>
      </c>
      <c r="W75" t="e">
        <f>#REF!</f>
        <v>#REF!</v>
      </c>
      <c r="X75" t="e">
        <f>#REF!</f>
        <v>#REF!</v>
      </c>
      <c r="Y75" s="159">
        <v>105</v>
      </c>
      <c r="Z75" t="e">
        <f>#REF!</f>
        <v>#REF!</v>
      </c>
      <c r="AA75" t="e">
        <f>#REF!</f>
        <v>#REF!</v>
      </c>
      <c r="AB75" s="159">
        <v>53</v>
      </c>
      <c r="AC75">
        <f ca="1">Cashflows!AK80</f>
        <v>0</v>
      </c>
      <c r="AD75">
        <f ca="1">Cashflows!AL80</f>
        <v>28.969792276358913</v>
      </c>
      <c r="AE75" s="175" t="e">
        <f>#REF!</f>
        <v>#REF!</v>
      </c>
      <c r="AF75">
        <f>Cashflows!L80</f>
        <v>1.345555356146839</v>
      </c>
      <c r="AG75" s="159">
        <v>0.06</v>
      </c>
      <c r="AH75" s="159">
        <v>1.07312E-2</v>
      </c>
      <c r="AI75" s="159">
        <v>8.9869548119125798E-4</v>
      </c>
      <c r="AJ75" t="e">
        <f>#REF!</f>
        <v>#REF!</v>
      </c>
      <c r="AK75" t="e">
        <f>#REF!</f>
        <v>#REF!</v>
      </c>
      <c r="AL75" t="e">
        <f>#REF!</f>
        <v>#REF!</v>
      </c>
      <c r="AM75" t="e">
        <f>#REF!</f>
        <v>#REF!</v>
      </c>
      <c r="AN75" t="e">
        <f>#REF!</f>
        <v>#REF!</v>
      </c>
      <c r="AO75" t="e">
        <f>#REF!</f>
        <v>#REF!</v>
      </c>
      <c r="AP75" s="176" t="e">
        <f>#REF!</f>
        <v>#REF!</v>
      </c>
      <c r="AQ75" s="160" t="e">
        <f>#REF!</f>
        <v>#REF!</v>
      </c>
      <c r="AR75" s="177" t="e">
        <f>#REF!</f>
        <v>#REF!</v>
      </c>
      <c r="AS75">
        <f ca="1">Cashflows!AM80</f>
        <v>1.8361389061962816</v>
      </c>
      <c r="AT75" t="e">
        <f>#REF!</f>
        <v>#REF!</v>
      </c>
      <c r="AU75" t="e">
        <f>#REF!</f>
        <v>#REF!</v>
      </c>
      <c r="AV75" s="159">
        <v>0</v>
      </c>
      <c r="AW75" t="e">
        <f>#REF!</f>
        <v>#REF!</v>
      </c>
      <c r="AX75" t="e">
        <f>#REF!</f>
        <v>#REF!</v>
      </c>
      <c r="AY75" s="160" t="e">
        <f>#REF!</f>
        <v>#REF!</v>
      </c>
      <c r="AZ75" t="e">
        <f>Cashflows!#REF!</f>
        <v>#REF!</v>
      </c>
      <c r="BA75" t="e">
        <f>#REF!</f>
        <v>#REF!</v>
      </c>
      <c r="BB75" t="e">
        <f>#REF!</f>
        <v>#REF!</v>
      </c>
      <c r="BC75" t="e">
        <f>#REF!</f>
        <v>#REF!</v>
      </c>
      <c r="BD75" t="e">
        <f>#REF!</f>
        <v>#REF!</v>
      </c>
      <c r="BE75" s="159">
        <v>5.2774247178459799E-3</v>
      </c>
      <c r="BF75" s="159">
        <v>0</v>
      </c>
      <c r="BG75" t="e">
        <f>#REF!</f>
        <v>#REF!</v>
      </c>
      <c r="BH75" t="e">
        <f>#REF!</f>
        <v>#REF!</v>
      </c>
      <c r="BI75" t="e">
        <f>#REF!</f>
        <v>#REF!</v>
      </c>
      <c r="BJ75" t="e">
        <f>#REF!</f>
        <v>#REF!</v>
      </c>
      <c r="BK75" s="159">
        <v>0</v>
      </c>
      <c r="BL75">
        <f>Cashflows!R80</f>
        <v>0</v>
      </c>
      <c r="BM75" t="e">
        <f>#REF!</f>
        <v>#REF!</v>
      </c>
      <c r="BN75" t="e">
        <f>#REF!</f>
        <v>#REF!</v>
      </c>
      <c r="BO75" s="159">
        <v>0</v>
      </c>
      <c r="BP75" s="175" t="e">
        <f>#REF!</f>
        <v>#REF!</v>
      </c>
      <c r="BQ75" t="e">
        <f>Cashflows!#REF!</f>
        <v>#REF!</v>
      </c>
      <c r="BR75" t="e">
        <f>Cashflows!#REF!</f>
        <v>#REF!</v>
      </c>
    </row>
    <row r="76" spans="1:70">
      <c r="A76">
        <v>74</v>
      </c>
      <c r="B76" t="e">
        <f>#REF!</f>
        <v>#REF!</v>
      </c>
      <c r="C76" t="e">
        <f>#REF!</f>
        <v>#REF!</v>
      </c>
      <c r="D76" t="e">
        <f>#REF!</f>
        <v>#REF!</v>
      </c>
      <c r="E76" t="e">
        <f>#REF!</f>
        <v>#REF!</v>
      </c>
      <c r="F76" t="e">
        <f>#REF!</f>
        <v>#REF!</v>
      </c>
      <c r="G76" t="e">
        <f>#REF!</f>
        <v>#REF!</v>
      </c>
      <c r="H76" s="159">
        <v>0</v>
      </c>
      <c r="I76" s="159">
        <v>0</v>
      </c>
      <c r="J76" s="159">
        <v>0</v>
      </c>
      <c r="K76" s="159">
        <v>0</v>
      </c>
      <c r="L76" t="e">
        <f>#REF!</f>
        <v>#REF!</v>
      </c>
      <c r="M76" t="e">
        <f>#REF!</f>
        <v>#REF!</v>
      </c>
      <c r="N76" t="e">
        <f>#REF!</f>
        <v>#REF!</v>
      </c>
      <c r="O76" t="e">
        <f>#REF!</f>
        <v>#REF!</v>
      </c>
      <c r="P76" t="e">
        <f>#REF!</f>
        <v>#REF!</v>
      </c>
      <c r="Q76" t="e">
        <f>#REF!</f>
        <v>#REF!</v>
      </c>
      <c r="R76" t="e">
        <f>#REF!</f>
        <v>#REF!</v>
      </c>
      <c r="S76" t="e">
        <f>#REF!</f>
        <v>#REF!</v>
      </c>
      <c r="T76" t="e">
        <f>#REF!</f>
        <v>#REF!</v>
      </c>
      <c r="U76" s="159">
        <v>41</v>
      </c>
      <c r="V76" t="e">
        <f>#REF!</f>
        <v>#REF!</v>
      </c>
      <c r="W76" t="e">
        <f>#REF!</f>
        <v>#REF!</v>
      </c>
      <c r="X76" t="e">
        <f>#REF!</f>
        <v>#REF!</v>
      </c>
      <c r="Y76" s="159">
        <v>106</v>
      </c>
      <c r="Z76" t="e">
        <f>#REF!</f>
        <v>#REF!</v>
      </c>
      <c r="AA76" t="e">
        <f>#REF!</f>
        <v>#REF!</v>
      </c>
      <c r="AB76" s="159">
        <v>54</v>
      </c>
      <c r="AC76">
        <f ca="1">Cashflows!AK81</f>
        <v>0</v>
      </c>
      <c r="AD76">
        <f ca="1">Cashflows!AL81</f>
        <v>28.907774843757387</v>
      </c>
      <c r="AE76" s="175" t="e">
        <f>#REF!</f>
        <v>#REF!</v>
      </c>
      <c r="AF76">
        <f>Cashflows!L81</f>
        <v>1.3510373152255322</v>
      </c>
      <c r="AG76" s="159">
        <v>0.06</v>
      </c>
      <c r="AH76" s="159">
        <v>1.07312E-2</v>
      </c>
      <c r="AI76" s="159">
        <v>8.9869548119125798E-4</v>
      </c>
      <c r="AJ76" t="e">
        <f>#REF!</f>
        <v>#REF!</v>
      </c>
      <c r="AK76" t="e">
        <f>#REF!</f>
        <v>#REF!</v>
      </c>
      <c r="AL76" t="e">
        <f>#REF!</f>
        <v>#REF!</v>
      </c>
      <c r="AM76" t="e">
        <f>#REF!</f>
        <v>#REF!</v>
      </c>
      <c r="AN76" t="e">
        <f>#REF!</f>
        <v>#REF!</v>
      </c>
      <c r="AO76" t="e">
        <f>#REF!</f>
        <v>#REF!</v>
      </c>
      <c r="AP76" s="176" t="e">
        <f>#REF!</f>
        <v>#REF!</v>
      </c>
      <c r="AQ76" s="160" t="e">
        <f>#REF!</f>
        <v>#REF!</v>
      </c>
      <c r="AR76" s="177" t="e">
        <f>#REF!</f>
        <v>#REF!</v>
      </c>
      <c r="AS76">
        <f ca="1">Cashflows!AM81</f>
        <v>1.8322081696630068</v>
      </c>
      <c r="AT76" t="e">
        <f>#REF!</f>
        <v>#REF!</v>
      </c>
      <c r="AU76" t="e">
        <f>#REF!</f>
        <v>#REF!</v>
      </c>
      <c r="AV76" s="159">
        <v>0</v>
      </c>
      <c r="AW76" t="e">
        <f>#REF!</f>
        <v>#REF!</v>
      </c>
      <c r="AX76" t="e">
        <f>#REF!</f>
        <v>#REF!</v>
      </c>
      <c r="AY76" s="160" t="e">
        <f>#REF!</f>
        <v>#REF!</v>
      </c>
      <c r="AZ76" t="e">
        <f>Cashflows!#REF!</f>
        <v>#REF!</v>
      </c>
      <c r="BA76" t="e">
        <f>#REF!</f>
        <v>#REF!</v>
      </c>
      <c r="BB76" t="e">
        <f>#REF!</f>
        <v>#REF!</v>
      </c>
      <c r="BC76" t="e">
        <f>#REF!</f>
        <v>#REF!</v>
      </c>
      <c r="BD76" t="e">
        <f>#REF!</f>
        <v>#REF!</v>
      </c>
      <c r="BE76" s="159">
        <v>5.2774247178459799E-3</v>
      </c>
      <c r="BF76" s="159">
        <v>0</v>
      </c>
      <c r="BG76" t="e">
        <f>#REF!</f>
        <v>#REF!</v>
      </c>
      <c r="BH76" t="e">
        <f>#REF!</f>
        <v>#REF!</v>
      </c>
      <c r="BI76" t="e">
        <f>#REF!</f>
        <v>#REF!</v>
      </c>
      <c r="BJ76" t="e">
        <f>#REF!</f>
        <v>#REF!</v>
      </c>
      <c r="BK76" s="159">
        <v>0</v>
      </c>
      <c r="BL76">
        <f>Cashflows!R81</f>
        <v>0</v>
      </c>
      <c r="BM76" t="e">
        <f>#REF!</f>
        <v>#REF!</v>
      </c>
      <c r="BN76" t="e">
        <f>#REF!</f>
        <v>#REF!</v>
      </c>
      <c r="BO76" s="159">
        <v>0</v>
      </c>
      <c r="BP76" s="175" t="e">
        <f>#REF!</f>
        <v>#REF!</v>
      </c>
      <c r="BQ76" t="e">
        <f>Cashflows!#REF!</f>
        <v>#REF!</v>
      </c>
      <c r="BR76" t="e">
        <f>Cashflows!#REF!</f>
        <v>#REF!</v>
      </c>
    </row>
    <row r="77" spans="1:70">
      <c r="A77">
        <v>75</v>
      </c>
      <c r="B77" t="e">
        <f>#REF!</f>
        <v>#REF!</v>
      </c>
      <c r="C77" t="e">
        <f>#REF!</f>
        <v>#REF!</v>
      </c>
      <c r="D77" t="e">
        <f>#REF!</f>
        <v>#REF!</v>
      </c>
      <c r="E77" t="e">
        <f>#REF!</f>
        <v>#REF!</v>
      </c>
      <c r="F77" t="e">
        <f>#REF!</f>
        <v>#REF!</v>
      </c>
      <c r="G77" t="e">
        <f>#REF!</f>
        <v>#REF!</v>
      </c>
      <c r="H77" s="159">
        <v>0</v>
      </c>
      <c r="I77" s="159">
        <v>0</v>
      </c>
      <c r="J77" s="159">
        <v>0</v>
      </c>
      <c r="K77" s="159">
        <v>0</v>
      </c>
      <c r="L77" t="e">
        <f>#REF!</f>
        <v>#REF!</v>
      </c>
      <c r="M77" t="e">
        <f>#REF!</f>
        <v>#REF!</v>
      </c>
      <c r="N77" t="e">
        <f>#REF!</f>
        <v>#REF!</v>
      </c>
      <c r="O77" t="e">
        <f>#REF!</f>
        <v>#REF!</v>
      </c>
      <c r="P77" t="e">
        <f>#REF!</f>
        <v>#REF!</v>
      </c>
      <c r="Q77" t="e">
        <f>#REF!</f>
        <v>#REF!</v>
      </c>
      <c r="R77" t="e">
        <f>#REF!</f>
        <v>#REF!</v>
      </c>
      <c r="S77" t="e">
        <f>#REF!</f>
        <v>#REF!</v>
      </c>
      <c r="T77" t="e">
        <f>#REF!</f>
        <v>#REF!</v>
      </c>
      <c r="U77" s="159">
        <v>42</v>
      </c>
      <c r="V77" t="e">
        <f>#REF!</f>
        <v>#REF!</v>
      </c>
      <c r="W77" t="e">
        <f>#REF!</f>
        <v>#REF!</v>
      </c>
      <c r="X77" t="e">
        <f>#REF!</f>
        <v>#REF!</v>
      </c>
      <c r="Y77" s="159">
        <v>107</v>
      </c>
      <c r="Z77" t="e">
        <f>#REF!</f>
        <v>#REF!</v>
      </c>
      <c r="AA77" t="e">
        <f>#REF!</f>
        <v>#REF!</v>
      </c>
      <c r="AB77" s="159">
        <v>55</v>
      </c>
      <c r="AC77">
        <f ca="1">Cashflows!AK82</f>
        <v>0</v>
      </c>
      <c r="AD77">
        <f ca="1">Cashflows!AL82</f>
        <v>28.845890175723511</v>
      </c>
      <c r="AE77" s="175" t="e">
        <f>#REF!</f>
        <v>#REF!</v>
      </c>
      <c r="AF77">
        <f>Cashflows!L82</f>
        <v>1.3565416084840889</v>
      </c>
      <c r="AG77" s="159">
        <v>0.06</v>
      </c>
      <c r="AH77" s="159">
        <v>1.07312E-2</v>
      </c>
      <c r="AI77" s="159">
        <v>8.9869548119125798E-4</v>
      </c>
      <c r="AJ77" t="e">
        <f>#REF!</f>
        <v>#REF!</v>
      </c>
      <c r="AK77" t="e">
        <f>#REF!</f>
        <v>#REF!</v>
      </c>
      <c r="AL77" t="e">
        <f>#REF!</f>
        <v>#REF!</v>
      </c>
      <c r="AM77" t="e">
        <f>#REF!</f>
        <v>#REF!</v>
      </c>
      <c r="AN77" t="e">
        <f>#REF!</f>
        <v>#REF!</v>
      </c>
      <c r="AO77" t="e">
        <f>#REF!</f>
        <v>#REF!</v>
      </c>
      <c r="AP77" s="176" t="e">
        <f>#REF!</f>
        <v>#REF!</v>
      </c>
      <c r="AQ77" s="160" t="e">
        <f>#REF!</f>
        <v>#REF!</v>
      </c>
      <c r="AR77" s="177" t="e">
        <f>#REF!</f>
        <v>#REF!</v>
      </c>
      <c r="AS77">
        <f ca="1">Cashflows!AM82</f>
        <v>1.8282858479014259</v>
      </c>
      <c r="AT77" t="e">
        <f>#REF!</f>
        <v>#REF!</v>
      </c>
      <c r="AU77" t="e">
        <f>#REF!</f>
        <v>#REF!</v>
      </c>
      <c r="AV77" s="159">
        <v>0</v>
      </c>
      <c r="AW77" t="e">
        <f>#REF!</f>
        <v>#REF!</v>
      </c>
      <c r="AX77" t="e">
        <f>#REF!</f>
        <v>#REF!</v>
      </c>
      <c r="AY77" s="160" t="e">
        <f>#REF!</f>
        <v>#REF!</v>
      </c>
      <c r="AZ77" t="e">
        <f>Cashflows!#REF!</f>
        <v>#REF!</v>
      </c>
      <c r="BA77" t="e">
        <f>#REF!</f>
        <v>#REF!</v>
      </c>
      <c r="BB77" t="e">
        <f>#REF!</f>
        <v>#REF!</v>
      </c>
      <c r="BC77" t="e">
        <f>#REF!</f>
        <v>#REF!</v>
      </c>
      <c r="BD77" t="e">
        <f>#REF!</f>
        <v>#REF!</v>
      </c>
      <c r="BE77" s="159">
        <v>5.2774247178459799E-3</v>
      </c>
      <c r="BF77" s="159">
        <v>0</v>
      </c>
      <c r="BG77" t="e">
        <f>#REF!</f>
        <v>#REF!</v>
      </c>
      <c r="BH77" t="e">
        <f>#REF!</f>
        <v>#REF!</v>
      </c>
      <c r="BI77" t="e">
        <f>#REF!</f>
        <v>#REF!</v>
      </c>
      <c r="BJ77" t="e">
        <f>#REF!</f>
        <v>#REF!</v>
      </c>
      <c r="BK77" s="159">
        <v>0</v>
      </c>
      <c r="BL77">
        <f>Cashflows!R82</f>
        <v>0</v>
      </c>
      <c r="BM77" t="e">
        <f>#REF!</f>
        <v>#REF!</v>
      </c>
      <c r="BN77" t="e">
        <f>#REF!</f>
        <v>#REF!</v>
      </c>
      <c r="BO77" s="159">
        <v>0</v>
      </c>
      <c r="BP77" s="175" t="e">
        <f>#REF!</f>
        <v>#REF!</v>
      </c>
      <c r="BQ77" t="e">
        <f>Cashflows!#REF!</f>
        <v>#REF!</v>
      </c>
      <c r="BR77" t="e">
        <f>Cashflows!#REF!</f>
        <v>#REF!</v>
      </c>
    </row>
    <row r="78" spans="1:70">
      <c r="A78">
        <v>76</v>
      </c>
      <c r="B78" t="e">
        <f>#REF!</f>
        <v>#REF!</v>
      </c>
      <c r="C78" t="e">
        <f>#REF!</f>
        <v>#REF!</v>
      </c>
      <c r="D78" t="e">
        <f>#REF!</f>
        <v>#REF!</v>
      </c>
      <c r="E78" t="e">
        <f>#REF!</f>
        <v>#REF!</v>
      </c>
      <c r="F78" t="e">
        <f>#REF!</f>
        <v>#REF!</v>
      </c>
      <c r="G78" t="e">
        <f>#REF!</f>
        <v>#REF!</v>
      </c>
      <c r="H78" s="159">
        <v>0</v>
      </c>
      <c r="I78" s="159">
        <v>0</v>
      </c>
      <c r="J78" s="159">
        <v>0</v>
      </c>
      <c r="K78" s="159">
        <v>0</v>
      </c>
      <c r="L78" t="e">
        <f>#REF!</f>
        <v>#REF!</v>
      </c>
      <c r="M78" t="e">
        <f>#REF!</f>
        <v>#REF!</v>
      </c>
      <c r="N78" t="e">
        <f>#REF!</f>
        <v>#REF!</v>
      </c>
      <c r="O78" t="e">
        <f>#REF!</f>
        <v>#REF!</v>
      </c>
      <c r="P78" t="e">
        <f>#REF!</f>
        <v>#REF!</v>
      </c>
      <c r="Q78" t="e">
        <f>#REF!</f>
        <v>#REF!</v>
      </c>
      <c r="R78" t="e">
        <f>#REF!</f>
        <v>#REF!</v>
      </c>
      <c r="S78" t="e">
        <f>#REF!</f>
        <v>#REF!</v>
      </c>
      <c r="T78" t="e">
        <f>#REF!</f>
        <v>#REF!</v>
      </c>
      <c r="U78" s="159">
        <v>43</v>
      </c>
      <c r="V78" t="e">
        <f>#REF!</f>
        <v>#REF!</v>
      </c>
      <c r="W78" t="e">
        <f>#REF!</f>
        <v>#REF!</v>
      </c>
      <c r="X78" t="e">
        <f>#REF!</f>
        <v>#REF!</v>
      </c>
      <c r="Y78" s="159">
        <v>108</v>
      </c>
      <c r="Z78" t="e">
        <f>#REF!</f>
        <v>#REF!</v>
      </c>
      <c r="AA78" t="e">
        <f>#REF!</f>
        <v>#REF!</v>
      </c>
      <c r="AB78" s="159">
        <v>56</v>
      </c>
      <c r="AC78">
        <f ca="1">Cashflows!AK83</f>
        <v>0</v>
      </c>
      <c r="AD78">
        <f ca="1">Cashflows!AL83</f>
        <v>28.784137988039934</v>
      </c>
      <c r="AE78" s="175" t="e">
        <f>#REF!</f>
        <v>#REF!</v>
      </c>
      <c r="AF78">
        <f>Cashflows!L83</f>
        <v>1.3620683269147225</v>
      </c>
      <c r="AG78" s="159">
        <v>0.06</v>
      </c>
      <c r="AH78" s="159">
        <v>1.07312E-2</v>
      </c>
      <c r="AI78" s="159">
        <v>8.9869548119125798E-4</v>
      </c>
      <c r="AJ78" t="e">
        <f>#REF!</f>
        <v>#REF!</v>
      </c>
      <c r="AK78" t="e">
        <f>#REF!</f>
        <v>#REF!</v>
      </c>
      <c r="AL78" t="e">
        <f>#REF!</f>
        <v>#REF!</v>
      </c>
      <c r="AM78" t="e">
        <f>#REF!</f>
        <v>#REF!</v>
      </c>
      <c r="AN78" t="e">
        <f>#REF!</f>
        <v>#REF!</v>
      </c>
      <c r="AO78" t="e">
        <f>#REF!</f>
        <v>#REF!</v>
      </c>
      <c r="AP78" s="176" t="e">
        <f>#REF!</f>
        <v>#REF!</v>
      </c>
      <c r="AQ78" s="160" t="e">
        <f>#REF!</f>
        <v>#REF!</v>
      </c>
      <c r="AR78" s="177" t="e">
        <f>#REF!</f>
        <v>#REF!</v>
      </c>
      <c r="AS78">
        <f ca="1">Cashflows!AM83</f>
        <v>1.9788242683075392</v>
      </c>
      <c r="AT78" t="e">
        <f>#REF!</f>
        <v>#REF!</v>
      </c>
      <c r="AU78" t="e">
        <f>#REF!</f>
        <v>#REF!</v>
      </c>
      <c r="AV78" s="159">
        <v>0</v>
      </c>
      <c r="AW78" t="e">
        <f>#REF!</f>
        <v>#REF!</v>
      </c>
      <c r="AX78" t="e">
        <f>#REF!</f>
        <v>#REF!</v>
      </c>
      <c r="AY78" s="160" t="e">
        <f>#REF!</f>
        <v>#REF!</v>
      </c>
      <c r="AZ78" t="e">
        <f>Cashflows!#REF!</f>
        <v>#REF!</v>
      </c>
      <c r="BA78" t="e">
        <f>#REF!</f>
        <v>#REF!</v>
      </c>
      <c r="BB78" t="e">
        <f>#REF!</f>
        <v>#REF!</v>
      </c>
      <c r="BC78" t="e">
        <f>#REF!</f>
        <v>#REF!</v>
      </c>
      <c r="BD78" t="e">
        <f>#REF!</f>
        <v>#REF!</v>
      </c>
      <c r="BE78" s="159">
        <v>5.2774247178459799E-3</v>
      </c>
      <c r="BF78" s="159">
        <v>0</v>
      </c>
      <c r="BG78" t="e">
        <f>#REF!</f>
        <v>#REF!</v>
      </c>
      <c r="BH78" t="e">
        <f>#REF!</f>
        <v>#REF!</v>
      </c>
      <c r="BI78" t="e">
        <f>#REF!</f>
        <v>#REF!</v>
      </c>
      <c r="BJ78" t="e">
        <f>#REF!</f>
        <v>#REF!</v>
      </c>
      <c r="BK78" s="159">
        <v>0</v>
      </c>
      <c r="BL78">
        <f>Cashflows!R83</f>
        <v>0</v>
      </c>
      <c r="BM78" t="e">
        <f>#REF!</f>
        <v>#REF!</v>
      </c>
      <c r="BN78" t="e">
        <f>#REF!</f>
        <v>#REF!</v>
      </c>
      <c r="BO78" s="159">
        <v>0</v>
      </c>
      <c r="BP78" s="175" t="e">
        <f>#REF!</f>
        <v>#REF!</v>
      </c>
      <c r="BQ78" t="e">
        <f>Cashflows!#REF!</f>
        <v>#REF!</v>
      </c>
      <c r="BR78" t="e">
        <f>Cashflows!#REF!</f>
        <v>#REF!</v>
      </c>
    </row>
    <row r="79" spans="1:70">
      <c r="A79">
        <v>77</v>
      </c>
      <c r="B79" t="e">
        <f>#REF!</f>
        <v>#REF!</v>
      </c>
      <c r="C79" t="e">
        <f>#REF!</f>
        <v>#REF!</v>
      </c>
      <c r="D79" t="e">
        <f>#REF!</f>
        <v>#REF!</v>
      </c>
      <c r="E79" t="e">
        <f>#REF!</f>
        <v>#REF!</v>
      </c>
      <c r="F79" t="e">
        <f>#REF!</f>
        <v>#REF!</v>
      </c>
      <c r="G79" t="e">
        <f>#REF!</f>
        <v>#REF!</v>
      </c>
      <c r="H79" s="159">
        <v>0</v>
      </c>
      <c r="I79" s="159">
        <v>0</v>
      </c>
      <c r="J79" s="159">
        <v>0</v>
      </c>
      <c r="K79" s="159">
        <v>0</v>
      </c>
      <c r="L79" t="e">
        <f>#REF!</f>
        <v>#REF!</v>
      </c>
      <c r="M79" t="e">
        <f>#REF!</f>
        <v>#REF!</v>
      </c>
      <c r="N79" t="e">
        <f>#REF!</f>
        <v>#REF!</v>
      </c>
      <c r="O79" t="e">
        <f>#REF!</f>
        <v>#REF!</v>
      </c>
      <c r="P79" t="e">
        <f>#REF!</f>
        <v>#REF!</v>
      </c>
      <c r="Q79" t="e">
        <f>#REF!</f>
        <v>#REF!</v>
      </c>
      <c r="R79" t="e">
        <f>#REF!</f>
        <v>#REF!</v>
      </c>
      <c r="S79" t="e">
        <f>#REF!</f>
        <v>#REF!</v>
      </c>
      <c r="T79" t="e">
        <f>#REF!</f>
        <v>#REF!</v>
      </c>
      <c r="U79" s="159">
        <v>44</v>
      </c>
      <c r="V79" t="e">
        <f>#REF!</f>
        <v>#REF!</v>
      </c>
      <c r="W79" t="e">
        <f>#REF!</f>
        <v>#REF!</v>
      </c>
      <c r="X79" t="e">
        <f>#REF!</f>
        <v>#REF!</v>
      </c>
      <c r="Y79" s="159">
        <v>109</v>
      </c>
      <c r="Z79" t="e">
        <f>#REF!</f>
        <v>#REF!</v>
      </c>
      <c r="AA79" t="e">
        <f>#REF!</f>
        <v>#REF!</v>
      </c>
      <c r="AB79" s="159">
        <v>57</v>
      </c>
      <c r="AC79">
        <f ca="1">Cashflows!AK84</f>
        <v>0</v>
      </c>
      <c r="AD79">
        <f ca="1">Cashflows!AL84</f>
        <v>28.719957030514159</v>
      </c>
      <c r="AE79" s="175" t="e">
        <f>#REF!</f>
        <v>#REF!</v>
      </c>
      <c r="AF79">
        <f>Cashflows!L84</f>
        <v>1.3676175618803599</v>
      </c>
      <c r="AG79" s="159">
        <v>0.06</v>
      </c>
      <c r="AH79" s="159">
        <v>1.07312E-2</v>
      </c>
      <c r="AI79" s="159">
        <v>8.9869548119125798E-4</v>
      </c>
      <c r="AJ79" t="e">
        <f>#REF!</f>
        <v>#REF!</v>
      </c>
      <c r="AK79" t="e">
        <f>#REF!</f>
        <v>#REF!</v>
      </c>
      <c r="AL79" t="e">
        <f>#REF!</f>
        <v>#REF!</v>
      </c>
      <c r="AM79" t="e">
        <f>#REF!</f>
        <v>#REF!</v>
      </c>
      <c r="AN79" t="e">
        <f>#REF!</f>
        <v>#REF!</v>
      </c>
      <c r="AO79" t="e">
        <f>#REF!</f>
        <v>#REF!</v>
      </c>
      <c r="AP79" s="176" t="e">
        <f>#REF!</f>
        <v>#REF!</v>
      </c>
      <c r="AQ79" s="160" t="e">
        <f>#REF!</f>
        <v>#REF!</v>
      </c>
      <c r="AR79" s="177" t="e">
        <f>#REF!</f>
        <v>#REF!</v>
      </c>
      <c r="AS79">
        <f ca="1">Cashflows!AM84</f>
        <v>1.9744120174918991</v>
      </c>
      <c r="AT79" t="e">
        <f>#REF!</f>
        <v>#REF!</v>
      </c>
      <c r="AU79" t="e">
        <f>#REF!</f>
        <v>#REF!</v>
      </c>
      <c r="AV79" s="159">
        <v>0</v>
      </c>
      <c r="AW79" t="e">
        <f>#REF!</f>
        <v>#REF!</v>
      </c>
      <c r="AX79" t="e">
        <f>#REF!</f>
        <v>#REF!</v>
      </c>
      <c r="AY79" s="160" t="e">
        <f>#REF!</f>
        <v>#REF!</v>
      </c>
      <c r="AZ79" t="e">
        <f>Cashflows!#REF!</f>
        <v>#REF!</v>
      </c>
      <c r="BA79" t="e">
        <f>#REF!</f>
        <v>#REF!</v>
      </c>
      <c r="BB79" t="e">
        <f>#REF!</f>
        <v>#REF!</v>
      </c>
      <c r="BC79" t="e">
        <f>#REF!</f>
        <v>#REF!</v>
      </c>
      <c r="BD79" t="e">
        <f>#REF!</f>
        <v>#REF!</v>
      </c>
      <c r="BE79" s="159">
        <v>5.2774247178459799E-3</v>
      </c>
      <c r="BF79" s="159">
        <v>0</v>
      </c>
      <c r="BG79" t="e">
        <f>#REF!</f>
        <v>#REF!</v>
      </c>
      <c r="BH79" t="e">
        <f>#REF!</f>
        <v>#REF!</v>
      </c>
      <c r="BI79" t="e">
        <f>#REF!</f>
        <v>#REF!</v>
      </c>
      <c r="BJ79" t="e">
        <f>#REF!</f>
        <v>#REF!</v>
      </c>
      <c r="BK79" s="159">
        <v>0</v>
      </c>
      <c r="BL79">
        <f>Cashflows!R84</f>
        <v>0</v>
      </c>
      <c r="BM79" t="e">
        <f>#REF!</f>
        <v>#REF!</v>
      </c>
      <c r="BN79" t="e">
        <f>#REF!</f>
        <v>#REF!</v>
      </c>
      <c r="BO79" s="159">
        <v>0</v>
      </c>
      <c r="BP79" s="175" t="e">
        <f>#REF!</f>
        <v>#REF!</v>
      </c>
      <c r="BQ79" t="e">
        <f>Cashflows!#REF!</f>
        <v>#REF!</v>
      </c>
      <c r="BR79" t="e">
        <f>Cashflows!#REF!</f>
        <v>#REF!</v>
      </c>
    </row>
    <row r="80" spans="1:70">
      <c r="A80">
        <v>78</v>
      </c>
      <c r="B80" t="e">
        <f>#REF!</f>
        <v>#REF!</v>
      </c>
      <c r="C80" t="e">
        <f>#REF!</f>
        <v>#REF!</v>
      </c>
      <c r="D80" t="e">
        <f>#REF!</f>
        <v>#REF!</v>
      </c>
      <c r="E80" t="e">
        <f>#REF!</f>
        <v>#REF!</v>
      </c>
      <c r="F80" t="e">
        <f>#REF!</f>
        <v>#REF!</v>
      </c>
      <c r="G80" t="e">
        <f>#REF!</f>
        <v>#REF!</v>
      </c>
      <c r="H80" s="159">
        <v>0</v>
      </c>
      <c r="I80" s="159">
        <v>0</v>
      </c>
      <c r="J80" s="159">
        <v>0</v>
      </c>
      <c r="K80" s="159">
        <v>0</v>
      </c>
      <c r="L80" t="e">
        <f>#REF!</f>
        <v>#REF!</v>
      </c>
      <c r="M80" t="e">
        <f>#REF!</f>
        <v>#REF!</v>
      </c>
      <c r="N80" t="e">
        <f>#REF!</f>
        <v>#REF!</v>
      </c>
      <c r="O80" t="e">
        <f>#REF!</f>
        <v>#REF!</v>
      </c>
      <c r="P80" t="e">
        <f>#REF!</f>
        <v>#REF!</v>
      </c>
      <c r="Q80" t="e">
        <f>#REF!</f>
        <v>#REF!</v>
      </c>
      <c r="R80" t="e">
        <f>#REF!</f>
        <v>#REF!</v>
      </c>
      <c r="S80" t="e">
        <f>#REF!</f>
        <v>#REF!</v>
      </c>
      <c r="T80" t="e">
        <f>#REF!</f>
        <v>#REF!</v>
      </c>
      <c r="U80" s="159">
        <v>45</v>
      </c>
      <c r="V80" t="e">
        <f>#REF!</f>
        <v>#REF!</v>
      </c>
      <c r="W80" t="e">
        <f>#REF!</f>
        <v>#REF!</v>
      </c>
      <c r="X80" t="e">
        <f>#REF!</f>
        <v>#REF!</v>
      </c>
      <c r="Y80" s="159">
        <v>110</v>
      </c>
      <c r="Z80" t="e">
        <f>#REF!</f>
        <v>#REF!</v>
      </c>
      <c r="AA80" t="e">
        <f>#REF!</f>
        <v>#REF!</v>
      </c>
      <c r="AB80" s="159">
        <v>58</v>
      </c>
      <c r="AC80">
        <f ca="1">Cashflows!AK85</f>
        <v>0</v>
      </c>
      <c r="AD80">
        <f ca="1">Cashflows!AL85</f>
        <v>28.65591917942119</v>
      </c>
      <c r="AE80" s="175" t="e">
        <f>#REF!</f>
        <v>#REF!</v>
      </c>
      <c r="AF80">
        <f>Cashflows!L85</f>
        <v>1.3731894051161517</v>
      </c>
      <c r="AG80" s="159">
        <v>0.06</v>
      </c>
      <c r="AH80" s="159">
        <v>1.07312E-2</v>
      </c>
      <c r="AI80" s="159">
        <v>8.9869548119125798E-4</v>
      </c>
      <c r="AJ80" t="e">
        <f>#REF!</f>
        <v>#REF!</v>
      </c>
      <c r="AK80" t="e">
        <f>#REF!</f>
        <v>#REF!</v>
      </c>
      <c r="AL80" t="e">
        <f>#REF!</f>
        <v>#REF!</v>
      </c>
      <c r="AM80" t="e">
        <f>#REF!</f>
        <v>#REF!</v>
      </c>
      <c r="AN80" t="e">
        <f>#REF!</f>
        <v>#REF!</v>
      </c>
      <c r="AO80" t="e">
        <f>#REF!</f>
        <v>#REF!</v>
      </c>
      <c r="AP80" s="176" t="e">
        <f>#REF!</f>
        <v>#REF!</v>
      </c>
      <c r="AQ80" s="160" t="e">
        <f>#REF!</f>
        <v>#REF!</v>
      </c>
      <c r="AR80" s="177" t="e">
        <f>#REF!</f>
        <v>#REF!</v>
      </c>
      <c r="AS80">
        <f ca="1">Cashflows!AM85</f>
        <v>1.9700096048198332</v>
      </c>
      <c r="AT80" t="e">
        <f>#REF!</f>
        <v>#REF!</v>
      </c>
      <c r="AU80" t="e">
        <f>#REF!</f>
        <v>#REF!</v>
      </c>
      <c r="AV80" s="159">
        <v>0</v>
      </c>
      <c r="AW80" t="e">
        <f>#REF!</f>
        <v>#REF!</v>
      </c>
      <c r="AX80" t="e">
        <f>#REF!</f>
        <v>#REF!</v>
      </c>
      <c r="AY80" s="160" t="e">
        <f>#REF!</f>
        <v>#REF!</v>
      </c>
      <c r="AZ80" t="e">
        <f>Cashflows!#REF!</f>
        <v>#REF!</v>
      </c>
      <c r="BA80" t="e">
        <f>#REF!</f>
        <v>#REF!</v>
      </c>
      <c r="BB80" t="e">
        <f>#REF!</f>
        <v>#REF!</v>
      </c>
      <c r="BC80" t="e">
        <f>#REF!</f>
        <v>#REF!</v>
      </c>
      <c r="BD80" t="e">
        <f>#REF!</f>
        <v>#REF!</v>
      </c>
      <c r="BE80" s="159">
        <v>5.2774247178459799E-3</v>
      </c>
      <c r="BF80" s="159">
        <v>0</v>
      </c>
      <c r="BG80" t="e">
        <f>#REF!</f>
        <v>#REF!</v>
      </c>
      <c r="BH80" t="e">
        <f>#REF!</f>
        <v>#REF!</v>
      </c>
      <c r="BI80" t="e">
        <f>#REF!</f>
        <v>#REF!</v>
      </c>
      <c r="BJ80" t="e">
        <f>#REF!</f>
        <v>#REF!</v>
      </c>
      <c r="BK80" s="159">
        <v>0</v>
      </c>
      <c r="BL80">
        <f>Cashflows!R85</f>
        <v>0</v>
      </c>
      <c r="BM80" t="e">
        <f>#REF!</f>
        <v>#REF!</v>
      </c>
      <c r="BN80" t="e">
        <f>#REF!</f>
        <v>#REF!</v>
      </c>
      <c r="BO80" s="159">
        <v>0</v>
      </c>
      <c r="BP80" s="175" t="e">
        <f>#REF!</f>
        <v>#REF!</v>
      </c>
      <c r="BQ80" t="e">
        <f>Cashflows!#REF!</f>
        <v>#REF!</v>
      </c>
      <c r="BR80" t="e">
        <f>Cashflows!#REF!</f>
        <v>#REF!</v>
      </c>
    </row>
    <row r="81" spans="1:70">
      <c r="A81">
        <v>79</v>
      </c>
      <c r="B81" t="e">
        <f>#REF!</f>
        <v>#REF!</v>
      </c>
      <c r="C81" t="e">
        <f>#REF!</f>
        <v>#REF!</v>
      </c>
      <c r="D81" t="e">
        <f>#REF!</f>
        <v>#REF!</v>
      </c>
      <c r="E81" t="e">
        <f>#REF!</f>
        <v>#REF!</v>
      </c>
      <c r="F81" t="e">
        <f>#REF!</f>
        <v>#REF!</v>
      </c>
      <c r="G81" t="e">
        <f>#REF!</f>
        <v>#REF!</v>
      </c>
      <c r="H81" s="159">
        <v>0</v>
      </c>
      <c r="I81" s="159">
        <v>0</v>
      </c>
      <c r="J81" s="159">
        <v>0</v>
      </c>
      <c r="K81" s="159">
        <v>0</v>
      </c>
      <c r="L81" t="e">
        <f>#REF!</f>
        <v>#REF!</v>
      </c>
      <c r="M81" t="e">
        <f>#REF!</f>
        <v>#REF!</v>
      </c>
      <c r="N81" t="e">
        <f>#REF!</f>
        <v>#REF!</v>
      </c>
      <c r="O81" t="e">
        <f>#REF!</f>
        <v>#REF!</v>
      </c>
      <c r="P81" t="e">
        <f>#REF!</f>
        <v>#REF!</v>
      </c>
      <c r="Q81" t="e">
        <f>#REF!</f>
        <v>#REF!</v>
      </c>
      <c r="R81" t="e">
        <f>#REF!</f>
        <v>#REF!</v>
      </c>
      <c r="S81" t="e">
        <f>#REF!</f>
        <v>#REF!</v>
      </c>
      <c r="T81" t="e">
        <f>#REF!</f>
        <v>#REF!</v>
      </c>
      <c r="U81" s="159">
        <v>46</v>
      </c>
      <c r="V81" t="e">
        <f>#REF!</f>
        <v>#REF!</v>
      </c>
      <c r="W81" t="e">
        <f>#REF!</f>
        <v>#REF!</v>
      </c>
      <c r="X81" t="e">
        <f>#REF!</f>
        <v>#REF!</v>
      </c>
      <c r="Y81" s="159">
        <v>111</v>
      </c>
      <c r="Z81" t="e">
        <f>#REF!</f>
        <v>#REF!</v>
      </c>
      <c r="AA81" t="e">
        <f>#REF!</f>
        <v>#REF!</v>
      </c>
      <c r="AB81" s="159">
        <v>59</v>
      </c>
      <c r="AC81">
        <f ca="1">Cashflows!AK86</f>
        <v>0</v>
      </c>
      <c r="AD81">
        <f ca="1">Cashflows!AL86</f>
        <v>28.592024115671816</v>
      </c>
      <c r="AE81" s="175" t="e">
        <f>#REF!</f>
        <v>#REF!</v>
      </c>
      <c r="AF81">
        <f>Cashflows!L86</f>
        <v>1.3787839487309894</v>
      </c>
      <c r="AG81" s="159">
        <v>0.06</v>
      </c>
      <c r="AH81" s="159">
        <v>1.07312E-2</v>
      </c>
      <c r="AI81" s="159">
        <v>8.9869548119125798E-4</v>
      </c>
      <c r="AJ81" t="e">
        <f>#REF!</f>
        <v>#REF!</v>
      </c>
      <c r="AK81" t="e">
        <f>#REF!</f>
        <v>#REF!</v>
      </c>
      <c r="AL81" t="e">
        <f>#REF!</f>
        <v>#REF!</v>
      </c>
      <c r="AM81" t="e">
        <f>#REF!</f>
        <v>#REF!</v>
      </c>
      <c r="AN81" t="e">
        <f>#REF!</f>
        <v>#REF!</v>
      </c>
      <c r="AO81" t="e">
        <f>#REF!</f>
        <v>#REF!</v>
      </c>
      <c r="AP81" s="176" t="e">
        <f>#REF!</f>
        <v>#REF!</v>
      </c>
      <c r="AQ81" s="160" t="e">
        <f>#REF!</f>
        <v>#REF!</v>
      </c>
      <c r="AR81" s="177" t="e">
        <f>#REF!</f>
        <v>#REF!</v>
      </c>
      <c r="AS81">
        <f ca="1">Cashflows!AM86</f>
        <v>1.9656170083549034</v>
      </c>
      <c r="AT81" t="e">
        <f>#REF!</f>
        <v>#REF!</v>
      </c>
      <c r="AU81" t="e">
        <f>#REF!</f>
        <v>#REF!</v>
      </c>
      <c r="AV81" s="159">
        <v>0</v>
      </c>
      <c r="AW81" t="e">
        <f>#REF!</f>
        <v>#REF!</v>
      </c>
      <c r="AX81" t="e">
        <f>#REF!</f>
        <v>#REF!</v>
      </c>
      <c r="AY81" s="160" t="e">
        <f>#REF!</f>
        <v>#REF!</v>
      </c>
      <c r="AZ81" t="e">
        <f>Cashflows!#REF!</f>
        <v>#REF!</v>
      </c>
      <c r="BA81" t="e">
        <f>#REF!</f>
        <v>#REF!</v>
      </c>
      <c r="BB81" t="e">
        <f>#REF!</f>
        <v>#REF!</v>
      </c>
      <c r="BC81" t="e">
        <f>#REF!</f>
        <v>#REF!</v>
      </c>
      <c r="BD81" t="e">
        <f>#REF!</f>
        <v>#REF!</v>
      </c>
      <c r="BE81" s="159">
        <v>5.2774247178459799E-3</v>
      </c>
      <c r="BF81" s="159">
        <v>0</v>
      </c>
      <c r="BG81" t="e">
        <f>#REF!</f>
        <v>#REF!</v>
      </c>
      <c r="BH81" t="e">
        <f>#REF!</f>
        <v>#REF!</v>
      </c>
      <c r="BI81" t="e">
        <f>#REF!</f>
        <v>#REF!</v>
      </c>
      <c r="BJ81" t="e">
        <f>#REF!</f>
        <v>#REF!</v>
      </c>
      <c r="BK81" s="159">
        <v>0</v>
      </c>
      <c r="BL81">
        <f>Cashflows!R86</f>
        <v>0</v>
      </c>
      <c r="BM81" t="e">
        <f>#REF!</f>
        <v>#REF!</v>
      </c>
      <c r="BN81" t="e">
        <f>#REF!</f>
        <v>#REF!</v>
      </c>
      <c r="BO81" s="159">
        <v>0</v>
      </c>
      <c r="BP81" s="175" t="e">
        <f>#REF!</f>
        <v>#REF!</v>
      </c>
      <c r="BQ81" t="e">
        <f>Cashflows!#REF!</f>
        <v>#REF!</v>
      </c>
      <c r="BR81" t="e">
        <f>Cashflows!#REF!</f>
        <v>#REF!</v>
      </c>
    </row>
    <row r="82" spans="1:70">
      <c r="A82">
        <v>80</v>
      </c>
      <c r="B82" t="e">
        <f>#REF!</f>
        <v>#REF!</v>
      </c>
      <c r="C82" t="e">
        <f>#REF!</f>
        <v>#REF!</v>
      </c>
      <c r="D82" t="e">
        <f>#REF!</f>
        <v>#REF!</v>
      </c>
      <c r="E82" t="e">
        <f>#REF!</f>
        <v>#REF!</v>
      </c>
      <c r="F82" t="e">
        <f>#REF!</f>
        <v>#REF!</v>
      </c>
      <c r="G82" t="e">
        <f>#REF!</f>
        <v>#REF!</v>
      </c>
      <c r="H82" s="159">
        <v>0</v>
      </c>
      <c r="I82" s="159">
        <v>0</v>
      </c>
      <c r="J82" s="159">
        <v>0</v>
      </c>
      <c r="K82" s="159">
        <v>0</v>
      </c>
      <c r="L82" t="e">
        <f>#REF!</f>
        <v>#REF!</v>
      </c>
      <c r="M82" t="e">
        <f>#REF!</f>
        <v>#REF!</v>
      </c>
      <c r="N82" t="e">
        <f>#REF!</f>
        <v>#REF!</v>
      </c>
      <c r="O82" t="e">
        <f>#REF!</f>
        <v>#REF!</v>
      </c>
      <c r="P82" t="e">
        <f>#REF!</f>
        <v>#REF!</v>
      </c>
      <c r="Q82" t="e">
        <f>#REF!</f>
        <v>#REF!</v>
      </c>
      <c r="R82" t="e">
        <f>#REF!</f>
        <v>#REF!</v>
      </c>
      <c r="S82" t="e">
        <f>#REF!</f>
        <v>#REF!</v>
      </c>
      <c r="T82" t="e">
        <f>#REF!</f>
        <v>#REF!</v>
      </c>
      <c r="U82" s="159">
        <v>47</v>
      </c>
      <c r="V82" t="e">
        <f>#REF!</f>
        <v>#REF!</v>
      </c>
      <c r="W82" t="e">
        <f>#REF!</f>
        <v>#REF!</v>
      </c>
      <c r="X82" t="e">
        <f>#REF!</f>
        <v>#REF!</v>
      </c>
      <c r="Y82" s="159">
        <v>112</v>
      </c>
      <c r="Z82" t="e">
        <f>#REF!</f>
        <v>#REF!</v>
      </c>
      <c r="AA82" t="e">
        <f>#REF!</f>
        <v>#REF!</v>
      </c>
      <c r="AB82" s="159">
        <v>60</v>
      </c>
      <c r="AC82">
        <f ca="1">Cashflows!AK87</f>
        <v>0</v>
      </c>
      <c r="AD82">
        <f ca="1">Cashflows!AL87</f>
        <v>28.528271520888318</v>
      </c>
      <c r="AE82" s="175" t="e">
        <f>#REF!</f>
        <v>#REF!</v>
      </c>
      <c r="AF82">
        <f>Cashflows!L87</f>
        <v>1.3844012852090268</v>
      </c>
      <c r="AG82" s="159">
        <v>0.06</v>
      </c>
      <c r="AH82" s="159">
        <v>1.07312E-2</v>
      </c>
      <c r="AI82" s="159">
        <v>8.9869548119125798E-4</v>
      </c>
      <c r="AJ82" t="e">
        <f>#REF!</f>
        <v>#REF!</v>
      </c>
      <c r="AK82" t="e">
        <f>#REF!</f>
        <v>#REF!</v>
      </c>
      <c r="AL82" t="e">
        <f>#REF!</f>
        <v>#REF!</v>
      </c>
      <c r="AM82" t="e">
        <f>#REF!</f>
        <v>#REF!</v>
      </c>
      <c r="AN82" t="e">
        <f>#REF!</f>
        <v>#REF!</v>
      </c>
      <c r="AO82" t="e">
        <f>#REF!</f>
        <v>#REF!</v>
      </c>
      <c r="AP82" s="176" t="e">
        <f>#REF!</f>
        <v>#REF!</v>
      </c>
      <c r="AQ82" s="160" t="e">
        <f>#REF!</f>
        <v>#REF!</v>
      </c>
      <c r="AR82" s="177" t="e">
        <f>#REF!</f>
        <v>#REF!</v>
      </c>
      <c r="AS82">
        <f ca="1">Cashflows!AM87</f>
        <v>1.9612342062095833</v>
      </c>
      <c r="AT82" t="e">
        <f>#REF!</f>
        <v>#REF!</v>
      </c>
      <c r="AU82" t="e">
        <f>#REF!</f>
        <v>#REF!</v>
      </c>
      <c r="AV82" s="159">
        <v>0</v>
      </c>
      <c r="AW82" t="e">
        <f>#REF!</f>
        <v>#REF!</v>
      </c>
      <c r="AX82" t="e">
        <f>#REF!</f>
        <v>#REF!</v>
      </c>
      <c r="AY82" s="160" t="e">
        <f>#REF!</f>
        <v>#REF!</v>
      </c>
      <c r="AZ82" t="e">
        <f>Cashflows!#REF!</f>
        <v>#REF!</v>
      </c>
      <c r="BA82" t="e">
        <f>#REF!</f>
        <v>#REF!</v>
      </c>
      <c r="BB82" t="e">
        <f>#REF!</f>
        <v>#REF!</v>
      </c>
      <c r="BC82" t="e">
        <f>#REF!</f>
        <v>#REF!</v>
      </c>
      <c r="BD82" t="e">
        <f>#REF!</f>
        <v>#REF!</v>
      </c>
      <c r="BE82" s="159">
        <v>5.2774247178459799E-3</v>
      </c>
      <c r="BF82" s="159">
        <v>0</v>
      </c>
      <c r="BG82" t="e">
        <f>#REF!</f>
        <v>#REF!</v>
      </c>
      <c r="BH82" t="e">
        <f>#REF!</f>
        <v>#REF!</v>
      </c>
      <c r="BI82" t="e">
        <f>#REF!</f>
        <v>#REF!</v>
      </c>
      <c r="BJ82" t="e">
        <f>#REF!</f>
        <v>#REF!</v>
      </c>
      <c r="BK82" s="159">
        <v>0</v>
      </c>
      <c r="BL82">
        <f>Cashflows!R87</f>
        <v>0</v>
      </c>
      <c r="BM82" t="e">
        <f>#REF!</f>
        <v>#REF!</v>
      </c>
      <c r="BN82" t="e">
        <f>#REF!</f>
        <v>#REF!</v>
      </c>
      <c r="BO82" s="159">
        <v>0</v>
      </c>
      <c r="BP82" s="175" t="e">
        <f>#REF!</f>
        <v>#REF!</v>
      </c>
      <c r="BQ82" t="e">
        <f>Cashflows!#REF!</f>
        <v>#REF!</v>
      </c>
      <c r="BR82" t="e">
        <f>Cashflows!#REF!</f>
        <v>#REF!</v>
      </c>
    </row>
    <row r="83" spans="1:70">
      <c r="A83">
        <v>81</v>
      </c>
      <c r="B83" t="e">
        <f>#REF!</f>
        <v>#REF!</v>
      </c>
      <c r="C83" t="e">
        <f>#REF!</f>
        <v>#REF!</v>
      </c>
      <c r="D83" t="e">
        <f>#REF!</f>
        <v>#REF!</v>
      </c>
      <c r="E83" t="e">
        <f>#REF!</f>
        <v>#REF!</v>
      </c>
      <c r="F83" t="e">
        <f>#REF!</f>
        <v>#REF!</v>
      </c>
      <c r="G83" t="e">
        <f>#REF!</f>
        <v>#REF!</v>
      </c>
      <c r="H83" s="159">
        <v>0</v>
      </c>
      <c r="I83" s="159">
        <v>0</v>
      </c>
      <c r="J83" s="159">
        <v>0</v>
      </c>
      <c r="K83" s="159">
        <v>0</v>
      </c>
      <c r="L83" t="e">
        <f>#REF!</f>
        <v>#REF!</v>
      </c>
      <c r="M83" t="e">
        <f>#REF!</f>
        <v>#REF!</v>
      </c>
      <c r="N83" t="e">
        <f>#REF!</f>
        <v>#REF!</v>
      </c>
      <c r="O83" t="e">
        <f>#REF!</f>
        <v>#REF!</v>
      </c>
      <c r="P83" t="e">
        <f>#REF!</f>
        <v>#REF!</v>
      </c>
      <c r="Q83" t="e">
        <f>#REF!</f>
        <v>#REF!</v>
      </c>
      <c r="R83" t="e">
        <f>#REF!</f>
        <v>#REF!</v>
      </c>
      <c r="S83" t="e">
        <f>#REF!</f>
        <v>#REF!</v>
      </c>
      <c r="T83" t="e">
        <f>#REF!</f>
        <v>#REF!</v>
      </c>
      <c r="U83" s="159">
        <v>48</v>
      </c>
      <c r="V83" t="e">
        <f>#REF!</f>
        <v>#REF!</v>
      </c>
      <c r="W83" t="e">
        <f>#REF!</f>
        <v>#REF!</v>
      </c>
      <c r="X83" t="e">
        <f>#REF!</f>
        <v>#REF!</v>
      </c>
      <c r="Y83" s="159">
        <v>113</v>
      </c>
      <c r="Z83" t="e">
        <f>#REF!</f>
        <v>#REF!</v>
      </c>
      <c r="AA83" t="e">
        <f>#REF!</f>
        <v>#REF!</v>
      </c>
      <c r="AB83" s="159">
        <v>61</v>
      </c>
      <c r="AC83">
        <f ca="1">Cashflows!AK88</f>
        <v>0</v>
      </c>
      <c r="AD83">
        <f ca="1">Cashflows!AL88</f>
        <v>28.464661077402841</v>
      </c>
      <c r="AE83" s="175" t="e">
        <f>#REF!</f>
        <v>#REF!</v>
      </c>
      <c r="AF83">
        <f>Cashflows!L88</f>
        <v>1.3900415074112102</v>
      </c>
      <c r="AG83" s="159">
        <v>0.06</v>
      </c>
      <c r="AH83" s="159">
        <v>1.07312E-2</v>
      </c>
      <c r="AI83" s="159">
        <v>8.9869548119125798E-4</v>
      </c>
      <c r="AJ83" t="e">
        <f>#REF!</f>
        <v>#REF!</v>
      </c>
      <c r="AK83" t="e">
        <f>#REF!</f>
        <v>#REF!</v>
      </c>
      <c r="AL83" t="e">
        <f>#REF!</f>
        <v>#REF!</v>
      </c>
      <c r="AM83" t="e">
        <f>#REF!</f>
        <v>#REF!</v>
      </c>
      <c r="AN83" t="e">
        <f>#REF!</f>
        <v>#REF!</v>
      </c>
      <c r="AO83" t="e">
        <f>#REF!</f>
        <v>#REF!</v>
      </c>
      <c r="AP83" s="176" t="e">
        <f>#REF!</f>
        <v>#REF!</v>
      </c>
      <c r="AQ83" s="160" t="e">
        <f>#REF!</f>
        <v>#REF!</v>
      </c>
      <c r="AR83" s="177" t="e">
        <f>#REF!</f>
        <v>#REF!</v>
      </c>
      <c r="AS83">
        <f ca="1">Cashflows!AM88</f>
        <v>1.9568611765451496</v>
      </c>
      <c r="AT83" t="e">
        <f>#REF!</f>
        <v>#REF!</v>
      </c>
      <c r="AU83" t="e">
        <f>#REF!</f>
        <v>#REF!</v>
      </c>
      <c r="AV83" s="159">
        <v>0</v>
      </c>
      <c r="AW83" t="e">
        <f>#REF!</f>
        <v>#REF!</v>
      </c>
      <c r="AX83" t="e">
        <f>#REF!</f>
        <v>#REF!</v>
      </c>
      <c r="AY83" s="160" t="e">
        <f>#REF!</f>
        <v>#REF!</v>
      </c>
      <c r="AZ83" t="e">
        <f>Cashflows!#REF!</f>
        <v>#REF!</v>
      </c>
      <c r="BA83" t="e">
        <f>#REF!</f>
        <v>#REF!</v>
      </c>
      <c r="BB83" t="e">
        <f>#REF!</f>
        <v>#REF!</v>
      </c>
      <c r="BC83" t="e">
        <f>#REF!</f>
        <v>#REF!</v>
      </c>
      <c r="BD83" t="e">
        <f>#REF!</f>
        <v>#REF!</v>
      </c>
      <c r="BE83" s="159">
        <v>5.2774247178459799E-3</v>
      </c>
      <c r="BF83" s="159">
        <v>0</v>
      </c>
      <c r="BG83" t="e">
        <f>#REF!</f>
        <v>#REF!</v>
      </c>
      <c r="BH83" t="e">
        <f>#REF!</f>
        <v>#REF!</v>
      </c>
      <c r="BI83" t="e">
        <f>#REF!</f>
        <v>#REF!</v>
      </c>
      <c r="BJ83" t="e">
        <f>#REF!</f>
        <v>#REF!</v>
      </c>
      <c r="BK83" s="159">
        <v>0</v>
      </c>
      <c r="BL83">
        <f>Cashflows!R88</f>
        <v>0</v>
      </c>
      <c r="BM83" t="e">
        <f>#REF!</f>
        <v>#REF!</v>
      </c>
      <c r="BN83" t="e">
        <f>#REF!</f>
        <v>#REF!</v>
      </c>
      <c r="BO83" s="159">
        <v>0</v>
      </c>
      <c r="BP83" s="175" t="e">
        <f>#REF!</f>
        <v>#REF!</v>
      </c>
      <c r="BQ83" t="e">
        <f>Cashflows!#REF!</f>
        <v>#REF!</v>
      </c>
      <c r="BR83" t="e">
        <f>Cashflows!#REF!</f>
        <v>#REF!</v>
      </c>
    </row>
    <row r="84" spans="1:70">
      <c r="A84">
        <v>82</v>
      </c>
      <c r="B84" t="e">
        <f>#REF!</f>
        <v>#REF!</v>
      </c>
      <c r="C84" t="e">
        <f>#REF!</f>
        <v>#REF!</v>
      </c>
      <c r="D84" t="e">
        <f>#REF!</f>
        <v>#REF!</v>
      </c>
      <c r="E84" t="e">
        <f>#REF!</f>
        <v>#REF!</v>
      </c>
      <c r="F84" t="e">
        <f>#REF!</f>
        <v>#REF!</v>
      </c>
      <c r="G84" t="e">
        <f>#REF!</f>
        <v>#REF!</v>
      </c>
      <c r="H84" s="159">
        <v>0</v>
      </c>
      <c r="I84" s="159">
        <v>0</v>
      </c>
      <c r="J84" s="159">
        <v>0</v>
      </c>
      <c r="K84" s="159">
        <v>0</v>
      </c>
      <c r="L84" t="e">
        <f>#REF!</f>
        <v>#REF!</v>
      </c>
      <c r="M84" t="e">
        <f>#REF!</f>
        <v>#REF!</v>
      </c>
      <c r="N84" t="e">
        <f>#REF!</f>
        <v>#REF!</v>
      </c>
      <c r="O84" t="e">
        <f>#REF!</f>
        <v>#REF!</v>
      </c>
      <c r="P84" t="e">
        <f>#REF!</f>
        <v>#REF!</v>
      </c>
      <c r="Q84" t="e">
        <f>#REF!</f>
        <v>#REF!</v>
      </c>
      <c r="R84" t="e">
        <f>#REF!</f>
        <v>#REF!</v>
      </c>
      <c r="S84" t="e">
        <f>#REF!</f>
        <v>#REF!</v>
      </c>
      <c r="T84" t="e">
        <f>#REF!</f>
        <v>#REF!</v>
      </c>
      <c r="U84" s="159">
        <v>49</v>
      </c>
      <c r="V84" t="e">
        <f>#REF!</f>
        <v>#REF!</v>
      </c>
      <c r="W84" t="e">
        <f>#REF!</f>
        <v>#REF!</v>
      </c>
      <c r="X84" t="e">
        <f>#REF!</f>
        <v>#REF!</v>
      </c>
      <c r="Y84" s="159">
        <v>114</v>
      </c>
      <c r="Z84" t="e">
        <f>#REF!</f>
        <v>#REF!</v>
      </c>
      <c r="AA84" t="e">
        <f>#REF!</f>
        <v>#REF!</v>
      </c>
      <c r="AB84" s="159">
        <v>62</v>
      </c>
      <c r="AC84">
        <f ca="1">Cashflows!AK89</f>
        <v>0</v>
      </c>
      <c r="AD84">
        <f ca="1">Cashflows!AL89</f>
        <v>28.401192468255907</v>
      </c>
      <c r="AE84" s="175" t="e">
        <f>#REF!</f>
        <v>#REF!</v>
      </c>
      <c r="AF84">
        <f>Cashflows!L89</f>
        <v>1.3957047085768126</v>
      </c>
      <c r="AG84" s="159">
        <v>0.06</v>
      </c>
      <c r="AH84" s="159">
        <v>1.07312E-2</v>
      </c>
      <c r="AI84" s="159">
        <v>8.9869548119125798E-4</v>
      </c>
      <c r="AJ84" t="e">
        <f>#REF!</f>
        <v>#REF!</v>
      </c>
      <c r="AK84" t="e">
        <f>#REF!</f>
        <v>#REF!</v>
      </c>
      <c r="AL84" t="e">
        <f>#REF!</f>
        <v>#REF!</v>
      </c>
      <c r="AM84" t="e">
        <f>#REF!</f>
        <v>#REF!</v>
      </c>
      <c r="AN84" t="e">
        <f>#REF!</f>
        <v>#REF!</v>
      </c>
      <c r="AO84" t="e">
        <f>#REF!</f>
        <v>#REF!</v>
      </c>
      <c r="AP84" s="176" t="e">
        <f>#REF!</f>
        <v>#REF!</v>
      </c>
      <c r="AQ84" s="160" t="e">
        <f>#REF!</f>
        <v>#REF!</v>
      </c>
      <c r="AR84" s="177" t="e">
        <f>#REF!</f>
        <v>#REF!</v>
      </c>
      <c r="AS84">
        <f ca="1">Cashflows!AM89</f>
        <v>1.9524978975715748</v>
      </c>
      <c r="AT84" t="e">
        <f>#REF!</f>
        <v>#REF!</v>
      </c>
      <c r="AU84" t="e">
        <f>#REF!</f>
        <v>#REF!</v>
      </c>
      <c r="AV84" s="159">
        <v>0</v>
      </c>
      <c r="AW84" t="e">
        <f>#REF!</f>
        <v>#REF!</v>
      </c>
      <c r="AX84" t="e">
        <f>#REF!</f>
        <v>#REF!</v>
      </c>
      <c r="AY84" s="160" t="e">
        <f>#REF!</f>
        <v>#REF!</v>
      </c>
      <c r="AZ84" t="e">
        <f>Cashflows!#REF!</f>
        <v>#REF!</v>
      </c>
      <c r="BA84" t="e">
        <f>#REF!</f>
        <v>#REF!</v>
      </c>
      <c r="BB84" t="e">
        <f>#REF!</f>
        <v>#REF!</v>
      </c>
      <c r="BC84" t="e">
        <f>#REF!</f>
        <v>#REF!</v>
      </c>
      <c r="BD84" t="e">
        <f>#REF!</f>
        <v>#REF!</v>
      </c>
      <c r="BE84" s="159">
        <v>5.2774247178459799E-3</v>
      </c>
      <c r="BF84" s="159">
        <v>0</v>
      </c>
      <c r="BG84" t="e">
        <f>#REF!</f>
        <v>#REF!</v>
      </c>
      <c r="BH84" t="e">
        <f>#REF!</f>
        <v>#REF!</v>
      </c>
      <c r="BI84" t="e">
        <f>#REF!</f>
        <v>#REF!</v>
      </c>
      <c r="BJ84" t="e">
        <f>#REF!</f>
        <v>#REF!</v>
      </c>
      <c r="BK84" s="159">
        <v>0</v>
      </c>
      <c r="BL84">
        <f>Cashflows!R89</f>
        <v>0</v>
      </c>
      <c r="BM84" t="e">
        <f>#REF!</f>
        <v>#REF!</v>
      </c>
      <c r="BN84" t="e">
        <f>#REF!</f>
        <v>#REF!</v>
      </c>
      <c r="BO84" s="159">
        <v>0</v>
      </c>
      <c r="BP84" s="175" t="e">
        <f>#REF!</f>
        <v>#REF!</v>
      </c>
      <c r="BQ84" t="e">
        <f>Cashflows!#REF!</f>
        <v>#REF!</v>
      </c>
      <c r="BR84" t="e">
        <f>Cashflows!#REF!</f>
        <v>#REF!</v>
      </c>
    </row>
    <row r="85" spans="1:70">
      <c r="A85">
        <v>83</v>
      </c>
      <c r="B85" t="e">
        <f>#REF!</f>
        <v>#REF!</v>
      </c>
      <c r="C85" t="e">
        <f>#REF!</f>
        <v>#REF!</v>
      </c>
      <c r="D85" t="e">
        <f>#REF!</f>
        <v>#REF!</v>
      </c>
      <c r="E85" t="e">
        <f>#REF!</f>
        <v>#REF!</v>
      </c>
      <c r="F85" t="e">
        <f>#REF!</f>
        <v>#REF!</v>
      </c>
      <c r="G85" t="e">
        <f>#REF!</f>
        <v>#REF!</v>
      </c>
      <c r="H85" s="159">
        <v>0</v>
      </c>
      <c r="I85" s="159">
        <v>0</v>
      </c>
      <c r="J85" s="159">
        <v>0</v>
      </c>
      <c r="K85" s="159">
        <v>0</v>
      </c>
      <c r="L85" t="e">
        <f>#REF!</f>
        <v>#REF!</v>
      </c>
      <c r="M85" t="e">
        <f>#REF!</f>
        <v>#REF!</v>
      </c>
      <c r="N85" t="e">
        <f>#REF!</f>
        <v>#REF!</v>
      </c>
      <c r="O85" t="e">
        <f>#REF!</f>
        <v>#REF!</v>
      </c>
      <c r="P85" t="e">
        <f>#REF!</f>
        <v>#REF!</v>
      </c>
      <c r="Q85" t="e">
        <f>#REF!</f>
        <v>#REF!</v>
      </c>
      <c r="R85" t="e">
        <f>#REF!</f>
        <v>#REF!</v>
      </c>
      <c r="S85" t="e">
        <f>#REF!</f>
        <v>#REF!</v>
      </c>
      <c r="T85" t="e">
        <f>#REF!</f>
        <v>#REF!</v>
      </c>
      <c r="U85" s="159">
        <v>50</v>
      </c>
      <c r="V85" t="e">
        <f>#REF!</f>
        <v>#REF!</v>
      </c>
      <c r="W85" t="e">
        <f>#REF!</f>
        <v>#REF!</v>
      </c>
      <c r="X85" t="e">
        <f>#REF!</f>
        <v>#REF!</v>
      </c>
      <c r="Y85" s="159">
        <v>115</v>
      </c>
      <c r="Z85" t="e">
        <f>#REF!</f>
        <v>#REF!</v>
      </c>
      <c r="AA85" t="e">
        <f>#REF!</f>
        <v>#REF!</v>
      </c>
      <c r="AB85" s="159">
        <v>63</v>
      </c>
      <c r="AC85">
        <f ca="1">Cashflows!AK90</f>
        <v>0</v>
      </c>
      <c r="AD85">
        <f ca="1">Cashflows!AL90</f>
        <v>28.337865377194714</v>
      </c>
      <c r="AE85" s="175" t="e">
        <f>#REF!</f>
        <v>#REF!</v>
      </c>
      <c r="AF85">
        <f>Cashflows!L90</f>
        <v>1.4013909823249755</v>
      </c>
      <c r="AG85" s="159">
        <v>0.06</v>
      </c>
      <c r="AH85" s="159">
        <v>1.07312E-2</v>
      </c>
      <c r="AI85" s="159">
        <v>8.9869548119125798E-4</v>
      </c>
      <c r="AJ85" t="e">
        <f>#REF!</f>
        <v>#REF!</v>
      </c>
      <c r="AK85" t="e">
        <f>#REF!</f>
        <v>#REF!</v>
      </c>
      <c r="AL85" t="e">
        <f>#REF!</f>
        <v>#REF!</v>
      </c>
      <c r="AM85" t="e">
        <f>#REF!</f>
        <v>#REF!</v>
      </c>
      <c r="AN85" t="e">
        <f>#REF!</f>
        <v>#REF!</v>
      </c>
      <c r="AO85" t="e">
        <f>#REF!</f>
        <v>#REF!</v>
      </c>
      <c r="AP85" s="176" t="e">
        <f>#REF!</f>
        <v>#REF!</v>
      </c>
      <c r="AQ85" s="160" t="e">
        <f>#REF!</f>
        <v>#REF!</v>
      </c>
      <c r="AR85" s="177" t="e">
        <f>#REF!</f>
        <v>#REF!</v>
      </c>
      <c r="AS85">
        <f ca="1">Cashflows!AM90</f>
        <v>1.9481443475474167</v>
      </c>
      <c r="AT85" t="e">
        <f>#REF!</f>
        <v>#REF!</v>
      </c>
      <c r="AU85" t="e">
        <f>#REF!</f>
        <v>#REF!</v>
      </c>
      <c r="AV85" s="159">
        <v>0</v>
      </c>
      <c r="AW85" t="e">
        <f>#REF!</f>
        <v>#REF!</v>
      </c>
      <c r="AX85" t="e">
        <f>#REF!</f>
        <v>#REF!</v>
      </c>
      <c r="AY85" s="160" t="e">
        <f>#REF!</f>
        <v>#REF!</v>
      </c>
      <c r="AZ85" t="e">
        <f>Cashflows!#REF!</f>
        <v>#REF!</v>
      </c>
      <c r="BA85" t="e">
        <f>#REF!</f>
        <v>#REF!</v>
      </c>
      <c r="BB85" t="e">
        <f>#REF!</f>
        <v>#REF!</v>
      </c>
      <c r="BC85" t="e">
        <f>#REF!</f>
        <v>#REF!</v>
      </c>
      <c r="BD85" t="e">
        <f>#REF!</f>
        <v>#REF!</v>
      </c>
      <c r="BE85" s="159">
        <v>5.2774247178459799E-3</v>
      </c>
      <c r="BF85" s="159">
        <v>0</v>
      </c>
      <c r="BG85" t="e">
        <f>#REF!</f>
        <v>#REF!</v>
      </c>
      <c r="BH85" t="e">
        <f>#REF!</f>
        <v>#REF!</v>
      </c>
      <c r="BI85" t="e">
        <f>#REF!</f>
        <v>#REF!</v>
      </c>
      <c r="BJ85" t="e">
        <f>#REF!</f>
        <v>#REF!</v>
      </c>
      <c r="BK85" s="159">
        <v>0</v>
      </c>
      <c r="BL85">
        <f>Cashflows!R90</f>
        <v>0</v>
      </c>
      <c r="BM85" t="e">
        <f>#REF!</f>
        <v>#REF!</v>
      </c>
      <c r="BN85" t="e">
        <f>#REF!</f>
        <v>#REF!</v>
      </c>
      <c r="BO85" s="159">
        <v>0</v>
      </c>
      <c r="BP85" s="175" t="e">
        <f>#REF!</f>
        <v>#REF!</v>
      </c>
      <c r="BQ85" t="e">
        <f>Cashflows!#REF!</f>
        <v>#REF!</v>
      </c>
      <c r="BR85" t="e">
        <f>Cashflows!#REF!</f>
        <v>#REF!</v>
      </c>
    </row>
    <row r="86" spans="1:70">
      <c r="A86">
        <v>84</v>
      </c>
      <c r="B86" t="e">
        <f>#REF!</f>
        <v>#REF!</v>
      </c>
      <c r="C86" t="e">
        <f>#REF!</f>
        <v>#REF!</v>
      </c>
      <c r="D86" t="e">
        <f>#REF!</f>
        <v>#REF!</v>
      </c>
      <c r="E86" t="e">
        <f>#REF!</f>
        <v>#REF!</v>
      </c>
      <c r="F86" t="e">
        <f>#REF!</f>
        <v>#REF!</v>
      </c>
      <c r="G86" t="e">
        <f>#REF!</f>
        <v>#REF!</v>
      </c>
      <c r="H86" s="159">
        <v>0</v>
      </c>
      <c r="I86" s="159">
        <v>0</v>
      </c>
      <c r="J86" s="159">
        <v>0</v>
      </c>
      <c r="K86" s="159">
        <v>0</v>
      </c>
      <c r="L86" t="e">
        <f>#REF!</f>
        <v>#REF!</v>
      </c>
      <c r="M86" t="e">
        <f>#REF!</f>
        <v>#REF!</v>
      </c>
      <c r="N86" t="e">
        <f>#REF!</f>
        <v>#REF!</v>
      </c>
      <c r="O86" t="e">
        <f>#REF!</f>
        <v>#REF!</v>
      </c>
      <c r="P86" t="e">
        <f>#REF!</f>
        <v>#REF!</v>
      </c>
      <c r="Q86" t="e">
        <f>#REF!</f>
        <v>#REF!</v>
      </c>
      <c r="R86" t="e">
        <f>#REF!</f>
        <v>#REF!</v>
      </c>
      <c r="S86" t="e">
        <f>#REF!</f>
        <v>#REF!</v>
      </c>
      <c r="T86" t="e">
        <f>#REF!</f>
        <v>#REF!</v>
      </c>
      <c r="U86" s="159">
        <v>51</v>
      </c>
      <c r="V86" t="e">
        <f>#REF!</f>
        <v>#REF!</v>
      </c>
      <c r="W86" t="e">
        <f>#REF!</f>
        <v>#REF!</v>
      </c>
      <c r="X86" t="e">
        <f>#REF!</f>
        <v>#REF!</v>
      </c>
      <c r="Y86" s="159">
        <v>116</v>
      </c>
      <c r="Z86" t="e">
        <f>#REF!</f>
        <v>#REF!</v>
      </c>
      <c r="AA86" t="e">
        <f>#REF!</f>
        <v>#REF!</v>
      </c>
      <c r="AB86" s="159">
        <v>64</v>
      </c>
      <c r="AC86">
        <f ca="1">Cashflows!AK91</f>
        <v>0</v>
      </c>
      <c r="AD86">
        <f ca="1">Cashflows!AL91</f>
        <v>28.274679488671644</v>
      </c>
      <c r="AE86" s="175" t="e">
        <f>#REF!</f>
        <v>#REF!</v>
      </c>
      <c r="AF86">
        <f>Cashflows!L91</f>
        <v>1.407100422656256</v>
      </c>
      <c r="AG86" s="159">
        <v>0.06</v>
      </c>
      <c r="AH86" s="159">
        <v>1.07312E-2</v>
      </c>
      <c r="AI86" s="159">
        <v>8.9869548119125798E-4</v>
      </c>
      <c r="AJ86" t="e">
        <f>#REF!</f>
        <v>#REF!</v>
      </c>
      <c r="AK86" t="e">
        <f>#REF!</f>
        <v>#REF!</v>
      </c>
      <c r="AL86" t="e">
        <f>#REF!</f>
        <v>#REF!</v>
      </c>
      <c r="AM86" t="e">
        <f>#REF!</f>
        <v>#REF!</v>
      </c>
      <c r="AN86" t="e">
        <f>#REF!</f>
        <v>#REF!</v>
      </c>
      <c r="AO86" t="e">
        <f>#REF!</f>
        <v>#REF!</v>
      </c>
      <c r="AP86" s="176" t="e">
        <f>#REF!</f>
        <v>#REF!</v>
      </c>
      <c r="AQ86" s="160" t="e">
        <f>#REF!</f>
        <v>#REF!</v>
      </c>
      <c r="AR86" s="177" t="e">
        <f>#REF!</f>
        <v>#REF!</v>
      </c>
      <c r="AS86">
        <f ca="1">Cashflows!AM91</f>
        <v>1.94380050477971</v>
      </c>
      <c r="AT86" t="e">
        <f>#REF!</f>
        <v>#REF!</v>
      </c>
      <c r="AU86" t="e">
        <f>#REF!</f>
        <v>#REF!</v>
      </c>
      <c r="AV86" s="159">
        <v>0</v>
      </c>
      <c r="AW86" t="e">
        <f>#REF!</f>
        <v>#REF!</v>
      </c>
      <c r="AX86" t="e">
        <f>#REF!</f>
        <v>#REF!</v>
      </c>
      <c r="AY86" s="160" t="e">
        <f>#REF!</f>
        <v>#REF!</v>
      </c>
      <c r="AZ86" t="e">
        <f>Cashflows!#REF!</f>
        <v>#REF!</v>
      </c>
      <c r="BA86" t="e">
        <f>#REF!</f>
        <v>#REF!</v>
      </c>
      <c r="BB86" t="e">
        <f>#REF!</f>
        <v>#REF!</v>
      </c>
      <c r="BC86" t="e">
        <f>#REF!</f>
        <v>#REF!</v>
      </c>
      <c r="BD86" t="e">
        <f>#REF!</f>
        <v>#REF!</v>
      </c>
      <c r="BE86" s="159">
        <v>5.2774247178459799E-3</v>
      </c>
      <c r="BF86" s="159">
        <v>0</v>
      </c>
      <c r="BG86" t="e">
        <f>#REF!</f>
        <v>#REF!</v>
      </c>
      <c r="BH86" t="e">
        <f>#REF!</f>
        <v>#REF!</v>
      </c>
      <c r="BI86" t="e">
        <f>#REF!</f>
        <v>#REF!</v>
      </c>
      <c r="BJ86" t="e">
        <f>#REF!</f>
        <v>#REF!</v>
      </c>
      <c r="BK86" s="159">
        <v>0</v>
      </c>
      <c r="BL86">
        <f>Cashflows!R91</f>
        <v>0</v>
      </c>
      <c r="BM86" t="e">
        <f>#REF!</f>
        <v>#REF!</v>
      </c>
      <c r="BN86" t="e">
        <f>#REF!</f>
        <v>#REF!</v>
      </c>
      <c r="BO86" s="159">
        <v>0</v>
      </c>
      <c r="BP86" s="175" t="e">
        <f>#REF!</f>
        <v>#REF!</v>
      </c>
      <c r="BQ86" t="e">
        <f>Cashflows!#REF!</f>
        <v>#REF!</v>
      </c>
      <c r="BR86" t="e">
        <f>Cashflows!#REF!</f>
        <v>#REF!</v>
      </c>
    </row>
    <row r="87" spans="1:70">
      <c r="A87">
        <v>85</v>
      </c>
      <c r="B87" t="e">
        <f>#REF!</f>
        <v>#REF!</v>
      </c>
      <c r="C87" t="e">
        <f>#REF!</f>
        <v>#REF!</v>
      </c>
      <c r="D87" t="e">
        <f>#REF!</f>
        <v>#REF!</v>
      </c>
      <c r="E87" t="e">
        <f>#REF!</f>
        <v>#REF!</v>
      </c>
      <c r="F87" t="e">
        <f>#REF!</f>
        <v>#REF!</v>
      </c>
      <c r="G87" t="e">
        <f>#REF!</f>
        <v>#REF!</v>
      </c>
      <c r="H87" s="159">
        <v>0</v>
      </c>
      <c r="I87" s="159">
        <v>0</v>
      </c>
      <c r="J87" s="159">
        <v>0</v>
      </c>
      <c r="K87" s="159">
        <v>0</v>
      </c>
      <c r="L87" t="e">
        <f>#REF!</f>
        <v>#REF!</v>
      </c>
      <c r="M87" t="e">
        <f>#REF!</f>
        <v>#REF!</v>
      </c>
      <c r="N87" t="e">
        <f>#REF!</f>
        <v>#REF!</v>
      </c>
      <c r="O87" t="e">
        <f>#REF!</f>
        <v>#REF!</v>
      </c>
      <c r="P87" t="e">
        <f>#REF!</f>
        <v>#REF!</v>
      </c>
      <c r="Q87" t="e">
        <f>#REF!</f>
        <v>#REF!</v>
      </c>
      <c r="R87" t="e">
        <f>#REF!</f>
        <v>#REF!</v>
      </c>
      <c r="S87" t="e">
        <f>#REF!</f>
        <v>#REF!</v>
      </c>
      <c r="T87" t="e">
        <f>#REF!</f>
        <v>#REF!</v>
      </c>
      <c r="U87" s="159">
        <v>52</v>
      </c>
      <c r="V87" t="e">
        <f>#REF!</f>
        <v>#REF!</v>
      </c>
      <c r="W87" t="e">
        <f>#REF!</f>
        <v>#REF!</v>
      </c>
      <c r="X87" t="e">
        <f>#REF!</f>
        <v>#REF!</v>
      </c>
      <c r="Y87" s="159">
        <v>117</v>
      </c>
      <c r="Z87" t="e">
        <f>#REF!</f>
        <v>#REF!</v>
      </c>
      <c r="AA87" t="e">
        <f>#REF!</f>
        <v>#REF!</v>
      </c>
      <c r="AB87" s="159">
        <v>65</v>
      </c>
      <c r="AC87">
        <f ca="1">Cashflows!AK92</f>
        <v>0</v>
      </c>
      <c r="AD87">
        <f ca="1">Cashflows!AL92</f>
        <v>28.211634487842662</v>
      </c>
      <c r="AE87" s="175" t="e">
        <f>#REF!</f>
        <v>#REF!</v>
      </c>
      <c r="AF87">
        <f>Cashflows!L92</f>
        <v>1.4128331239541816</v>
      </c>
      <c r="AG87" s="159">
        <v>0.06</v>
      </c>
      <c r="AH87" s="159">
        <v>1.07312E-2</v>
      </c>
      <c r="AI87" s="159">
        <v>8.9869548119125798E-4</v>
      </c>
      <c r="AJ87" t="e">
        <f>#REF!</f>
        <v>#REF!</v>
      </c>
      <c r="AK87" t="e">
        <f>#REF!</f>
        <v>#REF!</v>
      </c>
      <c r="AL87" t="e">
        <f>#REF!</f>
        <v>#REF!</v>
      </c>
      <c r="AM87" t="e">
        <f>#REF!</f>
        <v>#REF!</v>
      </c>
      <c r="AN87" t="e">
        <f>#REF!</f>
        <v>#REF!</v>
      </c>
      <c r="AO87" t="e">
        <f>#REF!</f>
        <v>#REF!</v>
      </c>
      <c r="AP87" s="176" t="e">
        <f>#REF!</f>
        <v>#REF!</v>
      </c>
      <c r="AQ87" s="160" t="e">
        <f>#REF!</f>
        <v>#REF!</v>
      </c>
      <c r="AR87" s="177" t="e">
        <f>#REF!</f>
        <v>#REF!</v>
      </c>
      <c r="AS87">
        <f ca="1">Cashflows!AM92</f>
        <v>1.9394663476238594</v>
      </c>
      <c r="AT87" t="e">
        <f>#REF!</f>
        <v>#REF!</v>
      </c>
      <c r="AU87" t="e">
        <f>#REF!</f>
        <v>#REF!</v>
      </c>
      <c r="AV87" s="159">
        <v>0</v>
      </c>
      <c r="AW87" t="e">
        <f>#REF!</f>
        <v>#REF!</v>
      </c>
      <c r="AX87" t="e">
        <f>#REF!</f>
        <v>#REF!</v>
      </c>
      <c r="AY87" s="160" t="e">
        <f>#REF!</f>
        <v>#REF!</v>
      </c>
      <c r="AZ87" t="e">
        <f>Cashflows!#REF!</f>
        <v>#REF!</v>
      </c>
      <c r="BA87" t="e">
        <f>#REF!</f>
        <v>#REF!</v>
      </c>
      <c r="BB87" t="e">
        <f>#REF!</f>
        <v>#REF!</v>
      </c>
      <c r="BC87" t="e">
        <f>#REF!</f>
        <v>#REF!</v>
      </c>
      <c r="BD87" t="e">
        <f>#REF!</f>
        <v>#REF!</v>
      </c>
      <c r="BE87" s="159">
        <v>5.2774247178459799E-3</v>
      </c>
      <c r="BF87" s="159">
        <v>0</v>
      </c>
      <c r="BG87" t="e">
        <f>#REF!</f>
        <v>#REF!</v>
      </c>
      <c r="BH87" t="e">
        <f>#REF!</f>
        <v>#REF!</v>
      </c>
      <c r="BI87" t="e">
        <f>#REF!</f>
        <v>#REF!</v>
      </c>
      <c r="BJ87" t="e">
        <f>#REF!</f>
        <v>#REF!</v>
      </c>
      <c r="BK87" s="159">
        <v>0</v>
      </c>
      <c r="BL87">
        <f>Cashflows!R92</f>
        <v>0</v>
      </c>
      <c r="BM87" t="e">
        <f>#REF!</f>
        <v>#REF!</v>
      </c>
      <c r="BN87" t="e">
        <f>#REF!</f>
        <v>#REF!</v>
      </c>
      <c r="BO87" s="159">
        <v>0</v>
      </c>
      <c r="BP87" s="175" t="e">
        <f>#REF!</f>
        <v>#REF!</v>
      </c>
      <c r="BQ87" t="e">
        <f>Cashflows!#REF!</f>
        <v>#REF!</v>
      </c>
      <c r="BR87" t="e">
        <f>Cashflows!#REF!</f>
        <v>#REF!</v>
      </c>
    </row>
    <row r="88" spans="1:70">
      <c r="A88">
        <v>86</v>
      </c>
      <c r="B88" t="e">
        <f>#REF!</f>
        <v>#REF!</v>
      </c>
      <c r="C88" t="e">
        <f>#REF!</f>
        <v>#REF!</v>
      </c>
      <c r="D88" t="e">
        <f>#REF!</f>
        <v>#REF!</v>
      </c>
      <c r="E88" t="e">
        <f>#REF!</f>
        <v>#REF!</v>
      </c>
      <c r="F88" t="e">
        <f>#REF!</f>
        <v>#REF!</v>
      </c>
      <c r="G88" t="e">
        <f>#REF!</f>
        <v>#REF!</v>
      </c>
      <c r="H88" s="159">
        <v>0</v>
      </c>
      <c r="I88" s="159">
        <v>0</v>
      </c>
      <c r="J88" s="159">
        <v>0</v>
      </c>
      <c r="K88" s="159">
        <v>0</v>
      </c>
      <c r="L88" t="e">
        <f>#REF!</f>
        <v>#REF!</v>
      </c>
      <c r="M88" t="e">
        <f>#REF!</f>
        <v>#REF!</v>
      </c>
      <c r="N88" t="e">
        <f>#REF!</f>
        <v>#REF!</v>
      </c>
      <c r="O88" t="e">
        <f>#REF!</f>
        <v>#REF!</v>
      </c>
      <c r="P88" t="e">
        <f>#REF!</f>
        <v>#REF!</v>
      </c>
      <c r="Q88" t="e">
        <f>#REF!</f>
        <v>#REF!</v>
      </c>
      <c r="R88" t="e">
        <f>#REF!</f>
        <v>#REF!</v>
      </c>
      <c r="S88" t="e">
        <f>#REF!</f>
        <v>#REF!</v>
      </c>
      <c r="T88" t="e">
        <f>#REF!</f>
        <v>#REF!</v>
      </c>
      <c r="U88" s="159">
        <v>53</v>
      </c>
      <c r="V88" t="e">
        <f>#REF!</f>
        <v>#REF!</v>
      </c>
      <c r="W88" t="e">
        <f>#REF!</f>
        <v>#REF!</v>
      </c>
      <c r="X88" t="e">
        <f>#REF!</f>
        <v>#REF!</v>
      </c>
      <c r="Y88" s="159">
        <v>118</v>
      </c>
      <c r="Z88" t="e">
        <f>#REF!</f>
        <v>#REF!</v>
      </c>
      <c r="AA88" t="e">
        <f>#REF!</f>
        <v>#REF!</v>
      </c>
      <c r="AB88" s="159">
        <v>66</v>
      </c>
      <c r="AC88">
        <f ca="1">Cashflows!AK93</f>
        <v>0</v>
      </c>
      <c r="AD88">
        <f ca="1">Cashflows!AL93</f>
        <v>28.148730060565761</v>
      </c>
      <c r="AE88" s="175" t="e">
        <f>#REF!</f>
        <v>#REF!</v>
      </c>
      <c r="AF88">
        <f>Cashflows!L93</f>
        <v>1.4185891809868094</v>
      </c>
      <c r="AG88" s="159">
        <v>0.06</v>
      </c>
      <c r="AH88" s="159">
        <v>1.07312E-2</v>
      </c>
      <c r="AI88" s="159">
        <v>8.9869548119125798E-4</v>
      </c>
      <c r="AJ88" t="e">
        <f>#REF!</f>
        <v>#REF!</v>
      </c>
      <c r="AK88" t="e">
        <f>#REF!</f>
        <v>#REF!</v>
      </c>
      <c r="AL88" t="e">
        <f>#REF!</f>
        <v>#REF!</v>
      </c>
      <c r="AM88" t="e">
        <f>#REF!</f>
        <v>#REF!</v>
      </c>
      <c r="AN88" t="e">
        <f>#REF!</f>
        <v>#REF!</v>
      </c>
      <c r="AO88" t="e">
        <f>#REF!</f>
        <v>#REF!</v>
      </c>
      <c r="AP88" s="176" t="e">
        <f>#REF!</f>
        <v>#REF!</v>
      </c>
      <c r="AQ88" s="160" t="e">
        <f>#REF!</f>
        <v>#REF!</v>
      </c>
      <c r="AR88" s="177" t="e">
        <f>#REF!</f>
        <v>#REF!</v>
      </c>
      <c r="AS88">
        <f ca="1">Cashflows!AM93</f>
        <v>1.9351418544835313</v>
      </c>
      <c r="AT88" t="e">
        <f>#REF!</f>
        <v>#REF!</v>
      </c>
      <c r="AU88" t="e">
        <f>#REF!</f>
        <v>#REF!</v>
      </c>
      <c r="AV88" s="159">
        <v>0</v>
      </c>
      <c r="AW88" t="e">
        <f>#REF!</f>
        <v>#REF!</v>
      </c>
      <c r="AX88" t="e">
        <f>#REF!</f>
        <v>#REF!</v>
      </c>
      <c r="AY88" s="160" t="e">
        <f>#REF!</f>
        <v>#REF!</v>
      </c>
      <c r="AZ88" t="e">
        <f>Cashflows!#REF!</f>
        <v>#REF!</v>
      </c>
      <c r="BA88" t="e">
        <f>#REF!</f>
        <v>#REF!</v>
      </c>
      <c r="BB88" t="e">
        <f>#REF!</f>
        <v>#REF!</v>
      </c>
      <c r="BC88" t="e">
        <f>#REF!</f>
        <v>#REF!</v>
      </c>
      <c r="BD88" t="e">
        <f>#REF!</f>
        <v>#REF!</v>
      </c>
      <c r="BE88" s="159">
        <v>5.2774247178459799E-3</v>
      </c>
      <c r="BF88" s="159">
        <v>0</v>
      </c>
      <c r="BG88" t="e">
        <f>#REF!</f>
        <v>#REF!</v>
      </c>
      <c r="BH88" t="e">
        <f>#REF!</f>
        <v>#REF!</v>
      </c>
      <c r="BI88" t="e">
        <f>#REF!</f>
        <v>#REF!</v>
      </c>
      <c r="BJ88" t="e">
        <f>#REF!</f>
        <v>#REF!</v>
      </c>
      <c r="BK88" s="159">
        <v>0</v>
      </c>
      <c r="BL88">
        <f>Cashflows!R93</f>
        <v>0</v>
      </c>
      <c r="BM88" t="e">
        <f>#REF!</f>
        <v>#REF!</v>
      </c>
      <c r="BN88" t="e">
        <f>#REF!</f>
        <v>#REF!</v>
      </c>
      <c r="BO88" s="159">
        <v>0</v>
      </c>
      <c r="BP88" s="175" t="e">
        <f>#REF!</f>
        <v>#REF!</v>
      </c>
      <c r="BQ88" t="e">
        <f>Cashflows!#REF!</f>
        <v>#REF!</v>
      </c>
      <c r="BR88" t="e">
        <f>Cashflows!#REF!</f>
        <v>#REF!</v>
      </c>
    </row>
    <row r="89" spans="1:70">
      <c r="A89">
        <v>87</v>
      </c>
      <c r="B89" t="e">
        <f>#REF!</f>
        <v>#REF!</v>
      </c>
      <c r="C89" t="e">
        <f>#REF!</f>
        <v>#REF!</v>
      </c>
      <c r="D89" t="e">
        <f>#REF!</f>
        <v>#REF!</v>
      </c>
      <c r="E89" t="e">
        <f>#REF!</f>
        <v>#REF!</v>
      </c>
      <c r="F89" t="e">
        <f>#REF!</f>
        <v>#REF!</v>
      </c>
      <c r="G89" t="e">
        <f>#REF!</f>
        <v>#REF!</v>
      </c>
      <c r="H89" s="159">
        <v>0</v>
      </c>
      <c r="I89" s="159">
        <v>0</v>
      </c>
      <c r="J89" s="159">
        <v>0</v>
      </c>
      <c r="K89" s="159">
        <v>0</v>
      </c>
      <c r="L89" t="e">
        <f>#REF!</f>
        <v>#REF!</v>
      </c>
      <c r="M89" t="e">
        <f>#REF!</f>
        <v>#REF!</v>
      </c>
      <c r="N89" t="e">
        <f>#REF!</f>
        <v>#REF!</v>
      </c>
      <c r="O89" t="e">
        <f>#REF!</f>
        <v>#REF!</v>
      </c>
      <c r="P89" t="e">
        <f>#REF!</f>
        <v>#REF!</v>
      </c>
      <c r="Q89" t="e">
        <f>#REF!</f>
        <v>#REF!</v>
      </c>
      <c r="R89" t="e">
        <f>#REF!</f>
        <v>#REF!</v>
      </c>
      <c r="S89" t="e">
        <f>#REF!</f>
        <v>#REF!</v>
      </c>
      <c r="T89" t="e">
        <f>#REF!</f>
        <v>#REF!</v>
      </c>
      <c r="U89" s="159">
        <v>54</v>
      </c>
      <c r="V89" t="e">
        <f>#REF!</f>
        <v>#REF!</v>
      </c>
      <c r="W89" t="e">
        <f>#REF!</f>
        <v>#REF!</v>
      </c>
      <c r="X89" t="e">
        <f>#REF!</f>
        <v>#REF!</v>
      </c>
      <c r="Y89" s="159">
        <v>119</v>
      </c>
      <c r="Z89" t="e">
        <f>#REF!</f>
        <v>#REF!</v>
      </c>
      <c r="AA89" t="e">
        <f>#REF!</f>
        <v>#REF!</v>
      </c>
      <c r="AB89" s="159">
        <v>67</v>
      </c>
      <c r="AC89">
        <f ca="1">Cashflows!AK94</f>
        <v>0</v>
      </c>
      <c r="AD89">
        <f ca="1">Cashflows!AL94</f>
        <v>28.085965893399369</v>
      </c>
      <c r="AE89" s="175" t="e">
        <f>#REF!</f>
        <v>#REF!</v>
      </c>
      <c r="AF89">
        <f>Cashflows!L94</f>
        <v>1.424368688908294</v>
      </c>
      <c r="AG89" s="159">
        <v>0.06</v>
      </c>
      <c r="AH89" s="159">
        <v>1.07312E-2</v>
      </c>
      <c r="AI89" s="159">
        <v>8.9869548119125798E-4</v>
      </c>
      <c r="AJ89" t="e">
        <f>#REF!</f>
        <v>#REF!</v>
      </c>
      <c r="AK89" t="e">
        <f>#REF!</f>
        <v>#REF!</v>
      </c>
      <c r="AL89" t="e">
        <f>#REF!</f>
        <v>#REF!</v>
      </c>
      <c r="AM89" t="e">
        <f>#REF!</f>
        <v>#REF!</v>
      </c>
      <c r="AN89" t="e">
        <f>#REF!</f>
        <v>#REF!</v>
      </c>
      <c r="AO89" t="e">
        <f>#REF!</f>
        <v>#REF!</v>
      </c>
      <c r="AP89" s="176" t="e">
        <f>#REF!</f>
        <v>#REF!</v>
      </c>
      <c r="AQ89" s="160" t="e">
        <f>#REF!</f>
        <v>#REF!</v>
      </c>
      <c r="AR89" s="177" t="e">
        <f>#REF!</f>
        <v>#REF!</v>
      </c>
      <c r="AS89">
        <f ca="1">Cashflows!AM94</f>
        <v>1.9308270038105473</v>
      </c>
      <c r="AT89" t="e">
        <f>#REF!</f>
        <v>#REF!</v>
      </c>
      <c r="AU89" t="e">
        <f>#REF!</f>
        <v>#REF!</v>
      </c>
      <c r="AV89" s="159">
        <v>0</v>
      </c>
      <c r="AW89" t="e">
        <f>#REF!</f>
        <v>#REF!</v>
      </c>
      <c r="AX89" t="e">
        <f>#REF!</f>
        <v>#REF!</v>
      </c>
      <c r="AY89" s="160" t="e">
        <f>#REF!</f>
        <v>#REF!</v>
      </c>
      <c r="AZ89" t="e">
        <f>Cashflows!#REF!</f>
        <v>#REF!</v>
      </c>
      <c r="BA89" t="e">
        <f>#REF!</f>
        <v>#REF!</v>
      </c>
      <c r="BB89" t="e">
        <f>#REF!</f>
        <v>#REF!</v>
      </c>
      <c r="BC89" t="e">
        <f>#REF!</f>
        <v>#REF!</v>
      </c>
      <c r="BD89" t="e">
        <f>#REF!</f>
        <v>#REF!</v>
      </c>
      <c r="BE89" s="159">
        <v>5.2774247178459799E-3</v>
      </c>
      <c r="BF89" s="159">
        <v>0</v>
      </c>
      <c r="BG89" t="e">
        <f>#REF!</f>
        <v>#REF!</v>
      </c>
      <c r="BH89" t="e">
        <f>#REF!</f>
        <v>#REF!</v>
      </c>
      <c r="BI89" t="e">
        <f>#REF!</f>
        <v>#REF!</v>
      </c>
      <c r="BJ89" t="e">
        <f>#REF!</f>
        <v>#REF!</v>
      </c>
      <c r="BK89" s="159">
        <v>0</v>
      </c>
      <c r="BL89">
        <f>Cashflows!R94</f>
        <v>0</v>
      </c>
      <c r="BM89" t="e">
        <f>#REF!</f>
        <v>#REF!</v>
      </c>
      <c r="BN89" t="e">
        <f>#REF!</f>
        <v>#REF!</v>
      </c>
      <c r="BO89" s="159">
        <v>0</v>
      </c>
      <c r="BP89" s="175" t="e">
        <f>#REF!</f>
        <v>#REF!</v>
      </c>
      <c r="BQ89" t="e">
        <f>Cashflows!#REF!</f>
        <v>#REF!</v>
      </c>
      <c r="BR89" t="e">
        <f>Cashflows!#REF!</f>
        <v>#REF!</v>
      </c>
    </row>
    <row r="90" spans="1:70">
      <c r="A90">
        <v>88</v>
      </c>
      <c r="B90" t="e">
        <f>#REF!</f>
        <v>#REF!</v>
      </c>
      <c r="C90" t="e">
        <f>#REF!</f>
        <v>#REF!</v>
      </c>
      <c r="D90" t="e">
        <f>#REF!</f>
        <v>#REF!</v>
      </c>
      <c r="E90" t="e">
        <f>#REF!</f>
        <v>#REF!</v>
      </c>
      <c r="F90" t="e">
        <f>#REF!</f>
        <v>#REF!</v>
      </c>
      <c r="G90" t="e">
        <f>#REF!</f>
        <v>#REF!</v>
      </c>
      <c r="H90" s="159">
        <v>0</v>
      </c>
      <c r="I90" s="159">
        <v>0</v>
      </c>
      <c r="J90" s="159">
        <v>0</v>
      </c>
      <c r="K90" s="159">
        <v>0</v>
      </c>
      <c r="L90" t="e">
        <f>#REF!</f>
        <v>#REF!</v>
      </c>
      <c r="M90" t="e">
        <f>#REF!</f>
        <v>#REF!</v>
      </c>
      <c r="N90" t="e">
        <f>#REF!</f>
        <v>#REF!</v>
      </c>
      <c r="O90" t="e">
        <f>#REF!</f>
        <v>#REF!</v>
      </c>
      <c r="P90" t="e">
        <f>#REF!</f>
        <v>#REF!</v>
      </c>
      <c r="Q90" t="e">
        <f>#REF!</f>
        <v>#REF!</v>
      </c>
      <c r="R90" t="e">
        <f>#REF!</f>
        <v>#REF!</v>
      </c>
      <c r="S90" t="e">
        <f>#REF!</f>
        <v>#REF!</v>
      </c>
      <c r="T90" t="e">
        <f>#REF!</f>
        <v>#REF!</v>
      </c>
      <c r="U90" s="159">
        <v>55</v>
      </c>
      <c r="V90" t="e">
        <f>#REF!</f>
        <v>#REF!</v>
      </c>
      <c r="W90" t="e">
        <f>#REF!</f>
        <v>#REF!</v>
      </c>
      <c r="X90" t="e">
        <f>#REF!</f>
        <v>#REF!</v>
      </c>
      <c r="Y90" s="159">
        <v>120</v>
      </c>
      <c r="Z90" t="e">
        <f>#REF!</f>
        <v>#REF!</v>
      </c>
      <c r="AA90" t="e">
        <f>#REF!</f>
        <v>#REF!</v>
      </c>
      <c r="AB90" s="159">
        <v>68</v>
      </c>
      <c r="AC90">
        <f ca="1">Cashflows!AK95</f>
        <v>0</v>
      </c>
      <c r="AD90">
        <f ca="1">Cashflows!AL95</f>
        <v>28.023341673600825</v>
      </c>
      <c r="AE90" s="175" t="e">
        <f>#REF!</f>
        <v>#REF!</v>
      </c>
      <c r="AF90">
        <f>Cashflows!L95</f>
        <v>1.4301717432604593</v>
      </c>
      <c r="AG90" s="159">
        <v>0.06</v>
      </c>
      <c r="AH90" s="159">
        <v>1.07312E-2</v>
      </c>
      <c r="AI90" s="159">
        <v>8.9869548119125798E-4</v>
      </c>
      <c r="AJ90" t="e">
        <f>#REF!</f>
        <v>#REF!</v>
      </c>
      <c r="AK90" t="e">
        <f>#REF!</f>
        <v>#REF!</v>
      </c>
      <c r="AL90" t="e">
        <f>#REF!</f>
        <v>#REF!</v>
      </c>
      <c r="AM90" t="e">
        <f>#REF!</f>
        <v>#REF!</v>
      </c>
      <c r="AN90" t="e">
        <f>#REF!</f>
        <v>#REF!</v>
      </c>
      <c r="AO90" t="e">
        <f>#REF!</f>
        <v>#REF!</v>
      </c>
      <c r="AP90" s="176" t="e">
        <f>#REF!</f>
        <v>#REF!</v>
      </c>
      <c r="AQ90" s="160" t="e">
        <f>#REF!</f>
        <v>#REF!</v>
      </c>
      <c r="AR90" s="177" t="e">
        <f>#REF!</f>
        <v>#REF!</v>
      </c>
      <c r="AS90">
        <f ca="1">Cashflows!AM95</f>
        <v>2.0920993091981503</v>
      </c>
      <c r="AT90" t="e">
        <f>#REF!</f>
        <v>#REF!</v>
      </c>
      <c r="AU90" t="e">
        <f>#REF!</f>
        <v>#REF!</v>
      </c>
      <c r="AV90" s="159">
        <v>0</v>
      </c>
      <c r="AW90" t="e">
        <f>#REF!</f>
        <v>#REF!</v>
      </c>
      <c r="AX90" t="e">
        <f>#REF!</f>
        <v>#REF!</v>
      </c>
      <c r="AY90" s="160" t="e">
        <f>#REF!</f>
        <v>#REF!</v>
      </c>
      <c r="AZ90" t="e">
        <f>Cashflows!#REF!</f>
        <v>#REF!</v>
      </c>
      <c r="BA90" t="e">
        <f>#REF!</f>
        <v>#REF!</v>
      </c>
      <c r="BB90" t="e">
        <f>#REF!</f>
        <v>#REF!</v>
      </c>
      <c r="BC90" t="e">
        <f>#REF!</f>
        <v>#REF!</v>
      </c>
      <c r="BD90" t="e">
        <f>#REF!</f>
        <v>#REF!</v>
      </c>
      <c r="BE90" s="159">
        <v>5.2774247178459799E-3</v>
      </c>
      <c r="BF90" s="159">
        <v>0</v>
      </c>
      <c r="BG90" t="e">
        <f>#REF!</f>
        <v>#REF!</v>
      </c>
      <c r="BH90" t="e">
        <f>#REF!</f>
        <v>#REF!</v>
      </c>
      <c r="BI90" t="e">
        <f>#REF!</f>
        <v>#REF!</v>
      </c>
      <c r="BJ90" t="e">
        <f>#REF!</f>
        <v>#REF!</v>
      </c>
      <c r="BK90" s="159">
        <v>0</v>
      </c>
      <c r="BL90">
        <f>Cashflows!R95</f>
        <v>0</v>
      </c>
      <c r="BM90" t="e">
        <f>#REF!</f>
        <v>#REF!</v>
      </c>
      <c r="BN90" t="e">
        <f>#REF!</f>
        <v>#REF!</v>
      </c>
      <c r="BO90" s="159">
        <v>0</v>
      </c>
      <c r="BP90" s="175" t="e">
        <f>#REF!</f>
        <v>#REF!</v>
      </c>
      <c r="BQ90" t="e">
        <f>Cashflows!#REF!</f>
        <v>#REF!</v>
      </c>
      <c r="BR90" t="e">
        <f>Cashflows!#REF!</f>
        <v>#REF!</v>
      </c>
    </row>
    <row r="91" spans="1:70">
      <c r="A91">
        <v>89</v>
      </c>
      <c r="B91" t="e">
        <f>#REF!</f>
        <v>#REF!</v>
      </c>
      <c r="C91" t="e">
        <f>#REF!</f>
        <v>#REF!</v>
      </c>
      <c r="D91" t="e">
        <f>#REF!</f>
        <v>#REF!</v>
      </c>
      <c r="E91" t="e">
        <f>#REF!</f>
        <v>#REF!</v>
      </c>
      <c r="F91" t="e">
        <f>#REF!</f>
        <v>#REF!</v>
      </c>
      <c r="G91" t="e">
        <f>#REF!</f>
        <v>#REF!</v>
      </c>
      <c r="H91" s="159">
        <v>0</v>
      </c>
      <c r="I91" s="159">
        <v>0</v>
      </c>
      <c r="J91" s="159">
        <v>0</v>
      </c>
      <c r="K91" s="159">
        <v>0</v>
      </c>
      <c r="L91" t="e">
        <f>#REF!</f>
        <v>#REF!</v>
      </c>
      <c r="M91" t="e">
        <f>#REF!</f>
        <v>#REF!</v>
      </c>
      <c r="N91" t="e">
        <f>#REF!</f>
        <v>#REF!</v>
      </c>
      <c r="O91" t="e">
        <f>#REF!</f>
        <v>#REF!</v>
      </c>
      <c r="P91" t="e">
        <f>#REF!</f>
        <v>#REF!</v>
      </c>
      <c r="Q91" t="e">
        <f>#REF!</f>
        <v>#REF!</v>
      </c>
      <c r="R91" t="e">
        <f>#REF!</f>
        <v>#REF!</v>
      </c>
      <c r="S91" t="e">
        <f>#REF!</f>
        <v>#REF!</v>
      </c>
      <c r="T91" t="e">
        <f>#REF!</f>
        <v>#REF!</v>
      </c>
      <c r="U91" s="159">
        <v>56</v>
      </c>
      <c r="V91" t="e">
        <f>#REF!</f>
        <v>#REF!</v>
      </c>
      <c r="W91" t="e">
        <f>#REF!</f>
        <v>#REF!</v>
      </c>
      <c r="X91" t="e">
        <f>#REF!</f>
        <v>#REF!</v>
      </c>
      <c r="Y91" s="159">
        <v>121</v>
      </c>
      <c r="Z91" t="e">
        <f>#REF!</f>
        <v>#REF!</v>
      </c>
      <c r="AA91" t="e">
        <f>#REF!</f>
        <v>#REF!</v>
      </c>
      <c r="AB91" s="159">
        <v>69</v>
      </c>
      <c r="AC91">
        <f ca="1">Cashflows!AK96</f>
        <v>0</v>
      </c>
      <c r="AD91">
        <f ca="1">Cashflows!AL96</f>
        <v>27.958111656329688</v>
      </c>
      <c r="AE91" s="175" t="e">
        <f>#REF!</f>
        <v>#REF!</v>
      </c>
      <c r="AF91">
        <f>Cashflows!L96</f>
        <v>1.4359984399743786</v>
      </c>
      <c r="AG91" s="159">
        <v>0.06</v>
      </c>
      <c r="AH91" s="159">
        <v>1.07312E-2</v>
      </c>
      <c r="AI91" s="159">
        <v>8.9869548119125798E-4</v>
      </c>
      <c r="AJ91" t="e">
        <f>#REF!</f>
        <v>#REF!</v>
      </c>
      <c r="AK91" t="e">
        <f>#REF!</f>
        <v>#REF!</v>
      </c>
      <c r="AL91" t="e">
        <f>#REF!</f>
        <v>#REF!</v>
      </c>
      <c r="AM91" t="e">
        <f>#REF!</f>
        <v>#REF!</v>
      </c>
      <c r="AN91" t="e">
        <f>#REF!</f>
        <v>#REF!</v>
      </c>
      <c r="AO91" t="e">
        <f>#REF!</f>
        <v>#REF!</v>
      </c>
      <c r="AP91" s="176" t="e">
        <f>#REF!</f>
        <v>#REF!</v>
      </c>
      <c r="AQ91" s="160" t="e">
        <f>#REF!</f>
        <v>#REF!</v>
      </c>
      <c r="AR91" s="177" t="e">
        <f>#REF!</f>
        <v>#REF!</v>
      </c>
      <c r="AS91">
        <f ca="1">Cashflows!AM96</f>
        <v>2.0872295233010432</v>
      </c>
      <c r="AT91" t="e">
        <f>#REF!</f>
        <v>#REF!</v>
      </c>
      <c r="AU91" t="e">
        <f>#REF!</f>
        <v>#REF!</v>
      </c>
      <c r="AV91" s="159">
        <v>0</v>
      </c>
      <c r="AW91" t="e">
        <f>#REF!</f>
        <v>#REF!</v>
      </c>
      <c r="AX91" t="e">
        <f>#REF!</f>
        <v>#REF!</v>
      </c>
      <c r="AY91" s="160" t="e">
        <f>#REF!</f>
        <v>#REF!</v>
      </c>
      <c r="AZ91" t="e">
        <f>Cashflows!#REF!</f>
        <v>#REF!</v>
      </c>
      <c r="BA91" t="e">
        <f>#REF!</f>
        <v>#REF!</v>
      </c>
      <c r="BB91" t="e">
        <f>#REF!</f>
        <v>#REF!</v>
      </c>
      <c r="BC91" t="e">
        <f>#REF!</f>
        <v>#REF!</v>
      </c>
      <c r="BD91" t="e">
        <f>#REF!</f>
        <v>#REF!</v>
      </c>
      <c r="BE91" s="159">
        <v>5.2774247178459799E-3</v>
      </c>
      <c r="BF91" s="159">
        <v>0</v>
      </c>
      <c r="BG91" t="e">
        <f>#REF!</f>
        <v>#REF!</v>
      </c>
      <c r="BH91" t="e">
        <f>#REF!</f>
        <v>#REF!</v>
      </c>
      <c r="BI91" t="e">
        <f>#REF!</f>
        <v>#REF!</v>
      </c>
      <c r="BJ91" t="e">
        <f>#REF!</f>
        <v>#REF!</v>
      </c>
      <c r="BK91" s="159">
        <v>0</v>
      </c>
      <c r="BL91">
        <f>Cashflows!R96</f>
        <v>0</v>
      </c>
      <c r="BM91" t="e">
        <f>#REF!</f>
        <v>#REF!</v>
      </c>
      <c r="BN91" t="e">
        <f>#REF!</f>
        <v>#REF!</v>
      </c>
      <c r="BO91" s="159">
        <v>0</v>
      </c>
      <c r="BP91" s="175" t="e">
        <f>#REF!</f>
        <v>#REF!</v>
      </c>
      <c r="BQ91" t="e">
        <f>Cashflows!#REF!</f>
        <v>#REF!</v>
      </c>
      <c r="BR91" t="e">
        <f>Cashflows!#REF!</f>
        <v>#REF!</v>
      </c>
    </row>
    <row r="92" spans="1:70">
      <c r="A92">
        <v>90</v>
      </c>
      <c r="B92" t="e">
        <f>#REF!</f>
        <v>#REF!</v>
      </c>
      <c r="C92" t="e">
        <f>#REF!</f>
        <v>#REF!</v>
      </c>
      <c r="D92" t="e">
        <f>#REF!</f>
        <v>#REF!</v>
      </c>
      <c r="E92" t="e">
        <f>#REF!</f>
        <v>#REF!</v>
      </c>
      <c r="F92" t="e">
        <f>#REF!</f>
        <v>#REF!</v>
      </c>
      <c r="G92" t="e">
        <f>#REF!</f>
        <v>#REF!</v>
      </c>
      <c r="H92" s="159">
        <v>0</v>
      </c>
      <c r="I92" s="159">
        <v>0</v>
      </c>
      <c r="J92" s="159">
        <v>0</v>
      </c>
      <c r="K92" s="159">
        <v>0</v>
      </c>
      <c r="L92" t="e">
        <f>#REF!</f>
        <v>#REF!</v>
      </c>
      <c r="M92" t="e">
        <f>#REF!</f>
        <v>#REF!</v>
      </c>
      <c r="N92" t="e">
        <f>#REF!</f>
        <v>#REF!</v>
      </c>
      <c r="O92" t="e">
        <f>#REF!</f>
        <v>#REF!</v>
      </c>
      <c r="P92" t="e">
        <f>#REF!</f>
        <v>#REF!</v>
      </c>
      <c r="Q92" t="e">
        <f>#REF!</f>
        <v>#REF!</v>
      </c>
      <c r="R92" t="e">
        <f>#REF!</f>
        <v>#REF!</v>
      </c>
      <c r="S92" t="e">
        <f>#REF!</f>
        <v>#REF!</v>
      </c>
      <c r="T92" t="e">
        <f>#REF!</f>
        <v>#REF!</v>
      </c>
      <c r="U92" s="159">
        <v>57</v>
      </c>
      <c r="V92" t="e">
        <f>#REF!</f>
        <v>#REF!</v>
      </c>
      <c r="W92" t="e">
        <f>#REF!</f>
        <v>#REF!</v>
      </c>
      <c r="X92" t="e">
        <f>#REF!</f>
        <v>#REF!</v>
      </c>
      <c r="Y92" s="159">
        <v>122</v>
      </c>
      <c r="Z92" t="e">
        <f>#REF!</f>
        <v>#REF!</v>
      </c>
      <c r="AA92" t="e">
        <f>#REF!</f>
        <v>#REF!</v>
      </c>
      <c r="AB92" s="159">
        <v>70</v>
      </c>
      <c r="AC92">
        <f ca="1">Cashflows!AK97</f>
        <v>0</v>
      </c>
      <c r="AD92">
        <f ca="1">Cashflows!AL97</f>
        <v>27.893033475167275</v>
      </c>
      <c r="AE92" s="175" t="e">
        <f>#REF!</f>
        <v>#REF!</v>
      </c>
      <c r="AF92">
        <f>Cashflows!L97</f>
        <v>1.44184887537196</v>
      </c>
      <c r="AG92" s="159">
        <v>0.06</v>
      </c>
      <c r="AH92" s="159">
        <v>1.07312E-2</v>
      </c>
      <c r="AI92" s="159">
        <v>8.9869548119125798E-4</v>
      </c>
      <c r="AJ92" t="e">
        <f>#REF!</f>
        <v>#REF!</v>
      </c>
      <c r="AK92" t="e">
        <f>#REF!</f>
        <v>#REF!</v>
      </c>
      <c r="AL92" t="e">
        <f>#REF!</f>
        <v>#REF!</v>
      </c>
      <c r="AM92" t="e">
        <f>#REF!</f>
        <v>#REF!</v>
      </c>
      <c r="AN92" t="e">
        <f>#REF!</f>
        <v>#REF!</v>
      </c>
      <c r="AO92" t="e">
        <f>#REF!</f>
        <v>#REF!</v>
      </c>
      <c r="AP92" s="176" t="e">
        <f>#REF!</f>
        <v>#REF!</v>
      </c>
      <c r="AQ92" s="160" t="e">
        <f>#REF!</f>
        <v>#REF!</v>
      </c>
      <c r="AR92" s="177" t="e">
        <f>#REF!</f>
        <v>#REF!</v>
      </c>
      <c r="AS92">
        <f ca="1">Cashflows!AM97</f>
        <v>2.0823710728193139</v>
      </c>
      <c r="AT92" t="e">
        <f>#REF!</f>
        <v>#REF!</v>
      </c>
      <c r="AU92" t="e">
        <f>#REF!</f>
        <v>#REF!</v>
      </c>
      <c r="AV92" s="159">
        <v>0</v>
      </c>
      <c r="AW92" t="e">
        <f>#REF!</f>
        <v>#REF!</v>
      </c>
      <c r="AX92" t="e">
        <f>#REF!</f>
        <v>#REF!</v>
      </c>
      <c r="AY92" s="160" t="e">
        <f>#REF!</f>
        <v>#REF!</v>
      </c>
      <c r="AZ92" t="e">
        <f>Cashflows!#REF!</f>
        <v>#REF!</v>
      </c>
      <c r="BA92" t="e">
        <f>#REF!</f>
        <v>#REF!</v>
      </c>
      <c r="BB92" t="e">
        <f>#REF!</f>
        <v>#REF!</v>
      </c>
      <c r="BC92" t="e">
        <f>#REF!</f>
        <v>#REF!</v>
      </c>
      <c r="BD92" t="e">
        <f>#REF!</f>
        <v>#REF!</v>
      </c>
      <c r="BE92" s="159">
        <v>5.2774247178459799E-3</v>
      </c>
      <c r="BF92" s="159">
        <v>0</v>
      </c>
      <c r="BG92" t="e">
        <f>#REF!</f>
        <v>#REF!</v>
      </c>
      <c r="BH92" t="e">
        <f>#REF!</f>
        <v>#REF!</v>
      </c>
      <c r="BI92" t="e">
        <f>#REF!</f>
        <v>#REF!</v>
      </c>
      <c r="BJ92" t="e">
        <f>#REF!</f>
        <v>#REF!</v>
      </c>
      <c r="BK92" s="159">
        <v>0</v>
      </c>
      <c r="BL92">
        <f>Cashflows!R97</f>
        <v>0</v>
      </c>
      <c r="BM92" t="e">
        <f>#REF!</f>
        <v>#REF!</v>
      </c>
      <c r="BN92" t="e">
        <f>#REF!</f>
        <v>#REF!</v>
      </c>
      <c r="BO92" s="159">
        <v>0</v>
      </c>
      <c r="BP92" s="175" t="e">
        <f>#REF!</f>
        <v>#REF!</v>
      </c>
      <c r="BQ92" t="e">
        <f>Cashflows!#REF!</f>
        <v>#REF!</v>
      </c>
      <c r="BR92" t="e">
        <f>Cashflows!#REF!</f>
        <v>#REF!</v>
      </c>
    </row>
    <row r="93" spans="1:70">
      <c r="A93">
        <v>91</v>
      </c>
      <c r="B93" t="e">
        <f>#REF!</f>
        <v>#REF!</v>
      </c>
      <c r="C93" t="e">
        <f>#REF!</f>
        <v>#REF!</v>
      </c>
      <c r="D93" t="e">
        <f>#REF!</f>
        <v>#REF!</v>
      </c>
      <c r="E93" t="e">
        <f>#REF!</f>
        <v>#REF!</v>
      </c>
      <c r="F93" t="e">
        <f>#REF!</f>
        <v>#REF!</v>
      </c>
      <c r="G93" t="e">
        <f>#REF!</f>
        <v>#REF!</v>
      </c>
      <c r="H93" s="159">
        <v>0</v>
      </c>
      <c r="I93" s="159">
        <v>0</v>
      </c>
      <c r="J93" s="159">
        <v>0</v>
      </c>
      <c r="K93" s="159">
        <v>0</v>
      </c>
      <c r="L93" t="e">
        <f>#REF!</f>
        <v>#REF!</v>
      </c>
      <c r="M93" t="e">
        <f>#REF!</f>
        <v>#REF!</v>
      </c>
      <c r="N93" t="e">
        <f>#REF!</f>
        <v>#REF!</v>
      </c>
      <c r="O93" t="e">
        <f>#REF!</f>
        <v>#REF!</v>
      </c>
      <c r="P93" t="e">
        <f>#REF!</f>
        <v>#REF!</v>
      </c>
      <c r="Q93" t="e">
        <f>#REF!</f>
        <v>#REF!</v>
      </c>
      <c r="R93" t="e">
        <f>#REF!</f>
        <v>#REF!</v>
      </c>
      <c r="S93" t="e">
        <f>#REF!</f>
        <v>#REF!</v>
      </c>
      <c r="T93" t="e">
        <f>#REF!</f>
        <v>#REF!</v>
      </c>
      <c r="U93" s="159">
        <v>58</v>
      </c>
      <c r="V93" t="e">
        <f>#REF!</f>
        <v>#REF!</v>
      </c>
      <c r="W93" t="e">
        <f>#REF!</f>
        <v>#REF!</v>
      </c>
      <c r="X93" t="e">
        <f>#REF!</f>
        <v>#REF!</v>
      </c>
      <c r="Y93" s="159">
        <v>123</v>
      </c>
      <c r="Z93" t="e">
        <f>#REF!</f>
        <v>#REF!</v>
      </c>
      <c r="AA93" t="e">
        <f>#REF!</f>
        <v>#REF!</v>
      </c>
      <c r="AB93" s="159">
        <v>71</v>
      </c>
      <c r="AC93">
        <f ca="1">Cashflows!AK98</f>
        <v>0</v>
      </c>
      <c r="AD93">
        <f ca="1">Cashflows!AL98</f>
        <v>27.828106776684216</v>
      </c>
      <c r="AE93" s="175" t="e">
        <f>#REF!</f>
        <v>#REF!</v>
      </c>
      <c r="AF93">
        <f>Cashflows!L98</f>
        <v>1.4477231461675395</v>
      </c>
      <c r="AG93" s="159">
        <v>0.06</v>
      </c>
      <c r="AH93" s="159">
        <v>1.07312E-2</v>
      </c>
      <c r="AI93" s="159">
        <v>8.9869548119125798E-4</v>
      </c>
      <c r="AJ93" t="e">
        <f>#REF!</f>
        <v>#REF!</v>
      </c>
      <c r="AK93" t="e">
        <f>#REF!</f>
        <v>#REF!</v>
      </c>
      <c r="AL93" t="e">
        <f>#REF!</f>
        <v>#REF!</v>
      </c>
      <c r="AM93" t="e">
        <f>#REF!</f>
        <v>#REF!</v>
      </c>
      <c r="AN93" t="e">
        <f>#REF!</f>
        <v>#REF!</v>
      </c>
      <c r="AO93" t="e">
        <f>#REF!</f>
        <v>#REF!</v>
      </c>
      <c r="AP93" s="176" t="e">
        <f>#REF!</f>
        <v>#REF!</v>
      </c>
      <c r="AQ93" s="160" t="e">
        <f>#REF!</f>
        <v>#REF!</v>
      </c>
      <c r="AR93" s="177" t="e">
        <f>#REF!</f>
        <v>#REF!</v>
      </c>
      <c r="AS93">
        <f ca="1">Cashflows!AM98</f>
        <v>2.0775239313674829</v>
      </c>
      <c r="AT93" t="e">
        <f>#REF!</f>
        <v>#REF!</v>
      </c>
      <c r="AU93" t="e">
        <f>#REF!</f>
        <v>#REF!</v>
      </c>
      <c r="AV93" s="159">
        <v>0</v>
      </c>
      <c r="AW93" t="e">
        <f>#REF!</f>
        <v>#REF!</v>
      </c>
      <c r="AX93" t="e">
        <f>#REF!</f>
        <v>#REF!</v>
      </c>
      <c r="AY93" s="160" t="e">
        <f>#REF!</f>
        <v>#REF!</v>
      </c>
      <c r="AZ93" t="e">
        <f>Cashflows!#REF!</f>
        <v>#REF!</v>
      </c>
      <c r="BA93" t="e">
        <f>#REF!</f>
        <v>#REF!</v>
      </c>
      <c r="BB93" t="e">
        <f>#REF!</f>
        <v>#REF!</v>
      </c>
      <c r="BC93" t="e">
        <f>#REF!</f>
        <v>#REF!</v>
      </c>
      <c r="BD93" t="e">
        <f>#REF!</f>
        <v>#REF!</v>
      </c>
      <c r="BE93" s="159">
        <v>5.2774247178459799E-3</v>
      </c>
      <c r="BF93" s="159">
        <v>0</v>
      </c>
      <c r="BG93" t="e">
        <f>#REF!</f>
        <v>#REF!</v>
      </c>
      <c r="BH93" t="e">
        <f>#REF!</f>
        <v>#REF!</v>
      </c>
      <c r="BI93" t="e">
        <f>#REF!</f>
        <v>#REF!</v>
      </c>
      <c r="BJ93" t="e">
        <f>#REF!</f>
        <v>#REF!</v>
      </c>
      <c r="BK93" s="159">
        <v>0</v>
      </c>
      <c r="BL93">
        <f>Cashflows!R98</f>
        <v>0</v>
      </c>
      <c r="BM93" t="e">
        <f>#REF!</f>
        <v>#REF!</v>
      </c>
      <c r="BN93" t="e">
        <f>#REF!</f>
        <v>#REF!</v>
      </c>
      <c r="BO93" s="159">
        <v>0</v>
      </c>
      <c r="BP93" s="175" t="e">
        <f>#REF!</f>
        <v>#REF!</v>
      </c>
      <c r="BQ93" t="e">
        <f>Cashflows!#REF!</f>
        <v>#REF!</v>
      </c>
      <c r="BR93" t="e">
        <f>Cashflows!#REF!</f>
        <v>#REF!</v>
      </c>
    </row>
    <row r="94" spans="1:70">
      <c r="A94">
        <v>92</v>
      </c>
      <c r="B94" t="e">
        <f>#REF!</f>
        <v>#REF!</v>
      </c>
      <c r="C94" t="e">
        <f>#REF!</f>
        <v>#REF!</v>
      </c>
      <c r="D94" t="e">
        <f>#REF!</f>
        <v>#REF!</v>
      </c>
      <c r="E94" t="e">
        <f>#REF!</f>
        <v>#REF!</v>
      </c>
      <c r="F94" t="e">
        <f>#REF!</f>
        <v>#REF!</v>
      </c>
      <c r="G94" t="e">
        <f>#REF!</f>
        <v>#REF!</v>
      </c>
      <c r="H94" s="159">
        <v>0</v>
      </c>
      <c r="I94" s="159">
        <v>0</v>
      </c>
      <c r="J94" s="159">
        <v>0</v>
      </c>
      <c r="K94" s="159">
        <v>0</v>
      </c>
      <c r="L94" t="e">
        <f>#REF!</f>
        <v>#REF!</v>
      </c>
      <c r="M94" t="e">
        <f>#REF!</f>
        <v>#REF!</v>
      </c>
      <c r="N94" t="e">
        <f>#REF!</f>
        <v>#REF!</v>
      </c>
      <c r="O94" t="e">
        <f>#REF!</f>
        <v>#REF!</v>
      </c>
      <c r="P94" t="e">
        <f>#REF!</f>
        <v>#REF!</v>
      </c>
      <c r="Q94" t="e">
        <f>#REF!</f>
        <v>#REF!</v>
      </c>
      <c r="R94" t="e">
        <f>#REF!</f>
        <v>#REF!</v>
      </c>
      <c r="S94" t="e">
        <f>#REF!</f>
        <v>#REF!</v>
      </c>
      <c r="T94" t="e">
        <f>#REF!</f>
        <v>#REF!</v>
      </c>
      <c r="U94" s="159">
        <v>59</v>
      </c>
      <c r="V94" t="e">
        <f>#REF!</f>
        <v>#REF!</v>
      </c>
      <c r="W94" t="e">
        <f>#REF!</f>
        <v>#REF!</v>
      </c>
      <c r="X94" t="e">
        <f>#REF!</f>
        <v>#REF!</v>
      </c>
      <c r="Y94" s="159">
        <v>124</v>
      </c>
      <c r="Z94" t="e">
        <f>#REF!</f>
        <v>#REF!</v>
      </c>
      <c r="AA94" t="e">
        <f>#REF!</f>
        <v>#REF!</v>
      </c>
      <c r="AB94" s="159">
        <v>72</v>
      </c>
      <c r="AC94">
        <f ca="1">Cashflows!AK99</f>
        <v>0</v>
      </c>
      <c r="AD94">
        <f ca="1">Cashflows!AL99</f>
        <v>27.763331208273815</v>
      </c>
      <c r="AE94" s="175" t="e">
        <f>#REF!</f>
        <v>#REF!</v>
      </c>
      <c r="AF94">
        <f>Cashflows!L99</f>
        <v>1.453621349469479</v>
      </c>
      <c r="AG94" s="159">
        <v>0.06</v>
      </c>
      <c r="AH94" s="159">
        <v>1.07312E-2</v>
      </c>
      <c r="AI94" s="159">
        <v>8.9869548119125798E-4</v>
      </c>
      <c r="AJ94" t="e">
        <f>#REF!</f>
        <v>#REF!</v>
      </c>
      <c r="AK94" t="e">
        <f>#REF!</f>
        <v>#REF!</v>
      </c>
      <c r="AL94" t="e">
        <f>#REF!</f>
        <v>#REF!</v>
      </c>
      <c r="AM94" t="e">
        <f>#REF!</f>
        <v>#REF!</v>
      </c>
      <c r="AN94" t="e">
        <f>#REF!</f>
        <v>#REF!</v>
      </c>
      <c r="AO94" t="e">
        <f>#REF!</f>
        <v>#REF!</v>
      </c>
      <c r="AP94" s="176" t="e">
        <f>#REF!</f>
        <v>#REF!</v>
      </c>
      <c r="AQ94" s="160" t="e">
        <f>#REF!</f>
        <v>#REF!</v>
      </c>
      <c r="AR94" s="177" t="e">
        <f>#REF!</f>
        <v>#REF!</v>
      </c>
      <c r="AS94">
        <f ca="1">Cashflows!AM99</f>
        <v>2.0726880726214874</v>
      </c>
      <c r="AT94" t="e">
        <f>#REF!</f>
        <v>#REF!</v>
      </c>
      <c r="AU94" t="e">
        <f>#REF!</f>
        <v>#REF!</v>
      </c>
      <c r="AV94" s="159">
        <v>0</v>
      </c>
      <c r="AW94" t="e">
        <f>#REF!</f>
        <v>#REF!</v>
      </c>
      <c r="AX94" t="e">
        <f>#REF!</f>
        <v>#REF!</v>
      </c>
      <c r="AY94" s="160" t="e">
        <f>#REF!</f>
        <v>#REF!</v>
      </c>
      <c r="AZ94" t="e">
        <f>Cashflows!#REF!</f>
        <v>#REF!</v>
      </c>
      <c r="BA94" t="e">
        <f>#REF!</f>
        <v>#REF!</v>
      </c>
      <c r="BB94" t="e">
        <f>#REF!</f>
        <v>#REF!</v>
      </c>
      <c r="BC94" t="e">
        <f>#REF!</f>
        <v>#REF!</v>
      </c>
      <c r="BD94" t="e">
        <f>#REF!</f>
        <v>#REF!</v>
      </c>
      <c r="BE94" s="159">
        <v>5.2774247178459799E-3</v>
      </c>
      <c r="BF94" s="159">
        <v>0</v>
      </c>
      <c r="BG94" t="e">
        <f>#REF!</f>
        <v>#REF!</v>
      </c>
      <c r="BH94" t="e">
        <f>#REF!</f>
        <v>#REF!</v>
      </c>
      <c r="BI94" t="e">
        <f>#REF!</f>
        <v>#REF!</v>
      </c>
      <c r="BJ94" t="e">
        <f>#REF!</f>
        <v>#REF!</v>
      </c>
      <c r="BK94" s="159">
        <v>0</v>
      </c>
      <c r="BL94">
        <f>Cashflows!R99</f>
        <v>0</v>
      </c>
      <c r="BM94" t="e">
        <f>#REF!</f>
        <v>#REF!</v>
      </c>
      <c r="BN94" t="e">
        <f>#REF!</f>
        <v>#REF!</v>
      </c>
      <c r="BO94" s="159">
        <v>0</v>
      </c>
      <c r="BP94" s="175" t="e">
        <f>#REF!</f>
        <v>#REF!</v>
      </c>
      <c r="BQ94" t="e">
        <f>Cashflows!#REF!</f>
        <v>#REF!</v>
      </c>
      <c r="BR94" t="e">
        <f>Cashflows!#REF!</f>
        <v>#REF!</v>
      </c>
    </row>
    <row r="95" spans="1:70">
      <c r="A95">
        <v>93</v>
      </c>
      <c r="B95" t="e">
        <f>#REF!</f>
        <v>#REF!</v>
      </c>
      <c r="C95" t="e">
        <f>#REF!</f>
        <v>#REF!</v>
      </c>
      <c r="D95" t="e">
        <f>#REF!</f>
        <v>#REF!</v>
      </c>
      <c r="E95" t="e">
        <f>#REF!</f>
        <v>#REF!</v>
      </c>
      <c r="F95" t="e">
        <f>#REF!</f>
        <v>#REF!</v>
      </c>
      <c r="G95" t="e">
        <f>#REF!</f>
        <v>#REF!</v>
      </c>
      <c r="H95" s="159">
        <v>0</v>
      </c>
      <c r="I95" s="159">
        <v>0</v>
      </c>
      <c r="J95" s="159">
        <v>0</v>
      </c>
      <c r="K95" s="159">
        <v>0</v>
      </c>
      <c r="L95" t="e">
        <f>#REF!</f>
        <v>#REF!</v>
      </c>
      <c r="M95" t="e">
        <f>#REF!</f>
        <v>#REF!</v>
      </c>
      <c r="N95" t="e">
        <f>#REF!</f>
        <v>#REF!</v>
      </c>
      <c r="O95" t="e">
        <f>#REF!</f>
        <v>#REF!</v>
      </c>
      <c r="P95" t="e">
        <f>#REF!</f>
        <v>#REF!</v>
      </c>
      <c r="Q95" t="e">
        <f>#REF!</f>
        <v>#REF!</v>
      </c>
      <c r="R95" t="e">
        <f>#REF!</f>
        <v>#REF!</v>
      </c>
      <c r="S95" t="e">
        <f>#REF!</f>
        <v>#REF!</v>
      </c>
      <c r="T95" t="e">
        <f>#REF!</f>
        <v>#REF!</v>
      </c>
      <c r="U95" s="159">
        <v>60</v>
      </c>
      <c r="V95" t="e">
        <f>#REF!</f>
        <v>#REF!</v>
      </c>
      <c r="W95" t="e">
        <f>#REF!</f>
        <v>#REF!</v>
      </c>
      <c r="X95" t="e">
        <f>#REF!</f>
        <v>#REF!</v>
      </c>
      <c r="Y95" s="159">
        <v>125</v>
      </c>
      <c r="Z95" t="e">
        <f>#REF!</f>
        <v>#REF!</v>
      </c>
      <c r="AA95" t="e">
        <f>#REF!</f>
        <v>#REF!</v>
      </c>
      <c r="AB95" s="159">
        <v>73</v>
      </c>
      <c r="AC95">
        <f ca="1">Cashflows!AK100</f>
        <v>0</v>
      </c>
      <c r="AD95">
        <f ca="1">Cashflows!AL100</f>
        <v>27.698706418150163</v>
      </c>
      <c r="AE95" s="175" t="e">
        <f>#REF!</f>
        <v>#REF!</v>
      </c>
      <c r="AF95">
        <f>Cashflows!L100</f>
        <v>1.4595435827817715</v>
      </c>
      <c r="AG95" s="159">
        <v>0.06</v>
      </c>
      <c r="AH95" s="159">
        <v>1.07312E-2</v>
      </c>
      <c r="AI95" s="159">
        <v>8.9869548119125798E-4</v>
      </c>
      <c r="AJ95" t="e">
        <f>#REF!</f>
        <v>#REF!</v>
      </c>
      <c r="AK95" t="e">
        <f>#REF!</f>
        <v>#REF!</v>
      </c>
      <c r="AL95" t="e">
        <f>#REF!</f>
        <v>#REF!</v>
      </c>
      <c r="AM95" t="e">
        <f>#REF!</f>
        <v>#REF!</v>
      </c>
      <c r="AN95" t="e">
        <f>#REF!</f>
        <v>#REF!</v>
      </c>
      <c r="AO95" t="e">
        <f>#REF!</f>
        <v>#REF!</v>
      </c>
      <c r="AP95" s="176" t="e">
        <f>#REF!</f>
        <v>#REF!</v>
      </c>
      <c r="AQ95" s="160" t="e">
        <f>#REF!</f>
        <v>#REF!</v>
      </c>
      <c r="AR95" s="177" t="e">
        <f>#REF!</f>
        <v>#REF!</v>
      </c>
      <c r="AS95">
        <f ca="1">Cashflows!AM100</f>
        <v>2.0678634703185388</v>
      </c>
      <c r="AT95" t="e">
        <f>#REF!</f>
        <v>#REF!</v>
      </c>
      <c r="AU95" t="e">
        <f>#REF!</f>
        <v>#REF!</v>
      </c>
      <c r="AV95" s="159">
        <v>0</v>
      </c>
      <c r="AW95" t="e">
        <f>#REF!</f>
        <v>#REF!</v>
      </c>
      <c r="AX95" t="e">
        <f>#REF!</f>
        <v>#REF!</v>
      </c>
      <c r="AY95" s="160" t="e">
        <f>#REF!</f>
        <v>#REF!</v>
      </c>
      <c r="AZ95" t="e">
        <f>Cashflows!#REF!</f>
        <v>#REF!</v>
      </c>
      <c r="BA95" t="e">
        <f>#REF!</f>
        <v>#REF!</v>
      </c>
      <c r="BB95" t="e">
        <f>#REF!</f>
        <v>#REF!</v>
      </c>
      <c r="BC95" t="e">
        <f>#REF!</f>
        <v>#REF!</v>
      </c>
      <c r="BD95" t="e">
        <f>#REF!</f>
        <v>#REF!</v>
      </c>
      <c r="BE95" s="159">
        <v>5.2774247178459799E-3</v>
      </c>
      <c r="BF95" s="159">
        <v>0</v>
      </c>
      <c r="BG95" t="e">
        <f>#REF!</f>
        <v>#REF!</v>
      </c>
      <c r="BH95" t="e">
        <f>#REF!</f>
        <v>#REF!</v>
      </c>
      <c r="BI95" t="e">
        <f>#REF!</f>
        <v>#REF!</v>
      </c>
      <c r="BJ95" t="e">
        <f>#REF!</f>
        <v>#REF!</v>
      </c>
      <c r="BK95" s="159">
        <v>0</v>
      </c>
      <c r="BL95">
        <f>Cashflows!R100</f>
        <v>0</v>
      </c>
      <c r="BM95" t="e">
        <f>#REF!</f>
        <v>#REF!</v>
      </c>
      <c r="BN95" t="e">
        <f>#REF!</f>
        <v>#REF!</v>
      </c>
      <c r="BO95" s="159">
        <v>0</v>
      </c>
      <c r="BP95" s="175" t="e">
        <f>#REF!</f>
        <v>#REF!</v>
      </c>
      <c r="BQ95" t="e">
        <f>Cashflows!#REF!</f>
        <v>#REF!</v>
      </c>
      <c r="BR95" t="e">
        <f>Cashflows!#REF!</f>
        <v>#REF!</v>
      </c>
    </row>
    <row r="96" spans="1:70">
      <c r="A96">
        <v>94</v>
      </c>
      <c r="B96" t="e">
        <f>#REF!</f>
        <v>#REF!</v>
      </c>
      <c r="C96" t="e">
        <f>#REF!</f>
        <v>#REF!</v>
      </c>
      <c r="D96" t="e">
        <f>#REF!</f>
        <v>#REF!</v>
      </c>
      <c r="E96" t="e">
        <f>#REF!</f>
        <v>#REF!</v>
      </c>
      <c r="F96" t="e">
        <f>#REF!</f>
        <v>#REF!</v>
      </c>
      <c r="G96" t="e">
        <f>#REF!</f>
        <v>#REF!</v>
      </c>
      <c r="H96" s="159">
        <v>0</v>
      </c>
      <c r="I96" s="159">
        <v>0</v>
      </c>
      <c r="J96" s="159">
        <v>0</v>
      </c>
      <c r="K96" s="159">
        <v>0</v>
      </c>
      <c r="L96" t="e">
        <f>#REF!</f>
        <v>#REF!</v>
      </c>
      <c r="M96" t="e">
        <f>#REF!</f>
        <v>#REF!</v>
      </c>
      <c r="N96" t="e">
        <f>#REF!</f>
        <v>#REF!</v>
      </c>
      <c r="O96" t="e">
        <f>#REF!</f>
        <v>#REF!</v>
      </c>
      <c r="P96" t="e">
        <f>#REF!</f>
        <v>#REF!</v>
      </c>
      <c r="Q96" t="e">
        <f>#REF!</f>
        <v>#REF!</v>
      </c>
      <c r="R96" t="e">
        <f>#REF!</f>
        <v>#REF!</v>
      </c>
      <c r="S96" t="e">
        <f>#REF!</f>
        <v>#REF!</v>
      </c>
      <c r="T96" t="e">
        <f>#REF!</f>
        <v>#REF!</v>
      </c>
      <c r="U96" s="159">
        <v>61</v>
      </c>
      <c r="V96" t="e">
        <f>#REF!</f>
        <v>#REF!</v>
      </c>
      <c r="W96" t="e">
        <f>#REF!</f>
        <v>#REF!</v>
      </c>
      <c r="X96" t="e">
        <f>#REF!</f>
        <v>#REF!</v>
      </c>
      <c r="Y96" s="159">
        <v>126</v>
      </c>
      <c r="Z96" t="e">
        <f>#REF!</f>
        <v>#REF!</v>
      </c>
      <c r="AA96" t="e">
        <f>#REF!</f>
        <v>#REF!</v>
      </c>
      <c r="AB96" s="159">
        <v>74</v>
      </c>
      <c r="AC96">
        <f ca="1">Cashflows!AK101</f>
        <v>0</v>
      </c>
      <c r="AD96">
        <f ca="1">Cashflows!AL101</f>
        <v>27.634232055346168</v>
      </c>
      <c r="AE96" s="175" t="e">
        <f>#REF!</f>
        <v>#REF!</v>
      </c>
      <c r="AF96">
        <f>Cashflows!L101</f>
        <v>1.4654899440056541</v>
      </c>
      <c r="AG96" s="159">
        <v>0.06</v>
      </c>
      <c r="AH96" s="159">
        <v>1.07312E-2</v>
      </c>
      <c r="AI96" s="159">
        <v>8.9869548119125798E-4</v>
      </c>
      <c r="AJ96" t="e">
        <f>#REF!</f>
        <v>#REF!</v>
      </c>
      <c r="AK96" t="e">
        <f>#REF!</f>
        <v>#REF!</v>
      </c>
      <c r="AL96" t="e">
        <f>#REF!</f>
        <v>#REF!</v>
      </c>
      <c r="AM96" t="e">
        <f>#REF!</f>
        <v>#REF!</v>
      </c>
      <c r="AN96" t="e">
        <f>#REF!</f>
        <v>#REF!</v>
      </c>
      <c r="AO96" t="e">
        <f>#REF!</f>
        <v>#REF!</v>
      </c>
      <c r="AP96" s="176" t="e">
        <f>#REF!</f>
        <v>#REF!</v>
      </c>
      <c r="AQ96" s="160" t="e">
        <f>#REF!</f>
        <v>#REF!</v>
      </c>
      <c r="AR96" s="177" t="e">
        <f>#REF!</f>
        <v>#REF!</v>
      </c>
      <c r="AS96">
        <f ca="1">Cashflows!AM101</f>
        <v>2.0630500982569799</v>
      </c>
      <c r="AT96" t="e">
        <f>#REF!</f>
        <v>#REF!</v>
      </c>
      <c r="AU96" t="e">
        <f>#REF!</f>
        <v>#REF!</v>
      </c>
      <c r="AV96" s="159">
        <v>0</v>
      </c>
      <c r="AW96" t="e">
        <f>#REF!</f>
        <v>#REF!</v>
      </c>
      <c r="AX96" t="e">
        <f>#REF!</f>
        <v>#REF!</v>
      </c>
      <c r="AY96" s="160" t="e">
        <f>#REF!</f>
        <v>#REF!</v>
      </c>
      <c r="AZ96" t="e">
        <f>Cashflows!#REF!</f>
        <v>#REF!</v>
      </c>
      <c r="BA96" t="e">
        <f>#REF!</f>
        <v>#REF!</v>
      </c>
      <c r="BB96" t="e">
        <f>#REF!</f>
        <v>#REF!</v>
      </c>
      <c r="BC96" t="e">
        <f>#REF!</f>
        <v>#REF!</v>
      </c>
      <c r="BD96" t="e">
        <f>#REF!</f>
        <v>#REF!</v>
      </c>
      <c r="BE96" s="159">
        <v>5.2774247178459799E-3</v>
      </c>
      <c r="BF96" s="159">
        <v>0</v>
      </c>
      <c r="BG96" t="e">
        <f>#REF!</f>
        <v>#REF!</v>
      </c>
      <c r="BH96" t="e">
        <f>#REF!</f>
        <v>#REF!</v>
      </c>
      <c r="BI96" t="e">
        <f>#REF!</f>
        <v>#REF!</v>
      </c>
      <c r="BJ96" t="e">
        <f>#REF!</f>
        <v>#REF!</v>
      </c>
      <c r="BK96" s="159">
        <v>0</v>
      </c>
      <c r="BL96">
        <f>Cashflows!R101</f>
        <v>0</v>
      </c>
      <c r="BM96" t="e">
        <f>#REF!</f>
        <v>#REF!</v>
      </c>
      <c r="BN96" t="e">
        <f>#REF!</f>
        <v>#REF!</v>
      </c>
      <c r="BO96" s="159">
        <v>0</v>
      </c>
      <c r="BP96" s="175" t="e">
        <f>#REF!</f>
        <v>#REF!</v>
      </c>
      <c r="BQ96" t="e">
        <f>Cashflows!#REF!</f>
        <v>#REF!</v>
      </c>
      <c r="BR96" t="e">
        <f>Cashflows!#REF!</f>
        <v>#REF!</v>
      </c>
    </row>
    <row r="97" spans="1:70">
      <c r="A97">
        <v>95</v>
      </c>
      <c r="B97" t="e">
        <f>#REF!</f>
        <v>#REF!</v>
      </c>
      <c r="C97" t="e">
        <f>#REF!</f>
        <v>#REF!</v>
      </c>
      <c r="D97" t="e">
        <f>#REF!</f>
        <v>#REF!</v>
      </c>
      <c r="E97" t="e">
        <f>#REF!</f>
        <v>#REF!</v>
      </c>
      <c r="F97" t="e">
        <f>#REF!</f>
        <v>#REF!</v>
      </c>
      <c r="G97" t="e">
        <f>#REF!</f>
        <v>#REF!</v>
      </c>
      <c r="H97" s="159">
        <v>0</v>
      </c>
      <c r="I97" s="159">
        <v>0</v>
      </c>
      <c r="J97" s="159">
        <v>0</v>
      </c>
      <c r="K97" s="159">
        <v>0</v>
      </c>
      <c r="L97" t="e">
        <f>#REF!</f>
        <v>#REF!</v>
      </c>
      <c r="M97" t="e">
        <f>#REF!</f>
        <v>#REF!</v>
      </c>
      <c r="N97" t="e">
        <f>#REF!</f>
        <v>#REF!</v>
      </c>
      <c r="O97" t="e">
        <f>#REF!</f>
        <v>#REF!</v>
      </c>
      <c r="P97" t="e">
        <f>#REF!</f>
        <v>#REF!</v>
      </c>
      <c r="Q97" t="e">
        <f>#REF!</f>
        <v>#REF!</v>
      </c>
      <c r="R97" t="e">
        <f>#REF!</f>
        <v>#REF!</v>
      </c>
      <c r="S97" t="e">
        <f>#REF!</f>
        <v>#REF!</v>
      </c>
      <c r="T97" t="e">
        <f>#REF!</f>
        <v>#REF!</v>
      </c>
      <c r="U97" s="159">
        <v>62</v>
      </c>
      <c r="V97" t="e">
        <f>#REF!</f>
        <v>#REF!</v>
      </c>
      <c r="W97" t="e">
        <f>#REF!</f>
        <v>#REF!</v>
      </c>
      <c r="X97" t="e">
        <f>#REF!</f>
        <v>#REF!</v>
      </c>
      <c r="Y97" s="159">
        <v>127</v>
      </c>
      <c r="Z97" t="e">
        <f>#REF!</f>
        <v>#REF!</v>
      </c>
      <c r="AA97" t="e">
        <f>#REF!</f>
        <v>#REF!</v>
      </c>
      <c r="AB97" s="159">
        <v>75</v>
      </c>
      <c r="AC97">
        <f ca="1">Cashflows!AK102</f>
        <v>0</v>
      </c>
      <c r="AD97">
        <f ca="1">Cashflows!AL102</f>
        <v>27.569907769711701</v>
      </c>
      <c r="AE97" s="175" t="e">
        <f>#REF!</f>
        <v>#REF!</v>
      </c>
      <c r="AF97">
        <f>Cashflows!L102</f>
        <v>1.471460531441225</v>
      </c>
      <c r="AG97" s="159">
        <v>0.06</v>
      </c>
      <c r="AH97" s="159">
        <v>1.07312E-2</v>
      </c>
      <c r="AI97" s="159">
        <v>8.9869548119125798E-4</v>
      </c>
      <c r="AJ97" t="e">
        <f>#REF!</f>
        <v>#REF!</v>
      </c>
      <c r="AK97" t="e">
        <f>#REF!</f>
        <v>#REF!</v>
      </c>
      <c r="AL97" t="e">
        <f>#REF!</f>
        <v>#REF!</v>
      </c>
      <c r="AM97" t="e">
        <f>#REF!</f>
        <v>#REF!</v>
      </c>
      <c r="AN97" t="e">
        <f>#REF!</f>
        <v>#REF!</v>
      </c>
      <c r="AO97" t="e">
        <f>#REF!</f>
        <v>#REF!</v>
      </c>
      <c r="AP97" s="176" t="e">
        <f>#REF!</f>
        <v>#REF!</v>
      </c>
      <c r="AQ97" s="160" t="e">
        <f>#REF!</f>
        <v>#REF!</v>
      </c>
      <c r="AR97" s="177" t="e">
        <f>#REF!</f>
        <v>#REF!</v>
      </c>
      <c r="AS97">
        <f ca="1">Cashflows!AM102</f>
        <v>2.0582479302961434</v>
      </c>
      <c r="AT97" t="e">
        <f>#REF!</f>
        <v>#REF!</v>
      </c>
      <c r="AU97" t="e">
        <f>#REF!</f>
        <v>#REF!</v>
      </c>
      <c r="AV97" s="159">
        <v>0</v>
      </c>
      <c r="AW97" t="e">
        <f>#REF!</f>
        <v>#REF!</v>
      </c>
      <c r="AX97" t="e">
        <f>#REF!</f>
        <v>#REF!</v>
      </c>
      <c r="AY97" s="160" t="e">
        <f>#REF!</f>
        <v>#REF!</v>
      </c>
      <c r="AZ97" t="e">
        <f>Cashflows!#REF!</f>
        <v>#REF!</v>
      </c>
      <c r="BA97" t="e">
        <f>#REF!</f>
        <v>#REF!</v>
      </c>
      <c r="BB97" t="e">
        <f>#REF!</f>
        <v>#REF!</v>
      </c>
      <c r="BC97" t="e">
        <f>#REF!</f>
        <v>#REF!</v>
      </c>
      <c r="BD97" t="e">
        <f>#REF!</f>
        <v>#REF!</v>
      </c>
      <c r="BE97" s="159">
        <v>5.2774247178459799E-3</v>
      </c>
      <c r="BF97" s="159">
        <v>0</v>
      </c>
      <c r="BG97" t="e">
        <f>#REF!</f>
        <v>#REF!</v>
      </c>
      <c r="BH97" t="e">
        <f>#REF!</f>
        <v>#REF!</v>
      </c>
      <c r="BI97" t="e">
        <f>#REF!</f>
        <v>#REF!</v>
      </c>
      <c r="BJ97" t="e">
        <f>#REF!</f>
        <v>#REF!</v>
      </c>
      <c r="BK97" s="159">
        <v>0</v>
      </c>
      <c r="BL97">
        <f>Cashflows!R102</f>
        <v>0</v>
      </c>
      <c r="BM97" t="e">
        <f>#REF!</f>
        <v>#REF!</v>
      </c>
      <c r="BN97" t="e">
        <f>#REF!</f>
        <v>#REF!</v>
      </c>
      <c r="BO97" s="159">
        <v>0</v>
      </c>
      <c r="BP97" s="175" t="e">
        <f>#REF!</f>
        <v>#REF!</v>
      </c>
      <c r="BQ97" t="e">
        <f>Cashflows!#REF!</f>
        <v>#REF!</v>
      </c>
      <c r="BR97" t="e">
        <f>Cashflows!#REF!</f>
        <v>#REF!</v>
      </c>
    </row>
    <row r="98" spans="1:70">
      <c r="A98">
        <v>96</v>
      </c>
      <c r="B98" t="e">
        <f>#REF!</f>
        <v>#REF!</v>
      </c>
      <c r="C98" t="e">
        <f>#REF!</f>
        <v>#REF!</v>
      </c>
      <c r="D98" t="e">
        <f>#REF!</f>
        <v>#REF!</v>
      </c>
      <c r="E98" t="e">
        <f>#REF!</f>
        <v>#REF!</v>
      </c>
      <c r="F98" t="e">
        <f>#REF!</f>
        <v>#REF!</v>
      </c>
      <c r="G98" t="e">
        <f>#REF!</f>
        <v>#REF!</v>
      </c>
      <c r="H98" s="159">
        <v>0</v>
      </c>
      <c r="I98" s="159">
        <v>0</v>
      </c>
      <c r="J98" s="159">
        <v>0</v>
      </c>
      <c r="K98" s="159">
        <v>0</v>
      </c>
      <c r="L98" t="e">
        <f>#REF!</f>
        <v>#REF!</v>
      </c>
      <c r="M98" t="e">
        <f>#REF!</f>
        <v>#REF!</v>
      </c>
      <c r="N98" t="e">
        <f>#REF!</f>
        <v>#REF!</v>
      </c>
      <c r="O98" t="e">
        <f>#REF!</f>
        <v>#REF!</v>
      </c>
      <c r="P98" t="e">
        <f>#REF!</f>
        <v>#REF!</v>
      </c>
      <c r="Q98" t="e">
        <f>#REF!</f>
        <v>#REF!</v>
      </c>
      <c r="R98" t="e">
        <f>#REF!</f>
        <v>#REF!</v>
      </c>
      <c r="S98" t="e">
        <f>#REF!</f>
        <v>#REF!</v>
      </c>
      <c r="T98" t="e">
        <f>#REF!</f>
        <v>#REF!</v>
      </c>
      <c r="U98" s="159">
        <v>63</v>
      </c>
      <c r="V98" t="e">
        <f>#REF!</f>
        <v>#REF!</v>
      </c>
      <c r="W98" t="e">
        <f>#REF!</f>
        <v>#REF!</v>
      </c>
      <c r="X98" t="e">
        <f>#REF!</f>
        <v>#REF!</v>
      </c>
      <c r="Y98" s="159">
        <v>128</v>
      </c>
      <c r="Z98" t="e">
        <f>#REF!</f>
        <v>#REF!</v>
      </c>
      <c r="AA98" t="e">
        <f>#REF!</f>
        <v>#REF!</v>
      </c>
      <c r="AB98" s="159">
        <v>76</v>
      </c>
      <c r="AC98">
        <f ca="1">Cashflows!AK103</f>
        <v>0</v>
      </c>
      <c r="AD98">
        <f ca="1">Cashflows!AL103</f>
        <v>27.505733211911693</v>
      </c>
      <c r="AE98" s="175" t="e">
        <f>#REF!</f>
        <v>#REF!</v>
      </c>
      <c r="AF98">
        <f>Cashflows!L103</f>
        <v>1.4774554437890695</v>
      </c>
      <c r="AG98" s="159">
        <v>0.06</v>
      </c>
      <c r="AH98" s="159">
        <v>1.07312E-2</v>
      </c>
      <c r="AI98" s="159">
        <v>8.9869548119125798E-4</v>
      </c>
      <c r="AJ98" t="e">
        <f>#REF!</f>
        <v>#REF!</v>
      </c>
      <c r="AK98" t="e">
        <f>#REF!</f>
        <v>#REF!</v>
      </c>
      <c r="AL98" t="e">
        <f>#REF!</f>
        <v>#REF!</v>
      </c>
      <c r="AM98" t="e">
        <f>#REF!</f>
        <v>#REF!</v>
      </c>
      <c r="AN98" t="e">
        <f>#REF!</f>
        <v>#REF!</v>
      </c>
      <c r="AO98" t="e">
        <f>#REF!</f>
        <v>#REF!</v>
      </c>
      <c r="AP98" s="176" t="e">
        <f>#REF!</f>
        <v>#REF!</v>
      </c>
      <c r="AQ98" s="160" t="e">
        <f>#REF!</f>
        <v>#REF!</v>
      </c>
      <c r="AR98" s="177" t="e">
        <f>#REF!</f>
        <v>#REF!</v>
      </c>
      <c r="AS98">
        <f ca="1">Cashflows!AM103</f>
        <v>2.0534569403562117</v>
      </c>
      <c r="AT98" t="e">
        <f>#REF!</f>
        <v>#REF!</v>
      </c>
      <c r="AU98" t="e">
        <f>#REF!</f>
        <v>#REF!</v>
      </c>
      <c r="AV98" s="159">
        <v>0</v>
      </c>
      <c r="AW98" t="e">
        <f>#REF!</f>
        <v>#REF!</v>
      </c>
      <c r="AX98" t="e">
        <f>#REF!</f>
        <v>#REF!</v>
      </c>
      <c r="AY98" s="160" t="e">
        <f>#REF!</f>
        <v>#REF!</v>
      </c>
      <c r="AZ98" t="e">
        <f>Cashflows!#REF!</f>
        <v>#REF!</v>
      </c>
      <c r="BA98" t="e">
        <f>#REF!</f>
        <v>#REF!</v>
      </c>
      <c r="BB98" t="e">
        <f>#REF!</f>
        <v>#REF!</v>
      </c>
      <c r="BC98" t="e">
        <f>#REF!</f>
        <v>#REF!</v>
      </c>
      <c r="BD98" t="e">
        <f>#REF!</f>
        <v>#REF!</v>
      </c>
      <c r="BE98" s="159">
        <v>5.2774247178459799E-3</v>
      </c>
      <c r="BF98" s="159">
        <v>0</v>
      </c>
      <c r="BG98" t="e">
        <f>#REF!</f>
        <v>#REF!</v>
      </c>
      <c r="BH98" t="e">
        <f>#REF!</f>
        <v>#REF!</v>
      </c>
      <c r="BI98" t="e">
        <f>#REF!</f>
        <v>#REF!</v>
      </c>
      <c r="BJ98" t="e">
        <f>#REF!</f>
        <v>#REF!</v>
      </c>
      <c r="BK98" s="159">
        <v>0</v>
      </c>
      <c r="BL98">
        <f>Cashflows!R103</f>
        <v>0</v>
      </c>
      <c r="BM98" t="e">
        <f>#REF!</f>
        <v>#REF!</v>
      </c>
      <c r="BN98" t="e">
        <f>#REF!</f>
        <v>#REF!</v>
      </c>
      <c r="BO98" s="159">
        <v>0</v>
      </c>
      <c r="BP98" s="175" t="e">
        <f>#REF!</f>
        <v>#REF!</v>
      </c>
      <c r="BQ98" t="e">
        <f>Cashflows!#REF!</f>
        <v>#REF!</v>
      </c>
      <c r="BR98" t="e">
        <f>Cashflows!#REF!</f>
        <v>#REF!</v>
      </c>
    </row>
    <row r="99" spans="1:70">
      <c r="A99">
        <v>97</v>
      </c>
      <c r="B99" t="e">
        <f>#REF!</f>
        <v>#REF!</v>
      </c>
      <c r="C99" t="e">
        <f>#REF!</f>
        <v>#REF!</v>
      </c>
      <c r="D99" t="e">
        <f>#REF!</f>
        <v>#REF!</v>
      </c>
      <c r="E99" t="e">
        <f>#REF!</f>
        <v>#REF!</v>
      </c>
      <c r="F99" t="e">
        <f>#REF!</f>
        <v>#REF!</v>
      </c>
      <c r="G99" t="e">
        <f>#REF!</f>
        <v>#REF!</v>
      </c>
      <c r="H99" s="159">
        <v>0</v>
      </c>
      <c r="I99" s="159">
        <v>0</v>
      </c>
      <c r="J99" s="159">
        <v>0</v>
      </c>
      <c r="K99" s="159">
        <v>0</v>
      </c>
      <c r="L99" t="e">
        <f>#REF!</f>
        <v>#REF!</v>
      </c>
      <c r="M99" t="e">
        <f>#REF!</f>
        <v>#REF!</v>
      </c>
      <c r="N99" t="e">
        <f>#REF!</f>
        <v>#REF!</v>
      </c>
      <c r="O99" t="e">
        <f>#REF!</f>
        <v>#REF!</v>
      </c>
      <c r="P99" t="e">
        <f>#REF!</f>
        <v>#REF!</v>
      </c>
      <c r="Q99" t="e">
        <f>#REF!</f>
        <v>#REF!</v>
      </c>
      <c r="R99" t="e">
        <f>#REF!</f>
        <v>#REF!</v>
      </c>
      <c r="S99" t="e">
        <f>#REF!</f>
        <v>#REF!</v>
      </c>
      <c r="T99" t="e">
        <f>#REF!</f>
        <v>#REF!</v>
      </c>
      <c r="U99" s="159">
        <v>64</v>
      </c>
      <c r="V99" t="e">
        <f>#REF!</f>
        <v>#REF!</v>
      </c>
      <c r="W99" t="e">
        <f>#REF!</f>
        <v>#REF!</v>
      </c>
      <c r="X99" t="e">
        <f>#REF!</f>
        <v>#REF!</v>
      </c>
      <c r="Y99" s="159">
        <v>129</v>
      </c>
      <c r="Z99" t="e">
        <f>#REF!</f>
        <v>#REF!</v>
      </c>
      <c r="AA99" t="e">
        <f>#REF!</f>
        <v>#REF!</v>
      </c>
      <c r="AB99" s="159">
        <v>77</v>
      </c>
      <c r="AC99">
        <f ca="1">Cashflows!AK104</f>
        <v>0</v>
      </c>
      <c r="AD99">
        <f ca="1">Cashflows!AL104</f>
        <v>27.441708033424195</v>
      </c>
      <c r="AE99" s="175" t="e">
        <f>#REF!</f>
        <v>#REF!</v>
      </c>
      <c r="AF99">
        <f>Cashflows!L104</f>
        <v>1.4834747801518913</v>
      </c>
      <c r="AG99" s="159">
        <v>0.06</v>
      </c>
      <c r="AH99" s="159">
        <v>1.07312E-2</v>
      </c>
      <c r="AI99" s="159">
        <v>8.9869548119125798E-4</v>
      </c>
      <c r="AJ99" t="e">
        <f>#REF!</f>
        <v>#REF!</v>
      </c>
      <c r="AK99" t="e">
        <f>#REF!</f>
        <v>#REF!</v>
      </c>
      <c r="AL99" t="e">
        <f>#REF!</f>
        <v>#REF!</v>
      </c>
      <c r="AM99" t="e">
        <f>#REF!</f>
        <v>#REF!</v>
      </c>
      <c r="AN99" t="e">
        <f>#REF!</f>
        <v>#REF!</v>
      </c>
      <c r="AO99" t="e">
        <f>#REF!</f>
        <v>#REF!</v>
      </c>
      <c r="AP99" s="176" t="e">
        <f>#REF!</f>
        <v>#REF!</v>
      </c>
      <c r="AQ99" s="160" t="e">
        <f>#REF!</f>
        <v>#REF!</v>
      </c>
      <c r="AR99" s="177" t="e">
        <f>#REF!</f>
        <v>#REF!</v>
      </c>
      <c r="AS99">
        <f ca="1">Cashflows!AM104</f>
        <v>2.0486771024180706</v>
      </c>
      <c r="AT99" t="e">
        <f>#REF!</f>
        <v>#REF!</v>
      </c>
      <c r="AU99" t="e">
        <f>#REF!</f>
        <v>#REF!</v>
      </c>
      <c r="AV99" s="159">
        <v>0</v>
      </c>
      <c r="AW99" t="e">
        <f>#REF!</f>
        <v>#REF!</v>
      </c>
      <c r="AX99" t="e">
        <f>#REF!</f>
        <v>#REF!</v>
      </c>
      <c r="AY99" s="160" t="e">
        <f>#REF!</f>
        <v>#REF!</v>
      </c>
      <c r="AZ99" t="e">
        <f>Cashflows!#REF!</f>
        <v>#REF!</v>
      </c>
      <c r="BA99" t="e">
        <f>#REF!</f>
        <v>#REF!</v>
      </c>
      <c r="BB99" t="e">
        <f>#REF!</f>
        <v>#REF!</v>
      </c>
      <c r="BC99" t="e">
        <f>#REF!</f>
        <v>#REF!</v>
      </c>
      <c r="BD99" t="e">
        <f>#REF!</f>
        <v>#REF!</v>
      </c>
      <c r="BE99" s="159">
        <v>5.2774247178459799E-3</v>
      </c>
      <c r="BF99" s="159">
        <v>0</v>
      </c>
      <c r="BG99" t="e">
        <f>#REF!</f>
        <v>#REF!</v>
      </c>
      <c r="BH99" t="e">
        <f>#REF!</f>
        <v>#REF!</v>
      </c>
      <c r="BI99" t="e">
        <f>#REF!</f>
        <v>#REF!</v>
      </c>
      <c r="BJ99" t="e">
        <f>#REF!</f>
        <v>#REF!</v>
      </c>
      <c r="BK99" s="159">
        <v>0</v>
      </c>
      <c r="BL99">
        <f>Cashflows!R104</f>
        <v>0</v>
      </c>
      <c r="BM99" t="e">
        <f>#REF!</f>
        <v>#REF!</v>
      </c>
      <c r="BN99" t="e">
        <f>#REF!</f>
        <v>#REF!</v>
      </c>
      <c r="BO99" s="159">
        <v>0</v>
      </c>
      <c r="BP99" s="175" t="e">
        <f>#REF!</f>
        <v>#REF!</v>
      </c>
      <c r="BQ99" t="e">
        <f>Cashflows!#REF!</f>
        <v>#REF!</v>
      </c>
      <c r="BR99" t="e">
        <f>Cashflows!#REF!</f>
        <v>#REF!</v>
      </c>
    </row>
    <row r="100" spans="1:70">
      <c r="A100">
        <v>98</v>
      </c>
      <c r="B100" t="e">
        <f>#REF!</f>
        <v>#REF!</v>
      </c>
      <c r="C100" t="e">
        <f>#REF!</f>
        <v>#REF!</v>
      </c>
      <c r="D100" t="e">
        <f>#REF!</f>
        <v>#REF!</v>
      </c>
      <c r="E100" t="e">
        <f>#REF!</f>
        <v>#REF!</v>
      </c>
      <c r="F100" t="e">
        <f>#REF!</f>
        <v>#REF!</v>
      </c>
      <c r="G100" t="e">
        <f>#REF!</f>
        <v>#REF!</v>
      </c>
      <c r="H100" s="159">
        <v>0</v>
      </c>
      <c r="I100" s="159">
        <v>0</v>
      </c>
      <c r="J100" s="159">
        <v>0</v>
      </c>
      <c r="K100" s="159">
        <v>0</v>
      </c>
      <c r="L100" t="e">
        <f>#REF!</f>
        <v>#REF!</v>
      </c>
      <c r="M100" t="e">
        <f>#REF!</f>
        <v>#REF!</v>
      </c>
      <c r="N100" t="e">
        <f>#REF!</f>
        <v>#REF!</v>
      </c>
      <c r="O100" t="e">
        <f>#REF!</f>
        <v>#REF!</v>
      </c>
      <c r="P100" t="e">
        <f>#REF!</f>
        <v>#REF!</v>
      </c>
      <c r="Q100" t="e">
        <f>#REF!</f>
        <v>#REF!</v>
      </c>
      <c r="R100" t="e">
        <f>#REF!</f>
        <v>#REF!</v>
      </c>
      <c r="S100" t="e">
        <f>#REF!</f>
        <v>#REF!</v>
      </c>
      <c r="T100" t="e">
        <f>#REF!</f>
        <v>#REF!</v>
      </c>
      <c r="U100" s="159">
        <v>65</v>
      </c>
      <c r="V100" t="e">
        <f>#REF!</f>
        <v>#REF!</v>
      </c>
      <c r="W100" t="e">
        <f>#REF!</f>
        <v>#REF!</v>
      </c>
      <c r="X100" t="e">
        <f>#REF!</f>
        <v>#REF!</v>
      </c>
      <c r="Y100" s="159">
        <v>130</v>
      </c>
      <c r="Z100" t="e">
        <f>#REF!</f>
        <v>#REF!</v>
      </c>
      <c r="AA100" t="e">
        <f>#REF!</f>
        <v>#REF!</v>
      </c>
      <c r="AB100" s="159">
        <v>78</v>
      </c>
      <c r="AC100">
        <f ca="1">Cashflows!AK105</f>
        <v>0</v>
      </c>
      <c r="AD100">
        <f ca="1">Cashflows!AL105</f>
        <v>27.377831886538537</v>
      </c>
      <c r="AE100" s="175" t="e">
        <f>#REF!</f>
        <v>#REF!</v>
      </c>
      <c r="AF100">
        <f>Cashflows!L105</f>
        <v>1.4895186400361506</v>
      </c>
      <c r="AG100" s="159">
        <v>0.06</v>
      </c>
      <c r="AH100" s="159">
        <v>1.07312E-2</v>
      </c>
      <c r="AI100" s="159">
        <v>8.9869548119125798E-4</v>
      </c>
      <c r="AJ100" t="e">
        <f>#REF!</f>
        <v>#REF!</v>
      </c>
      <c r="AK100" t="e">
        <f>#REF!</f>
        <v>#REF!</v>
      </c>
      <c r="AL100" t="e">
        <f>#REF!</f>
        <v>#REF!</v>
      </c>
      <c r="AM100" t="e">
        <f>#REF!</f>
        <v>#REF!</v>
      </c>
      <c r="AN100" t="e">
        <f>#REF!</f>
        <v>#REF!</v>
      </c>
      <c r="AO100" t="e">
        <f>#REF!</f>
        <v>#REF!</v>
      </c>
      <c r="AP100" s="176" t="e">
        <f>#REF!</f>
        <v>#REF!</v>
      </c>
      <c r="AQ100" s="160" t="e">
        <f>#REF!</f>
        <v>#REF!</v>
      </c>
      <c r="AR100" s="177" t="e">
        <f>#REF!</f>
        <v>#REF!</v>
      </c>
      <c r="AS100">
        <f ca="1">Cashflows!AM105</f>
        <v>2.0439083905231712</v>
      </c>
      <c r="AT100" t="e">
        <f>#REF!</f>
        <v>#REF!</v>
      </c>
      <c r="AU100" t="e">
        <f>#REF!</f>
        <v>#REF!</v>
      </c>
      <c r="AV100" s="159">
        <v>0</v>
      </c>
      <c r="AW100" t="e">
        <f>#REF!</f>
        <v>#REF!</v>
      </c>
      <c r="AX100" t="e">
        <f>#REF!</f>
        <v>#REF!</v>
      </c>
      <c r="AY100" s="160" t="e">
        <f>#REF!</f>
        <v>#REF!</v>
      </c>
      <c r="AZ100" t="e">
        <f>Cashflows!#REF!</f>
        <v>#REF!</v>
      </c>
      <c r="BA100" t="e">
        <f>#REF!</f>
        <v>#REF!</v>
      </c>
      <c r="BB100" t="e">
        <f>#REF!</f>
        <v>#REF!</v>
      </c>
      <c r="BC100" t="e">
        <f>#REF!</f>
        <v>#REF!</v>
      </c>
      <c r="BD100" t="e">
        <f>#REF!</f>
        <v>#REF!</v>
      </c>
      <c r="BE100" s="159">
        <v>5.2774247178459799E-3</v>
      </c>
      <c r="BF100" s="159">
        <v>0</v>
      </c>
      <c r="BG100" t="e">
        <f>#REF!</f>
        <v>#REF!</v>
      </c>
      <c r="BH100" t="e">
        <f>#REF!</f>
        <v>#REF!</v>
      </c>
      <c r="BI100" t="e">
        <f>#REF!</f>
        <v>#REF!</v>
      </c>
      <c r="BJ100" t="e">
        <f>#REF!</f>
        <v>#REF!</v>
      </c>
      <c r="BK100" s="159">
        <v>0</v>
      </c>
      <c r="BL100">
        <f>Cashflows!R105</f>
        <v>0</v>
      </c>
      <c r="BM100" t="e">
        <f>#REF!</f>
        <v>#REF!</v>
      </c>
      <c r="BN100" t="e">
        <f>#REF!</f>
        <v>#REF!</v>
      </c>
      <c r="BO100" s="159">
        <v>0</v>
      </c>
      <c r="BP100" s="175" t="e">
        <f>#REF!</f>
        <v>#REF!</v>
      </c>
      <c r="BQ100" t="e">
        <f>Cashflows!#REF!</f>
        <v>#REF!</v>
      </c>
      <c r="BR100" t="e">
        <f>Cashflows!#REF!</f>
        <v>#REF!</v>
      </c>
    </row>
    <row r="101" spans="1:70">
      <c r="A101">
        <v>99</v>
      </c>
      <c r="B101" t="e">
        <f>#REF!</f>
        <v>#REF!</v>
      </c>
      <c r="C101" t="e">
        <f>#REF!</f>
        <v>#REF!</v>
      </c>
      <c r="D101" t="e">
        <f>#REF!</f>
        <v>#REF!</v>
      </c>
      <c r="E101" t="e">
        <f>#REF!</f>
        <v>#REF!</v>
      </c>
      <c r="F101" t="e">
        <f>#REF!</f>
        <v>#REF!</v>
      </c>
      <c r="G101" t="e">
        <f>#REF!</f>
        <v>#REF!</v>
      </c>
      <c r="H101" s="159">
        <v>0</v>
      </c>
      <c r="I101" s="159">
        <v>0</v>
      </c>
      <c r="J101" s="159">
        <v>0</v>
      </c>
      <c r="K101" s="159">
        <v>0</v>
      </c>
      <c r="L101" t="e">
        <f>#REF!</f>
        <v>#REF!</v>
      </c>
      <c r="M101" t="e">
        <f>#REF!</f>
        <v>#REF!</v>
      </c>
      <c r="N101" t="e">
        <f>#REF!</f>
        <v>#REF!</v>
      </c>
      <c r="O101" t="e">
        <f>#REF!</f>
        <v>#REF!</v>
      </c>
      <c r="P101" t="e">
        <f>#REF!</f>
        <v>#REF!</v>
      </c>
      <c r="Q101" t="e">
        <f>#REF!</f>
        <v>#REF!</v>
      </c>
      <c r="R101" t="e">
        <f>#REF!</f>
        <v>#REF!</v>
      </c>
      <c r="S101" t="e">
        <f>#REF!</f>
        <v>#REF!</v>
      </c>
      <c r="T101" t="e">
        <f>#REF!</f>
        <v>#REF!</v>
      </c>
      <c r="U101" s="159">
        <v>66</v>
      </c>
      <c r="V101" t="e">
        <f>#REF!</f>
        <v>#REF!</v>
      </c>
      <c r="W101" t="e">
        <f>#REF!</f>
        <v>#REF!</v>
      </c>
      <c r="X101" t="e">
        <f>#REF!</f>
        <v>#REF!</v>
      </c>
      <c r="Y101" s="159">
        <v>131</v>
      </c>
      <c r="Z101" t="e">
        <f>#REF!</f>
        <v>#REF!</v>
      </c>
      <c r="AA101" t="e">
        <f>#REF!</f>
        <v>#REF!</v>
      </c>
      <c r="AB101" s="159">
        <v>79</v>
      </c>
      <c r="AC101">
        <f ca="1">Cashflows!AK106</f>
        <v>0</v>
      </c>
      <c r="AD101">
        <f ca="1">Cashflows!AL106</f>
        <v>27.314104424353417</v>
      </c>
      <c r="AE101" s="175" t="e">
        <f>#REF!</f>
        <v>#REF!</v>
      </c>
      <c r="AF101">
        <f>Cashflows!L106</f>
        <v>1.4955871233537095</v>
      </c>
      <c r="AG101" s="159">
        <v>0.06</v>
      </c>
      <c r="AH101" s="159">
        <v>1.07312E-2</v>
      </c>
      <c r="AI101" s="159">
        <v>8.9869548119125798E-4</v>
      </c>
      <c r="AJ101" t="e">
        <f>#REF!</f>
        <v>#REF!</v>
      </c>
      <c r="AK101" t="e">
        <f>#REF!</f>
        <v>#REF!</v>
      </c>
      <c r="AL101" t="e">
        <f>#REF!</f>
        <v>#REF!</v>
      </c>
      <c r="AM101" t="e">
        <f>#REF!</f>
        <v>#REF!</v>
      </c>
      <c r="AN101" t="e">
        <f>#REF!</f>
        <v>#REF!</v>
      </c>
      <c r="AO101" t="e">
        <f>#REF!</f>
        <v>#REF!</v>
      </c>
      <c r="AP101" s="176" t="e">
        <f>#REF!</f>
        <v>#REF!</v>
      </c>
      <c r="AQ101" s="160" t="e">
        <f>#REF!</f>
        <v>#REF!</v>
      </c>
      <c r="AR101" s="177" t="e">
        <f>#REF!</f>
        <v>#REF!</v>
      </c>
      <c r="AS101">
        <f ca="1">Cashflows!AM106</f>
        <v>2.0391507787733905</v>
      </c>
      <c r="AT101" t="e">
        <f>#REF!</f>
        <v>#REF!</v>
      </c>
      <c r="AU101" t="e">
        <f>#REF!</f>
        <v>#REF!</v>
      </c>
      <c r="AV101" s="159">
        <v>0</v>
      </c>
      <c r="AW101" t="e">
        <f>#REF!</f>
        <v>#REF!</v>
      </c>
      <c r="AX101" t="e">
        <f>#REF!</f>
        <v>#REF!</v>
      </c>
      <c r="AY101" s="160" t="e">
        <f>#REF!</f>
        <v>#REF!</v>
      </c>
      <c r="AZ101" t="e">
        <f>Cashflows!#REF!</f>
        <v>#REF!</v>
      </c>
      <c r="BA101" t="e">
        <f>#REF!</f>
        <v>#REF!</v>
      </c>
      <c r="BB101" t="e">
        <f>#REF!</f>
        <v>#REF!</v>
      </c>
      <c r="BC101" t="e">
        <f>#REF!</f>
        <v>#REF!</v>
      </c>
      <c r="BD101" t="e">
        <f>#REF!</f>
        <v>#REF!</v>
      </c>
      <c r="BE101" s="159">
        <v>5.2774247178459799E-3</v>
      </c>
      <c r="BF101" s="159">
        <v>0</v>
      </c>
      <c r="BG101" t="e">
        <f>#REF!</f>
        <v>#REF!</v>
      </c>
      <c r="BH101" t="e">
        <f>#REF!</f>
        <v>#REF!</v>
      </c>
      <c r="BI101" t="e">
        <f>#REF!</f>
        <v>#REF!</v>
      </c>
      <c r="BJ101" t="e">
        <f>#REF!</f>
        <v>#REF!</v>
      </c>
      <c r="BK101" s="159">
        <v>0</v>
      </c>
      <c r="BL101">
        <f>Cashflows!R106</f>
        <v>0</v>
      </c>
      <c r="BM101" t="e">
        <f>#REF!</f>
        <v>#REF!</v>
      </c>
      <c r="BN101" t="e">
        <f>#REF!</f>
        <v>#REF!</v>
      </c>
      <c r="BO101" s="159">
        <v>0</v>
      </c>
      <c r="BP101" s="175" t="e">
        <f>#REF!</f>
        <v>#REF!</v>
      </c>
      <c r="BQ101" t="e">
        <f>Cashflows!#REF!</f>
        <v>#REF!</v>
      </c>
      <c r="BR101" t="e">
        <f>Cashflows!#REF!</f>
        <v>#REF!</v>
      </c>
    </row>
    <row r="102" spans="1:70">
      <c r="A102">
        <v>100</v>
      </c>
      <c r="B102" t="e">
        <f>#REF!</f>
        <v>#REF!</v>
      </c>
      <c r="C102" t="e">
        <f>#REF!</f>
        <v>#REF!</v>
      </c>
      <c r="D102" t="e">
        <f>#REF!</f>
        <v>#REF!</v>
      </c>
      <c r="E102" t="e">
        <f>#REF!</f>
        <v>#REF!</v>
      </c>
      <c r="F102" t="e">
        <f>#REF!</f>
        <v>#REF!</v>
      </c>
      <c r="G102" t="e">
        <f>#REF!</f>
        <v>#REF!</v>
      </c>
      <c r="H102" s="159">
        <v>0</v>
      </c>
      <c r="I102" s="159">
        <v>0</v>
      </c>
      <c r="J102" s="159">
        <v>0</v>
      </c>
      <c r="K102" s="159">
        <v>0</v>
      </c>
      <c r="L102" t="e">
        <f>#REF!</f>
        <v>#REF!</v>
      </c>
      <c r="M102" t="e">
        <f>#REF!</f>
        <v>#REF!</v>
      </c>
      <c r="N102" t="e">
        <f>#REF!</f>
        <v>#REF!</v>
      </c>
      <c r="O102" t="e">
        <f>#REF!</f>
        <v>#REF!</v>
      </c>
      <c r="P102" t="e">
        <f>#REF!</f>
        <v>#REF!</v>
      </c>
      <c r="Q102" t="e">
        <f>#REF!</f>
        <v>#REF!</v>
      </c>
      <c r="R102" t="e">
        <f>#REF!</f>
        <v>#REF!</v>
      </c>
      <c r="S102" t="e">
        <f>#REF!</f>
        <v>#REF!</v>
      </c>
      <c r="T102" t="e">
        <f>#REF!</f>
        <v>#REF!</v>
      </c>
      <c r="U102" s="159">
        <v>67</v>
      </c>
      <c r="V102" t="e">
        <f>#REF!</f>
        <v>#REF!</v>
      </c>
      <c r="W102" t="e">
        <f>#REF!</f>
        <v>#REF!</v>
      </c>
      <c r="X102" t="e">
        <f>#REF!</f>
        <v>#REF!</v>
      </c>
      <c r="Y102" s="159">
        <v>132</v>
      </c>
      <c r="Z102" t="e">
        <f>#REF!</f>
        <v>#REF!</v>
      </c>
      <c r="AA102" t="e">
        <f>#REF!</f>
        <v>#REF!</v>
      </c>
      <c r="AB102" s="159">
        <v>80</v>
      </c>
      <c r="AC102">
        <f ca="1">Cashflows!AK107</f>
        <v>0</v>
      </c>
      <c r="AD102">
        <f ca="1">Cashflows!AL107</f>
        <v>27.250525300774989</v>
      </c>
      <c r="AE102" s="175" t="e">
        <f>#REF!</f>
        <v>#REF!</v>
      </c>
      <c r="AF102">
        <f>Cashflows!L107</f>
        <v>1.5016803304234831</v>
      </c>
      <c r="AG102" s="159">
        <v>0.06</v>
      </c>
      <c r="AH102" s="159">
        <v>1.07312E-2</v>
      </c>
      <c r="AI102" s="159">
        <v>8.9869548119125798E-4</v>
      </c>
      <c r="AJ102" t="e">
        <f>#REF!</f>
        <v>#REF!</v>
      </c>
      <c r="AK102" t="e">
        <f>#REF!</f>
        <v>#REF!</v>
      </c>
      <c r="AL102" t="e">
        <f>#REF!</f>
        <v>#REF!</v>
      </c>
      <c r="AM102" t="e">
        <f>#REF!</f>
        <v>#REF!</v>
      </c>
      <c r="AN102" t="e">
        <f>#REF!</f>
        <v>#REF!</v>
      </c>
      <c r="AO102" t="e">
        <f>#REF!</f>
        <v>#REF!</v>
      </c>
      <c r="AP102" s="176" t="e">
        <f>#REF!</f>
        <v>#REF!</v>
      </c>
      <c r="AQ102" s="160" t="e">
        <f>#REF!</f>
        <v>#REF!</v>
      </c>
      <c r="AR102" s="177" t="e">
        <f>#REF!</f>
        <v>#REF!</v>
      </c>
      <c r="AS102">
        <f ca="1">Cashflows!AM107</f>
        <v>2.2119177343205338</v>
      </c>
      <c r="AT102" t="e">
        <f>#REF!</f>
        <v>#REF!</v>
      </c>
      <c r="AU102" t="e">
        <f>#REF!</f>
        <v>#REF!</v>
      </c>
      <c r="AV102" s="159">
        <v>0</v>
      </c>
      <c r="AW102" t="e">
        <f>#REF!</f>
        <v>#REF!</v>
      </c>
      <c r="AX102" t="e">
        <f>#REF!</f>
        <v>#REF!</v>
      </c>
      <c r="AY102" s="160" t="e">
        <f>#REF!</f>
        <v>#REF!</v>
      </c>
      <c r="AZ102" t="e">
        <f>Cashflows!#REF!</f>
        <v>#REF!</v>
      </c>
      <c r="BA102" t="e">
        <f>#REF!</f>
        <v>#REF!</v>
      </c>
      <c r="BB102" t="e">
        <f>#REF!</f>
        <v>#REF!</v>
      </c>
      <c r="BC102" t="e">
        <f>#REF!</f>
        <v>#REF!</v>
      </c>
      <c r="BD102" t="e">
        <f>#REF!</f>
        <v>#REF!</v>
      </c>
      <c r="BE102" s="159">
        <v>5.2774247178459799E-3</v>
      </c>
      <c r="BF102" s="159">
        <v>0</v>
      </c>
      <c r="BG102" t="e">
        <f>#REF!</f>
        <v>#REF!</v>
      </c>
      <c r="BH102" t="e">
        <f>#REF!</f>
        <v>#REF!</v>
      </c>
      <c r="BI102" t="e">
        <f>#REF!</f>
        <v>#REF!</v>
      </c>
      <c r="BJ102" t="e">
        <f>#REF!</f>
        <v>#REF!</v>
      </c>
      <c r="BK102" s="159">
        <v>0</v>
      </c>
      <c r="BL102">
        <f>Cashflows!R107</f>
        <v>0</v>
      </c>
      <c r="BM102" t="e">
        <f>#REF!</f>
        <v>#REF!</v>
      </c>
      <c r="BN102" t="e">
        <f>#REF!</f>
        <v>#REF!</v>
      </c>
      <c r="BO102" s="159">
        <v>0</v>
      </c>
      <c r="BP102" s="175" t="e">
        <f>#REF!</f>
        <v>#REF!</v>
      </c>
      <c r="BQ102" t="e">
        <f>Cashflows!#REF!</f>
        <v>#REF!</v>
      </c>
      <c r="BR102" t="e">
        <f>Cashflows!#REF!</f>
        <v>#REF!</v>
      </c>
    </row>
    <row r="103" spans="1:70">
      <c r="A103">
        <v>101</v>
      </c>
      <c r="B103" t="e">
        <f>#REF!</f>
        <v>#REF!</v>
      </c>
      <c r="C103" t="e">
        <f>#REF!</f>
        <v>#REF!</v>
      </c>
      <c r="D103" t="e">
        <f>#REF!</f>
        <v>#REF!</v>
      </c>
      <c r="E103" t="e">
        <f>#REF!</f>
        <v>#REF!</v>
      </c>
      <c r="F103" t="e">
        <f>#REF!</f>
        <v>#REF!</v>
      </c>
      <c r="G103" t="e">
        <f>#REF!</f>
        <v>#REF!</v>
      </c>
      <c r="H103" s="159">
        <v>0</v>
      </c>
      <c r="I103" s="159">
        <v>0</v>
      </c>
      <c r="J103" s="159">
        <v>0</v>
      </c>
      <c r="K103" s="159">
        <v>0</v>
      </c>
      <c r="L103" t="e">
        <f>#REF!</f>
        <v>#REF!</v>
      </c>
      <c r="M103" t="e">
        <f>#REF!</f>
        <v>#REF!</v>
      </c>
      <c r="N103" t="e">
        <f>#REF!</f>
        <v>#REF!</v>
      </c>
      <c r="O103" t="e">
        <f>#REF!</f>
        <v>#REF!</v>
      </c>
      <c r="P103" t="e">
        <f>#REF!</f>
        <v>#REF!</v>
      </c>
      <c r="Q103" t="e">
        <f>#REF!</f>
        <v>#REF!</v>
      </c>
      <c r="R103" t="e">
        <f>#REF!</f>
        <v>#REF!</v>
      </c>
      <c r="S103" t="e">
        <f>#REF!</f>
        <v>#REF!</v>
      </c>
      <c r="T103" t="e">
        <f>#REF!</f>
        <v>#REF!</v>
      </c>
      <c r="U103" s="159">
        <v>68</v>
      </c>
      <c r="V103" t="e">
        <f>#REF!</f>
        <v>#REF!</v>
      </c>
      <c r="W103" t="e">
        <f>#REF!</f>
        <v>#REF!</v>
      </c>
      <c r="X103" t="e">
        <f>#REF!</f>
        <v>#REF!</v>
      </c>
      <c r="Y103" s="159">
        <v>133</v>
      </c>
      <c r="Z103" t="e">
        <f>#REF!</f>
        <v>#REF!</v>
      </c>
      <c r="AA103" t="e">
        <f>#REF!</f>
        <v>#REF!</v>
      </c>
      <c r="AB103" s="159">
        <v>81</v>
      </c>
      <c r="AC103">
        <f ca="1">Cashflows!AK108</f>
        <v>0</v>
      </c>
      <c r="AD103">
        <f ca="1">Cashflows!AL108</f>
        <v>27.184150828201425</v>
      </c>
      <c r="AE103" s="175" t="e">
        <f>#REF!</f>
        <v>#REF!</v>
      </c>
      <c r="AF103">
        <f>Cashflows!L108</f>
        <v>1.5077983619730984</v>
      </c>
      <c r="AG103" s="159">
        <v>0.06</v>
      </c>
      <c r="AH103" s="159">
        <v>1.07312E-2</v>
      </c>
      <c r="AI103" s="159">
        <v>8.9869548119125798E-4</v>
      </c>
      <c r="AJ103" t="e">
        <f>#REF!</f>
        <v>#REF!</v>
      </c>
      <c r="AK103" t="e">
        <f>#REF!</f>
        <v>#REF!</v>
      </c>
      <c r="AL103" t="e">
        <f>#REF!</f>
        <v>#REF!</v>
      </c>
      <c r="AM103" t="e">
        <f>#REF!</f>
        <v>#REF!</v>
      </c>
      <c r="AN103" t="e">
        <f>#REF!</f>
        <v>#REF!</v>
      </c>
      <c r="AO103" t="e">
        <f>#REF!</f>
        <v>#REF!</v>
      </c>
      <c r="AP103" s="176" t="e">
        <f>#REF!</f>
        <v>#REF!</v>
      </c>
      <c r="AQ103" s="160" t="e">
        <f>#REF!</f>
        <v>#REF!</v>
      </c>
      <c r="AR103" s="177" t="e">
        <f>#REF!</f>
        <v>#REF!</v>
      </c>
      <c r="AS103">
        <f ca="1">Cashflows!AM108</f>
        <v>2.2065301364165961</v>
      </c>
      <c r="AT103" t="e">
        <f>#REF!</f>
        <v>#REF!</v>
      </c>
      <c r="AU103" t="e">
        <f>#REF!</f>
        <v>#REF!</v>
      </c>
      <c r="AV103" s="159">
        <v>0</v>
      </c>
      <c r="AW103" t="e">
        <f>#REF!</f>
        <v>#REF!</v>
      </c>
      <c r="AX103" t="e">
        <f>#REF!</f>
        <v>#REF!</v>
      </c>
      <c r="AY103" s="160" t="e">
        <f>#REF!</f>
        <v>#REF!</v>
      </c>
      <c r="AZ103" t="e">
        <f>Cashflows!#REF!</f>
        <v>#REF!</v>
      </c>
      <c r="BA103" t="e">
        <f>#REF!</f>
        <v>#REF!</v>
      </c>
      <c r="BB103" t="e">
        <f>#REF!</f>
        <v>#REF!</v>
      </c>
      <c r="BC103" t="e">
        <f>#REF!</f>
        <v>#REF!</v>
      </c>
      <c r="BD103" t="e">
        <f>#REF!</f>
        <v>#REF!</v>
      </c>
      <c r="BE103" s="159">
        <v>5.2774247178459799E-3</v>
      </c>
      <c r="BF103" s="159">
        <v>0</v>
      </c>
      <c r="BG103" t="e">
        <f>#REF!</f>
        <v>#REF!</v>
      </c>
      <c r="BH103" t="e">
        <f>#REF!</f>
        <v>#REF!</v>
      </c>
      <c r="BI103" t="e">
        <f>#REF!</f>
        <v>#REF!</v>
      </c>
      <c r="BJ103" t="e">
        <f>#REF!</f>
        <v>#REF!</v>
      </c>
      <c r="BK103" s="159">
        <v>0</v>
      </c>
      <c r="BL103">
        <f>Cashflows!R108</f>
        <v>0</v>
      </c>
      <c r="BM103" t="e">
        <f>#REF!</f>
        <v>#REF!</v>
      </c>
      <c r="BN103" t="e">
        <f>#REF!</f>
        <v>#REF!</v>
      </c>
      <c r="BO103" s="159">
        <v>0</v>
      </c>
      <c r="BP103" s="175" t="e">
        <f>#REF!</f>
        <v>#REF!</v>
      </c>
      <c r="BQ103" t="e">
        <f>Cashflows!#REF!</f>
        <v>#REF!</v>
      </c>
      <c r="BR103" t="e">
        <f>Cashflows!#REF!</f>
        <v>#REF!</v>
      </c>
    </row>
    <row r="104" spans="1:70">
      <c r="A104">
        <v>102</v>
      </c>
      <c r="B104" t="e">
        <f>#REF!</f>
        <v>#REF!</v>
      </c>
      <c r="C104" t="e">
        <f>#REF!</f>
        <v>#REF!</v>
      </c>
      <c r="D104" t="e">
        <f>#REF!</f>
        <v>#REF!</v>
      </c>
      <c r="E104" t="e">
        <f>#REF!</f>
        <v>#REF!</v>
      </c>
      <c r="F104" t="e">
        <f>#REF!</f>
        <v>#REF!</v>
      </c>
      <c r="G104" t="e">
        <f>#REF!</f>
        <v>#REF!</v>
      </c>
      <c r="H104" s="159">
        <v>0</v>
      </c>
      <c r="I104" s="159">
        <v>0</v>
      </c>
      <c r="J104" s="159">
        <v>0</v>
      </c>
      <c r="K104" s="159">
        <v>0</v>
      </c>
      <c r="L104" t="e">
        <f>#REF!</f>
        <v>#REF!</v>
      </c>
      <c r="M104" t="e">
        <f>#REF!</f>
        <v>#REF!</v>
      </c>
      <c r="N104" t="e">
        <f>#REF!</f>
        <v>#REF!</v>
      </c>
      <c r="O104" t="e">
        <f>#REF!</f>
        <v>#REF!</v>
      </c>
      <c r="P104" t="e">
        <f>#REF!</f>
        <v>#REF!</v>
      </c>
      <c r="Q104" t="e">
        <f>#REF!</f>
        <v>#REF!</v>
      </c>
      <c r="R104" t="e">
        <f>#REF!</f>
        <v>#REF!</v>
      </c>
      <c r="S104" t="e">
        <f>#REF!</f>
        <v>#REF!</v>
      </c>
      <c r="T104" t="e">
        <f>#REF!</f>
        <v>#REF!</v>
      </c>
      <c r="U104" s="159">
        <v>69</v>
      </c>
      <c r="V104" t="e">
        <f>#REF!</f>
        <v>#REF!</v>
      </c>
      <c r="W104" t="e">
        <f>#REF!</f>
        <v>#REF!</v>
      </c>
      <c r="X104" t="e">
        <f>#REF!</f>
        <v>#REF!</v>
      </c>
      <c r="Y104" s="159">
        <v>134</v>
      </c>
      <c r="Z104" t="e">
        <f>#REF!</f>
        <v>#REF!</v>
      </c>
      <c r="AA104" t="e">
        <f>#REF!</f>
        <v>#REF!</v>
      </c>
      <c r="AB104" s="159">
        <v>82</v>
      </c>
      <c r="AC104">
        <f ca="1">Cashflows!AK109</f>
        <v>0</v>
      </c>
      <c r="AD104">
        <f ca="1">Cashflows!AL109</f>
        <v>27.117938024827279</v>
      </c>
      <c r="AE104" s="175" t="e">
        <f>#REF!</f>
        <v>#REF!</v>
      </c>
      <c r="AF104">
        <f>Cashflows!L109</f>
        <v>1.5139413191405591</v>
      </c>
      <c r="AG104" s="159">
        <v>0.06</v>
      </c>
      <c r="AH104" s="159">
        <v>1.07312E-2</v>
      </c>
      <c r="AI104" s="159">
        <v>8.9869548119125798E-4</v>
      </c>
      <c r="AJ104" t="e">
        <f>#REF!</f>
        <v>#REF!</v>
      </c>
      <c r="AK104" t="e">
        <f>#REF!</f>
        <v>#REF!</v>
      </c>
      <c r="AL104" t="e">
        <f>#REF!</f>
        <v>#REF!</v>
      </c>
      <c r="AM104" t="e">
        <f>#REF!</f>
        <v>#REF!</v>
      </c>
      <c r="AN104" t="e">
        <f>#REF!</f>
        <v>#REF!</v>
      </c>
      <c r="AO104" t="e">
        <f>#REF!</f>
        <v>#REF!</v>
      </c>
      <c r="AP104" s="176" t="e">
        <f>#REF!</f>
        <v>#REF!</v>
      </c>
      <c r="AQ104" s="160" t="e">
        <f>#REF!</f>
        <v>#REF!</v>
      </c>
      <c r="AR104" s="177" t="e">
        <f>#REF!</f>
        <v>#REF!</v>
      </c>
      <c r="AS104">
        <f ca="1">Cashflows!AM109</f>
        <v>2.201155661157649</v>
      </c>
      <c r="AT104" t="e">
        <f>#REF!</f>
        <v>#REF!</v>
      </c>
      <c r="AU104" t="e">
        <f>#REF!</f>
        <v>#REF!</v>
      </c>
      <c r="AV104" s="159">
        <v>0</v>
      </c>
      <c r="AW104" t="e">
        <f>#REF!</f>
        <v>#REF!</v>
      </c>
      <c r="AX104" t="e">
        <f>#REF!</f>
        <v>#REF!</v>
      </c>
      <c r="AY104" s="160" t="e">
        <f>#REF!</f>
        <v>#REF!</v>
      </c>
      <c r="AZ104" t="e">
        <f>Cashflows!#REF!</f>
        <v>#REF!</v>
      </c>
      <c r="BA104" t="e">
        <f>#REF!</f>
        <v>#REF!</v>
      </c>
      <c r="BB104" t="e">
        <f>#REF!</f>
        <v>#REF!</v>
      </c>
      <c r="BC104" t="e">
        <f>#REF!</f>
        <v>#REF!</v>
      </c>
      <c r="BD104" t="e">
        <f>#REF!</f>
        <v>#REF!</v>
      </c>
      <c r="BE104" s="159">
        <v>5.2774247178459799E-3</v>
      </c>
      <c r="BF104" s="159">
        <v>0</v>
      </c>
      <c r="BG104" t="e">
        <f>#REF!</f>
        <v>#REF!</v>
      </c>
      <c r="BH104" t="e">
        <f>#REF!</f>
        <v>#REF!</v>
      </c>
      <c r="BI104" t="e">
        <f>#REF!</f>
        <v>#REF!</v>
      </c>
      <c r="BJ104" t="e">
        <f>#REF!</f>
        <v>#REF!</v>
      </c>
      <c r="BK104" s="159">
        <v>0</v>
      </c>
      <c r="BL104">
        <f>Cashflows!R109</f>
        <v>0</v>
      </c>
      <c r="BM104" t="e">
        <f>#REF!</f>
        <v>#REF!</v>
      </c>
      <c r="BN104" t="e">
        <f>#REF!</f>
        <v>#REF!</v>
      </c>
      <c r="BO104" s="159">
        <v>0</v>
      </c>
      <c r="BP104" s="175" t="e">
        <f>#REF!</f>
        <v>#REF!</v>
      </c>
      <c r="BQ104" t="e">
        <f>Cashflows!#REF!</f>
        <v>#REF!</v>
      </c>
      <c r="BR104" t="e">
        <f>Cashflows!#REF!</f>
        <v>#REF!</v>
      </c>
    </row>
    <row r="105" spans="1:70">
      <c r="A105">
        <v>103</v>
      </c>
      <c r="B105" t="e">
        <f>#REF!</f>
        <v>#REF!</v>
      </c>
      <c r="C105" t="e">
        <f>#REF!</f>
        <v>#REF!</v>
      </c>
      <c r="D105" t="e">
        <f>#REF!</f>
        <v>#REF!</v>
      </c>
      <c r="E105" t="e">
        <f>#REF!</f>
        <v>#REF!</v>
      </c>
      <c r="F105" t="e">
        <f>#REF!</f>
        <v>#REF!</v>
      </c>
      <c r="G105" t="e">
        <f>#REF!</f>
        <v>#REF!</v>
      </c>
      <c r="H105" s="159">
        <v>0</v>
      </c>
      <c r="I105" s="159">
        <v>0</v>
      </c>
      <c r="J105" s="159">
        <v>0</v>
      </c>
      <c r="K105" s="159">
        <v>0</v>
      </c>
      <c r="L105" t="e">
        <f>#REF!</f>
        <v>#REF!</v>
      </c>
      <c r="M105" t="e">
        <f>#REF!</f>
        <v>#REF!</v>
      </c>
      <c r="N105" t="e">
        <f>#REF!</f>
        <v>#REF!</v>
      </c>
      <c r="O105" t="e">
        <f>#REF!</f>
        <v>#REF!</v>
      </c>
      <c r="P105" t="e">
        <f>#REF!</f>
        <v>#REF!</v>
      </c>
      <c r="Q105" t="e">
        <f>#REF!</f>
        <v>#REF!</v>
      </c>
      <c r="R105" t="e">
        <f>#REF!</f>
        <v>#REF!</v>
      </c>
      <c r="S105" t="e">
        <f>#REF!</f>
        <v>#REF!</v>
      </c>
      <c r="T105" t="e">
        <f>#REF!</f>
        <v>#REF!</v>
      </c>
      <c r="U105" s="159">
        <v>70</v>
      </c>
      <c r="V105" t="e">
        <f>#REF!</f>
        <v>#REF!</v>
      </c>
      <c r="W105" t="e">
        <f>#REF!</f>
        <v>#REF!</v>
      </c>
      <c r="X105" t="e">
        <f>#REF!</f>
        <v>#REF!</v>
      </c>
      <c r="Y105" s="159">
        <v>135</v>
      </c>
      <c r="Z105" t="e">
        <f>#REF!</f>
        <v>#REF!</v>
      </c>
      <c r="AA105" t="e">
        <f>#REF!</f>
        <v>#REF!</v>
      </c>
      <c r="AB105" s="159">
        <v>83</v>
      </c>
      <c r="AC105">
        <f ca="1">Cashflows!AK110</f>
        <v>0</v>
      </c>
      <c r="AD105">
        <f ca="1">Cashflows!AL110</f>
        <v>27.051886496872722</v>
      </c>
      <c r="AE105" s="175" t="e">
        <f>#REF!</f>
        <v>#REF!</v>
      </c>
      <c r="AF105">
        <f>Cashflows!L110</f>
        <v>1.5201093034759177</v>
      </c>
      <c r="AG105" s="159">
        <v>0.06</v>
      </c>
      <c r="AH105" s="159">
        <v>1.07312E-2</v>
      </c>
      <c r="AI105" s="159">
        <v>8.9869548119125798E-4</v>
      </c>
      <c r="AJ105" t="e">
        <f>#REF!</f>
        <v>#REF!</v>
      </c>
      <c r="AK105" t="e">
        <f>#REF!</f>
        <v>#REF!</v>
      </c>
      <c r="AL105" t="e">
        <f>#REF!</f>
        <v>#REF!</v>
      </c>
      <c r="AM105" t="e">
        <f>#REF!</f>
        <v>#REF!</v>
      </c>
      <c r="AN105" t="e">
        <f>#REF!</f>
        <v>#REF!</v>
      </c>
      <c r="AO105" t="e">
        <f>#REF!</f>
        <v>#REF!</v>
      </c>
      <c r="AP105" s="176" t="e">
        <f>#REF!</f>
        <v>#REF!</v>
      </c>
      <c r="AQ105" s="160" t="e">
        <f>#REF!</f>
        <v>#REF!</v>
      </c>
      <c r="AR105" s="177" t="e">
        <f>#REF!</f>
        <v>#REF!</v>
      </c>
      <c r="AS105">
        <f ca="1">Cashflows!AM110</f>
        <v>2.1957942765806879</v>
      </c>
      <c r="AT105" t="e">
        <f>#REF!</f>
        <v>#REF!</v>
      </c>
      <c r="AU105" t="e">
        <f>#REF!</f>
        <v>#REF!</v>
      </c>
      <c r="AV105" s="159">
        <v>0</v>
      </c>
      <c r="AW105" t="e">
        <f>#REF!</f>
        <v>#REF!</v>
      </c>
      <c r="AX105" t="e">
        <f>#REF!</f>
        <v>#REF!</v>
      </c>
      <c r="AY105" s="160" t="e">
        <f>#REF!</f>
        <v>#REF!</v>
      </c>
      <c r="AZ105" t="e">
        <f>Cashflows!#REF!</f>
        <v>#REF!</v>
      </c>
      <c r="BA105" t="e">
        <f>#REF!</f>
        <v>#REF!</v>
      </c>
      <c r="BB105" t="e">
        <f>#REF!</f>
        <v>#REF!</v>
      </c>
      <c r="BC105" t="e">
        <f>#REF!</f>
        <v>#REF!</v>
      </c>
      <c r="BD105" t="e">
        <f>#REF!</f>
        <v>#REF!</v>
      </c>
      <c r="BE105" s="159">
        <v>5.2774247178459799E-3</v>
      </c>
      <c r="BF105" s="159">
        <v>0</v>
      </c>
      <c r="BG105" t="e">
        <f>#REF!</f>
        <v>#REF!</v>
      </c>
      <c r="BH105" t="e">
        <f>#REF!</f>
        <v>#REF!</v>
      </c>
      <c r="BI105" t="e">
        <f>#REF!</f>
        <v>#REF!</v>
      </c>
      <c r="BJ105" t="e">
        <f>#REF!</f>
        <v>#REF!</v>
      </c>
      <c r="BK105" s="159">
        <v>0</v>
      </c>
      <c r="BL105">
        <f>Cashflows!R110</f>
        <v>0</v>
      </c>
      <c r="BM105" t="e">
        <f>#REF!</f>
        <v>#REF!</v>
      </c>
      <c r="BN105" t="e">
        <f>#REF!</f>
        <v>#REF!</v>
      </c>
      <c r="BO105" s="159">
        <v>0</v>
      </c>
      <c r="BP105" s="175" t="e">
        <f>#REF!</f>
        <v>#REF!</v>
      </c>
      <c r="BQ105" t="e">
        <f>Cashflows!#REF!</f>
        <v>#REF!</v>
      </c>
      <c r="BR105" t="e">
        <f>Cashflows!#REF!</f>
        <v>#REF!</v>
      </c>
    </row>
    <row r="106" spans="1:70">
      <c r="A106">
        <v>104</v>
      </c>
      <c r="B106" t="e">
        <f>#REF!</f>
        <v>#REF!</v>
      </c>
      <c r="C106" t="e">
        <f>#REF!</f>
        <v>#REF!</v>
      </c>
      <c r="D106" t="e">
        <f>#REF!</f>
        <v>#REF!</v>
      </c>
      <c r="E106" t="e">
        <f>#REF!</f>
        <v>#REF!</v>
      </c>
      <c r="F106" t="e">
        <f>#REF!</f>
        <v>#REF!</v>
      </c>
      <c r="G106" t="e">
        <f>#REF!</f>
        <v>#REF!</v>
      </c>
      <c r="H106" s="159">
        <v>0</v>
      </c>
      <c r="I106" s="159">
        <v>0</v>
      </c>
      <c r="J106" s="159">
        <v>0</v>
      </c>
      <c r="K106" s="159">
        <v>0</v>
      </c>
      <c r="L106" t="e">
        <f>#REF!</f>
        <v>#REF!</v>
      </c>
      <c r="M106" t="e">
        <f>#REF!</f>
        <v>#REF!</v>
      </c>
      <c r="N106" t="e">
        <f>#REF!</f>
        <v>#REF!</v>
      </c>
      <c r="O106" t="e">
        <f>#REF!</f>
        <v>#REF!</v>
      </c>
      <c r="P106" t="e">
        <f>#REF!</f>
        <v>#REF!</v>
      </c>
      <c r="Q106" t="e">
        <f>#REF!</f>
        <v>#REF!</v>
      </c>
      <c r="R106" t="e">
        <f>#REF!</f>
        <v>#REF!</v>
      </c>
      <c r="S106" t="e">
        <f>#REF!</f>
        <v>#REF!</v>
      </c>
      <c r="T106" t="e">
        <f>#REF!</f>
        <v>#REF!</v>
      </c>
      <c r="U106" s="159">
        <v>71</v>
      </c>
      <c r="V106" t="e">
        <f>#REF!</f>
        <v>#REF!</v>
      </c>
      <c r="W106" t="e">
        <f>#REF!</f>
        <v>#REF!</v>
      </c>
      <c r="X106" t="e">
        <f>#REF!</f>
        <v>#REF!</v>
      </c>
      <c r="Y106" s="159">
        <v>136</v>
      </c>
      <c r="Z106" t="e">
        <f>#REF!</f>
        <v>#REF!</v>
      </c>
      <c r="AA106" t="e">
        <f>#REF!</f>
        <v>#REF!</v>
      </c>
      <c r="AB106" s="159">
        <v>84</v>
      </c>
      <c r="AC106">
        <f ca="1">Cashflows!AK111</f>
        <v>0</v>
      </c>
      <c r="AD106">
        <f ca="1">Cashflows!AL111</f>
        <v>26.985995851517018</v>
      </c>
      <c r="AE106" s="175" t="e">
        <f>#REF!</f>
        <v>#REF!</v>
      </c>
      <c r="AF106">
        <f>Cashflows!L111</f>
        <v>1.526302416942954</v>
      </c>
      <c r="AG106" s="159">
        <v>0.06</v>
      </c>
      <c r="AH106" s="159">
        <v>1.07312E-2</v>
      </c>
      <c r="AI106" s="159">
        <v>8.9869548119125798E-4</v>
      </c>
      <c r="AJ106" t="e">
        <f>#REF!</f>
        <v>#REF!</v>
      </c>
      <c r="AK106" t="e">
        <f>#REF!</f>
        <v>#REF!</v>
      </c>
      <c r="AL106" t="e">
        <f>#REF!</f>
        <v>#REF!</v>
      </c>
      <c r="AM106" t="e">
        <f>#REF!</f>
        <v>#REF!</v>
      </c>
      <c r="AN106" t="e">
        <f>#REF!</f>
        <v>#REF!</v>
      </c>
      <c r="AO106" t="e">
        <f>#REF!</f>
        <v>#REF!</v>
      </c>
      <c r="AP106" s="176" t="e">
        <f>#REF!</f>
        <v>#REF!</v>
      </c>
      <c r="AQ106" s="160" t="e">
        <f>#REF!</f>
        <v>#REF!</v>
      </c>
      <c r="AR106" s="177" t="e">
        <f>#REF!</f>
        <v>#REF!</v>
      </c>
      <c r="AS106">
        <f ca="1">Cashflows!AM111</f>
        <v>2.1904459508005623</v>
      </c>
      <c r="AT106" t="e">
        <f>#REF!</f>
        <v>#REF!</v>
      </c>
      <c r="AU106" t="e">
        <f>#REF!</f>
        <v>#REF!</v>
      </c>
      <c r="AV106" s="159">
        <v>0</v>
      </c>
      <c r="AW106" t="e">
        <f>#REF!</f>
        <v>#REF!</v>
      </c>
      <c r="AX106" t="e">
        <f>#REF!</f>
        <v>#REF!</v>
      </c>
      <c r="AY106" s="160" t="e">
        <f>#REF!</f>
        <v>#REF!</v>
      </c>
      <c r="AZ106" t="e">
        <f>Cashflows!#REF!</f>
        <v>#REF!</v>
      </c>
      <c r="BA106" t="e">
        <f>#REF!</f>
        <v>#REF!</v>
      </c>
      <c r="BB106" t="e">
        <f>#REF!</f>
        <v>#REF!</v>
      </c>
      <c r="BC106" t="e">
        <f>#REF!</f>
        <v>#REF!</v>
      </c>
      <c r="BD106" t="e">
        <f>#REF!</f>
        <v>#REF!</v>
      </c>
      <c r="BE106" s="159">
        <v>5.2774247178459799E-3</v>
      </c>
      <c r="BF106" s="159">
        <v>0</v>
      </c>
      <c r="BG106" t="e">
        <f>#REF!</f>
        <v>#REF!</v>
      </c>
      <c r="BH106" t="e">
        <f>#REF!</f>
        <v>#REF!</v>
      </c>
      <c r="BI106" t="e">
        <f>#REF!</f>
        <v>#REF!</v>
      </c>
      <c r="BJ106" t="e">
        <f>#REF!</f>
        <v>#REF!</v>
      </c>
      <c r="BK106" s="159">
        <v>0</v>
      </c>
      <c r="BL106">
        <f>Cashflows!R111</f>
        <v>0</v>
      </c>
      <c r="BM106" t="e">
        <f>#REF!</f>
        <v>#REF!</v>
      </c>
      <c r="BN106" t="e">
        <f>#REF!</f>
        <v>#REF!</v>
      </c>
      <c r="BO106" s="159">
        <v>0</v>
      </c>
      <c r="BP106" s="175" t="e">
        <f>#REF!</f>
        <v>#REF!</v>
      </c>
      <c r="BQ106" t="e">
        <f>Cashflows!#REF!</f>
        <v>#REF!</v>
      </c>
      <c r="BR106" t="e">
        <f>Cashflows!#REF!</f>
        <v>#REF!</v>
      </c>
    </row>
    <row r="107" spans="1:70">
      <c r="A107">
        <v>105</v>
      </c>
      <c r="B107" t="e">
        <f>#REF!</f>
        <v>#REF!</v>
      </c>
      <c r="C107" t="e">
        <f>#REF!</f>
        <v>#REF!</v>
      </c>
      <c r="D107" t="e">
        <f>#REF!</f>
        <v>#REF!</v>
      </c>
      <c r="E107" t="e">
        <f>#REF!</f>
        <v>#REF!</v>
      </c>
      <c r="F107" t="e">
        <f>#REF!</f>
        <v>#REF!</v>
      </c>
      <c r="G107" t="e">
        <f>#REF!</f>
        <v>#REF!</v>
      </c>
      <c r="H107" s="159">
        <v>0</v>
      </c>
      <c r="I107" s="159">
        <v>0</v>
      </c>
      <c r="J107" s="159">
        <v>0</v>
      </c>
      <c r="K107" s="159">
        <v>0</v>
      </c>
      <c r="L107" t="e">
        <f>#REF!</f>
        <v>#REF!</v>
      </c>
      <c r="M107" t="e">
        <f>#REF!</f>
        <v>#REF!</v>
      </c>
      <c r="N107" t="e">
        <f>#REF!</f>
        <v>#REF!</v>
      </c>
      <c r="O107" t="e">
        <f>#REF!</f>
        <v>#REF!</v>
      </c>
      <c r="P107" t="e">
        <f>#REF!</f>
        <v>#REF!</v>
      </c>
      <c r="Q107" t="e">
        <f>#REF!</f>
        <v>#REF!</v>
      </c>
      <c r="R107" t="e">
        <f>#REF!</f>
        <v>#REF!</v>
      </c>
      <c r="S107" t="e">
        <f>#REF!</f>
        <v>#REF!</v>
      </c>
      <c r="T107" t="e">
        <f>#REF!</f>
        <v>#REF!</v>
      </c>
      <c r="U107" s="159">
        <v>72</v>
      </c>
      <c r="V107" t="e">
        <f>#REF!</f>
        <v>#REF!</v>
      </c>
      <c r="W107" t="e">
        <f>#REF!</f>
        <v>#REF!</v>
      </c>
      <c r="X107" t="e">
        <f>#REF!</f>
        <v>#REF!</v>
      </c>
      <c r="Y107" s="159">
        <v>137</v>
      </c>
      <c r="Z107" t="e">
        <f>#REF!</f>
        <v>#REF!</v>
      </c>
      <c r="AA107" t="e">
        <f>#REF!</f>
        <v>#REF!</v>
      </c>
      <c r="AB107" s="159">
        <v>85</v>
      </c>
      <c r="AC107">
        <f ca="1">Cashflows!AK112</f>
        <v>0</v>
      </c>
      <c r="AD107">
        <f ca="1">Cashflows!AL112</f>
        <v>26.920265696896255</v>
      </c>
      <c r="AE107" s="175" t="e">
        <f>#REF!</f>
        <v>#REF!</v>
      </c>
      <c r="AF107">
        <f>Cashflows!L112</f>
        <v>1.5325207619208612</v>
      </c>
      <c r="AG107" s="159">
        <v>0.06</v>
      </c>
      <c r="AH107" s="159">
        <v>1.07312E-2</v>
      </c>
      <c r="AI107" s="159">
        <v>8.9869548119125798E-4</v>
      </c>
      <c r="AJ107" t="e">
        <f>#REF!</f>
        <v>#REF!</v>
      </c>
      <c r="AK107" t="e">
        <f>#REF!</f>
        <v>#REF!</v>
      </c>
      <c r="AL107" t="e">
        <f>#REF!</f>
        <v>#REF!</v>
      </c>
      <c r="AM107" t="e">
        <f>#REF!</f>
        <v>#REF!</v>
      </c>
      <c r="AN107" t="e">
        <f>#REF!</f>
        <v>#REF!</v>
      </c>
      <c r="AO107" t="e">
        <f>#REF!</f>
        <v>#REF!</v>
      </c>
      <c r="AP107" s="176" t="e">
        <f>#REF!</f>
        <v>#REF!</v>
      </c>
      <c r="AQ107" s="160" t="e">
        <f>#REF!</f>
        <v>#REF!</v>
      </c>
      <c r="AR107" s="177" t="e">
        <f>#REF!</f>
        <v>#REF!</v>
      </c>
      <c r="AS107">
        <f ca="1">Cashflows!AM112</f>
        <v>2.1851106520097838</v>
      </c>
      <c r="AT107" t="e">
        <f>#REF!</f>
        <v>#REF!</v>
      </c>
      <c r="AU107" t="e">
        <f>#REF!</f>
        <v>#REF!</v>
      </c>
      <c r="AV107" s="159">
        <v>0</v>
      </c>
      <c r="AW107" t="e">
        <f>#REF!</f>
        <v>#REF!</v>
      </c>
      <c r="AX107" t="e">
        <f>#REF!</f>
        <v>#REF!</v>
      </c>
      <c r="AY107" s="160" t="e">
        <f>#REF!</f>
        <v>#REF!</v>
      </c>
      <c r="AZ107" t="e">
        <f>Cashflows!#REF!</f>
        <v>#REF!</v>
      </c>
      <c r="BA107" t="e">
        <f>#REF!</f>
        <v>#REF!</v>
      </c>
      <c r="BB107" t="e">
        <f>#REF!</f>
        <v>#REF!</v>
      </c>
      <c r="BC107" t="e">
        <f>#REF!</f>
        <v>#REF!</v>
      </c>
      <c r="BD107" t="e">
        <f>#REF!</f>
        <v>#REF!</v>
      </c>
      <c r="BE107" s="159">
        <v>5.2774247178459799E-3</v>
      </c>
      <c r="BF107" s="159">
        <v>0</v>
      </c>
      <c r="BG107" t="e">
        <f>#REF!</f>
        <v>#REF!</v>
      </c>
      <c r="BH107" t="e">
        <f>#REF!</f>
        <v>#REF!</v>
      </c>
      <c r="BI107" t="e">
        <f>#REF!</f>
        <v>#REF!</v>
      </c>
      <c r="BJ107" t="e">
        <f>#REF!</f>
        <v>#REF!</v>
      </c>
      <c r="BK107" s="159">
        <v>0</v>
      </c>
      <c r="BL107">
        <f>Cashflows!R112</f>
        <v>0</v>
      </c>
      <c r="BM107" t="e">
        <f>#REF!</f>
        <v>#REF!</v>
      </c>
      <c r="BN107" t="e">
        <f>#REF!</f>
        <v>#REF!</v>
      </c>
      <c r="BO107" s="159">
        <v>0</v>
      </c>
      <c r="BP107" s="175" t="e">
        <f>#REF!</f>
        <v>#REF!</v>
      </c>
      <c r="BQ107" t="e">
        <f>Cashflows!#REF!</f>
        <v>#REF!</v>
      </c>
      <c r="BR107" t="e">
        <f>Cashflows!#REF!</f>
        <v>#REF!</v>
      </c>
    </row>
    <row r="108" spans="1:70">
      <c r="A108">
        <v>106</v>
      </c>
      <c r="B108" t="e">
        <f>#REF!</f>
        <v>#REF!</v>
      </c>
      <c r="C108" t="e">
        <f>#REF!</f>
        <v>#REF!</v>
      </c>
      <c r="D108" t="e">
        <f>#REF!</f>
        <v>#REF!</v>
      </c>
      <c r="E108" t="e">
        <f>#REF!</f>
        <v>#REF!</v>
      </c>
      <c r="F108" t="e">
        <f>#REF!</f>
        <v>#REF!</v>
      </c>
      <c r="G108" t="e">
        <f>#REF!</f>
        <v>#REF!</v>
      </c>
      <c r="H108" s="159">
        <v>0</v>
      </c>
      <c r="I108" s="159">
        <v>0</v>
      </c>
      <c r="J108" s="159">
        <v>0</v>
      </c>
      <c r="K108" s="159">
        <v>0</v>
      </c>
      <c r="L108" t="e">
        <f>#REF!</f>
        <v>#REF!</v>
      </c>
      <c r="M108" t="e">
        <f>#REF!</f>
        <v>#REF!</v>
      </c>
      <c r="N108" t="e">
        <f>#REF!</f>
        <v>#REF!</v>
      </c>
      <c r="O108" t="e">
        <f>#REF!</f>
        <v>#REF!</v>
      </c>
      <c r="P108" t="e">
        <f>#REF!</f>
        <v>#REF!</v>
      </c>
      <c r="Q108" t="e">
        <f>#REF!</f>
        <v>#REF!</v>
      </c>
      <c r="R108" t="e">
        <f>#REF!</f>
        <v>#REF!</v>
      </c>
      <c r="S108" t="e">
        <f>#REF!</f>
        <v>#REF!</v>
      </c>
      <c r="T108" t="e">
        <f>#REF!</f>
        <v>#REF!</v>
      </c>
      <c r="U108" s="159">
        <v>73</v>
      </c>
      <c r="V108" t="e">
        <f>#REF!</f>
        <v>#REF!</v>
      </c>
      <c r="W108" t="e">
        <f>#REF!</f>
        <v>#REF!</v>
      </c>
      <c r="X108" t="e">
        <f>#REF!</f>
        <v>#REF!</v>
      </c>
      <c r="Y108" s="159">
        <v>138</v>
      </c>
      <c r="Z108" t="e">
        <f>#REF!</f>
        <v>#REF!</v>
      </c>
      <c r="AA108" t="e">
        <f>#REF!</f>
        <v>#REF!</v>
      </c>
      <c r="AB108" s="159">
        <v>86</v>
      </c>
      <c r="AC108">
        <f ca="1">Cashflows!AK113</f>
        <v>0</v>
      </c>
      <c r="AD108">
        <f ca="1">Cashflows!AL113</f>
        <v>26.854695642100985</v>
      </c>
      <c r="AE108" s="175" t="e">
        <f>#REF!</f>
        <v>#REF!</v>
      </c>
      <c r="AF108">
        <f>Cashflows!L113</f>
        <v>1.5387644412059378</v>
      </c>
      <c r="AG108" s="159">
        <v>0.06</v>
      </c>
      <c r="AH108" s="159">
        <v>1.07312E-2</v>
      </c>
      <c r="AI108" s="159">
        <v>8.9869548119125798E-4</v>
      </c>
      <c r="AJ108" t="e">
        <f>#REF!</f>
        <v>#REF!</v>
      </c>
      <c r="AK108" t="e">
        <f>#REF!</f>
        <v>#REF!</v>
      </c>
      <c r="AL108" t="e">
        <f>#REF!</f>
        <v>#REF!</v>
      </c>
      <c r="AM108" t="e">
        <f>#REF!</f>
        <v>#REF!</v>
      </c>
      <c r="AN108" t="e">
        <f>#REF!</f>
        <v>#REF!</v>
      </c>
      <c r="AO108" t="e">
        <f>#REF!</f>
        <v>#REF!</v>
      </c>
      <c r="AP108" s="176" t="e">
        <f>#REF!</f>
        <v>#REF!</v>
      </c>
      <c r="AQ108" s="160" t="e">
        <f>#REF!</f>
        <v>#REF!</v>
      </c>
      <c r="AR108" s="177" t="e">
        <f>#REF!</f>
        <v>#REF!</v>
      </c>
      <c r="AS108">
        <f ca="1">Cashflows!AM113</f>
        <v>2.1797883484783394</v>
      </c>
      <c r="AT108" t="e">
        <f>#REF!</f>
        <v>#REF!</v>
      </c>
      <c r="AU108" t="e">
        <f>#REF!</f>
        <v>#REF!</v>
      </c>
      <c r="AV108" s="159">
        <v>0</v>
      </c>
      <c r="AW108" t="e">
        <f>#REF!</f>
        <v>#REF!</v>
      </c>
      <c r="AX108" t="e">
        <f>#REF!</f>
        <v>#REF!</v>
      </c>
      <c r="AY108" s="160" t="e">
        <f>#REF!</f>
        <v>#REF!</v>
      </c>
      <c r="AZ108" t="e">
        <f>Cashflows!#REF!</f>
        <v>#REF!</v>
      </c>
      <c r="BA108" t="e">
        <f>#REF!</f>
        <v>#REF!</v>
      </c>
      <c r="BB108" t="e">
        <f>#REF!</f>
        <v>#REF!</v>
      </c>
      <c r="BC108" t="e">
        <f>#REF!</f>
        <v>#REF!</v>
      </c>
      <c r="BD108" t="e">
        <f>#REF!</f>
        <v>#REF!</v>
      </c>
      <c r="BE108" s="159">
        <v>5.2774247178459799E-3</v>
      </c>
      <c r="BF108" s="159">
        <v>0</v>
      </c>
      <c r="BG108" t="e">
        <f>#REF!</f>
        <v>#REF!</v>
      </c>
      <c r="BH108" t="e">
        <f>#REF!</f>
        <v>#REF!</v>
      </c>
      <c r="BI108" t="e">
        <f>#REF!</f>
        <v>#REF!</v>
      </c>
      <c r="BJ108" t="e">
        <f>#REF!</f>
        <v>#REF!</v>
      </c>
      <c r="BK108" s="159">
        <v>0</v>
      </c>
      <c r="BL108">
        <f>Cashflows!R113</f>
        <v>0</v>
      </c>
      <c r="BM108" t="e">
        <f>#REF!</f>
        <v>#REF!</v>
      </c>
      <c r="BN108" t="e">
        <f>#REF!</f>
        <v>#REF!</v>
      </c>
      <c r="BO108" s="159">
        <v>0</v>
      </c>
      <c r="BP108" s="175" t="e">
        <f>#REF!</f>
        <v>#REF!</v>
      </c>
      <c r="BQ108" t="e">
        <f>Cashflows!#REF!</f>
        <v>#REF!</v>
      </c>
      <c r="BR108" t="e">
        <f>Cashflows!#REF!</f>
        <v>#REF!</v>
      </c>
    </row>
    <row r="109" spans="1:70">
      <c r="A109">
        <v>107</v>
      </c>
      <c r="B109" t="e">
        <f>#REF!</f>
        <v>#REF!</v>
      </c>
      <c r="C109" t="e">
        <f>#REF!</f>
        <v>#REF!</v>
      </c>
      <c r="D109" t="e">
        <f>#REF!</f>
        <v>#REF!</v>
      </c>
      <c r="E109" t="e">
        <f>#REF!</f>
        <v>#REF!</v>
      </c>
      <c r="F109" t="e">
        <f>#REF!</f>
        <v>#REF!</v>
      </c>
      <c r="G109" t="e">
        <f>#REF!</f>
        <v>#REF!</v>
      </c>
      <c r="H109" s="159">
        <v>0</v>
      </c>
      <c r="I109" s="159">
        <v>0</v>
      </c>
      <c r="J109" s="159">
        <v>0</v>
      </c>
      <c r="K109" s="159">
        <v>0</v>
      </c>
      <c r="L109" t="e">
        <f>#REF!</f>
        <v>#REF!</v>
      </c>
      <c r="M109" t="e">
        <f>#REF!</f>
        <v>#REF!</v>
      </c>
      <c r="N109" t="e">
        <f>#REF!</f>
        <v>#REF!</v>
      </c>
      <c r="O109" t="e">
        <f>#REF!</f>
        <v>#REF!</v>
      </c>
      <c r="P109" t="e">
        <f>#REF!</f>
        <v>#REF!</v>
      </c>
      <c r="Q109" t="e">
        <f>#REF!</f>
        <v>#REF!</v>
      </c>
      <c r="R109" t="e">
        <f>#REF!</f>
        <v>#REF!</v>
      </c>
      <c r="S109" t="e">
        <f>#REF!</f>
        <v>#REF!</v>
      </c>
      <c r="T109" t="e">
        <f>#REF!</f>
        <v>#REF!</v>
      </c>
      <c r="U109" s="159">
        <v>74</v>
      </c>
      <c r="V109" t="e">
        <f>#REF!</f>
        <v>#REF!</v>
      </c>
      <c r="W109" t="e">
        <f>#REF!</f>
        <v>#REF!</v>
      </c>
      <c r="X109" t="e">
        <f>#REF!</f>
        <v>#REF!</v>
      </c>
      <c r="Y109" s="159">
        <v>139</v>
      </c>
      <c r="Z109" t="e">
        <f>#REF!</f>
        <v>#REF!</v>
      </c>
      <c r="AA109" t="e">
        <f>#REF!</f>
        <v>#REF!</v>
      </c>
      <c r="AB109" s="159">
        <v>87</v>
      </c>
      <c r="AC109">
        <f ca="1">Cashflows!AK114</f>
        <v>0</v>
      </c>
      <c r="AD109">
        <f ca="1">Cashflows!AL114</f>
        <v>26.78928529717389</v>
      </c>
      <c r="AE109" s="175" t="e">
        <f>#REF!</f>
        <v>#REF!</v>
      </c>
      <c r="AF109">
        <f>Cashflows!L114</f>
        <v>1.5450335580132872</v>
      </c>
      <c r="AG109" s="159">
        <v>0.06</v>
      </c>
      <c r="AH109" s="159">
        <v>1.07312E-2</v>
      </c>
      <c r="AI109" s="159">
        <v>8.9869548119125798E-4</v>
      </c>
      <c r="AJ109" t="e">
        <f>#REF!</f>
        <v>#REF!</v>
      </c>
      <c r="AK109" t="e">
        <f>#REF!</f>
        <v>#REF!</v>
      </c>
      <c r="AL109" t="e">
        <f>#REF!</f>
        <v>#REF!</v>
      </c>
      <c r="AM109" t="e">
        <f>#REF!</f>
        <v>#REF!</v>
      </c>
      <c r="AN109" t="e">
        <f>#REF!</f>
        <v>#REF!</v>
      </c>
      <c r="AO109" t="e">
        <f>#REF!</f>
        <v>#REF!</v>
      </c>
      <c r="AP109" s="176" t="e">
        <f>#REF!</f>
        <v>#REF!</v>
      </c>
      <c r="AQ109" s="160" t="e">
        <f>#REF!</f>
        <v>#REF!</v>
      </c>
      <c r="AR109" s="177" t="e">
        <f>#REF!</f>
        <v>#REF!</v>
      </c>
      <c r="AS109">
        <f ca="1">Cashflows!AM114</f>
        <v>2.1744790085534995</v>
      </c>
      <c r="AT109" t="e">
        <f>#REF!</f>
        <v>#REF!</v>
      </c>
      <c r="AU109" t="e">
        <f>#REF!</f>
        <v>#REF!</v>
      </c>
      <c r="AV109" s="159">
        <v>0</v>
      </c>
      <c r="AW109" t="e">
        <f>#REF!</f>
        <v>#REF!</v>
      </c>
      <c r="AX109" t="e">
        <f>#REF!</f>
        <v>#REF!</v>
      </c>
      <c r="AY109" s="160" t="e">
        <f>#REF!</f>
        <v>#REF!</v>
      </c>
      <c r="AZ109" t="e">
        <f>Cashflows!#REF!</f>
        <v>#REF!</v>
      </c>
      <c r="BA109" t="e">
        <f>#REF!</f>
        <v>#REF!</v>
      </c>
      <c r="BB109" t="e">
        <f>#REF!</f>
        <v>#REF!</v>
      </c>
      <c r="BC109" t="e">
        <f>#REF!</f>
        <v>#REF!</v>
      </c>
      <c r="BD109" t="e">
        <f>#REF!</f>
        <v>#REF!</v>
      </c>
      <c r="BE109" s="159">
        <v>5.2774247178459799E-3</v>
      </c>
      <c r="BF109" s="159">
        <v>0</v>
      </c>
      <c r="BG109" t="e">
        <f>#REF!</f>
        <v>#REF!</v>
      </c>
      <c r="BH109" t="e">
        <f>#REF!</f>
        <v>#REF!</v>
      </c>
      <c r="BI109" t="e">
        <f>#REF!</f>
        <v>#REF!</v>
      </c>
      <c r="BJ109" t="e">
        <f>#REF!</f>
        <v>#REF!</v>
      </c>
      <c r="BK109" s="159">
        <v>0</v>
      </c>
      <c r="BL109">
        <f>Cashflows!R114</f>
        <v>0</v>
      </c>
      <c r="BM109" t="e">
        <f>#REF!</f>
        <v>#REF!</v>
      </c>
      <c r="BN109" t="e">
        <f>#REF!</f>
        <v>#REF!</v>
      </c>
      <c r="BO109" s="159">
        <v>0</v>
      </c>
      <c r="BP109" s="175" t="e">
        <f>#REF!</f>
        <v>#REF!</v>
      </c>
      <c r="BQ109" t="e">
        <f>Cashflows!#REF!</f>
        <v>#REF!</v>
      </c>
      <c r="BR109" t="e">
        <f>Cashflows!#REF!</f>
        <v>#REF!</v>
      </c>
    </row>
    <row r="110" spans="1:70">
      <c r="A110">
        <v>108</v>
      </c>
      <c r="B110" t="e">
        <f>#REF!</f>
        <v>#REF!</v>
      </c>
      <c r="C110" t="e">
        <f>#REF!</f>
        <v>#REF!</v>
      </c>
      <c r="D110" t="e">
        <f>#REF!</f>
        <v>#REF!</v>
      </c>
      <c r="E110" t="e">
        <f>#REF!</f>
        <v>#REF!</v>
      </c>
      <c r="F110" t="e">
        <f>#REF!</f>
        <v>#REF!</v>
      </c>
      <c r="G110" t="e">
        <f>#REF!</f>
        <v>#REF!</v>
      </c>
      <c r="H110" s="159">
        <v>0</v>
      </c>
      <c r="I110" s="159">
        <v>0</v>
      </c>
      <c r="J110" s="159">
        <v>0</v>
      </c>
      <c r="K110" s="159">
        <v>0</v>
      </c>
      <c r="L110" t="e">
        <f>#REF!</f>
        <v>#REF!</v>
      </c>
      <c r="M110" t="e">
        <f>#REF!</f>
        <v>#REF!</v>
      </c>
      <c r="N110" t="e">
        <f>#REF!</f>
        <v>#REF!</v>
      </c>
      <c r="O110" t="e">
        <f>#REF!</f>
        <v>#REF!</v>
      </c>
      <c r="P110" t="e">
        <f>#REF!</f>
        <v>#REF!</v>
      </c>
      <c r="Q110" t="e">
        <f>#REF!</f>
        <v>#REF!</v>
      </c>
      <c r="R110" t="e">
        <f>#REF!</f>
        <v>#REF!</v>
      </c>
      <c r="S110" t="e">
        <f>#REF!</f>
        <v>#REF!</v>
      </c>
      <c r="T110" t="e">
        <f>#REF!</f>
        <v>#REF!</v>
      </c>
      <c r="U110" s="159">
        <v>75</v>
      </c>
      <c r="V110" t="e">
        <f>#REF!</f>
        <v>#REF!</v>
      </c>
      <c r="W110" t="e">
        <f>#REF!</f>
        <v>#REF!</v>
      </c>
      <c r="X110" t="e">
        <f>#REF!</f>
        <v>#REF!</v>
      </c>
      <c r="Y110" s="159">
        <v>140</v>
      </c>
      <c r="Z110" t="e">
        <f>#REF!</f>
        <v>#REF!</v>
      </c>
      <c r="AA110" t="e">
        <f>#REF!</f>
        <v>#REF!</v>
      </c>
      <c r="AB110" s="159">
        <v>88</v>
      </c>
      <c r="AC110">
        <f ca="1">Cashflows!AK115</f>
        <v>0</v>
      </c>
      <c r="AD110">
        <f ca="1">Cashflows!AL115</f>
        <v>26.724034273107495</v>
      </c>
      <c r="AE110" s="175" t="e">
        <f>#REF!</f>
        <v>#REF!</v>
      </c>
      <c r="AF110">
        <f>Cashflows!L115</f>
        <v>1.551328215978524</v>
      </c>
      <c r="AG110" s="159">
        <v>0.06</v>
      </c>
      <c r="AH110" s="159">
        <v>1.07312E-2</v>
      </c>
      <c r="AI110" s="159">
        <v>8.9869548119125798E-4</v>
      </c>
      <c r="AJ110" t="e">
        <f>#REF!</f>
        <v>#REF!</v>
      </c>
      <c r="AK110" t="e">
        <f>#REF!</f>
        <v>#REF!</v>
      </c>
      <c r="AL110" t="e">
        <f>#REF!</f>
        <v>#REF!</v>
      </c>
      <c r="AM110" t="e">
        <f>#REF!</f>
        <v>#REF!</v>
      </c>
      <c r="AN110" t="e">
        <f>#REF!</f>
        <v>#REF!</v>
      </c>
      <c r="AO110" t="e">
        <f>#REF!</f>
        <v>#REF!</v>
      </c>
      <c r="AP110" s="176" t="e">
        <f>#REF!</f>
        <v>#REF!</v>
      </c>
      <c r="AQ110" s="160" t="e">
        <f>#REF!</f>
        <v>#REF!</v>
      </c>
      <c r="AR110" s="177" t="e">
        <f>#REF!</f>
        <v>#REF!</v>
      </c>
      <c r="AS110">
        <f ca="1">Cashflows!AM115</f>
        <v>2.1691826006596329</v>
      </c>
      <c r="AT110" t="e">
        <f>#REF!</f>
        <v>#REF!</v>
      </c>
      <c r="AU110" t="e">
        <f>#REF!</f>
        <v>#REF!</v>
      </c>
      <c r="AV110" s="159">
        <v>0</v>
      </c>
      <c r="AW110" t="e">
        <f>#REF!</f>
        <v>#REF!</v>
      </c>
      <c r="AX110" t="e">
        <f>#REF!</f>
        <v>#REF!</v>
      </c>
      <c r="AY110" s="160" t="e">
        <f>#REF!</f>
        <v>#REF!</v>
      </c>
      <c r="AZ110" t="e">
        <f>Cashflows!#REF!</f>
        <v>#REF!</v>
      </c>
      <c r="BA110" t="e">
        <f>#REF!</f>
        <v>#REF!</v>
      </c>
      <c r="BB110" t="e">
        <f>#REF!</f>
        <v>#REF!</v>
      </c>
      <c r="BC110" t="e">
        <f>#REF!</f>
        <v>#REF!</v>
      </c>
      <c r="BD110" t="e">
        <f>#REF!</f>
        <v>#REF!</v>
      </c>
      <c r="BE110" s="159">
        <v>5.2774247178459799E-3</v>
      </c>
      <c r="BF110" s="159">
        <v>0</v>
      </c>
      <c r="BG110" t="e">
        <f>#REF!</f>
        <v>#REF!</v>
      </c>
      <c r="BH110" t="e">
        <f>#REF!</f>
        <v>#REF!</v>
      </c>
      <c r="BI110" t="e">
        <f>#REF!</f>
        <v>#REF!</v>
      </c>
      <c r="BJ110" t="e">
        <f>#REF!</f>
        <v>#REF!</v>
      </c>
      <c r="BK110" s="159">
        <v>0</v>
      </c>
      <c r="BL110">
        <f>Cashflows!R115</f>
        <v>0</v>
      </c>
      <c r="BM110" t="e">
        <f>#REF!</f>
        <v>#REF!</v>
      </c>
      <c r="BN110" t="e">
        <f>#REF!</f>
        <v>#REF!</v>
      </c>
      <c r="BO110" s="159">
        <v>0</v>
      </c>
      <c r="BP110" s="175" t="e">
        <f>#REF!</f>
        <v>#REF!</v>
      </c>
      <c r="BQ110" t="e">
        <f>Cashflows!#REF!</f>
        <v>#REF!</v>
      </c>
      <c r="BR110" t="e">
        <f>Cashflows!#REF!</f>
        <v>#REF!</v>
      </c>
    </row>
    <row r="111" spans="1:70">
      <c r="A111">
        <v>109</v>
      </c>
      <c r="B111" t="e">
        <f>#REF!</f>
        <v>#REF!</v>
      </c>
      <c r="C111" t="e">
        <f>#REF!</f>
        <v>#REF!</v>
      </c>
      <c r="D111" t="e">
        <f>#REF!</f>
        <v>#REF!</v>
      </c>
      <c r="E111" t="e">
        <f>#REF!</f>
        <v>#REF!</v>
      </c>
      <c r="F111" t="e">
        <f>#REF!</f>
        <v>#REF!</v>
      </c>
      <c r="G111" t="e">
        <f>#REF!</f>
        <v>#REF!</v>
      </c>
      <c r="H111" s="159">
        <v>0</v>
      </c>
      <c r="I111" s="159">
        <v>0</v>
      </c>
      <c r="J111" s="159">
        <v>0</v>
      </c>
      <c r="K111" s="159">
        <v>0</v>
      </c>
      <c r="L111" t="e">
        <f>#REF!</f>
        <v>#REF!</v>
      </c>
      <c r="M111" t="e">
        <f>#REF!</f>
        <v>#REF!</v>
      </c>
      <c r="N111" t="e">
        <f>#REF!</f>
        <v>#REF!</v>
      </c>
      <c r="O111" t="e">
        <f>#REF!</f>
        <v>#REF!</v>
      </c>
      <c r="P111" t="e">
        <f>#REF!</f>
        <v>#REF!</v>
      </c>
      <c r="Q111" t="e">
        <f>#REF!</f>
        <v>#REF!</v>
      </c>
      <c r="R111" t="e">
        <f>#REF!</f>
        <v>#REF!</v>
      </c>
      <c r="S111" t="e">
        <f>#REF!</f>
        <v>#REF!</v>
      </c>
      <c r="T111" t="e">
        <f>#REF!</f>
        <v>#REF!</v>
      </c>
      <c r="U111" s="159">
        <v>76</v>
      </c>
      <c r="V111" t="e">
        <f>#REF!</f>
        <v>#REF!</v>
      </c>
      <c r="W111" t="e">
        <f>#REF!</f>
        <v>#REF!</v>
      </c>
      <c r="X111" t="e">
        <f>#REF!</f>
        <v>#REF!</v>
      </c>
      <c r="Y111" s="159">
        <v>141</v>
      </c>
      <c r="Z111" t="e">
        <f>#REF!</f>
        <v>#REF!</v>
      </c>
      <c r="AA111" t="e">
        <f>#REF!</f>
        <v>#REF!</v>
      </c>
      <c r="AB111" s="159">
        <v>89</v>
      </c>
      <c r="AC111">
        <f ca="1">Cashflows!AK116</f>
        <v>0</v>
      </c>
      <c r="AD111">
        <f ca="1">Cashflows!AL116</f>
        <v>26.658942181841827</v>
      </c>
      <c r="AE111" s="175" t="e">
        <f>#REF!</f>
        <v>#REF!</v>
      </c>
      <c r="AF111">
        <f>Cashflows!L116</f>
        <v>1.5576485191594869</v>
      </c>
      <c r="AG111" s="159">
        <v>0.06</v>
      </c>
      <c r="AH111" s="159">
        <v>1.07312E-2</v>
      </c>
      <c r="AI111" s="159">
        <v>8.9869548119125798E-4</v>
      </c>
      <c r="AJ111" t="e">
        <f>#REF!</f>
        <v>#REF!</v>
      </c>
      <c r="AK111" t="e">
        <f>#REF!</f>
        <v>#REF!</v>
      </c>
      <c r="AL111" t="e">
        <f>#REF!</f>
        <v>#REF!</v>
      </c>
      <c r="AM111" t="e">
        <f>#REF!</f>
        <v>#REF!</v>
      </c>
      <c r="AN111" t="e">
        <f>#REF!</f>
        <v>#REF!</v>
      </c>
      <c r="AO111" t="e">
        <f>#REF!</f>
        <v>#REF!</v>
      </c>
      <c r="AP111" s="176" t="e">
        <f>#REF!</f>
        <v>#REF!</v>
      </c>
      <c r="AQ111" s="160" t="e">
        <f>#REF!</f>
        <v>#REF!</v>
      </c>
      <c r="AR111" s="177" t="e">
        <f>#REF!</f>
        <v>#REF!</v>
      </c>
      <c r="AS111">
        <f ca="1">Cashflows!AM116</f>
        <v>2.1638990932980171</v>
      </c>
      <c r="AT111" t="e">
        <f>#REF!</f>
        <v>#REF!</v>
      </c>
      <c r="AU111" t="e">
        <f>#REF!</f>
        <v>#REF!</v>
      </c>
      <c r="AV111" s="159">
        <v>0</v>
      </c>
      <c r="AW111" t="e">
        <f>#REF!</f>
        <v>#REF!</v>
      </c>
      <c r="AX111" t="e">
        <f>#REF!</f>
        <v>#REF!</v>
      </c>
      <c r="AY111" s="160" t="e">
        <f>#REF!</f>
        <v>#REF!</v>
      </c>
      <c r="AZ111" t="e">
        <f>Cashflows!#REF!</f>
        <v>#REF!</v>
      </c>
      <c r="BA111" t="e">
        <f>#REF!</f>
        <v>#REF!</v>
      </c>
      <c r="BB111" t="e">
        <f>#REF!</f>
        <v>#REF!</v>
      </c>
      <c r="BC111" t="e">
        <f>#REF!</f>
        <v>#REF!</v>
      </c>
      <c r="BD111" t="e">
        <f>#REF!</f>
        <v>#REF!</v>
      </c>
      <c r="BE111" s="159">
        <v>5.2774247178459799E-3</v>
      </c>
      <c r="BF111" s="159">
        <v>0</v>
      </c>
      <c r="BG111" t="e">
        <f>#REF!</f>
        <v>#REF!</v>
      </c>
      <c r="BH111" t="e">
        <f>#REF!</f>
        <v>#REF!</v>
      </c>
      <c r="BI111" t="e">
        <f>#REF!</f>
        <v>#REF!</v>
      </c>
      <c r="BJ111" t="e">
        <f>#REF!</f>
        <v>#REF!</v>
      </c>
      <c r="BK111" s="159">
        <v>0</v>
      </c>
      <c r="BL111">
        <f>Cashflows!R116</f>
        <v>0</v>
      </c>
      <c r="BM111" t="e">
        <f>#REF!</f>
        <v>#REF!</v>
      </c>
      <c r="BN111" t="e">
        <f>#REF!</f>
        <v>#REF!</v>
      </c>
      <c r="BO111" s="159">
        <v>0</v>
      </c>
      <c r="BP111" s="175" t="e">
        <f>#REF!</f>
        <v>#REF!</v>
      </c>
      <c r="BQ111" t="e">
        <f>Cashflows!#REF!</f>
        <v>#REF!</v>
      </c>
      <c r="BR111" t="e">
        <f>Cashflows!#REF!</f>
        <v>#REF!</v>
      </c>
    </row>
    <row r="112" spans="1:70">
      <c r="A112">
        <v>110</v>
      </c>
      <c r="B112" t="e">
        <f>#REF!</f>
        <v>#REF!</v>
      </c>
      <c r="C112" t="e">
        <f>#REF!</f>
        <v>#REF!</v>
      </c>
      <c r="D112" t="e">
        <f>#REF!</f>
        <v>#REF!</v>
      </c>
      <c r="E112" t="e">
        <f>#REF!</f>
        <v>#REF!</v>
      </c>
      <c r="F112" t="e">
        <f>#REF!</f>
        <v>#REF!</v>
      </c>
      <c r="G112" t="e">
        <f>#REF!</f>
        <v>#REF!</v>
      </c>
      <c r="H112" s="159">
        <v>0</v>
      </c>
      <c r="I112" s="159">
        <v>0</v>
      </c>
      <c r="J112" s="159">
        <v>0</v>
      </c>
      <c r="K112" s="159">
        <v>0</v>
      </c>
      <c r="L112" t="e">
        <f>#REF!</f>
        <v>#REF!</v>
      </c>
      <c r="M112" t="e">
        <f>#REF!</f>
        <v>#REF!</v>
      </c>
      <c r="N112" t="e">
        <f>#REF!</f>
        <v>#REF!</v>
      </c>
      <c r="O112" t="e">
        <f>#REF!</f>
        <v>#REF!</v>
      </c>
      <c r="P112" t="e">
        <f>#REF!</f>
        <v>#REF!</v>
      </c>
      <c r="Q112" t="e">
        <f>#REF!</f>
        <v>#REF!</v>
      </c>
      <c r="R112" t="e">
        <f>#REF!</f>
        <v>#REF!</v>
      </c>
      <c r="S112" t="e">
        <f>#REF!</f>
        <v>#REF!</v>
      </c>
      <c r="T112" t="e">
        <f>#REF!</f>
        <v>#REF!</v>
      </c>
      <c r="U112" s="159">
        <v>77</v>
      </c>
      <c r="V112" t="e">
        <f>#REF!</f>
        <v>#REF!</v>
      </c>
      <c r="W112" t="e">
        <f>#REF!</f>
        <v>#REF!</v>
      </c>
      <c r="X112" t="e">
        <f>#REF!</f>
        <v>#REF!</v>
      </c>
      <c r="Y112" s="159">
        <v>142</v>
      </c>
      <c r="Z112" t="e">
        <f>#REF!</f>
        <v>#REF!</v>
      </c>
      <c r="AA112" t="e">
        <f>#REF!</f>
        <v>#REF!</v>
      </c>
      <c r="AB112" s="159">
        <v>90</v>
      </c>
      <c r="AC112">
        <f ca="1">Cashflows!AK117</f>
        <v>0</v>
      </c>
      <c r="AD112">
        <f ca="1">Cashflows!AL117</f>
        <v>26.594008636262114</v>
      </c>
      <c r="AE112" s="175" t="e">
        <f>#REF!</f>
        <v>#REF!</v>
      </c>
      <c r="AF112">
        <f>Cashflows!L117</f>
        <v>1.5639945720379591</v>
      </c>
      <c r="AG112" s="159">
        <v>0.06</v>
      </c>
      <c r="AH112" s="159">
        <v>1.07312E-2</v>
      </c>
      <c r="AI112" s="159">
        <v>8.9869548119125798E-4</v>
      </c>
      <c r="AJ112" t="e">
        <f>#REF!</f>
        <v>#REF!</v>
      </c>
      <c r="AK112" t="e">
        <f>#REF!</f>
        <v>#REF!</v>
      </c>
      <c r="AL112" t="e">
        <f>#REF!</f>
        <v>#REF!</v>
      </c>
      <c r="AM112" t="e">
        <f>#REF!</f>
        <v>#REF!</v>
      </c>
      <c r="AN112" t="e">
        <f>#REF!</f>
        <v>#REF!</v>
      </c>
      <c r="AO112" t="e">
        <f>#REF!</f>
        <v>#REF!</v>
      </c>
      <c r="AP112" s="176" t="e">
        <f>#REF!</f>
        <v>#REF!</v>
      </c>
      <c r="AQ112" s="160" t="e">
        <f>#REF!</f>
        <v>#REF!</v>
      </c>
      <c r="AR112" s="177" t="e">
        <f>#REF!</f>
        <v>#REF!</v>
      </c>
      <c r="AS112">
        <f ca="1">Cashflows!AM117</f>
        <v>2.1586284550466512</v>
      </c>
      <c r="AT112" t="e">
        <f>#REF!</f>
        <v>#REF!</v>
      </c>
      <c r="AU112" t="e">
        <f>#REF!</f>
        <v>#REF!</v>
      </c>
      <c r="AV112" s="159">
        <v>0</v>
      </c>
      <c r="AW112" t="e">
        <f>#REF!</f>
        <v>#REF!</v>
      </c>
      <c r="AX112" t="e">
        <f>#REF!</f>
        <v>#REF!</v>
      </c>
      <c r="AY112" s="160" t="e">
        <f>#REF!</f>
        <v>#REF!</v>
      </c>
      <c r="AZ112" t="e">
        <f>Cashflows!#REF!</f>
        <v>#REF!</v>
      </c>
      <c r="BA112" t="e">
        <f>#REF!</f>
        <v>#REF!</v>
      </c>
      <c r="BB112" t="e">
        <f>#REF!</f>
        <v>#REF!</v>
      </c>
      <c r="BC112" t="e">
        <f>#REF!</f>
        <v>#REF!</v>
      </c>
      <c r="BD112" t="e">
        <f>#REF!</f>
        <v>#REF!</v>
      </c>
      <c r="BE112" s="159">
        <v>5.2774247178459799E-3</v>
      </c>
      <c r="BF112" s="159">
        <v>0</v>
      </c>
      <c r="BG112" t="e">
        <f>#REF!</f>
        <v>#REF!</v>
      </c>
      <c r="BH112" t="e">
        <f>#REF!</f>
        <v>#REF!</v>
      </c>
      <c r="BI112" t="e">
        <f>#REF!</f>
        <v>#REF!</v>
      </c>
      <c r="BJ112" t="e">
        <f>#REF!</f>
        <v>#REF!</v>
      </c>
      <c r="BK112" s="159">
        <v>0</v>
      </c>
      <c r="BL112">
        <f>Cashflows!R117</f>
        <v>0</v>
      </c>
      <c r="BM112" t="e">
        <f>#REF!</f>
        <v>#REF!</v>
      </c>
      <c r="BN112" t="e">
        <f>#REF!</f>
        <v>#REF!</v>
      </c>
      <c r="BO112" s="159">
        <v>0</v>
      </c>
      <c r="BP112" s="175" t="e">
        <f>#REF!</f>
        <v>#REF!</v>
      </c>
      <c r="BQ112" t="e">
        <f>Cashflows!#REF!</f>
        <v>#REF!</v>
      </c>
      <c r="BR112" t="e">
        <f>Cashflows!#REF!</f>
        <v>#REF!</v>
      </c>
    </row>
    <row r="113" spans="1:70">
      <c r="A113">
        <v>111</v>
      </c>
      <c r="B113" t="e">
        <f>#REF!</f>
        <v>#REF!</v>
      </c>
      <c r="C113" t="e">
        <f>#REF!</f>
        <v>#REF!</v>
      </c>
      <c r="D113" t="e">
        <f>#REF!</f>
        <v>#REF!</v>
      </c>
      <c r="E113" t="e">
        <f>#REF!</f>
        <v>#REF!</v>
      </c>
      <c r="F113" t="e">
        <f>#REF!</f>
        <v>#REF!</v>
      </c>
      <c r="G113" t="e">
        <f>#REF!</f>
        <v>#REF!</v>
      </c>
      <c r="H113" s="159">
        <v>0</v>
      </c>
      <c r="I113" s="159">
        <v>0</v>
      </c>
      <c r="J113" s="159">
        <v>0</v>
      </c>
      <c r="K113" s="159">
        <v>0</v>
      </c>
      <c r="L113" t="e">
        <f>#REF!</f>
        <v>#REF!</v>
      </c>
      <c r="M113" t="e">
        <f>#REF!</f>
        <v>#REF!</v>
      </c>
      <c r="N113" t="e">
        <f>#REF!</f>
        <v>#REF!</v>
      </c>
      <c r="O113" t="e">
        <f>#REF!</f>
        <v>#REF!</v>
      </c>
      <c r="P113" t="e">
        <f>#REF!</f>
        <v>#REF!</v>
      </c>
      <c r="Q113" t="e">
        <f>#REF!</f>
        <v>#REF!</v>
      </c>
      <c r="R113" t="e">
        <f>#REF!</f>
        <v>#REF!</v>
      </c>
      <c r="S113" t="e">
        <f>#REF!</f>
        <v>#REF!</v>
      </c>
      <c r="T113" t="e">
        <f>#REF!</f>
        <v>#REF!</v>
      </c>
      <c r="U113" s="159">
        <v>78</v>
      </c>
      <c r="V113" t="e">
        <f>#REF!</f>
        <v>#REF!</v>
      </c>
      <c r="W113" t="e">
        <f>#REF!</f>
        <v>#REF!</v>
      </c>
      <c r="X113" t="e">
        <f>#REF!</f>
        <v>#REF!</v>
      </c>
      <c r="Y113" s="159">
        <v>143</v>
      </c>
      <c r="Z113" t="e">
        <f>#REF!</f>
        <v>#REF!</v>
      </c>
      <c r="AA113" t="e">
        <f>#REF!</f>
        <v>#REF!</v>
      </c>
      <c r="AB113" s="159">
        <v>91</v>
      </c>
      <c r="AC113">
        <f ca="1">Cashflows!AK118</f>
        <v>0</v>
      </c>
      <c r="AD113">
        <f ca="1">Cashflows!AL118</f>
        <v>26.529233250196484</v>
      </c>
      <c r="AE113" s="175" t="e">
        <f>#REF!</f>
        <v>#REF!</v>
      </c>
      <c r="AF113">
        <f>Cashflows!L118</f>
        <v>1.5703664795213959</v>
      </c>
      <c r="AG113" s="159">
        <v>0.06</v>
      </c>
      <c r="AH113" s="159">
        <v>1.07312E-2</v>
      </c>
      <c r="AI113" s="159">
        <v>8.9869548119125798E-4</v>
      </c>
      <c r="AJ113" t="e">
        <f>#REF!</f>
        <v>#REF!</v>
      </c>
      <c r="AK113" t="e">
        <f>#REF!</f>
        <v>#REF!</v>
      </c>
      <c r="AL113" t="e">
        <f>#REF!</f>
        <v>#REF!</v>
      </c>
      <c r="AM113" t="e">
        <f>#REF!</f>
        <v>#REF!</v>
      </c>
      <c r="AN113" t="e">
        <f>#REF!</f>
        <v>#REF!</v>
      </c>
      <c r="AO113" t="e">
        <f>#REF!</f>
        <v>#REF!</v>
      </c>
      <c r="AP113" s="176" t="e">
        <f>#REF!</f>
        <v>#REF!</v>
      </c>
      <c r="AQ113" s="160" t="e">
        <f>#REF!</f>
        <v>#REF!</v>
      </c>
      <c r="AR113" s="177" t="e">
        <f>#REF!</f>
        <v>#REF!</v>
      </c>
      <c r="AS113">
        <f ca="1">Cashflows!AM118</f>
        <v>2.1533706545600695</v>
      </c>
      <c r="AT113" t="e">
        <f>#REF!</f>
        <v>#REF!</v>
      </c>
      <c r="AU113" t="e">
        <f>#REF!</f>
        <v>#REF!</v>
      </c>
      <c r="AV113" s="159">
        <v>0</v>
      </c>
      <c r="AW113" t="e">
        <f>#REF!</f>
        <v>#REF!</v>
      </c>
      <c r="AX113" t="e">
        <f>#REF!</f>
        <v>#REF!</v>
      </c>
      <c r="AY113" s="160" t="e">
        <f>#REF!</f>
        <v>#REF!</v>
      </c>
      <c r="AZ113" t="e">
        <f>Cashflows!#REF!</f>
        <v>#REF!</v>
      </c>
      <c r="BA113" t="e">
        <f>#REF!</f>
        <v>#REF!</v>
      </c>
      <c r="BB113" t="e">
        <f>#REF!</f>
        <v>#REF!</v>
      </c>
      <c r="BC113" t="e">
        <f>#REF!</f>
        <v>#REF!</v>
      </c>
      <c r="BD113" t="e">
        <f>#REF!</f>
        <v>#REF!</v>
      </c>
      <c r="BE113" s="159">
        <v>5.2774247178459799E-3</v>
      </c>
      <c r="BF113" s="159">
        <v>0</v>
      </c>
      <c r="BG113" t="e">
        <f>#REF!</f>
        <v>#REF!</v>
      </c>
      <c r="BH113" t="e">
        <f>#REF!</f>
        <v>#REF!</v>
      </c>
      <c r="BI113" t="e">
        <f>#REF!</f>
        <v>#REF!</v>
      </c>
      <c r="BJ113" t="e">
        <f>#REF!</f>
        <v>#REF!</v>
      </c>
      <c r="BK113" s="159">
        <v>0</v>
      </c>
      <c r="BL113">
        <f>Cashflows!R118</f>
        <v>0</v>
      </c>
      <c r="BM113" t="e">
        <f>#REF!</f>
        <v>#REF!</v>
      </c>
      <c r="BN113" t="e">
        <f>#REF!</f>
        <v>#REF!</v>
      </c>
      <c r="BO113" s="159">
        <v>0</v>
      </c>
      <c r="BP113" s="175" t="e">
        <f>#REF!</f>
        <v>#REF!</v>
      </c>
      <c r="BQ113" t="e">
        <f>Cashflows!#REF!</f>
        <v>#REF!</v>
      </c>
      <c r="BR113" t="e">
        <f>Cashflows!#REF!</f>
        <v>#REF!</v>
      </c>
    </row>
    <row r="114" spans="1:70">
      <c r="A114">
        <v>112</v>
      </c>
      <c r="B114" t="e">
        <f>#REF!</f>
        <v>#REF!</v>
      </c>
      <c r="C114" t="e">
        <f>#REF!</f>
        <v>#REF!</v>
      </c>
      <c r="D114" t="e">
        <f>#REF!</f>
        <v>#REF!</v>
      </c>
      <c r="E114" t="e">
        <f>#REF!</f>
        <v>#REF!</v>
      </c>
      <c r="F114" t="e">
        <f>#REF!</f>
        <v>#REF!</v>
      </c>
      <c r="G114" t="e">
        <f>#REF!</f>
        <v>#REF!</v>
      </c>
      <c r="H114" s="159">
        <v>0</v>
      </c>
      <c r="I114" s="159">
        <v>0</v>
      </c>
      <c r="J114" s="159">
        <v>0</v>
      </c>
      <c r="K114" s="159">
        <v>0</v>
      </c>
      <c r="L114" t="e">
        <f>#REF!</f>
        <v>#REF!</v>
      </c>
      <c r="M114" t="e">
        <f>#REF!</f>
        <v>#REF!</v>
      </c>
      <c r="N114" t="e">
        <f>#REF!</f>
        <v>#REF!</v>
      </c>
      <c r="O114" t="e">
        <f>#REF!</f>
        <v>#REF!</v>
      </c>
      <c r="P114" t="e">
        <f>#REF!</f>
        <v>#REF!</v>
      </c>
      <c r="Q114" t="e">
        <f>#REF!</f>
        <v>#REF!</v>
      </c>
      <c r="R114" t="e">
        <f>#REF!</f>
        <v>#REF!</v>
      </c>
      <c r="S114" t="e">
        <f>#REF!</f>
        <v>#REF!</v>
      </c>
      <c r="T114" t="e">
        <f>#REF!</f>
        <v>#REF!</v>
      </c>
      <c r="U114" s="159">
        <v>79</v>
      </c>
      <c r="V114" t="e">
        <f>#REF!</f>
        <v>#REF!</v>
      </c>
      <c r="W114" t="e">
        <f>#REF!</f>
        <v>#REF!</v>
      </c>
      <c r="X114" t="e">
        <f>#REF!</f>
        <v>#REF!</v>
      </c>
      <c r="Y114" s="159">
        <v>144</v>
      </c>
      <c r="Z114" t="e">
        <f>#REF!</f>
        <v>#REF!</v>
      </c>
      <c r="AA114" t="e">
        <f>#REF!</f>
        <v>#REF!</v>
      </c>
      <c r="AB114" s="159">
        <v>92</v>
      </c>
      <c r="AC114">
        <f ca="1">Cashflows!AK119</f>
        <v>0</v>
      </c>
      <c r="AD114">
        <f ca="1">Cashflows!AL119</f>
        <v>26.464615638413679</v>
      </c>
      <c r="AE114" s="175" t="e">
        <f>#REF!</f>
        <v>#REF!</v>
      </c>
      <c r="AF114">
        <f>Cashflows!L119</f>
        <v>1.5767643469446582</v>
      </c>
      <c r="AG114" s="159">
        <v>0.06</v>
      </c>
      <c r="AH114" s="159">
        <v>1.07312E-2</v>
      </c>
      <c r="AI114" s="159">
        <v>8.9869548119125798E-4</v>
      </c>
      <c r="AJ114" t="e">
        <f>#REF!</f>
        <v>#REF!</v>
      </c>
      <c r="AK114" t="e">
        <f>#REF!</f>
        <v>#REF!</v>
      </c>
      <c r="AL114" t="e">
        <f>#REF!</f>
        <v>#REF!</v>
      </c>
      <c r="AM114" t="e">
        <f>#REF!</f>
        <v>#REF!</v>
      </c>
      <c r="AN114" t="e">
        <f>#REF!</f>
        <v>#REF!</v>
      </c>
      <c r="AO114" t="e">
        <f>#REF!</f>
        <v>#REF!</v>
      </c>
      <c r="AP114" s="176" t="e">
        <f>#REF!</f>
        <v>#REF!</v>
      </c>
      <c r="AQ114" s="160" t="e">
        <f>#REF!</f>
        <v>#REF!</v>
      </c>
      <c r="AR114" s="177" t="e">
        <f>#REF!</f>
        <v>#REF!</v>
      </c>
      <c r="AS114">
        <f ca="1">Cashflows!AM119</f>
        <v>2.3380072862290717</v>
      </c>
      <c r="AT114" t="e">
        <f>#REF!</f>
        <v>#REF!</v>
      </c>
      <c r="AU114" t="e">
        <f>#REF!</f>
        <v>#REF!</v>
      </c>
      <c r="AV114" s="159">
        <v>0</v>
      </c>
      <c r="AW114" t="e">
        <f>#REF!</f>
        <v>#REF!</v>
      </c>
      <c r="AX114" t="e">
        <f>#REF!</f>
        <v>#REF!</v>
      </c>
      <c r="AY114" s="160" t="e">
        <f>#REF!</f>
        <v>#REF!</v>
      </c>
      <c r="AZ114" t="e">
        <f>Cashflows!#REF!</f>
        <v>#REF!</v>
      </c>
      <c r="BA114" t="e">
        <f>#REF!</f>
        <v>#REF!</v>
      </c>
      <c r="BB114" t="e">
        <f>#REF!</f>
        <v>#REF!</v>
      </c>
      <c r="BC114" t="e">
        <f>#REF!</f>
        <v>#REF!</v>
      </c>
      <c r="BD114" t="e">
        <f>#REF!</f>
        <v>#REF!</v>
      </c>
      <c r="BE114" s="159">
        <v>5.2774247178459799E-3</v>
      </c>
      <c r="BF114" s="159">
        <v>0</v>
      </c>
      <c r="BG114" t="e">
        <f>#REF!</f>
        <v>#REF!</v>
      </c>
      <c r="BH114" t="e">
        <f>#REF!</f>
        <v>#REF!</v>
      </c>
      <c r="BI114" t="e">
        <f>#REF!</f>
        <v>#REF!</v>
      </c>
      <c r="BJ114" t="e">
        <f>#REF!</f>
        <v>#REF!</v>
      </c>
      <c r="BK114" s="159">
        <v>0</v>
      </c>
      <c r="BL114">
        <f>Cashflows!R119</f>
        <v>0</v>
      </c>
      <c r="BM114" t="e">
        <f>#REF!</f>
        <v>#REF!</v>
      </c>
      <c r="BN114" t="e">
        <f>#REF!</f>
        <v>#REF!</v>
      </c>
      <c r="BO114" s="159">
        <v>0</v>
      </c>
      <c r="BP114" s="175" t="e">
        <f>#REF!</f>
        <v>#REF!</v>
      </c>
      <c r="BQ114" t="e">
        <f>Cashflows!#REF!</f>
        <v>#REF!</v>
      </c>
      <c r="BR114" t="e">
        <f>Cashflows!#REF!</f>
        <v>#REF!</v>
      </c>
    </row>
    <row r="115" spans="1:70">
      <c r="A115">
        <v>113</v>
      </c>
      <c r="B115" t="e">
        <f>#REF!</f>
        <v>#REF!</v>
      </c>
      <c r="C115" t="e">
        <f>#REF!</f>
        <v>#REF!</v>
      </c>
      <c r="D115" t="e">
        <f>#REF!</f>
        <v>#REF!</v>
      </c>
      <c r="E115" t="e">
        <f>#REF!</f>
        <v>#REF!</v>
      </c>
      <c r="F115" t="e">
        <f>#REF!</f>
        <v>#REF!</v>
      </c>
      <c r="G115" t="e">
        <f>#REF!</f>
        <v>#REF!</v>
      </c>
      <c r="H115" s="159">
        <v>0</v>
      </c>
      <c r="I115" s="159">
        <v>0</v>
      </c>
      <c r="J115" s="159">
        <v>0</v>
      </c>
      <c r="K115" s="159">
        <v>0</v>
      </c>
      <c r="L115" t="e">
        <f>#REF!</f>
        <v>#REF!</v>
      </c>
      <c r="M115" t="e">
        <f>#REF!</f>
        <v>#REF!</v>
      </c>
      <c r="N115" t="e">
        <f>#REF!</f>
        <v>#REF!</v>
      </c>
      <c r="O115" t="e">
        <f>#REF!</f>
        <v>#REF!</v>
      </c>
      <c r="P115" t="e">
        <f>#REF!</f>
        <v>#REF!</v>
      </c>
      <c r="Q115" t="e">
        <f>#REF!</f>
        <v>#REF!</v>
      </c>
      <c r="R115" t="e">
        <f>#REF!</f>
        <v>#REF!</v>
      </c>
      <c r="S115" t="e">
        <f>#REF!</f>
        <v>#REF!</v>
      </c>
      <c r="T115" t="e">
        <f>#REF!</f>
        <v>#REF!</v>
      </c>
      <c r="U115" s="159">
        <v>80</v>
      </c>
      <c r="V115" t="e">
        <f>#REF!</f>
        <v>#REF!</v>
      </c>
      <c r="W115" t="e">
        <f>#REF!</f>
        <v>#REF!</v>
      </c>
      <c r="X115" t="e">
        <f>#REF!</f>
        <v>#REF!</v>
      </c>
      <c r="Y115" s="159">
        <v>145</v>
      </c>
      <c r="Z115" t="e">
        <f>#REF!</f>
        <v>#REF!</v>
      </c>
      <c r="AA115" t="e">
        <f>#REF!</f>
        <v>#REF!</v>
      </c>
      <c r="AB115" s="159">
        <v>93</v>
      </c>
      <c r="AC115">
        <f ca="1">Cashflows!AK120</f>
        <v>0</v>
      </c>
      <c r="AD115">
        <f ca="1">Cashflows!AL120</f>
        <v>26.397006998920364</v>
      </c>
      <c r="AE115" s="175" t="e">
        <f>#REF!</f>
        <v>#REF!</v>
      </c>
      <c r="AF115">
        <f>Cashflows!L120</f>
        <v>1.5831882800717543</v>
      </c>
      <c r="AG115" s="159">
        <v>0.06</v>
      </c>
      <c r="AH115" s="159">
        <v>1.07312E-2</v>
      </c>
      <c r="AI115" s="159">
        <v>8.9869548119125798E-4</v>
      </c>
      <c r="AJ115" t="e">
        <f>#REF!</f>
        <v>#REF!</v>
      </c>
      <c r="AK115" t="e">
        <f>#REF!</f>
        <v>#REF!</v>
      </c>
      <c r="AL115" t="e">
        <f>#REF!</f>
        <v>#REF!</v>
      </c>
      <c r="AM115" t="e">
        <f>#REF!</f>
        <v>#REF!</v>
      </c>
      <c r="AN115" t="e">
        <f>#REF!</f>
        <v>#REF!</v>
      </c>
      <c r="AO115" t="e">
        <f>#REF!</f>
        <v>#REF!</v>
      </c>
      <c r="AP115" s="176" t="e">
        <f>#REF!</f>
        <v>#REF!</v>
      </c>
      <c r="AQ115" s="160" t="e">
        <f>#REF!</f>
        <v>#REF!</v>
      </c>
      <c r="AR115" s="177" t="e">
        <f>#REF!</f>
        <v>#REF!</v>
      </c>
      <c r="AS115">
        <f ca="1">Cashflows!AM120</f>
        <v>2.3320344244309976</v>
      </c>
      <c r="AT115" t="e">
        <f>#REF!</f>
        <v>#REF!</v>
      </c>
      <c r="AU115" t="e">
        <f>#REF!</f>
        <v>#REF!</v>
      </c>
      <c r="AV115" s="159">
        <v>0</v>
      </c>
      <c r="AW115" t="e">
        <f>#REF!</f>
        <v>#REF!</v>
      </c>
      <c r="AX115" t="e">
        <f>#REF!</f>
        <v>#REF!</v>
      </c>
      <c r="AY115" s="160" t="e">
        <f>#REF!</f>
        <v>#REF!</v>
      </c>
      <c r="AZ115" t="e">
        <f>Cashflows!#REF!</f>
        <v>#REF!</v>
      </c>
      <c r="BA115" t="e">
        <f>#REF!</f>
        <v>#REF!</v>
      </c>
      <c r="BB115" t="e">
        <f>#REF!</f>
        <v>#REF!</v>
      </c>
      <c r="BC115" t="e">
        <f>#REF!</f>
        <v>#REF!</v>
      </c>
      <c r="BD115" t="e">
        <f>#REF!</f>
        <v>#REF!</v>
      </c>
      <c r="BE115" s="159">
        <v>5.2774247178459799E-3</v>
      </c>
      <c r="BF115" s="159">
        <v>0</v>
      </c>
      <c r="BG115" t="e">
        <f>#REF!</f>
        <v>#REF!</v>
      </c>
      <c r="BH115" t="e">
        <f>#REF!</f>
        <v>#REF!</v>
      </c>
      <c r="BI115" t="e">
        <f>#REF!</f>
        <v>#REF!</v>
      </c>
      <c r="BJ115" t="e">
        <f>#REF!</f>
        <v>#REF!</v>
      </c>
      <c r="BK115" s="159">
        <v>0</v>
      </c>
      <c r="BL115">
        <f>Cashflows!R120</f>
        <v>0</v>
      </c>
      <c r="BM115" t="e">
        <f>#REF!</f>
        <v>#REF!</v>
      </c>
      <c r="BN115" t="e">
        <f>#REF!</f>
        <v>#REF!</v>
      </c>
      <c r="BO115" s="159">
        <v>0</v>
      </c>
      <c r="BP115" s="175" t="e">
        <f>#REF!</f>
        <v>#REF!</v>
      </c>
      <c r="BQ115" t="e">
        <f>Cashflows!#REF!</f>
        <v>#REF!</v>
      </c>
      <c r="BR115" t="e">
        <f>Cashflows!#REF!</f>
        <v>#REF!</v>
      </c>
    </row>
    <row r="116" spans="1:70">
      <c r="A116">
        <v>114</v>
      </c>
      <c r="B116" t="e">
        <f>#REF!</f>
        <v>#REF!</v>
      </c>
      <c r="C116" t="e">
        <f>#REF!</f>
        <v>#REF!</v>
      </c>
      <c r="D116" t="e">
        <f>#REF!</f>
        <v>#REF!</v>
      </c>
      <c r="E116" t="e">
        <f>#REF!</f>
        <v>#REF!</v>
      </c>
      <c r="F116" t="e">
        <f>#REF!</f>
        <v>#REF!</v>
      </c>
      <c r="G116" t="e">
        <f>#REF!</f>
        <v>#REF!</v>
      </c>
      <c r="H116" s="159">
        <v>0</v>
      </c>
      <c r="I116" s="159">
        <v>0</v>
      </c>
      <c r="J116" s="159">
        <v>0</v>
      </c>
      <c r="K116" s="159">
        <v>0</v>
      </c>
      <c r="L116" t="e">
        <f>#REF!</f>
        <v>#REF!</v>
      </c>
      <c r="M116" t="e">
        <f>#REF!</f>
        <v>#REF!</v>
      </c>
      <c r="N116" t="e">
        <f>#REF!</f>
        <v>#REF!</v>
      </c>
      <c r="O116" t="e">
        <f>#REF!</f>
        <v>#REF!</v>
      </c>
      <c r="P116" t="e">
        <f>#REF!</f>
        <v>#REF!</v>
      </c>
      <c r="Q116" t="e">
        <f>#REF!</f>
        <v>#REF!</v>
      </c>
      <c r="R116" t="e">
        <f>#REF!</f>
        <v>#REF!</v>
      </c>
      <c r="S116" t="e">
        <f>#REF!</f>
        <v>#REF!</v>
      </c>
      <c r="T116" t="e">
        <f>#REF!</f>
        <v>#REF!</v>
      </c>
      <c r="U116" s="159">
        <v>81</v>
      </c>
      <c r="V116" t="e">
        <f>#REF!</f>
        <v>#REF!</v>
      </c>
      <c r="W116" t="e">
        <f>#REF!</f>
        <v>#REF!</v>
      </c>
      <c r="X116" t="e">
        <f>#REF!</f>
        <v>#REF!</v>
      </c>
      <c r="Y116" s="159">
        <v>146</v>
      </c>
      <c r="Z116" t="e">
        <f>#REF!</f>
        <v>#REF!</v>
      </c>
      <c r="AA116" t="e">
        <f>#REF!</f>
        <v>#REF!</v>
      </c>
      <c r="AB116" s="159">
        <v>94</v>
      </c>
      <c r="AC116">
        <f ca="1">Cashflows!AK121</f>
        <v>0</v>
      </c>
      <c r="AD116">
        <f ca="1">Cashflows!AL121</f>
        <v>26.329571077905062</v>
      </c>
      <c r="AE116" s="175" t="e">
        <f>#REF!</f>
        <v>#REF!</v>
      </c>
      <c r="AF116">
        <f>Cashflows!L121</f>
        <v>1.5896383850975879</v>
      </c>
      <c r="AG116" s="159">
        <v>0.06</v>
      </c>
      <c r="AH116" s="159">
        <v>1.07312E-2</v>
      </c>
      <c r="AI116" s="159">
        <v>8.9869548119125798E-4</v>
      </c>
      <c r="AJ116" t="e">
        <f>#REF!</f>
        <v>#REF!</v>
      </c>
      <c r="AK116" t="e">
        <f>#REF!</f>
        <v>#REF!</v>
      </c>
      <c r="AL116" t="e">
        <f>#REF!</f>
        <v>#REF!</v>
      </c>
      <c r="AM116" t="e">
        <f>#REF!</f>
        <v>#REF!</v>
      </c>
      <c r="AN116" t="e">
        <f>#REF!</f>
        <v>#REF!</v>
      </c>
      <c r="AO116" t="e">
        <f>#REF!</f>
        <v>#REF!</v>
      </c>
      <c r="AP116" s="176" t="e">
        <f>#REF!</f>
        <v>#REF!</v>
      </c>
      <c r="AQ116" s="160" t="e">
        <f>#REF!</f>
        <v>#REF!</v>
      </c>
      <c r="AR116" s="177" t="e">
        <f>#REF!</f>
        <v>#REF!</v>
      </c>
      <c r="AS116">
        <f ca="1">Cashflows!AM121</f>
        <v>2.3260768213869354</v>
      </c>
      <c r="AT116" t="e">
        <f>#REF!</f>
        <v>#REF!</v>
      </c>
      <c r="AU116" t="e">
        <f>#REF!</f>
        <v>#REF!</v>
      </c>
      <c r="AV116" s="159">
        <v>0</v>
      </c>
      <c r="AW116" t="e">
        <f>#REF!</f>
        <v>#REF!</v>
      </c>
      <c r="AX116" t="e">
        <f>#REF!</f>
        <v>#REF!</v>
      </c>
      <c r="AY116" s="160" t="e">
        <f>#REF!</f>
        <v>#REF!</v>
      </c>
      <c r="AZ116" t="e">
        <f>Cashflows!#REF!</f>
        <v>#REF!</v>
      </c>
      <c r="BA116" t="e">
        <f>#REF!</f>
        <v>#REF!</v>
      </c>
      <c r="BB116" t="e">
        <f>#REF!</f>
        <v>#REF!</v>
      </c>
      <c r="BC116" t="e">
        <f>#REF!</f>
        <v>#REF!</v>
      </c>
      <c r="BD116" t="e">
        <f>#REF!</f>
        <v>#REF!</v>
      </c>
      <c r="BE116" s="159">
        <v>5.2774247178459799E-3</v>
      </c>
      <c r="BF116" s="159">
        <v>0</v>
      </c>
      <c r="BG116" t="e">
        <f>#REF!</f>
        <v>#REF!</v>
      </c>
      <c r="BH116" t="e">
        <f>#REF!</f>
        <v>#REF!</v>
      </c>
      <c r="BI116" t="e">
        <f>#REF!</f>
        <v>#REF!</v>
      </c>
      <c r="BJ116" t="e">
        <f>#REF!</f>
        <v>#REF!</v>
      </c>
      <c r="BK116" s="159">
        <v>0</v>
      </c>
      <c r="BL116">
        <f>Cashflows!R121</f>
        <v>0</v>
      </c>
      <c r="BM116" t="e">
        <f>#REF!</f>
        <v>#REF!</v>
      </c>
      <c r="BN116" t="e">
        <f>#REF!</f>
        <v>#REF!</v>
      </c>
      <c r="BO116" s="159">
        <v>0</v>
      </c>
      <c r="BP116" s="175" t="e">
        <f>#REF!</f>
        <v>#REF!</v>
      </c>
      <c r="BQ116" t="e">
        <f>Cashflows!#REF!</f>
        <v>#REF!</v>
      </c>
      <c r="BR116" t="e">
        <f>Cashflows!#REF!</f>
        <v>#REF!</v>
      </c>
    </row>
    <row r="117" spans="1:70">
      <c r="A117">
        <v>115</v>
      </c>
      <c r="B117" t="e">
        <f>#REF!</f>
        <v>#REF!</v>
      </c>
      <c r="C117" t="e">
        <f>#REF!</f>
        <v>#REF!</v>
      </c>
      <c r="D117" t="e">
        <f>#REF!</f>
        <v>#REF!</v>
      </c>
      <c r="E117" t="e">
        <f>#REF!</f>
        <v>#REF!</v>
      </c>
      <c r="F117" t="e">
        <f>#REF!</f>
        <v>#REF!</v>
      </c>
      <c r="G117" t="e">
        <f>#REF!</f>
        <v>#REF!</v>
      </c>
      <c r="H117" s="159">
        <v>0</v>
      </c>
      <c r="I117" s="159">
        <v>0</v>
      </c>
      <c r="J117" s="159">
        <v>0</v>
      </c>
      <c r="K117" s="159">
        <v>0</v>
      </c>
      <c r="L117" t="e">
        <f>#REF!</f>
        <v>#REF!</v>
      </c>
      <c r="M117" t="e">
        <f>#REF!</f>
        <v>#REF!</v>
      </c>
      <c r="N117" t="e">
        <f>#REF!</f>
        <v>#REF!</v>
      </c>
      <c r="O117" t="e">
        <f>#REF!</f>
        <v>#REF!</v>
      </c>
      <c r="P117" t="e">
        <f>#REF!</f>
        <v>#REF!</v>
      </c>
      <c r="Q117" t="e">
        <f>#REF!</f>
        <v>#REF!</v>
      </c>
      <c r="R117" t="e">
        <f>#REF!</f>
        <v>#REF!</v>
      </c>
      <c r="S117" t="e">
        <f>#REF!</f>
        <v>#REF!</v>
      </c>
      <c r="T117" t="e">
        <f>#REF!</f>
        <v>#REF!</v>
      </c>
      <c r="U117" s="159">
        <v>82</v>
      </c>
      <c r="V117" t="e">
        <f>#REF!</f>
        <v>#REF!</v>
      </c>
      <c r="W117" t="e">
        <f>#REF!</f>
        <v>#REF!</v>
      </c>
      <c r="X117" t="e">
        <f>#REF!</f>
        <v>#REF!</v>
      </c>
      <c r="Y117" s="159">
        <v>147</v>
      </c>
      <c r="Z117" t="e">
        <f>#REF!</f>
        <v>#REF!</v>
      </c>
      <c r="AA117" t="e">
        <f>#REF!</f>
        <v>#REF!</v>
      </c>
      <c r="AB117" s="159">
        <v>95</v>
      </c>
      <c r="AC117">
        <f ca="1">Cashflows!AK122</f>
        <v>0</v>
      </c>
      <c r="AD117">
        <f ca="1">Cashflows!AL122</f>
        <v>26.262307434127226</v>
      </c>
      <c r="AE117" s="175" t="e">
        <f>#REF!</f>
        <v>#REF!</v>
      </c>
      <c r="AF117">
        <f>Cashflows!L122</f>
        <v>1.5961147686497144</v>
      </c>
      <c r="AG117" s="159">
        <v>0.06</v>
      </c>
      <c r="AH117" s="159">
        <v>1.07312E-2</v>
      </c>
      <c r="AI117" s="159">
        <v>8.9869548119125798E-4</v>
      </c>
      <c r="AJ117" t="e">
        <f>#REF!</f>
        <v>#REF!</v>
      </c>
      <c r="AK117" t="e">
        <f>#REF!</f>
        <v>#REF!</v>
      </c>
      <c r="AL117" t="e">
        <f>#REF!</f>
        <v>#REF!</v>
      </c>
      <c r="AM117" t="e">
        <f>#REF!</f>
        <v>#REF!</v>
      </c>
      <c r="AN117" t="e">
        <f>#REF!</f>
        <v>#REF!</v>
      </c>
      <c r="AO117" t="e">
        <f>#REF!</f>
        <v>#REF!</v>
      </c>
      <c r="AP117" s="176" t="e">
        <f>#REF!</f>
        <v>#REF!</v>
      </c>
      <c r="AQ117" s="160" t="e">
        <f>#REF!</f>
        <v>#REF!</v>
      </c>
      <c r="AR117" s="177" t="e">
        <f>#REF!</f>
        <v>#REF!</v>
      </c>
      <c r="AS117">
        <f ca="1">Cashflows!AM122</f>
        <v>2.3201344381156428</v>
      </c>
      <c r="AT117" t="e">
        <f>#REF!</f>
        <v>#REF!</v>
      </c>
      <c r="AU117" t="e">
        <f>#REF!</f>
        <v>#REF!</v>
      </c>
      <c r="AV117" s="159">
        <v>0</v>
      </c>
      <c r="AW117" t="e">
        <f>#REF!</f>
        <v>#REF!</v>
      </c>
      <c r="AX117" t="e">
        <f>#REF!</f>
        <v>#REF!</v>
      </c>
      <c r="AY117" s="160" t="e">
        <f>#REF!</f>
        <v>#REF!</v>
      </c>
      <c r="AZ117" t="e">
        <f>Cashflows!#REF!</f>
        <v>#REF!</v>
      </c>
      <c r="BA117" t="e">
        <f>#REF!</f>
        <v>#REF!</v>
      </c>
      <c r="BB117" t="e">
        <f>#REF!</f>
        <v>#REF!</v>
      </c>
      <c r="BC117" t="e">
        <f>#REF!</f>
        <v>#REF!</v>
      </c>
      <c r="BD117" t="e">
        <f>#REF!</f>
        <v>#REF!</v>
      </c>
      <c r="BE117" s="159">
        <v>5.2774247178459799E-3</v>
      </c>
      <c r="BF117" s="159">
        <v>0</v>
      </c>
      <c r="BG117" t="e">
        <f>#REF!</f>
        <v>#REF!</v>
      </c>
      <c r="BH117" t="e">
        <f>#REF!</f>
        <v>#REF!</v>
      </c>
      <c r="BI117" t="e">
        <f>#REF!</f>
        <v>#REF!</v>
      </c>
      <c r="BJ117" t="e">
        <f>#REF!</f>
        <v>#REF!</v>
      </c>
      <c r="BK117" s="159">
        <v>0</v>
      </c>
      <c r="BL117">
        <f>Cashflows!R122</f>
        <v>0</v>
      </c>
      <c r="BM117" t="e">
        <f>#REF!</f>
        <v>#REF!</v>
      </c>
      <c r="BN117" t="e">
        <f>#REF!</f>
        <v>#REF!</v>
      </c>
      <c r="BO117" s="159">
        <v>0</v>
      </c>
      <c r="BP117" s="175" t="e">
        <f>#REF!</f>
        <v>#REF!</v>
      </c>
      <c r="BQ117" t="e">
        <f>Cashflows!#REF!</f>
        <v>#REF!</v>
      </c>
      <c r="BR117" t="e">
        <f>Cashflows!#REF!</f>
        <v>#REF!</v>
      </c>
    </row>
    <row r="118" spans="1:70">
      <c r="A118">
        <v>116</v>
      </c>
      <c r="B118" t="e">
        <f>#REF!</f>
        <v>#REF!</v>
      </c>
      <c r="C118" t="e">
        <f>#REF!</f>
        <v>#REF!</v>
      </c>
      <c r="D118" t="e">
        <f>#REF!</f>
        <v>#REF!</v>
      </c>
      <c r="E118" t="e">
        <f>#REF!</f>
        <v>#REF!</v>
      </c>
      <c r="F118" t="e">
        <f>#REF!</f>
        <v>#REF!</v>
      </c>
      <c r="G118" t="e">
        <f>#REF!</f>
        <v>#REF!</v>
      </c>
      <c r="H118" s="159">
        <v>0</v>
      </c>
      <c r="I118" s="159">
        <v>0</v>
      </c>
      <c r="J118" s="159">
        <v>0</v>
      </c>
      <c r="K118" s="159">
        <v>0</v>
      </c>
      <c r="L118" t="e">
        <f>#REF!</f>
        <v>#REF!</v>
      </c>
      <c r="M118" t="e">
        <f>#REF!</f>
        <v>#REF!</v>
      </c>
      <c r="N118" t="e">
        <f>#REF!</f>
        <v>#REF!</v>
      </c>
      <c r="O118" t="e">
        <f>#REF!</f>
        <v>#REF!</v>
      </c>
      <c r="P118" t="e">
        <f>#REF!</f>
        <v>#REF!</v>
      </c>
      <c r="Q118" t="e">
        <f>#REF!</f>
        <v>#REF!</v>
      </c>
      <c r="R118" t="e">
        <f>#REF!</f>
        <v>#REF!</v>
      </c>
      <c r="S118" t="e">
        <f>#REF!</f>
        <v>#REF!</v>
      </c>
      <c r="T118" t="e">
        <f>#REF!</f>
        <v>#REF!</v>
      </c>
      <c r="U118" s="159">
        <v>83</v>
      </c>
      <c r="V118" t="e">
        <f>#REF!</f>
        <v>#REF!</v>
      </c>
      <c r="W118" t="e">
        <f>#REF!</f>
        <v>#REF!</v>
      </c>
      <c r="X118" t="e">
        <f>#REF!</f>
        <v>#REF!</v>
      </c>
      <c r="Y118" s="159">
        <v>148</v>
      </c>
      <c r="Z118" t="e">
        <f>#REF!</f>
        <v>#REF!</v>
      </c>
      <c r="AA118" t="e">
        <f>#REF!</f>
        <v>#REF!</v>
      </c>
      <c r="AB118" s="159">
        <v>96</v>
      </c>
      <c r="AC118">
        <f ca="1">Cashflows!AK123</f>
        <v>0</v>
      </c>
      <c r="AD118">
        <f ca="1">Cashflows!AL123</f>
        <v>26.195215627473541</v>
      </c>
      <c r="AE118" s="175" t="e">
        <f>#REF!</f>
        <v>#REF!</v>
      </c>
      <c r="AF118">
        <f>Cashflows!L123</f>
        <v>1.6026175377901026</v>
      </c>
      <c r="AG118" s="159">
        <v>0.06</v>
      </c>
      <c r="AH118" s="159">
        <v>1.07312E-2</v>
      </c>
      <c r="AI118" s="159">
        <v>8.9869548119125798E-4</v>
      </c>
      <c r="AJ118" t="e">
        <f>#REF!</f>
        <v>#REF!</v>
      </c>
      <c r="AK118" t="e">
        <f>#REF!</f>
        <v>#REF!</v>
      </c>
      <c r="AL118" t="e">
        <f>#REF!</f>
        <v>#REF!</v>
      </c>
      <c r="AM118" t="e">
        <f>#REF!</f>
        <v>#REF!</v>
      </c>
      <c r="AN118" t="e">
        <f>#REF!</f>
        <v>#REF!</v>
      </c>
      <c r="AO118" t="e">
        <f>#REF!</f>
        <v>#REF!</v>
      </c>
      <c r="AP118" s="176" t="e">
        <f>#REF!</f>
        <v>#REF!</v>
      </c>
      <c r="AQ118" s="160" t="e">
        <f>#REF!</f>
        <v>#REF!</v>
      </c>
      <c r="AR118" s="177" t="e">
        <f>#REF!</f>
        <v>#REF!</v>
      </c>
      <c r="AS118">
        <f ca="1">Cashflows!AM123</f>
        <v>2.3142072357354619</v>
      </c>
      <c r="AT118" t="e">
        <f>#REF!</f>
        <v>#REF!</v>
      </c>
      <c r="AU118" t="e">
        <f>#REF!</f>
        <v>#REF!</v>
      </c>
      <c r="AV118" s="159">
        <v>0</v>
      </c>
      <c r="AW118" t="e">
        <f>#REF!</f>
        <v>#REF!</v>
      </c>
      <c r="AX118" t="e">
        <f>#REF!</f>
        <v>#REF!</v>
      </c>
      <c r="AY118" s="160" t="e">
        <f>#REF!</f>
        <v>#REF!</v>
      </c>
      <c r="AZ118" t="e">
        <f>Cashflows!#REF!</f>
        <v>#REF!</v>
      </c>
      <c r="BA118" t="e">
        <f>#REF!</f>
        <v>#REF!</v>
      </c>
      <c r="BB118" t="e">
        <f>#REF!</f>
        <v>#REF!</v>
      </c>
      <c r="BC118" t="e">
        <f>#REF!</f>
        <v>#REF!</v>
      </c>
      <c r="BD118" t="e">
        <f>#REF!</f>
        <v>#REF!</v>
      </c>
      <c r="BE118" s="159">
        <v>5.2774247178459799E-3</v>
      </c>
      <c r="BF118" s="159">
        <v>0</v>
      </c>
      <c r="BG118" t="e">
        <f>#REF!</f>
        <v>#REF!</v>
      </c>
      <c r="BH118" t="e">
        <f>#REF!</f>
        <v>#REF!</v>
      </c>
      <c r="BI118" t="e">
        <f>#REF!</f>
        <v>#REF!</v>
      </c>
      <c r="BJ118" t="e">
        <f>#REF!</f>
        <v>#REF!</v>
      </c>
      <c r="BK118" s="159">
        <v>0</v>
      </c>
      <c r="BL118">
        <f>Cashflows!R123</f>
        <v>0</v>
      </c>
      <c r="BM118" t="e">
        <f>#REF!</f>
        <v>#REF!</v>
      </c>
      <c r="BN118" t="e">
        <f>#REF!</f>
        <v>#REF!</v>
      </c>
      <c r="BO118" s="159">
        <v>0</v>
      </c>
      <c r="BP118" s="175" t="e">
        <f>#REF!</f>
        <v>#REF!</v>
      </c>
      <c r="BQ118" t="e">
        <f>Cashflows!#REF!</f>
        <v>#REF!</v>
      </c>
      <c r="BR118" t="e">
        <f>Cashflows!#REF!</f>
        <v>#REF!</v>
      </c>
    </row>
    <row r="119" spans="1:70">
      <c r="A119">
        <v>117</v>
      </c>
      <c r="B119" t="e">
        <f>#REF!</f>
        <v>#REF!</v>
      </c>
      <c r="C119" t="e">
        <f>#REF!</f>
        <v>#REF!</v>
      </c>
      <c r="D119" t="e">
        <f>#REF!</f>
        <v>#REF!</v>
      </c>
      <c r="E119" t="e">
        <f>#REF!</f>
        <v>#REF!</v>
      </c>
      <c r="F119" t="e">
        <f>#REF!</f>
        <v>#REF!</v>
      </c>
      <c r="G119" t="e">
        <f>#REF!</f>
        <v>#REF!</v>
      </c>
      <c r="H119" s="159">
        <v>0</v>
      </c>
      <c r="I119" s="159">
        <v>0</v>
      </c>
      <c r="J119" s="159">
        <v>0</v>
      </c>
      <c r="K119" s="159">
        <v>0</v>
      </c>
      <c r="L119" t="e">
        <f>#REF!</f>
        <v>#REF!</v>
      </c>
      <c r="M119" t="e">
        <f>#REF!</f>
        <v>#REF!</v>
      </c>
      <c r="N119" t="e">
        <f>#REF!</f>
        <v>#REF!</v>
      </c>
      <c r="O119" t="e">
        <f>#REF!</f>
        <v>#REF!</v>
      </c>
      <c r="P119" t="e">
        <f>#REF!</f>
        <v>#REF!</v>
      </c>
      <c r="Q119" t="e">
        <f>#REF!</f>
        <v>#REF!</v>
      </c>
      <c r="R119" t="e">
        <f>#REF!</f>
        <v>#REF!</v>
      </c>
      <c r="S119" t="e">
        <f>#REF!</f>
        <v>#REF!</v>
      </c>
      <c r="T119" t="e">
        <f>#REF!</f>
        <v>#REF!</v>
      </c>
      <c r="U119" s="159">
        <v>84</v>
      </c>
      <c r="V119" t="e">
        <f>#REF!</f>
        <v>#REF!</v>
      </c>
      <c r="W119" t="e">
        <f>#REF!</f>
        <v>#REF!</v>
      </c>
      <c r="X119" t="e">
        <f>#REF!</f>
        <v>#REF!</v>
      </c>
      <c r="Y119" s="159">
        <v>149</v>
      </c>
      <c r="Z119" t="e">
        <f>#REF!</f>
        <v>#REF!</v>
      </c>
      <c r="AA119" t="e">
        <f>#REF!</f>
        <v>#REF!</v>
      </c>
      <c r="AB119" s="159">
        <v>97</v>
      </c>
      <c r="AC119">
        <f ca="1">Cashflows!AK124</f>
        <v>0</v>
      </c>
      <c r="AD119">
        <f ca="1">Cashflows!AL124</f>
        <v>26.128295218955056</v>
      </c>
      <c r="AE119" s="175" t="e">
        <f>#REF!</f>
        <v>#REF!</v>
      </c>
      <c r="AF119">
        <f>Cashflows!L124</f>
        <v>1.6091468000169054</v>
      </c>
      <c r="AG119" s="159">
        <v>0.06</v>
      </c>
      <c r="AH119" s="159">
        <v>1.07312E-2</v>
      </c>
      <c r="AI119" s="159">
        <v>8.9869548119125798E-4</v>
      </c>
      <c r="AJ119" t="e">
        <f>#REF!</f>
        <v>#REF!</v>
      </c>
      <c r="AK119" t="e">
        <f>#REF!</f>
        <v>#REF!</v>
      </c>
      <c r="AL119" t="e">
        <f>#REF!</f>
        <v>#REF!</v>
      </c>
      <c r="AM119" t="e">
        <f>#REF!</f>
        <v>#REF!</v>
      </c>
      <c r="AN119" t="e">
        <f>#REF!</f>
        <v>#REF!</v>
      </c>
      <c r="AO119" t="e">
        <f>#REF!</f>
        <v>#REF!</v>
      </c>
      <c r="AP119" s="176" t="e">
        <f>#REF!</f>
        <v>#REF!</v>
      </c>
      <c r="AQ119" s="160" t="e">
        <f>#REF!</f>
        <v>#REF!</v>
      </c>
      <c r="AR119" s="177" t="e">
        <f>#REF!</f>
        <v>#REF!</v>
      </c>
      <c r="AS119">
        <f ca="1">Cashflows!AM124</f>
        <v>2.3082951754640653</v>
      </c>
      <c r="AT119" t="e">
        <f>#REF!</f>
        <v>#REF!</v>
      </c>
      <c r="AU119" t="e">
        <f>#REF!</f>
        <v>#REF!</v>
      </c>
      <c r="AV119" s="159">
        <v>0</v>
      </c>
      <c r="AW119" t="e">
        <f>#REF!</f>
        <v>#REF!</v>
      </c>
      <c r="AX119" t="e">
        <f>#REF!</f>
        <v>#REF!</v>
      </c>
      <c r="AY119" s="160" t="e">
        <f>#REF!</f>
        <v>#REF!</v>
      </c>
      <c r="AZ119" t="e">
        <f>Cashflows!#REF!</f>
        <v>#REF!</v>
      </c>
      <c r="BA119" t="e">
        <f>#REF!</f>
        <v>#REF!</v>
      </c>
      <c r="BB119" t="e">
        <f>#REF!</f>
        <v>#REF!</v>
      </c>
      <c r="BC119" t="e">
        <f>#REF!</f>
        <v>#REF!</v>
      </c>
      <c r="BD119" t="e">
        <f>#REF!</f>
        <v>#REF!</v>
      </c>
      <c r="BE119" s="159">
        <v>5.2774247178459799E-3</v>
      </c>
      <c r="BF119" s="159">
        <v>0</v>
      </c>
      <c r="BG119" t="e">
        <f>#REF!</f>
        <v>#REF!</v>
      </c>
      <c r="BH119" t="e">
        <f>#REF!</f>
        <v>#REF!</v>
      </c>
      <c r="BI119" t="e">
        <f>#REF!</f>
        <v>#REF!</v>
      </c>
      <c r="BJ119" t="e">
        <f>#REF!</f>
        <v>#REF!</v>
      </c>
      <c r="BK119" s="159">
        <v>0</v>
      </c>
      <c r="BL119">
        <f>Cashflows!R124</f>
        <v>0</v>
      </c>
      <c r="BM119" t="e">
        <f>#REF!</f>
        <v>#REF!</v>
      </c>
      <c r="BN119" t="e">
        <f>#REF!</f>
        <v>#REF!</v>
      </c>
      <c r="BO119" s="159">
        <v>0</v>
      </c>
      <c r="BP119" s="175" t="e">
        <f>#REF!</f>
        <v>#REF!</v>
      </c>
      <c r="BQ119" t="e">
        <f>Cashflows!#REF!</f>
        <v>#REF!</v>
      </c>
      <c r="BR119" t="e">
        <f>Cashflows!#REF!</f>
        <v>#REF!</v>
      </c>
    </row>
    <row r="120" spans="1:70">
      <c r="A120">
        <v>118</v>
      </c>
      <c r="B120" t="e">
        <f>#REF!</f>
        <v>#REF!</v>
      </c>
      <c r="C120" t="e">
        <f>#REF!</f>
        <v>#REF!</v>
      </c>
      <c r="D120" t="e">
        <f>#REF!</f>
        <v>#REF!</v>
      </c>
      <c r="E120" t="e">
        <f>#REF!</f>
        <v>#REF!</v>
      </c>
      <c r="F120" t="e">
        <f>#REF!</f>
        <v>#REF!</v>
      </c>
      <c r="G120" t="e">
        <f>#REF!</f>
        <v>#REF!</v>
      </c>
      <c r="H120" s="159">
        <v>0</v>
      </c>
      <c r="I120" s="159">
        <v>0</v>
      </c>
      <c r="J120" s="159">
        <v>0</v>
      </c>
      <c r="K120" s="159">
        <v>0</v>
      </c>
      <c r="L120" t="e">
        <f>#REF!</f>
        <v>#REF!</v>
      </c>
      <c r="M120" t="e">
        <f>#REF!</f>
        <v>#REF!</v>
      </c>
      <c r="N120" t="e">
        <f>#REF!</f>
        <v>#REF!</v>
      </c>
      <c r="O120" t="e">
        <f>#REF!</f>
        <v>#REF!</v>
      </c>
      <c r="P120" t="e">
        <f>#REF!</f>
        <v>#REF!</v>
      </c>
      <c r="Q120" t="e">
        <f>#REF!</f>
        <v>#REF!</v>
      </c>
      <c r="R120" t="e">
        <f>#REF!</f>
        <v>#REF!</v>
      </c>
      <c r="S120" t="e">
        <f>#REF!</f>
        <v>#REF!</v>
      </c>
      <c r="T120" t="e">
        <f>#REF!</f>
        <v>#REF!</v>
      </c>
      <c r="U120" s="159">
        <v>85</v>
      </c>
      <c r="V120" t="e">
        <f>#REF!</f>
        <v>#REF!</v>
      </c>
      <c r="W120" t="e">
        <f>#REF!</f>
        <v>#REF!</v>
      </c>
      <c r="X120" t="e">
        <f>#REF!</f>
        <v>#REF!</v>
      </c>
      <c r="Y120" s="159">
        <v>150</v>
      </c>
      <c r="Z120" t="e">
        <f>#REF!</f>
        <v>#REF!</v>
      </c>
      <c r="AA120" t="e">
        <f>#REF!</f>
        <v>#REF!</v>
      </c>
      <c r="AB120" s="159">
        <v>98</v>
      </c>
      <c r="AC120">
        <f ca="1">Cashflows!AK125</f>
        <v>0</v>
      </c>
      <c r="AD120">
        <f ca="1">Cashflows!AL125</f>
        <v>26.061545770704271</v>
      </c>
      <c r="AE120" s="175" t="e">
        <f>#REF!</f>
        <v>#REF!</v>
      </c>
      <c r="AF120">
        <f>Cashflows!L125</f>
        <v>1.6157026632662359</v>
      </c>
      <c r="AG120" s="159">
        <v>0.06</v>
      </c>
      <c r="AH120" s="159">
        <v>1.07312E-2</v>
      </c>
      <c r="AI120" s="159">
        <v>8.9869548119125798E-4</v>
      </c>
      <c r="AJ120" t="e">
        <f>#REF!</f>
        <v>#REF!</v>
      </c>
      <c r="AK120" t="e">
        <f>#REF!</f>
        <v>#REF!</v>
      </c>
      <c r="AL120" t="e">
        <f>#REF!</f>
        <v>#REF!</v>
      </c>
      <c r="AM120" t="e">
        <f>#REF!</f>
        <v>#REF!</v>
      </c>
      <c r="AN120" t="e">
        <f>#REF!</f>
        <v>#REF!</v>
      </c>
      <c r="AO120" t="e">
        <f>#REF!</f>
        <v>#REF!</v>
      </c>
      <c r="AP120" s="176" t="e">
        <f>#REF!</f>
        <v>#REF!</v>
      </c>
      <c r="AQ120" s="160" t="e">
        <f>#REF!</f>
        <v>#REF!</v>
      </c>
      <c r="AR120" s="177" t="e">
        <f>#REF!</f>
        <v>#REF!</v>
      </c>
      <c r="AS120">
        <f ca="1">Cashflows!AM125</f>
        <v>2.3023982186182015</v>
      </c>
      <c r="AT120" t="e">
        <f>#REF!</f>
        <v>#REF!</v>
      </c>
      <c r="AU120" t="e">
        <f>#REF!</f>
        <v>#REF!</v>
      </c>
      <c r="AV120" s="159">
        <v>0</v>
      </c>
      <c r="AW120" t="e">
        <f>#REF!</f>
        <v>#REF!</v>
      </c>
      <c r="AX120" t="e">
        <f>#REF!</f>
        <v>#REF!</v>
      </c>
      <c r="AY120" s="160" t="e">
        <f>#REF!</f>
        <v>#REF!</v>
      </c>
      <c r="AZ120" t="e">
        <f>Cashflows!#REF!</f>
        <v>#REF!</v>
      </c>
      <c r="BA120" t="e">
        <f>#REF!</f>
        <v>#REF!</v>
      </c>
      <c r="BB120" t="e">
        <f>#REF!</f>
        <v>#REF!</v>
      </c>
      <c r="BC120" t="e">
        <f>#REF!</f>
        <v>#REF!</v>
      </c>
      <c r="BD120" t="e">
        <f>#REF!</f>
        <v>#REF!</v>
      </c>
      <c r="BE120" s="159">
        <v>5.2774247178459799E-3</v>
      </c>
      <c r="BF120" s="159">
        <v>0</v>
      </c>
      <c r="BG120" t="e">
        <f>#REF!</f>
        <v>#REF!</v>
      </c>
      <c r="BH120" t="e">
        <f>#REF!</f>
        <v>#REF!</v>
      </c>
      <c r="BI120" t="e">
        <f>#REF!</f>
        <v>#REF!</v>
      </c>
      <c r="BJ120" t="e">
        <f>#REF!</f>
        <v>#REF!</v>
      </c>
      <c r="BK120" s="159">
        <v>0</v>
      </c>
      <c r="BL120">
        <f>Cashflows!R125</f>
        <v>0</v>
      </c>
      <c r="BM120" t="e">
        <f>#REF!</f>
        <v>#REF!</v>
      </c>
      <c r="BN120" t="e">
        <f>#REF!</f>
        <v>#REF!</v>
      </c>
      <c r="BO120" s="159">
        <v>0</v>
      </c>
      <c r="BP120" s="175" t="e">
        <f>#REF!</f>
        <v>#REF!</v>
      </c>
      <c r="BQ120" t="e">
        <f>Cashflows!#REF!</f>
        <v>#REF!</v>
      </c>
      <c r="BR120" t="e">
        <f>Cashflows!#REF!</f>
        <v>#REF!</v>
      </c>
    </row>
    <row r="121" spans="1:70">
      <c r="A121">
        <v>119</v>
      </c>
      <c r="B121" t="e">
        <f>#REF!</f>
        <v>#REF!</v>
      </c>
      <c r="C121" t="e">
        <f>#REF!</f>
        <v>#REF!</v>
      </c>
      <c r="D121" t="e">
        <f>#REF!</f>
        <v>#REF!</v>
      </c>
      <c r="E121" t="e">
        <f>#REF!</f>
        <v>#REF!</v>
      </c>
      <c r="F121" t="e">
        <f>#REF!</f>
        <v>#REF!</v>
      </c>
      <c r="G121" t="e">
        <f>#REF!</f>
        <v>#REF!</v>
      </c>
      <c r="H121" s="159">
        <v>0</v>
      </c>
      <c r="I121" s="159">
        <v>0</v>
      </c>
      <c r="J121" s="159">
        <v>0</v>
      </c>
      <c r="K121" s="159">
        <v>0</v>
      </c>
      <c r="L121" t="e">
        <f>#REF!</f>
        <v>#REF!</v>
      </c>
      <c r="M121" t="e">
        <f>#REF!</f>
        <v>#REF!</v>
      </c>
      <c r="N121" t="e">
        <f>#REF!</f>
        <v>#REF!</v>
      </c>
      <c r="O121" t="e">
        <f>#REF!</f>
        <v>#REF!</v>
      </c>
      <c r="P121" t="e">
        <f>#REF!</f>
        <v>#REF!</v>
      </c>
      <c r="Q121" t="e">
        <f>#REF!</f>
        <v>#REF!</v>
      </c>
      <c r="R121" t="e">
        <f>#REF!</f>
        <v>#REF!</v>
      </c>
      <c r="S121" t="e">
        <f>#REF!</f>
        <v>#REF!</v>
      </c>
      <c r="T121" t="e">
        <f>#REF!</f>
        <v>#REF!</v>
      </c>
      <c r="U121" s="159">
        <v>86</v>
      </c>
      <c r="V121" t="e">
        <f>#REF!</f>
        <v>#REF!</v>
      </c>
      <c r="W121" t="e">
        <f>#REF!</f>
        <v>#REF!</v>
      </c>
      <c r="X121" t="e">
        <f>#REF!</f>
        <v>#REF!</v>
      </c>
      <c r="Y121" s="159">
        <v>151</v>
      </c>
      <c r="Z121" t="e">
        <f>#REF!</f>
        <v>#REF!</v>
      </c>
      <c r="AA121" t="e">
        <f>#REF!</f>
        <v>#REF!</v>
      </c>
      <c r="AB121" s="159">
        <v>99</v>
      </c>
      <c r="AC121">
        <f ca="1">Cashflows!AK126</f>
        <v>0</v>
      </c>
      <c r="AD121">
        <f ca="1">Cashflows!AL126</f>
        <v>25.994966845972325</v>
      </c>
      <c r="AE121" s="175" t="e">
        <f>#REF!</f>
        <v>#REF!</v>
      </c>
      <c r="AF121">
        <f>Cashflows!L126</f>
        <v>1.6222852359139528</v>
      </c>
      <c r="AG121" s="159">
        <v>0.06</v>
      </c>
      <c r="AH121" s="159">
        <v>1.07312E-2</v>
      </c>
      <c r="AI121" s="159">
        <v>8.9869548119125798E-4</v>
      </c>
      <c r="AJ121" t="e">
        <f>#REF!</f>
        <v>#REF!</v>
      </c>
      <c r="AK121" t="e">
        <f>#REF!</f>
        <v>#REF!</v>
      </c>
      <c r="AL121" t="e">
        <f>#REF!</f>
        <v>#REF!</v>
      </c>
      <c r="AM121" t="e">
        <f>#REF!</f>
        <v>#REF!</v>
      </c>
      <c r="AN121" t="e">
        <f>#REF!</f>
        <v>#REF!</v>
      </c>
      <c r="AO121" t="e">
        <f>#REF!</f>
        <v>#REF!</v>
      </c>
      <c r="AP121" s="176" t="e">
        <f>#REF!</f>
        <v>#REF!</v>
      </c>
      <c r="AQ121" s="160" t="e">
        <f>#REF!</f>
        <v>#REF!</v>
      </c>
      <c r="AR121" s="177" t="e">
        <f>#REF!</f>
        <v>#REF!</v>
      </c>
      <c r="AS121">
        <f ca="1">Cashflows!AM126</f>
        <v>2.296516326613443</v>
      </c>
      <c r="AT121" t="e">
        <f>#REF!</f>
        <v>#REF!</v>
      </c>
      <c r="AU121" t="e">
        <f>#REF!</f>
        <v>#REF!</v>
      </c>
      <c r="AV121" s="159">
        <v>0</v>
      </c>
      <c r="AW121" t="e">
        <f>#REF!</f>
        <v>#REF!</v>
      </c>
      <c r="AX121" t="e">
        <f>#REF!</f>
        <v>#REF!</v>
      </c>
      <c r="AY121" s="160" t="e">
        <f>#REF!</f>
        <v>#REF!</v>
      </c>
      <c r="AZ121" t="e">
        <f>Cashflows!#REF!</f>
        <v>#REF!</v>
      </c>
      <c r="BA121" t="e">
        <f>#REF!</f>
        <v>#REF!</v>
      </c>
      <c r="BB121" t="e">
        <f>#REF!</f>
        <v>#REF!</v>
      </c>
      <c r="BC121" t="e">
        <f>#REF!</f>
        <v>#REF!</v>
      </c>
      <c r="BD121" t="e">
        <f>#REF!</f>
        <v>#REF!</v>
      </c>
      <c r="BE121" s="159">
        <v>5.2774247178459799E-3</v>
      </c>
      <c r="BF121" s="159">
        <v>0</v>
      </c>
      <c r="BG121" t="e">
        <f>#REF!</f>
        <v>#REF!</v>
      </c>
      <c r="BH121" t="e">
        <f>#REF!</f>
        <v>#REF!</v>
      </c>
      <c r="BI121" t="e">
        <f>#REF!</f>
        <v>#REF!</v>
      </c>
      <c r="BJ121" t="e">
        <f>#REF!</f>
        <v>#REF!</v>
      </c>
      <c r="BK121" s="159">
        <v>0</v>
      </c>
      <c r="BL121">
        <f>Cashflows!R126</f>
        <v>0</v>
      </c>
      <c r="BM121" t="e">
        <f>#REF!</f>
        <v>#REF!</v>
      </c>
      <c r="BN121" t="e">
        <f>#REF!</f>
        <v>#REF!</v>
      </c>
      <c r="BO121" s="159">
        <v>0</v>
      </c>
      <c r="BP121" s="175" t="e">
        <f>#REF!</f>
        <v>#REF!</v>
      </c>
      <c r="BQ121" t="e">
        <f>Cashflows!#REF!</f>
        <v>#REF!</v>
      </c>
      <c r="BR121" t="e">
        <f>Cashflows!#REF!</f>
        <v>#REF!</v>
      </c>
    </row>
    <row r="122" spans="1:70">
      <c r="A122">
        <v>120</v>
      </c>
      <c r="B122" t="e">
        <f>#REF!</f>
        <v>#REF!</v>
      </c>
      <c r="C122" t="e">
        <f>#REF!</f>
        <v>#REF!</v>
      </c>
      <c r="D122" t="e">
        <f>#REF!</f>
        <v>#REF!</v>
      </c>
      <c r="E122" t="e">
        <f>#REF!</f>
        <v>#REF!</v>
      </c>
      <c r="F122" t="e">
        <f>#REF!</f>
        <v>#REF!</v>
      </c>
      <c r="G122" t="e">
        <f>#REF!</f>
        <v>#REF!</v>
      </c>
      <c r="H122" s="159">
        <v>0</v>
      </c>
      <c r="I122" s="159">
        <v>0</v>
      </c>
      <c r="J122" s="159">
        <v>0</v>
      </c>
      <c r="K122" s="159">
        <v>0</v>
      </c>
      <c r="L122" t="e">
        <f>#REF!</f>
        <v>#REF!</v>
      </c>
      <c r="M122" t="e">
        <f>#REF!</f>
        <v>#REF!</v>
      </c>
      <c r="N122" t="e">
        <f>#REF!</f>
        <v>#REF!</v>
      </c>
      <c r="O122" t="e">
        <f>#REF!</f>
        <v>#REF!</v>
      </c>
      <c r="P122" t="e">
        <f>#REF!</f>
        <v>#REF!</v>
      </c>
      <c r="Q122" t="e">
        <f>#REF!</f>
        <v>#REF!</v>
      </c>
      <c r="R122" t="e">
        <f>#REF!</f>
        <v>#REF!</v>
      </c>
      <c r="S122" t="e">
        <f>#REF!</f>
        <v>#REF!</v>
      </c>
      <c r="T122" t="e">
        <f>#REF!</f>
        <v>#REF!</v>
      </c>
      <c r="U122" s="159">
        <v>87</v>
      </c>
      <c r="V122" t="e">
        <f>#REF!</f>
        <v>#REF!</v>
      </c>
      <c r="W122" t="e">
        <f>#REF!</f>
        <v>#REF!</v>
      </c>
      <c r="X122" t="e">
        <f>#REF!</f>
        <v>#REF!</v>
      </c>
      <c r="Y122" s="159">
        <v>152</v>
      </c>
      <c r="Z122" t="e">
        <f>#REF!</f>
        <v>#REF!</v>
      </c>
      <c r="AA122" t="e">
        <f>#REF!</f>
        <v>#REF!</v>
      </c>
      <c r="AB122" s="159">
        <v>100</v>
      </c>
      <c r="AC122">
        <f ca="1">Cashflows!AK127</f>
        <v>0</v>
      </c>
      <c r="AD122">
        <f ca="1">Cashflows!AL127</f>
        <v>25.928558009126085</v>
      </c>
      <c r="AE122" s="175" t="e">
        <f>#REF!</f>
        <v>#REF!</v>
      </c>
      <c r="AF122">
        <f>Cashflows!L127</f>
        <v>1.6288946267774513</v>
      </c>
      <c r="AG122" s="159">
        <v>0.06</v>
      </c>
      <c r="AH122" s="159">
        <v>1.07312E-2</v>
      </c>
      <c r="AI122" s="159">
        <v>8.9869548119125798E-4</v>
      </c>
      <c r="AJ122" t="e">
        <f>#REF!</f>
        <v>#REF!</v>
      </c>
      <c r="AK122" t="e">
        <f>#REF!</f>
        <v>#REF!</v>
      </c>
      <c r="AL122" t="e">
        <f>#REF!</f>
        <v>#REF!</v>
      </c>
      <c r="AM122" t="e">
        <f>#REF!</f>
        <v>#REF!</v>
      </c>
      <c r="AN122" t="e">
        <f>#REF!</f>
        <v>#REF!</v>
      </c>
      <c r="AO122" t="e">
        <f>#REF!</f>
        <v>#REF!</v>
      </c>
      <c r="AP122" s="176" t="e">
        <f>#REF!</f>
        <v>#REF!</v>
      </c>
      <c r="AQ122" s="160" t="e">
        <f>#REF!</f>
        <v>#REF!</v>
      </c>
      <c r="AR122" s="177" t="e">
        <f>#REF!</f>
        <v>#REF!</v>
      </c>
      <c r="AS122">
        <f ca="1">Cashflows!AM127</f>
        <v>2.2906494609639316</v>
      </c>
      <c r="AT122" t="e">
        <f>#REF!</f>
        <v>#REF!</v>
      </c>
      <c r="AU122" t="e">
        <f>#REF!</f>
        <v>#REF!</v>
      </c>
      <c r="AV122" s="159">
        <v>0</v>
      </c>
      <c r="AW122" t="e">
        <f>#REF!</f>
        <v>#REF!</v>
      </c>
      <c r="AX122" t="e">
        <f>#REF!</f>
        <v>#REF!</v>
      </c>
      <c r="AY122" s="160" t="e">
        <f>#REF!</f>
        <v>#REF!</v>
      </c>
      <c r="AZ122" t="e">
        <f>Cashflows!#REF!</f>
        <v>#REF!</v>
      </c>
      <c r="BA122" t="e">
        <f>#REF!</f>
        <v>#REF!</v>
      </c>
      <c r="BB122" t="e">
        <f>#REF!</f>
        <v>#REF!</v>
      </c>
      <c r="BC122" t="e">
        <f>#REF!</f>
        <v>#REF!</v>
      </c>
      <c r="BD122" t="e">
        <f>#REF!</f>
        <v>#REF!</v>
      </c>
      <c r="BE122" s="159">
        <v>5.2774247178459799E-3</v>
      </c>
      <c r="BF122" s="159">
        <v>0</v>
      </c>
      <c r="BG122" t="e">
        <f>#REF!</f>
        <v>#REF!</v>
      </c>
      <c r="BH122" t="e">
        <f>#REF!</f>
        <v>#REF!</v>
      </c>
      <c r="BI122" t="e">
        <f>#REF!</f>
        <v>#REF!</v>
      </c>
      <c r="BJ122" t="e">
        <f>#REF!</f>
        <v>#REF!</v>
      </c>
      <c r="BK122" s="159">
        <v>0</v>
      </c>
      <c r="BL122">
        <f>Cashflows!R127</f>
        <v>0</v>
      </c>
      <c r="BM122" t="e">
        <f>#REF!</f>
        <v>#REF!</v>
      </c>
      <c r="BN122" t="e">
        <f>#REF!</f>
        <v>#REF!</v>
      </c>
      <c r="BO122" s="159">
        <v>0</v>
      </c>
      <c r="BP122" s="175" t="e">
        <f>#REF!</f>
        <v>#REF!</v>
      </c>
      <c r="BQ122" t="e">
        <f>Cashflows!#REF!</f>
        <v>#REF!</v>
      </c>
      <c r="BR122" t="e">
        <f>Cashflows!#REF!</f>
        <v>#REF!</v>
      </c>
    </row>
    <row r="123" spans="1:70">
      <c r="A123">
        <v>121</v>
      </c>
      <c r="B123" t="e">
        <f>#REF!</f>
        <v>#REF!</v>
      </c>
      <c r="C123" t="e">
        <f>#REF!</f>
        <v>#REF!</v>
      </c>
      <c r="D123" t="e">
        <f>#REF!</f>
        <v>#REF!</v>
      </c>
      <c r="E123" t="e">
        <f>#REF!</f>
        <v>#REF!</v>
      </c>
      <c r="F123" t="e">
        <f>#REF!</f>
        <v>#REF!</v>
      </c>
      <c r="G123" t="e">
        <f>#REF!</f>
        <v>#REF!</v>
      </c>
      <c r="H123" s="159">
        <v>0</v>
      </c>
      <c r="I123" s="159">
        <v>0</v>
      </c>
      <c r="J123" s="159">
        <v>0</v>
      </c>
      <c r="K123" s="159">
        <v>0</v>
      </c>
      <c r="L123" t="e">
        <f>#REF!</f>
        <v>#REF!</v>
      </c>
      <c r="M123" t="e">
        <f>#REF!</f>
        <v>#REF!</v>
      </c>
      <c r="N123" t="e">
        <f>#REF!</f>
        <v>#REF!</v>
      </c>
      <c r="O123" t="e">
        <f>#REF!</f>
        <v>#REF!</v>
      </c>
      <c r="P123" t="e">
        <f>#REF!</f>
        <v>#REF!</v>
      </c>
      <c r="Q123" t="e">
        <f>#REF!</f>
        <v>#REF!</v>
      </c>
      <c r="R123" t="e">
        <f>#REF!</f>
        <v>#REF!</v>
      </c>
      <c r="S123" t="e">
        <f>#REF!</f>
        <v>#REF!</v>
      </c>
      <c r="T123" t="e">
        <f>#REF!</f>
        <v>#REF!</v>
      </c>
      <c r="U123" s="159">
        <v>88</v>
      </c>
      <c r="V123" t="e">
        <f>#REF!</f>
        <v>#REF!</v>
      </c>
      <c r="W123" t="e">
        <f>#REF!</f>
        <v>#REF!</v>
      </c>
      <c r="X123" t="e">
        <f>#REF!</f>
        <v>#REF!</v>
      </c>
      <c r="Y123" s="159">
        <v>153</v>
      </c>
      <c r="Z123" t="e">
        <f>#REF!</f>
        <v>#REF!</v>
      </c>
      <c r="AA123" t="e">
        <f>#REF!</f>
        <v>#REF!</v>
      </c>
      <c r="AB123" s="159">
        <v>101</v>
      </c>
      <c r="AC123">
        <f ca="1">Cashflows!AK128</f>
        <v>0</v>
      </c>
      <c r="AD123">
        <f ca="1">Cashflows!AL128</f>
        <v>25.862318825645332</v>
      </c>
      <c r="AE123" s="175" t="e">
        <f>#REF!</f>
        <v>#REF!</v>
      </c>
      <c r="AF123">
        <f>Cashflows!L128</f>
        <v>1.6355309451174624</v>
      </c>
      <c r="AG123" s="159">
        <v>0.06</v>
      </c>
      <c r="AH123" s="159">
        <v>1.07312E-2</v>
      </c>
      <c r="AI123" s="159">
        <v>8.9869548119125798E-4</v>
      </c>
      <c r="AJ123" t="e">
        <f>#REF!</f>
        <v>#REF!</v>
      </c>
      <c r="AK123" t="e">
        <f>#REF!</f>
        <v>#REF!</v>
      </c>
      <c r="AL123" t="e">
        <f>#REF!</f>
        <v>#REF!</v>
      </c>
      <c r="AM123" t="e">
        <f>#REF!</f>
        <v>#REF!</v>
      </c>
      <c r="AN123" t="e">
        <f>#REF!</f>
        <v>#REF!</v>
      </c>
      <c r="AO123" t="e">
        <f>#REF!</f>
        <v>#REF!</v>
      </c>
      <c r="AP123" s="176" t="e">
        <f>#REF!</f>
        <v>#REF!</v>
      </c>
      <c r="AQ123" s="160" t="e">
        <f>#REF!</f>
        <v>#REF!</v>
      </c>
      <c r="AR123" s="177" t="e">
        <f>#REF!</f>
        <v>#REF!</v>
      </c>
      <c r="AS123">
        <f ca="1">Cashflows!AM128</f>
        <v>2.2847975832821312</v>
      </c>
      <c r="AT123" t="e">
        <f>#REF!</f>
        <v>#REF!</v>
      </c>
      <c r="AU123" t="e">
        <f>#REF!</f>
        <v>#REF!</v>
      </c>
      <c r="AV123" s="159">
        <v>0</v>
      </c>
      <c r="AW123" t="e">
        <f>#REF!</f>
        <v>#REF!</v>
      </c>
      <c r="AX123" t="e">
        <f>#REF!</f>
        <v>#REF!</v>
      </c>
      <c r="AY123" s="160" t="e">
        <f>#REF!</f>
        <v>#REF!</v>
      </c>
      <c r="AZ123" t="e">
        <f>Cashflows!#REF!</f>
        <v>#REF!</v>
      </c>
      <c r="BA123" t="e">
        <f>#REF!</f>
        <v>#REF!</v>
      </c>
      <c r="BB123" t="e">
        <f>#REF!</f>
        <v>#REF!</v>
      </c>
      <c r="BC123" t="e">
        <f>#REF!</f>
        <v>#REF!</v>
      </c>
      <c r="BD123" t="e">
        <f>#REF!</f>
        <v>#REF!</v>
      </c>
      <c r="BE123" s="159">
        <v>5.2774247178459799E-3</v>
      </c>
      <c r="BF123" s="159">
        <v>0</v>
      </c>
      <c r="BG123" t="e">
        <f>#REF!</f>
        <v>#REF!</v>
      </c>
      <c r="BH123" t="e">
        <f>#REF!</f>
        <v>#REF!</v>
      </c>
      <c r="BI123" t="e">
        <f>#REF!</f>
        <v>#REF!</v>
      </c>
      <c r="BJ123" t="e">
        <f>#REF!</f>
        <v>#REF!</v>
      </c>
      <c r="BK123" s="159">
        <v>0</v>
      </c>
      <c r="BL123">
        <f>Cashflows!R128</f>
        <v>0</v>
      </c>
      <c r="BM123" t="e">
        <f>#REF!</f>
        <v>#REF!</v>
      </c>
      <c r="BN123" t="e">
        <f>#REF!</f>
        <v>#REF!</v>
      </c>
      <c r="BO123" s="159">
        <v>0</v>
      </c>
      <c r="BP123" s="175" t="e">
        <f>#REF!</f>
        <v>#REF!</v>
      </c>
      <c r="BQ123" t="e">
        <f>Cashflows!#REF!</f>
        <v>#REF!</v>
      </c>
      <c r="BR123" t="e">
        <f>Cashflows!#REF!</f>
        <v>#REF!</v>
      </c>
    </row>
    <row r="124" spans="1:70">
      <c r="A124">
        <v>122</v>
      </c>
      <c r="B124" t="e">
        <f>#REF!</f>
        <v>#REF!</v>
      </c>
      <c r="C124" t="e">
        <f>#REF!</f>
        <v>#REF!</v>
      </c>
      <c r="D124" t="e">
        <f>#REF!</f>
        <v>#REF!</v>
      </c>
      <c r="E124" t="e">
        <f>#REF!</f>
        <v>#REF!</v>
      </c>
      <c r="F124" t="e">
        <f>#REF!</f>
        <v>#REF!</v>
      </c>
      <c r="G124" t="e">
        <f>#REF!</f>
        <v>#REF!</v>
      </c>
      <c r="H124" s="159">
        <v>0</v>
      </c>
      <c r="I124" s="159">
        <v>0</v>
      </c>
      <c r="J124" s="159">
        <v>0</v>
      </c>
      <c r="K124" s="159">
        <v>0</v>
      </c>
      <c r="L124" t="e">
        <f>#REF!</f>
        <v>#REF!</v>
      </c>
      <c r="M124" t="e">
        <f>#REF!</f>
        <v>#REF!</v>
      </c>
      <c r="N124" t="e">
        <f>#REF!</f>
        <v>#REF!</v>
      </c>
      <c r="O124" t="e">
        <f>#REF!</f>
        <v>#REF!</v>
      </c>
      <c r="P124" t="e">
        <f>#REF!</f>
        <v>#REF!</v>
      </c>
      <c r="Q124" t="e">
        <f>#REF!</f>
        <v>#REF!</v>
      </c>
      <c r="R124" t="e">
        <f>#REF!</f>
        <v>#REF!</v>
      </c>
      <c r="S124" t="e">
        <f>#REF!</f>
        <v>#REF!</v>
      </c>
      <c r="T124" t="e">
        <f>#REF!</f>
        <v>#REF!</v>
      </c>
      <c r="U124" s="159">
        <v>89</v>
      </c>
      <c r="V124" t="e">
        <f>#REF!</f>
        <v>#REF!</v>
      </c>
      <c r="W124" t="e">
        <f>#REF!</f>
        <v>#REF!</v>
      </c>
      <c r="X124" t="e">
        <f>#REF!</f>
        <v>#REF!</v>
      </c>
      <c r="Y124" s="159">
        <v>154</v>
      </c>
      <c r="Z124" t="e">
        <f>#REF!</f>
        <v>#REF!</v>
      </c>
      <c r="AA124" t="e">
        <f>#REF!</f>
        <v>#REF!</v>
      </c>
      <c r="AB124" s="159">
        <v>102</v>
      </c>
      <c r="AC124">
        <f ca="1">Cashflows!AK129</f>
        <v>0</v>
      </c>
      <c r="AD124">
        <f ca="1">Cashflows!AL129</f>
        <v>25.796248862119914</v>
      </c>
      <c r="AE124" s="175" t="e">
        <f>#REF!</f>
        <v>#REF!</v>
      </c>
      <c r="AF124">
        <f>Cashflows!L129</f>
        <v>1.6421943006398583</v>
      </c>
      <c r="AG124" s="159">
        <v>0.06</v>
      </c>
      <c r="AH124" s="159">
        <v>1.07312E-2</v>
      </c>
      <c r="AI124" s="159">
        <v>8.9869548119125798E-4</v>
      </c>
      <c r="AJ124" t="e">
        <f>#REF!</f>
        <v>#REF!</v>
      </c>
      <c r="AK124" t="e">
        <f>#REF!</f>
        <v>#REF!</v>
      </c>
      <c r="AL124" t="e">
        <f>#REF!</f>
        <v>#REF!</v>
      </c>
      <c r="AM124" t="e">
        <f>#REF!</f>
        <v>#REF!</v>
      </c>
      <c r="AN124" t="e">
        <f>#REF!</f>
        <v>#REF!</v>
      </c>
      <c r="AO124" t="e">
        <f>#REF!</f>
        <v>#REF!</v>
      </c>
      <c r="AP124" s="176" t="e">
        <f>#REF!</f>
        <v>#REF!</v>
      </c>
      <c r="AQ124" s="160" t="e">
        <f>#REF!</f>
        <v>#REF!</v>
      </c>
      <c r="AR124" s="177" t="e">
        <f>#REF!</f>
        <v>#REF!</v>
      </c>
      <c r="AS124">
        <f ca="1">Cashflows!AM129</f>
        <v>2.2789606552785711</v>
      </c>
      <c r="AT124" t="e">
        <f>#REF!</f>
        <v>#REF!</v>
      </c>
      <c r="AU124" t="e">
        <f>#REF!</f>
        <v>#REF!</v>
      </c>
      <c r="AV124" s="159">
        <v>0</v>
      </c>
      <c r="AW124" t="e">
        <f>#REF!</f>
        <v>#REF!</v>
      </c>
      <c r="AX124" t="e">
        <f>#REF!</f>
        <v>#REF!</v>
      </c>
      <c r="AY124" s="160" t="e">
        <f>#REF!</f>
        <v>#REF!</v>
      </c>
      <c r="AZ124" t="e">
        <f>Cashflows!#REF!</f>
        <v>#REF!</v>
      </c>
      <c r="BA124" t="e">
        <f>#REF!</f>
        <v>#REF!</v>
      </c>
      <c r="BB124" t="e">
        <f>#REF!</f>
        <v>#REF!</v>
      </c>
      <c r="BC124" t="e">
        <f>#REF!</f>
        <v>#REF!</v>
      </c>
      <c r="BD124" t="e">
        <f>#REF!</f>
        <v>#REF!</v>
      </c>
      <c r="BE124" s="159">
        <v>5.2774247178459799E-3</v>
      </c>
      <c r="BF124" s="159">
        <v>0</v>
      </c>
      <c r="BG124" t="e">
        <f>#REF!</f>
        <v>#REF!</v>
      </c>
      <c r="BH124" t="e">
        <f>#REF!</f>
        <v>#REF!</v>
      </c>
      <c r="BI124" t="e">
        <f>#REF!</f>
        <v>#REF!</v>
      </c>
      <c r="BJ124" t="e">
        <f>#REF!</f>
        <v>#REF!</v>
      </c>
      <c r="BK124" s="159">
        <v>0</v>
      </c>
      <c r="BL124">
        <f>Cashflows!R129</f>
        <v>0</v>
      </c>
      <c r="BM124" t="e">
        <f>#REF!</f>
        <v>#REF!</v>
      </c>
      <c r="BN124" t="e">
        <f>#REF!</f>
        <v>#REF!</v>
      </c>
      <c r="BO124" s="159">
        <v>0</v>
      </c>
      <c r="BP124" s="175" t="e">
        <f>#REF!</f>
        <v>#REF!</v>
      </c>
      <c r="BQ124" t="e">
        <f>Cashflows!#REF!</f>
        <v>#REF!</v>
      </c>
      <c r="BR124" t="e">
        <f>Cashflows!#REF!</f>
        <v>#REF!</v>
      </c>
    </row>
    <row r="125" spans="1:70">
      <c r="A125">
        <v>123</v>
      </c>
      <c r="B125" t="e">
        <f>#REF!</f>
        <v>#REF!</v>
      </c>
      <c r="C125" t="e">
        <f>#REF!</f>
        <v>#REF!</v>
      </c>
      <c r="D125" t="e">
        <f>#REF!</f>
        <v>#REF!</v>
      </c>
      <c r="E125" t="e">
        <f>#REF!</f>
        <v>#REF!</v>
      </c>
      <c r="F125" t="e">
        <f>#REF!</f>
        <v>#REF!</v>
      </c>
      <c r="G125" t="e">
        <f>#REF!</f>
        <v>#REF!</v>
      </c>
      <c r="H125" s="159">
        <v>0</v>
      </c>
      <c r="I125" s="159">
        <v>0</v>
      </c>
      <c r="J125" s="159">
        <v>0</v>
      </c>
      <c r="K125" s="159">
        <v>0</v>
      </c>
      <c r="L125" t="e">
        <f>#REF!</f>
        <v>#REF!</v>
      </c>
      <c r="M125" t="e">
        <f>#REF!</f>
        <v>#REF!</v>
      </c>
      <c r="N125" t="e">
        <f>#REF!</f>
        <v>#REF!</v>
      </c>
      <c r="O125" t="e">
        <f>#REF!</f>
        <v>#REF!</v>
      </c>
      <c r="P125" t="e">
        <f>#REF!</f>
        <v>#REF!</v>
      </c>
      <c r="Q125" t="e">
        <f>#REF!</f>
        <v>#REF!</v>
      </c>
      <c r="R125" t="e">
        <f>#REF!</f>
        <v>#REF!</v>
      </c>
      <c r="S125" t="e">
        <f>#REF!</f>
        <v>#REF!</v>
      </c>
      <c r="T125" t="e">
        <f>#REF!</f>
        <v>#REF!</v>
      </c>
      <c r="U125" s="159">
        <v>90</v>
      </c>
      <c r="V125" t="e">
        <f>#REF!</f>
        <v>#REF!</v>
      </c>
      <c r="W125" t="e">
        <f>#REF!</f>
        <v>#REF!</v>
      </c>
      <c r="X125" t="e">
        <f>#REF!</f>
        <v>#REF!</v>
      </c>
      <c r="Y125" s="159">
        <v>155</v>
      </c>
      <c r="Z125" t="e">
        <f>#REF!</f>
        <v>#REF!</v>
      </c>
      <c r="AA125" t="e">
        <f>#REF!</f>
        <v>#REF!</v>
      </c>
      <c r="AB125" s="159">
        <v>103</v>
      </c>
      <c r="AC125">
        <f ca="1">Cashflows!AK130</f>
        <v>0</v>
      </c>
      <c r="AD125">
        <f ca="1">Cashflows!AL130</f>
        <v>25.730347686246901</v>
      </c>
      <c r="AE125" s="175" t="e">
        <f>#REF!</f>
        <v>#REF!</v>
      </c>
      <c r="AF125">
        <f>Cashflows!L130</f>
        <v>1.6488848034974668</v>
      </c>
      <c r="AG125" s="159">
        <v>0.06</v>
      </c>
      <c r="AH125" s="159">
        <v>1.07312E-2</v>
      </c>
      <c r="AI125" s="159">
        <v>8.9869548119125798E-4</v>
      </c>
      <c r="AJ125" t="e">
        <f>#REF!</f>
        <v>#REF!</v>
      </c>
      <c r="AK125" t="e">
        <f>#REF!</f>
        <v>#REF!</v>
      </c>
      <c r="AL125" t="e">
        <f>#REF!</f>
        <v>#REF!</v>
      </c>
      <c r="AM125" t="e">
        <f>#REF!</f>
        <v>#REF!</v>
      </c>
      <c r="AN125" t="e">
        <f>#REF!</f>
        <v>#REF!</v>
      </c>
      <c r="AO125" t="e">
        <f>#REF!</f>
        <v>#REF!</v>
      </c>
      <c r="AP125" s="176" t="e">
        <f>#REF!</f>
        <v>#REF!</v>
      </c>
      <c r="AQ125" s="160" t="e">
        <f>#REF!</f>
        <v>#REF!</v>
      </c>
      <c r="AR125" s="177" t="e">
        <f>#REF!</f>
        <v>#REF!</v>
      </c>
      <c r="AS125">
        <f ca="1">Cashflows!AM130</f>
        <v>2.2731386387615991</v>
      </c>
      <c r="AT125" t="e">
        <f>#REF!</f>
        <v>#REF!</v>
      </c>
      <c r="AU125" t="e">
        <f>#REF!</f>
        <v>#REF!</v>
      </c>
      <c r="AV125" s="159">
        <v>0</v>
      </c>
      <c r="AW125" t="e">
        <f>#REF!</f>
        <v>#REF!</v>
      </c>
      <c r="AX125" t="e">
        <f>#REF!</f>
        <v>#REF!</v>
      </c>
      <c r="AY125" s="160" t="e">
        <f>#REF!</f>
        <v>#REF!</v>
      </c>
      <c r="AZ125" t="e">
        <f>Cashflows!#REF!</f>
        <v>#REF!</v>
      </c>
      <c r="BA125" t="e">
        <f>#REF!</f>
        <v>#REF!</v>
      </c>
      <c r="BB125" t="e">
        <f>#REF!</f>
        <v>#REF!</v>
      </c>
      <c r="BC125" t="e">
        <f>#REF!</f>
        <v>#REF!</v>
      </c>
      <c r="BD125" t="e">
        <f>#REF!</f>
        <v>#REF!</v>
      </c>
      <c r="BE125" s="159">
        <v>5.2774247178459799E-3</v>
      </c>
      <c r="BF125" s="159">
        <v>0</v>
      </c>
      <c r="BG125" t="e">
        <f>#REF!</f>
        <v>#REF!</v>
      </c>
      <c r="BH125" t="e">
        <f>#REF!</f>
        <v>#REF!</v>
      </c>
      <c r="BI125" t="e">
        <f>#REF!</f>
        <v>#REF!</v>
      </c>
      <c r="BJ125" t="e">
        <f>#REF!</f>
        <v>#REF!</v>
      </c>
      <c r="BK125" s="159">
        <v>0</v>
      </c>
      <c r="BL125">
        <f>Cashflows!R130</f>
        <v>0</v>
      </c>
      <c r="BM125" t="e">
        <f>#REF!</f>
        <v>#REF!</v>
      </c>
      <c r="BN125" t="e">
        <f>#REF!</f>
        <v>#REF!</v>
      </c>
      <c r="BO125" s="159">
        <v>0</v>
      </c>
      <c r="BP125" s="175" t="e">
        <f>#REF!</f>
        <v>#REF!</v>
      </c>
      <c r="BQ125" t="e">
        <f>Cashflows!#REF!</f>
        <v>#REF!</v>
      </c>
      <c r="BR125" t="e">
        <f>Cashflows!#REF!</f>
        <v>#REF!</v>
      </c>
    </row>
    <row r="126" spans="1:70">
      <c r="A126">
        <v>124</v>
      </c>
      <c r="B126" t="e">
        <f>#REF!</f>
        <v>#REF!</v>
      </c>
      <c r="C126" t="e">
        <f>#REF!</f>
        <v>#REF!</v>
      </c>
      <c r="D126" t="e">
        <f>#REF!</f>
        <v>#REF!</v>
      </c>
      <c r="E126" t="e">
        <f>#REF!</f>
        <v>#REF!</v>
      </c>
      <c r="F126" t="e">
        <f>#REF!</f>
        <v>#REF!</v>
      </c>
      <c r="G126" t="e">
        <f>#REF!</f>
        <v>#REF!</v>
      </c>
      <c r="H126" s="159">
        <v>0</v>
      </c>
      <c r="I126" s="159">
        <v>0</v>
      </c>
      <c r="J126" s="159">
        <v>0</v>
      </c>
      <c r="K126" s="159">
        <v>0</v>
      </c>
      <c r="L126" t="e">
        <f>#REF!</f>
        <v>#REF!</v>
      </c>
      <c r="M126" t="e">
        <f>#REF!</f>
        <v>#REF!</v>
      </c>
      <c r="N126" t="e">
        <f>#REF!</f>
        <v>#REF!</v>
      </c>
      <c r="O126" t="e">
        <f>#REF!</f>
        <v>#REF!</v>
      </c>
      <c r="P126" t="e">
        <f>#REF!</f>
        <v>#REF!</v>
      </c>
      <c r="Q126" t="e">
        <f>#REF!</f>
        <v>#REF!</v>
      </c>
      <c r="R126" t="e">
        <f>#REF!</f>
        <v>#REF!</v>
      </c>
      <c r="S126" t="e">
        <f>#REF!</f>
        <v>#REF!</v>
      </c>
      <c r="T126" t="e">
        <f>#REF!</f>
        <v>#REF!</v>
      </c>
      <c r="U126" s="159">
        <v>91</v>
      </c>
      <c r="V126" t="e">
        <f>#REF!</f>
        <v>#REF!</v>
      </c>
      <c r="W126" t="e">
        <f>#REF!</f>
        <v>#REF!</v>
      </c>
      <c r="X126" t="e">
        <f>#REF!</f>
        <v>#REF!</v>
      </c>
      <c r="Y126" s="159">
        <v>156</v>
      </c>
      <c r="Z126" t="e">
        <f>#REF!</f>
        <v>#REF!</v>
      </c>
      <c r="AA126" t="e">
        <f>#REF!</f>
        <v>#REF!</v>
      </c>
      <c r="AB126" s="159">
        <v>104</v>
      </c>
      <c r="AC126">
        <f ca="1">Cashflows!AK131</f>
        <v>0</v>
      </c>
      <c r="AD126">
        <f ca="1">Cashflows!AL131</f>
        <v>25.664614866827751</v>
      </c>
      <c r="AE126" s="175" t="e">
        <f>#REF!</f>
        <v>#REF!</v>
      </c>
      <c r="AF126">
        <f>Cashflows!L131</f>
        <v>1.6556025642918921</v>
      </c>
      <c r="AG126" s="159">
        <v>0.06</v>
      </c>
      <c r="AH126" s="159">
        <v>1.07312E-2</v>
      </c>
      <c r="AI126" s="159">
        <v>8.9869548119125798E-4</v>
      </c>
      <c r="AJ126" t="e">
        <f>#REF!</f>
        <v>#REF!</v>
      </c>
      <c r="AK126" t="e">
        <f>#REF!</f>
        <v>#REF!</v>
      </c>
      <c r="AL126" t="e">
        <f>#REF!</f>
        <v>#REF!</v>
      </c>
      <c r="AM126" t="e">
        <f>#REF!</f>
        <v>#REF!</v>
      </c>
      <c r="AN126" t="e">
        <f>#REF!</f>
        <v>#REF!</v>
      </c>
      <c r="AO126" t="e">
        <f>#REF!</f>
        <v>#REF!</v>
      </c>
      <c r="AP126" s="176" t="e">
        <f>#REF!</f>
        <v>#REF!</v>
      </c>
      <c r="AQ126" s="160" t="e">
        <f>#REF!</f>
        <v>#REF!</v>
      </c>
      <c r="AR126" s="177" t="e">
        <f>#REF!</f>
        <v>#REF!</v>
      </c>
      <c r="AS126">
        <f ca="1">Cashflows!AM131</f>
        <v>1538.2113683042007</v>
      </c>
      <c r="AT126" t="e">
        <f>#REF!</f>
        <v>#REF!</v>
      </c>
      <c r="AU126" t="e">
        <f>#REF!</f>
        <v>#REF!</v>
      </c>
      <c r="AV126" s="159">
        <v>0</v>
      </c>
      <c r="AW126" t="e">
        <f>#REF!</f>
        <v>#REF!</v>
      </c>
      <c r="AX126" t="e">
        <f>#REF!</f>
        <v>#REF!</v>
      </c>
      <c r="AY126" s="160" t="e">
        <f>#REF!</f>
        <v>#REF!</v>
      </c>
      <c r="AZ126" t="e">
        <f>Cashflows!#REF!</f>
        <v>#REF!</v>
      </c>
      <c r="BA126" t="e">
        <f>#REF!</f>
        <v>#REF!</v>
      </c>
      <c r="BB126" t="e">
        <f>#REF!</f>
        <v>#REF!</v>
      </c>
      <c r="BC126" t="e">
        <f>#REF!</f>
        <v>#REF!</v>
      </c>
      <c r="BD126" t="e">
        <f>#REF!</f>
        <v>#REF!</v>
      </c>
      <c r="BE126" s="159">
        <v>5.2774247178459799E-3</v>
      </c>
      <c r="BF126" s="159">
        <v>0</v>
      </c>
      <c r="BG126" t="e">
        <f>#REF!</f>
        <v>#REF!</v>
      </c>
      <c r="BH126" t="e">
        <f>#REF!</f>
        <v>#REF!</v>
      </c>
      <c r="BI126" t="e">
        <f>#REF!</f>
        <v>#REF!</v>
      </c>
      <c r="BJ126" t="e">
        <f>#REF!</f>
        <v>#REF!</v>
      </c>
      <c r="BK126" s="159">
        <v>0</v>
      </c>
      <c r="BL126">
        <f>Cashflows!R131</f>
        <v>0</v>
      </c>
      <c r="BM126" t="e">
        <f>#REF!</f>
        <v>#REF!</v>
      </c>
      <c r="BN126" t="e">
        <f>#REF!</f>
        <v>#REF!</v>
      </c>
      <c r="BO126" s="159">
        <v>0</v>
      </c>
      <c r="BP126" s="175" t="e">
        <f>#REF!</f>
        <v>#REF!</v>
      </c>
      <c r="BQ126" t="e">
        <f>Cashflows!#REF!</f>
        <v>#REF!</v>
      </c>
      <c r="BR126" t="e">
        <f>Cashflows!#REF!</f>
        <v>#REF!</v>
      </c>
    </row>
    <row r="127" spans="1:70">
      <c r="A127">
        <v>125</v>
      </c>
      <c r="B127" t="e">
        <f>#REF!</f>
        <v>#REF!</v>
      </c>
      <c r="C127" t="e">
        <f>#REF!</f>
        <v>#REF!</v>
      </c>
      <c r="D127" t="e">
        <f>#REF!</f>
        <v>#REF!</v>
      </c>
      <c r="E127" t="e">
        <f>#REF!</f>
        <v>#REF!</v>
      </c>
      <c r="F127" t="e">
        <f>#REF!</f>
        <v>#REF!</v>
      </c>
      <c r="G127" t="e">
        <f>#REF!</f>
        <v>#REF!</v>
      </c>
      <c r="H127" s="159">
        <v>0</v>
      </c>
      <c r="I127" s="159">
        <v>0</v>
      </c>
      <c r="J127" s="159">
        <v>0</v>
      </c>
      <c r="K127" s="159">
        <v>0</v>
      </c>
      <c r="L127" t="e">
        <f>#REF!</f>
        <v>#REF!</v>
      </c>
      <c r="M127" t="e">
        <f>#REF!</f>
        <v>#REF!</v>
      </c>
      <c r="N127" t="e">
        <f>#REF!</f>
        <v>#REF!</v>
      </c>
      <c r="O127" t="e">
        <f>#REF!</f>
        <v>#REF!</v>
      </c>
      <c r="P127" t="e">
        <f>#REF!</f>
        <v>#REF!</v>
      </c>
      <c r="Q127" t="e">
        <f>#REF!</f>
        <v>#REF!</v>
      </c>
      <c r="R127" t="e">
        <f>#REF!</f>
        <v>#REF!</v>
      </c>
      <c r="S127" t="e">
        <f>#REF!</f>
        <v>#REF!</v>
      </c>
      <c r="T127" t="e">
        <f>#REF!</f>
        <v>#REF!</v>
      </c>
      <c r="U127" s="159">
        <v>92</v>
      </c>
      <c r="V127" t="e">
        <f>#REF!</f>
        <v>#REF!</v>
      </c>
      <c r="W127" t="e">
        <f>#REF!</f>
        <v>#REF!</v>
      </c>
      <c r="X127" t="e">
        <f>#REF!</f>
        <v>#REF!</v>
      </c>
      <c r="Y127" s="159">
        <v>157</v>
      </c>
      <c r="Z127" t="e">
        <f>#REF!</f>
        <v>#REF!</v>
      </c>
      <c r="AA127" t="e">
        <f>#REF!</f>
        <v>#REF!</v>
      </c>
      <c r="AB127" s="159">
        <v>105</v>
      </c>
      <c r="AC127">
        <f ca="1">Cashflows!AK132</f>
        <v>0</v>
      </c>
      <c r="AD127">
        <f ca="1">Cashflows!AL132</f>
        <v>0</v>
      </c>
      <c r="AE127" s="175" t="e">
        <f>#REF!</f>
        <v>#REF!</v>
      </c>
      <c r="AF127">
        <f>Cashflows!L132</f>
        <v>1.662347694075343</v>
      </c>
      <c r="AG127" s="159">
        <v>0.06</v>
      </c>
      <c r="AH127" s="159">
        <v>1.07312E-2</v>
      </c>
      <c r="AI127" s="159">
        <v>8.9869548119125798E-4</v>
      </c>
      <c r="AJ127" t="e">
        <f>#REF!</f>
        <v>#REF!</v>
      </c>
      <c r="AK127" t="e">
        <f>#REF!</f>
        <v>#REF!</v>
      </c>
      <c r="AL127" t="e">
        <f>#REF!</f>
        <v>#REF!</v>
      </c>
      <c r="AM127" t="e">
        <f>#REF!</f>
        <v>#REF!</v>
      </c>
      <c r="AN127" t="e">
        <f>#REF!</f>
        <v>#REF!</v>
      </c>
      <c r="AO127" t="e">
        <f>#REF!</f>
        <v>#REF!</v>
      </c>
      <c r="AP127" s="176" t="e">
        <f>#REF!</f>
        <v>#REF!</v>
      </c>
      <c r="AQ127" s="160" t="e">
        <f>#REF!</f>
        <v>#REF!</v>
      </c>
      <c r="AR127" s="177" t="e">
        <f>#REF!</f>
        <v>#REF!</v>
      </c>
      <c r="AS127">
        <f ca="1">Cashflows!AM132</f>
        <v>0</v>
      </c>
      <c r="AT127" t="e">
        <f>#REF!</f>
        <v>#REF!</v>
      </c>
      <c r="AU127" t="e">
        <f>#REF!</f>
        <v>#REF!</v>
      </c>
      <c r="AV127" s="159">
        <v>0</v>
      </c>
      <c r="AW127" t="e">
        <f>#REF!</f>
        <v>#REF!</v>
      </c>
      <c r="AX127" t="e">
        <f>#REF!</f>
        <v>#REF!</v>
      </c>
      <c r="AY127" s="160" t="e">
        <f>#REF!</f>
        <v>#REF!</v>
      </c>
      <c r="AZ127" t="e">
        <f>Cashflows!#REF!</f>
        <v>#REF!</v>
      </c>
      <c r="BA127" t="e">
        <f>#REF!</f>
        <v>#REF!</v>
      </c>
      <c r="BB127" t="e">
        <f>#REF!</f>
        <v>#REF!</v>
      </c>
      <c r="BC127" t="e">
        <f>#REF!</f>
        <v>#REF!</v>
      </c>
      <c r="BD127" t="e">
        <f>#REF!</f>
        <v>#REF!</v>
      </c>
      <c r="BE127" s="159">
        <v>5.2774247178459799E-3</v>
      </c>
      <c r="BF127" s="159">
        <v>0</v>
      </c>
      <c r="BG127" t="e">
        <f>#REF!</f>
        <v>#REF!</v>
      </c>
      <c r="BH127" t="e">
        <f>#REF!</f>
        <v>#REF!</v>
      </c>
      <c r="BI127" t="e">
        <f>#REF!</f>
        <v>#REF!</v>
      </c>
      <c r="BJ127" t="e">
        <f>#REF!</f>
        <v>#REF!</v>
      </c>
      <c r="BK127" s="159">
        <v>0</v>
      </c>
      <c r="BL127">
        <f>Cashflows!R132</f>
        <v>0</v>
      </c>
      <c r="BM127" t="e">
        <f>#REF!</f>
        <v>#REF!</v>
      </c>
      <c r="BN127" t="e">
        <f>#REF!</f>
        <v>#REF!</v>
      </c>
      <c r="BO127" s="159">
        <v>0</v>
      </c>
      <c r="BP127" s="175" t="e">
        <f>#REF!</f>
        <v>#REF!</v>
      </c>
      <c r="BQ127" t="e">
        <f>Cashflows!#REF!</f>
        <v>#REF!</v>
      </c>
      <c r="BR127" t="e">
        <f>Cashflows!#REF!</f>
        <v>#REF!</v>
      </c>
    </row>
    <row r="128" spans="1:70">
      <c r="A128">
        <v>126</v>
      </c>
      <c r="B128" t="e">
        <f>#REF!</f>
        <v>#REF!</v>
      </c>
      <c r="C128" t="e">
        <f>#REF!</f>
        <v>#REF!</v>
      </c>
      <c r="D128" t="e">
        <f>#REF!</f>
        <v>#REF!</v>
      </c>
      <c r="E128" t="e">
        <f>#REF!</f>
        <v>#REF!</v>
      </c>
      <c r="F128" t="e">
        <f>#REF!</f>
        <v>#REF!</v>
      </c>
      <c r="G128" t="e">
        <f>#REF!</f>
        <v>#REF!</v>
      </c>
      <c r="H128" s="159">
        <v>0</v>
      </c>
      <c r="I128" s="159">
        <v>0</v>
      </c>
      <c r="J128" s="159">
        <v>0</v>
      </c>
      <c r="K128" s="159">
        <v>0</v>
      </c>
      <c r="L128" t="e">
        <f>#REF!</f>
        <v>#REF!</v>
      </c>
      <c r="M128" t="e">
        <f>#REF!</f>
        <v>#REF!</v>
      </c>
      <c r="N128" t="e">
        <f>#REF!</f>
        <v>#REF!</v>
      </c>
      <c r="O128" t="e">
        <f>#REF!</f>
        <v>#REF!</v>
      </c>
      <c r="P128" t="e">
        <f>#REF!</f>
        <v>#REF!</v>
      </c>
      <c r="Q128" t="e">
        <f>#REF!</f>
        <v>#REF!</v>
      </c>
      <c r="R128" t="e">
        <f>#REF!</f>
        <v>#REF!</v>
      </c>
      <c r="S128" t="e">
        <f>#REF!</f>
        <v>#REF!</v>
      </c>
      <c r="T128" t="e">
        <f>#REF!</f>
        <v>#REF!</v>
      </c>
      <c r="U128" s="159">
        <v>93</v>
      </c>
      <c r="V128" t="e">
        <f>#REF!</f>
        <v>#REF!</v>
      </c>
      <c r="W128" t="e">
        <f>#REF!</f>
        <v>#REF!</v>
      </c>
      <c r="X128" t="e">
        <f>#REF!</f>
        <v>#REF!</v>
      </c>
      <c r="Y128" s="159">
        <v>158</v>
      </c>
      <c r="Z128" t="e">
        <f>#REF!</f>
        <v>#REF!</v>
      </c>
      <c r="AA128" t="e">
        <f>#REF!</f>
        <v>#REF!</v>
      </c>
      <c r="AB128" s="159">
        <v>106</v>
      </c>
      <c r="AC128">
        <f ca="1">Cashflows!AK133</f>
        <v>0</v>
      </c>
      <c r="AD128">
        <f ca="1">Cashflows!AL133</f>
        <v>0</v>
      </c>
      <c r="AE128" s="175" t="e">
        <f>#REF!</f>
        <v>#REF!</v>
      </c>
      <c r="AF128">
        <f>Cashflows!L133</f>
        <v>1.6691203043524683</v>
      </c>
      <c r="AG128" s="159">
        <v>0.06</v>
      </c>
      <c r="AH128" s="159">
        <v>1.07312E-2</v>
      </c>
      <c r="AI128" s="159">
        <v>8.9869548119125798E-4</v>
      </c>
      <c r="AJ128" t="e">
        <f>#REF!</f>
        <v>#REF!</v>
      </c>
      <c r="AK128" t="e">
        <f>#REF!</f>
        <v>#REF!</v>
      </c>
      <c r="AL128" t="e">
        <f>#REF!</f>
        <v>#REF!</v>
      </c>
      <c r="AM128" t="e">
        <f>#REF!</f>
        <v>#REF!</v>
      </c>
      <c r="AN128" t="e">
        <f>#REF!</f>
        <v>#REF!</v>
      </c>
      <c r="AO128" t="e">
        <f>#REF!</f>
        <v>#REF!</v>
      </c>
      <c r="AP128" s="176" t="e">
        <f>#REF!</f>
        <v>#REF!</v>
      </c>
      <c r="AQ128" s="160" t="e">
        <f>#REF!</f>
        <v>#REF!</v>
      </c>
      <c r="AR128" s="177" t="e">
        <f>#REF!</f>
        <v>#REF!</v>
      </c>
      <c r="AS128">
        <f ca="1">Cashflows!AM133</f>
        <v>0</v>
      </c>
      <c r="AT128" t="e">
        <f>#REF!</f>
        <v>#REF!</v>
      </c>
      <c r="AU128" t="e">
        <f>#REF!</f>
        <v>#REF!</v>
      </c>
      <c r="AV128" s="159">
        <v>0</v>
      </c>
      <c r="AW128" t="e">
        <f>#REF!</f>
        <v>#REF!</v>
      </c>
      <c r="AX128" t="e">
        <f>#REF!</f>
        <v>#REF!</v>
      </c>
      <c r="AY128" s="160" t="e">
        <f>#REF!</f>
        <v>#REF!</v>
      </c>
      <c r="AZ128" t="e">
        <f>Cashflows!#REF!</f>
        <v>#REF!</v>
      </c>
      <c r="BA128" t="e">
        <f>#REF!</f>
        <v>#REF!</v>
      </c>
      <c r="BB128" t="e">
        <f>#REF!</f>
        <v>#REF!</v>
      </c>
      <c r="BC128" t="e">
        <f>#REF!</f>
        <v>#REF!</v>
      </c>
      <c r="BD128" t="e">
        <f>#REF!</f>
        <v>#REF!</v>
      </c>
      <c r="BE128" s="159">
        <v>5.2774247178459799E-3</v>
      </c>
      <c r="BF128" s="159">
        <v>0</v>
      </c>
      <c r="BG128" t="e">
        <f>#REF!</f>
        <v>#REF!</v>
      </c>
      <c r="BH128" t="e">
        <f>#REF!</f>
        <v>#REF!</v>
      </c>
      <c r="BI128" t="e">
        <f>#REF!</f>
        <v>#REF!</v>
      </c>
      <c r="BJ128" t="e">
        <f>#REF!</f>
        <v>#REF!</v>
      </c>
      <c r="BK128" s="159">
        <v>0</v>
      </c>
      <c r="BL128">
        <f>Cashflows!R133</f>
        <v>0</v>
      </c>
      <c r="BM128" t="e">
        <f>#REF!</f>
        <v>#REF!</v>
      </c>
      <c r="BN128" t="e">
        <f>#REF!</f>
        <v>#REF!</v>
      </c>
      <c r="BO128" s="159">
        <v>0</v>
      </c>
      <c r="BP128" s="175" t="e">
        <f>#REF!</f>
        <v>#REF!</v>
      </c>
      <c r="BQ128" t="e">
        <f>Cashflows!#REF!</f>
        <v>#REF!</v>
      </c>
      <c r="BR128" t="e">
        <f>Cashflows!#REF!</f>
        <v>#REF!</v>
      </c>
    </row>
    <row r="129" spans="1:70">
      <c r="A129">
        <v>127</v>
      </c>
      <c r="B129" t="e">
        <f>#REF!</f>
        <v>#REF!</v>
      </c>
      <c r="C129" t="e">
        <f>#REF!</f>
        <v>#REF!</v>
      </c>
      <c r="D129" t="e">
        <f>#REF!</f>
        <v>#REF!</v>
      </c>
      <c r="E129" t="e">
        <f>#REF!</f>
        <v>#REF!</v>
      </c>
      <c r="F129" t="e">
        <f>#REF!</f>
        <v>#REF!</v>
      </c>
      <c r="G129" t="e">
        <f>#REF!</f>
        <v>#REF!</v>
      </c>
      <c r="H129" s="159">
        <v>0</v>
      </c>
      <c r="I129" s="159">
        <v>0</v>
      </c>
      <c r="J129" s="159">
        <v>0</v>
      </c>
      <c r="K129" s="159">
        <v>0</v>
      </c>
      <c r="L129" t="e">
        <f>#REF!</f>
        <v>#REF!</v>
      </c>
      <c r="M129" t="e">
        <f>#REF!</f>
        <v>#REF!</v>
      </c>
      <c r="N129" t="e">
        <f>#REF!</f>
        <v>#REF!</v>
      </c>
      <c r="O129" t="e">
        <f>#REF!</f>
        <v>#REF!</v>
      </c>
      <c r="P129" t="e">
        <f>#REF!</f>
        <v>#REF!</v>
      </c>
      <c r="Q129" t="e">
        <f>#REF!</f>
        <v>#REF!</v>
      </c>
      <c r="R129" t="e">
        <f>#REF!</f>
        <v>#REF!</v>
      </c>
      <c r="S129" t="e">
        <f>#REF!</f>
        <v>#REF!</v>
      </c>
      <c r="T129" t="e">
        <f>#REF!</f>
        <v>#REF!</v>
      </c>
      <c r="U129" s="159">
        <v>94</v>
      </c>
      <c r="V129" t="e">
        <f>#REF!</f>
        <v>#REF!</v>
      </c>
      <c r="W129" t="e">
        <f>#REF!</f>
        <v>#REF!</v>
      </c>
      <c r="X129" t="e">
        <f>#REF!</f>
        <v>#REF!</v>
      </c>
      <c r="Y129" s="159">
        <v>159</v>
      </c>
      <c r="Z129" t="e">
        <f>#REF!</f>
        <v>#REF!</v>
      </c>
      <c r="AA129" t="e">
        <f>#REF!</f>
        <v>#REF!</v>
      </c>
      <c r="AB129" s="159">
        <v>107</v>
      </c>
      <c r="AC129">
        <f ca="1">Cashflows!AK134</f>
        <v>0</v>
      </c>
      <c r="AD129">
        <f ca="1">Cashflows!AL134</f>
        <v>0</v>
      </c>
      <c r="AE129" s="175" t="e">
        <f>#REF!</f>
        <v>#REF!</v>
      </c>
      <c r="AF129">
        <f>Cashflows!L134</f>
        <v>1.675920507082201</v>
      </c>
      <c r="AG129" s="159">
        <v>0.06</v>
      </c>
      <c r="AH129" s="159">
        <v>1.07312E-2</v>
      </c>
      <c r="AI129" s="159">
        <v>8.9869548119125798E-4</v>
      </c>
      <c r="AJ129" t="e">
        <f>#REF!</f>
        <v>#REF!</v>
      </c>
      <c r="AK129" t="e">
        <f>#REF!</f>
        <v>#REF!</v>
      </c>
      <c r="AL129" t="e">
        <f>#REF!</f>
        <v>#REF!</v>
      </c>
      <c r="AM129" t="e">
        <f>#REF!</f>
        <v>#REF!</v>
      </c>
      <c r="AN129" t="e">
        <f>#REF!</f>
        <v>#REF!</v>
      </c>
      <c r="AO129" t="e">
        <f>#REF!</f>
        <v>#REF!</v>
      </c>
      <c r="AP129" s="176" t="e">
        <f>#REF!</f>
        <v>#REF!</v>
      </c>
      <c r="AQ129" s="160" t="e">
        <f>#REF!</f>
        <v>#REF!</v>
      </c>
      <c r="AR129" s="177" t="e">
        <f>#REF!</f>
        <v>#REF!</v>
      </c>
      <c r="AS129">
        <f ca="1">Cashflows!AM134</f>
        <v>0</v>
      </c>
      <c r="AT129" t="e">
        <f>#REF!</f>
        <v>#REF!</v>
      </c>
      <c r="AU129" t="e">
        <f>#REF!</f>
        <v>#REF!</v>
      </c>
      <c r="AV129" s="159">
        <v>0</v>
      </c>
      <c r="AW129" t="e">
        <f>#REF!</f>
        <v>#REF!</v>
      </c>
      <c r="AX129" t="e">
        <f>#REF!</f>
        <v>#REF!</v>
      </c>
      <c r="AY129" s="160" t="e">
        <f>#REF!</f>
        <v>#REF!</v>
      </c>
      <c r="AZ129" t="e">
        <f>Cashflows!#REF!</f>
        <v>#REF!</v>
      </c>
      <c r="BA129" t="e">
        <f>#REF!</f>
        <v>#REF!</v>
      </c>
      <c r="BB129" t="e">
        <f>#REF!</f>
        <v>#REF!</v>
      </c>
      <c r="BC129" t="e">
        <f>#REF!</f>
        <v>#REF!</v>
      </c>
      <c r="BD129" t="e">
        <f>#REF!</f>
        <v>#REF!</v>
      </c>
      <c r="BE129" s="159">
        <v>5.2774247178459799E-3</v>
      </c>
      <c r="BF129" s="159">
        <v>0</v>
      </c>
      <c r="BG129" t="e">
        <f>#REF!</f>
        <v>#REF!</v>
      </c>
      <c r="BH129" t="e">
        <f>#REF!</f>
        <v>#REF!</v>
      </c>
      <c r="BI129" t="e">
        <f>#REF!</f>
        <v>#REF!</v>
      </c>
      <c r="BJ129" t="e">
        <f>#REF!</f>
        <v>#REF!</v>
      </c>
      <c r="BK129" s="159">
        <v>0</v>
      </c>
      <c r="BL129">
        <f>Cashflows!R134</f>
        <v>0</v>
      </c>
      <c r="BM129" t="e">
        <f>#REF!</f>
        <v>#REF!</v>
      </c>
      <c r="BN129" t="e">
        <f>#REF!</f>
        <v>#REF!</v>
      </c>
      <c r="BO129" s="159">
        <v>0</v>
      </c>
      <c r="BP129" s="175" t="e">
        <f>#REF!</f>
        <v>#REF!</v>
      </c>
      <c r="BQ129" t="e">
        <f>Cashflows!#REF!</f>
        <v>#REF!</v>
      </c>
      <c r="BR129" t="e">
        <f>Cashflows!#REF!</f>
        <v>#REF!</v>
      </c>
    </row>
    <row r="130" spans="1:70">
      <c r="A130">
        <v>128</v>
      </c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H130" s="159">
        <v>0</v>
      </c>
      <c r="I130" s="159">
        <v>0</v>
      </c>
      <c r="J130" s="159">
        <v>0</v>
      </c>
      <c r="K130" s="159">
        <v>0</v>
      </c>
      <c r="L130" t="e">
        <f>#REF!</f>
        <v>#REF!</v>
      </c>
      <c r="M130" t="e">
        <f>#REF!</f>
        <v>#REF!</v>
      </c>
      <c r="N130" t="e">
        <f>#REF!</f>
        <v>#REF!</v>
      </c>
      <c r="O130" t="e">
        <f>#REF!</f>
        <v>#REF!</v>
      </c>
      <c r="P130" t="e">
        <f>#REF!</f>
        <v>#REF!</v>
      </c>
      <c r="Q130" t="e">
        <f>#REF!</f>
        <v>#REF!</v>
      </c>
      <c r="R130" t="e">
        <f>#REF!</f>
        <v>#REF!</v>
      </c>
      <c r="S130" t="e">
        <f>#REF!</f>
        <v>#REF!</v>
      </c>
      <c r="T130" t="e">
        <f>#REF!</f>
        <v>#REF!</v>
      </c>
      <c r="U130" s="159">
        <v>95</v>
      </c>
      <c r="V130" t="e">
        <f>#REF!</f>
        <v>#REF!</v>
      </c>
      <c r="W130" t="e">
        <f>#REF!</f>
        <v>#REF!</v>
      </c>
      <c r="X130" t="e">
        <f>#REF!</f>
        <v>#REF!</v>
      </c>
      <c r="Y130" s="159">
        <v>160</v>
      </c>
      <c r="Z130" t="e">
        <f>#REF!</f>
        <v>#REF!</v>
      </c>
      <c r="AA130" t="e">
        <f>#REF!</f>
        <v>#REF!</v>
      </c>
      <c r="AB130" s="159">
        <v>108</v>
      </c>
      <c r="AC130">
        <f ca="1">Cashflows!AK135</f>
        <v>0</v>
      </c>
      <c r="AD130">
        <f ca="1">Cashflows!AL135</f>
        <v>0</v>
      </c>
      <c r="AE130" s="175" t="e">
        <f>#REF!</f>
        <v>#REF!</v>
      </c>
      <c r="AF130">
        <f>Cashflows!L135</f>
        <v>1.6827484146796086</v>
      </c>
      <c r="AG130" s="159">
        <v>0.06</v>
      </c>
      <c r="AH130" s="159">
        <v>1.07312E-2</v>
      </c>
      <c r="AI130" s="159">
        <v>8.9869548119125798E-4</v>
      </c>
      <c r="AJ130" t="e">
        <f>#REF!</f>
        <v>#REF!</v>
      </c>
      <c r="AK130" t="e">
        <f>#REF!</f>
        <v>#REF!</v>
      </c>
      <c r="AL130" t="e">
        <f>#REF!</f>
        <v>#REF!</v>
      </c>
      <c r="AM130" t="e">
        <f>#REF!</f>
        <v>#REF!</v>
      </c>
      <c r="AN130" t="e">
        <f>#REF!</f>
        <v>#REF!</v>
      </c>
      <c r="AO130" t="e">
        <f>#REF!</f>
        <v>#REF!</v>
      </c>
      <c r="AP130" s="176" t="e">
        <f>#REF!</f>
        <v>#REF!</v>
      </c>
      <c r="AQ130" s="160" t="e">
        <f>#REF!</f>
        <v>#REF!</v>
      </c>
      <c r="AR130" s="177" t="e">
        <f>#REF!</f>
        <v>#REF!</v>
      </c>
      <c r="AS130">
        <f ca="1">Cashflows!AM135</f>
        <v>0</v>
      </c>
      <c r="AT130" t="e">
        <f>#REF!</f>
        <v>#REF!</v>
      </c>
      <c r="AU130" t="e">
        <f>#REF!</f>
        <v>#REF!</v>
      </c>
      <c r="AV130" s="159">
        <v>0</v>
      </c>
      <c r="AW130" t="e">
        <f>#REF!</f>
        <v>#REF!</v>
      </c>
      <c r="AX130" t="e">
        <f>#REF!</f>
        <v>#REF!</v>
      </c>
      <c r="AY130" s="160" t="e">
        <f>#REF!</f>
        <v>#REF!</v>
      </c>
      <c r="AZ130" t="e">
        <f>Cashflows!#REF!</f>
        <v>#REF!</v>
      </c>
      <c r="BA130" t="e">
        <f>#REF!</f>
        <v>#REF!</v>
      </c>
      <c r="BB130" t="e">
        <f>#REF!</f>
        <v>#REF!</v>
      </c>
      <c r="BC130" t="e">
        <f>#REF!</f>
        <v>#REF!</v>
      </c>
      <c r="BD130" t="e">
        <f>#REF!</f>
        <v>#REF!</v>
      </c>
      <c r="BE130" s="159">
        <v>5.2774247178459799E-3</v>
      </c>
      <c r="BF130" s="159">
        <v>0</v>
      </c>
      <c r="BG130" t="e">
        <f>#REF!</f>
        <v>#REF!</v>
      </c>
      <c r="BH130" t="e">
        <f>#REF!</f>
        <v>#REF!</v>
      </c>
      <c r="BI130" t="e">
        <f>#REF!</f>
        <v>#REF!</v>
      </c>
      <c r="BJ130" t="e">
        <f>#REF!</f>
        <v>#REF!</v>
      </c>
      <c r="BK130" s="159">
        <v>0</v>
      </c>
      <c r="BL130">
        <f>Cashflows!R135</f>
        <v>0</v>
      </c>
      <c r="BM130" t="e">
        <f>#REF!</f>
        <v>#REF!</v>
      </c>
      <c r="BN130" t="e">
        <f>#REF!</f>
        <v>#REF!</v>
      </c>
      <c r="BO130" s="159">
        <v>0</v>
      </c>
      <c r="BP130" s="175" t="e">
        <f>#REF!</f>
        <v>#REF!</v>
      </c>
      <c r="BQ130" t="e">
        <f>Cashflows!#REF!</f>
        <v>#REF!</v>
      </c>
      <c r="BR130" t="e">
        <f>Cashflows!#REF!</f>
        <v>#REF!</v>
      </c>
    </row>
    <row r="131" spans="1:70">
      <c r="A131">
        <v>129</v>
      </c>
      <c r="B131" t="e">
        <f>#REF!</f>
        <v>#REF!</v>
      </c>
      <c r="C131" t="e">
        <f>#REF!</f>
        <v>#REF!</v>
      </c>
      <c r="D131" t="e">
        <f>#REF!</f>
        <v>#REF!</v>
      </c>
      <c r="E131" t="e">
        <f>#REF!</f>
        <v>#REF!</v>
      </c>
      <c r="F131" t="e">
        <f>#REF!</f>
        <v>#REF!</v>
      </c>
      <c r="G131" t="e">
        <f>#REF!</f>
        <v>#REF!</v>
      </c>
      <c r="H131" s="159">
        <v>0</v>
      </c>
      <c r="I131" s="159">
        <v>0</v>
      </c>
      <c r="J131" s="159">
        <v>0</v>
      </c>
      <c r="K131" s="159">
        <v>0</v>
      </c>
      <c r="L131" t="e">
        <f>#REF!</f>
        <v>#REF!</v>
      </c>
      <c r="M131" t="e">
        <f>#REF!</f>
        <v>#REF!</v>
      </c>
      <c r="N131" t="e">
        <f>#REF!</f>
        <v>#REF!</v>
      </c>
      <c r="O131" t="e">
        <f>#REF!</f>
        <v>#REF!</v>
      </c>
      <c r="P131" t="e">
        <f>#REF!</f>
        <v>#REF!</v>
      </c>
      <c r="Q131" t="e">
        <f>#REF!</f>
        <v>#REF!</v>
      </c>
      <c r="R131" t="e">
        <f>#REF!</f>
        <v>#REF!</v>
      </c>
      <c r="S131" t="e">
        <f>#REF!</f>
        <v>#REF!</v>
      </c>
      <c r="T131" t="e">
        <f>#REF!</f>
        <v>#REF!</v>
      </c>
      <c r="U131" s="159">
        <v>96</v>
      </c>
      <c r="V131" t="e">
        <f>#REF!</f>
        <v>#REF!</v>
      </c>
      <c r="W131" t="e">
        <f>#REF!</f>
        <v>#REF!</v>
      </c>
      <c r="X131" t="e">
        <f>#REF!</f>
        <v>#REF!</v>
      </c>
      <c r="Y131" s="159">
        <v>161</v>
      </c>
      <c r="Z131" t="e">
        <f>#REF!</f>
        <v>#REF!</v>
      </c>
      <c r="AA131" t="e">
        <f>#REF!</f>
        <v>#REF!</v>
      </c>
      <c r="AB131" s="159">
        <v>109</v>
      </c>
      <c r="AC131">
        <f ca="1">Cashflows!AK136</f>
        <v>0</v>
      </c>
      <c r="AD131">
        <f ca="1">Cashflows!AL136</f>
        <v>0</v>
      </c>
      <c r="AE131" s="175" t="e">
        <f>#REF!</f>
        <v>#REF!</v>
      </c>
      <c r="AF131">
        <f>Cashflows!L136</f>
        <v>1.6896041400177513</v>
      </c>
      <c r="AG131" s="159">
        <v>0.06</v>
      </c>
      <c r="AH131" s="159">
        <v>1.07312E-2</v>
      </c>
      <c r="AI131" s="159">
        <v>8.9869548119125798E-4</v>
      </c>
      <c r="AJ131" t="e">
        <f>#REF!</f>
        <v>#REF!</v>
      </c>
      <c r="AK131" t="e">
        <f>#REF!</f>
        <v>#REF!</v>
      </c>
      <c r="AL131" t="e">
        <f>#REF!</f>
        <v>#REF!</v>
      </c>
      <c r="AM131" t="e">
        <f>#REF!</f>
        <v>#REF!</v>
      </c>
      <c r="AN131" t="e">
        <f>#REF!</f>
        <v>#REF!</v>
      </c>
      <c r="AO131" t="e">
        <f>#REF!</f>
        <v>#REF!</v>
      </c>
      <c r="AP131" s="176" t="e">
        <f>#REF!</f>
        <v>#REF!</v>
      </c>
      <c r="AQ131" s="160" t="e">
        <f>#REF!</f>
        <v>#REF!</v>
      </c>
      <c r="AR131" s="177" t="e">
        <f>#REF!</f>
        <v>#REF!</v>
      </c>
      <c r="AS131">
        <f ca="1">Cashflows!AM136</f>
        <v>0</v>
      </c>
      <c r="AT131" t="e">
        <f>#REF!</f>
        <v>#REF!</v>
      </c>
      <c r="AU131" t="e">
        <f>#REF!</f>
        <v>#REF!</v>
      </c>
      <c r="AV131" s="159">
        <v>0</v>
      </c>
      <c r="AW131" t="e">
        <f>#REF!</f>
        <v>#REF!</v>
      </c>
      <c r="AX131" t="e">
        <f>#REF!</f>
        <v>#REF!</v>
      </c>
      <c r="AY131" s="160" t="e">
        <f>#REF!</f>
        <v>#REF!</v>
      </c>
      <c r="AZ131" t="e">
        <f>Cashflows!#REF!</f>
        <v>#REF!</v>
      </c>
      <c r="BA131" t="e">
        <f>#REF!</f>
        <v>#REF!</v>
      </c>
      <c r="BB131" t="e">
        <f>#REF!</f>
        <v>#REF!</v>
      </c>
      <c r="BC131" t="e">
        <f>#REF!</f>
        <v>#REF!</v>
      </c>
      <c r="BD131" t="e">
        <f>#REF!</f>
        <v>#REF!</v>
      </c>
      <c r="BE131" s="159">
        <v>5.2774247178459799E-3</v>
      </c>
      <c r="BF131" s="159">
        <v>0</v>
      </c>
      <c r="BG131" t="e">
        <f>#REF!</f>
        <v>#REF!</v>
      </c>
      <c r="BH131" t="e">
        <f>#REF!</f>
        <v>#REF!</v>
      </c>
      <c r="BI131" t="e">
        <f>#REF!</f>
        <v>#REF!</v>
      </c>
      <c r="BJ131" t="e">
        <f>#REF!</f>
        <v>#REF!</v>
      </c>
      <c r="BK131" s="159">
        <v>0</v>
      </c>
      <c r="BL131">
        <f>Cashflows!R136</f>
        <v>0</v>
      </c>
      <c r="BM131" t="e">
        <f>#REF!</f>
        <v>#REF!</v>
      </c>
      <c r="BN131" t="e">
        <f>#REF!</f>
        <v>#REF!</v>
      </c>
      <c r="BO131" s="159">
        <v>0</v>
      </c>
      <c r="BP131" s="175" t="e">
        <f>#REF!</f>
        <v>#REF!</v>
      </c>
      <c r="BQ131" t="e">
        <f>Cashflows!#REF!</f>
        <v>#REF!</v>
      </c>
      <c r="BR131" t="e">
        <f>Cashflows!#REF!</f>
        <v>#REF!</v>
      </c>
    </row>
    <row r="132" spans="1:70">
      <c r="A132">
        <v>130</v>
      </c>
      <c r="B132" t="e">
        <f>#REF!</f>
        <v>#REF!</v>
      </c>
      <c r="C132" t="e">
        <f>#REF!</f>
        <v>#REF!</v>
      </c>
      <c r="D132" t="e">
        <f>#REF!</f>
        <v>#REF!</v>
      </c>
      <c r="E132" t="e">
        <f>#REF!</f>
        <v>#REF!</v>
      </c>
      <c r="F132" t="e">
        <f>#REF!</f>
        <v>#REF!</v>
      </c>
      <c r="G132" t="e">
        <f>#REF!</f>
        <v>#REF!</v>
      </c>
      <c r="H132" s="159">
        <v>0</v>
      </c>
      <c r="I132" s="159">
        <v>0</v>
      </c>
      <c r="J132" s="159">
        <v>0</v>
      </c>
      <c r="K132" s="159">
        <v>0</v>
      </c>
      <c r="L132" t="e">
        <f>#REF!</f>
        <v>#REF!</v>
      </c>
      <c r="M132" t="e">
        <f>#REF!</f>
        <v>#REF!</v>
      </c>
      <c r="N132" t="e">
        <f>#REF!</f>
        <v>#REF!</v>
      </c>
      <c r="O132" t="e">
        <f>#REF!</f>
        <v>#REF!</v>
      </c>
      <c r="P132" t="e">
        <f>#REF!</f>
        <v>#REF!</v>
      </c>
      <c r="Q132" t="e">
        <f>#REF!</f>
        <v>#REF!</v>
      </c>
      <c r="R132" t="e">
        <f>#REF!</f>
        <v>#REF!</v>
      </c>
      <c r="S132" t="e">
        <f>#REF!</f>
        <v>#REF!</v>
      </c>
      <c r="T132" t="e">
        <f>#REF!</f>
        <v>#REF!</v>
      </c>
      <c r="U132" s="159">
        <v>97</v>
      </c>
      <c r="V132" t="e">
        <f>#REF!</f>
        <v>#REF!</v>
      </c>
      <c r="W132" t="e">
        <f>#REF!</f>
        <v>#REF!</v>
      </c>
      <c r="X132" t="e">
        <f>#REF!</f>
        <v>#REF!</v>
      </c>
      <c r="Y132" s="159">
        <v>162</v>
      </c>
      <c r="Z132" t="e">
        <f>#REF!</f>
        <v>#REF!</v>
      </c>
      <c r="AA132" t="e">
        <f>#REF!</f>
        <v>#REF!</v>
      </c>
      <c r="AB132" s="159">
        <v>110</v>
      </c>
      <c r="AC132">
        <f ca="1">Cashflows!AK137</f>
        <v>0</v>
      </c>
      <c r="AD132">
        <f ca="1">Cashflows!AL137</f>
        <v>0</v>
      </c>
      <c r="AE132" s="175" t="e">
        <f>#REF!</f>
        <v>#REF!</v>
      </c>
      <c r="AF132">
        <f>Cashflows!L137</f>
        <v>1.6964877964295484</v>
      </c>
      <c r="AG132" s="159">
        <v>0.06</v>
      </c>
      <c r="AH132" s="159">
        <v>1.07312E-2</v>
      </c>
      <c r="AI132" s="159">
        <v>8.9869548119125798E-4</v>
      </c>
      <c r="AJ132" t="e">
        <f>#REF!</f>
        <v>#REF!</v>
      </c>
      <c r="AK132" t="e">
        <f>#REF!</f>
        <v>#REF!</v>
      </c>
      <c r="AL132" t="e">
        <f>#REF!</f>
        <v>#REF!</v>
      </c>
      <c r="AM132" t="e">
        <f>#REF!</f>
        <v>#REF!</v>
      </c>
      <c r="AN132" t="e">
        <f>#REF!</f>
        <v>#REF!</v>
      </c>
      <c r="AO132" t="e">
        <f>#REF!</f>
        <v>#REF!</v>
      </c>
      <c r="AP132" s="176" t="e">
        <f>#REF!</f>
        <v>#REF!</v>
      </c>
      <c r="AQ132" s="160" t="e">
        <f>#REF!</f>
        <v>#REF!</v>
      </c>
      <c r="AR132" s="177" t="e">
        <f>#REF!</f>
        <v>#REF!</v>
      </c>
      <c r="AS132">
        <f ca="1">Cashflows!AM137</f>
        <v>0</v>
      </c>
      <c r="AT132" t="e">
        <f>#REF!</f>
        <v>#REF!</v>
      </c>
      <c r="AU132" t="e">
        <f>#REF!</f>
        <v>#REF!</v>
      </c>
      <c r="AV132" s="159">
        <v>0</v>
      </c>
      <c r="AW132" t="e">
        <f>#REF!</f>
        <v>#REF!</v>
      </c>
      <c r="AX132" t="e">
        <f>#REF!</f>
        <v>#REF!</v>
      </c>
      <c r="AY132" s="160" t="e">
        <f>#REF!</f>
        <v>#REF!</v>
      </c>
      <c r="AZ132" t="e">
        <f>Cashflows!#REF!</f>
        <v>#REF!</v>
      </c>
      <c r="BA132" t="e">
        <f>#REF!</f>
        <v>#REF!</v>
      </c>
      <c r="BB132" t="e">
        <f>#REF!</f>
        <v>#REF!</v>
      </c>
      <c r="BC132" t="e">
        <f>#REF!</f>
        <v>#REF!</v>
      </c>
      <c r="BD132" t="e">
        <f>#REF!</f>
        <v>#REF!</v>
      </c>
      <c r="BE132" s="159">
        <v>5.2774247178459799E-3</v>
      </c>
      <c r="BF132" s="159">
        <v>0</v>
      </c>
      <c r="BG132" t="e">
        <f>#REF!</f>
        <v>#REF!</v>
      </c>
      <c r="BH132" t="e">
        <f>#REF!</f>
        <v>#REF!</v>
      </c>
      <c r="BI132" t="e">
        <f>#REF!</f>
        <v>#REF!</v>
      </c>
      <c r="BJ132" t="e">
        <f>#REF!</f>
        <v>#REF!</v>
      </c>
      <c r="BK132" s="159">
        <v>0</v>
      </c>
      <c r="BL132">
        <f>Cashflows!R137</f>
        <v>0</v>
      </c>
      <c r="BM132" t="e">
        <f>#REF!</f>
        <v>#REF!</v>
      </c>
      <c r="BN132" t="e">
        <f>#REF!</f>
        <v>#REF!</v>
      </c>
      <c r="BO132" s="159">
        <v>0</v>
      </c>
      <c r="BP132" s="175" t="e">
        <f>#REF!</f>
        <v>#REF!</v>
      </c>
      <c r="BQ132" t="e">
        <f>Cashflows!#REF!</f>
        <v>#REF!</v>
      </c>
      <c r="BR132" t="e">
        <f>Cashflows!#REF!</f>
        <v>#REF!</v>
      </c>
    </row>
    <row r="133" spans="1:70">
      <c r="A133">
        <v>131</v>
      </c>
      <c r="B133" t="e">
        <f>#REF!</f>
        <v>#REF!</v>
      </c>
      <c r="C133" t="e">
        <f>#REF!</f>
        <v>#REF!</v>
      </c>
      <c r="D133" t="e">
        <f>#REF!</f>
        <v>#REF!</v>
      </c>
      <c r="E133" t="e">
        <f>#REF!</f>
        <v>#REF!</v>
      </c>
      <c r="F133" t="e">
        <f>#REF!</f>
        <v>#REF!</v>
      </c>
      <c r="G133" t="e">
        <f>#REF!</f>
        <v>#REF!</v>
      </c>
      <c r="H133" s="159">
        <v>0</v>
      </c>
      <c r="I133" s="159">
        <v>0</v>
      </c>
      <c r="J133" s="159">
        <v>0</v>
      </c>
      <c r="K133" s="159">
        <v>0</v>
      </c>
      <c r="L133" t="e">
        <f>#REF!</f>
        <v>#REF!</v>
      </c>
      <c r="M133" t="e">
        <f>#REF!</f>
        <v>#REF!</v>
      </c>
      <c r="N133" t="e">
        <f>#REF!</f>
        <v>#REF!</v>
      </c>
      <c r="O133" t="e">
        <f>#REF!</f>
        <v>#REF!</v>
      </c>
      <c r="P133" t="e">
        <f>#REF!</f>
        <v>#REF!</v>
      </c>
      <c r="Q133" t="e">
        <f>#REF!</f>
        <v>#REF!</v>
      </c>
      <c r="R133" t="e">
        <f>#REF!</f>
        <v>#REF!</v>
      </c>
      <c r="S133" t="e">
        <f>#REF!</f>
        <v>#REF!</v>
      </c>
      <c r="T133" t="e">
        <f>#REF!</f>
        <v>#REF!</v>
      </c>
      <c r="U133" s="159">
        <v>98</v>
      </c>
      <c r="V133" t="e">
        <f>#REF!</f>
        <v>#REF!</v>
      </c>
      <c r="W133" t="e">
        <f>#REF!</f>
        <v>#REF!</v>
      </c>
      <c r="X133" t="e">
        <f>#REF!</f>
        <v>#REF!</v>
      </c>
      <c r="Y133" s="159">
        <v>163</v>
      </c>
      <c r="Z133" t="e">
        <f>#REF!</f>
        <v>#REF!</v>
      </c>
      <c r="AA133" t="e">
        <f>#REF!</f>
        <v>#REF!</v>
      </c>
      <c r="AB133" s="159">
        <v>111</v>
      </c>
      <c r="AC133">
        <f ca="1">Cashflows!AK138</f>
        <v>0</v>
      </c>
      <c r="AD133">
        <f ca="1">Cashflows!AL138</f>
        <v>0</v>
      </c>
      <c r="AE133" s="175" t="e">
        <f>#REF!</f>
        <v>#REF!</v>
      </c>
      <c r="AF133">
        <f>Cashflows!L138</f>
        <v>1.7033994977096512</v>
      </c>
      <c r="AG133" s="159">
        <v>0.06</v>
      </c>
      <c r="AH133" s="159">
        <v>1.07312E-2</v>
      </c>
      <c r="AI133" s="159">
        <v>8.9869548119125798E-4</v>
      </c>
      <c r="AJ133" t="e">
        <f>#REF!</f>
        <v>#REF!</v>
      </c>
      <c r="AK133" t="e">
        <f>#REF!</f>
        <v>#REF!</v>
      </c>
      <c r="AL133" t="e">
        <f>#REF!</f>
        <v>#REF!</v>
      </c>
      <c r="AM133" t="e">
        <f>#REF!</f>
        <v>#REF!</v>
      </c>
      <c r="AN133" t="e">
        <f>#REF!</f>
        <v>#REF!</v>
      </c>
      <c r="AO133" t="e">
        <f>#REF!</f>
        <v>#REF!</v>
      </c>
      <c r="AP133" s="176" t="e">
        <f>#REF!</f>
        <v>#REF!</v>
      </c>
      <c r="AQ133" s="160" t="e">
        <f>#REF!</f>
        <v>#REF!</v>
      </c>
      <c r="AR133" s="177" t="e">
        <f>#REF!</f>
        <v>#REF!</v>
      </c>
      <c r="AS133">
        <f ca="1">Cashflows!AM138</f>
        <v>0</v>
      </c>
      <c r="AT133" t="e">
        <f>#REF!</f>
        <v>#REF!</v>
      </c>
      <c r="AU133" t="e">
        <f>#REF!</f>
        <v>#REF!</v>
      </c>
      <c r="AV133" s="159">
        <v>0</v>
      </c>
      <c r="AW133" t="e">
        <f>#REF!</f>
        <v>#REF!</v>
      </c>
      <c r="AX133" t="e">
        <f>#REF!</f>
        <v>#REF!</v>
      </c>
      <c r="AY133" s="160" t="e">
        <f>#REF!</f>
        <v>#REF!</v>
      </c>
      <c r="AZ133" t="e">
        <f>Cashflows!#REF!</f>
        <v>#REF!</v>
      </c>
      <c r="BA133" t="e">
        <f>#REF!</f>
        <v>#REF!</v>
      </c>
      <c r="BB133" t="e">
        <f>#REF!</f>
        <v>#REF!</v>
      </c>
      <c r="BC133" t="e">
        <f>#REF!</f>
        <v>#REF!</v>
      </c>
      <c r="BD133" t="e">
        <f>#REF!</f>
        <v>#REF!</v>
      </c>
      <c r="BE133" s="159">
        <v>5.2774247178459799E-3</v>
      </c>
      <c r="BF133" s="159">
        <v>0</v>
      </c>
      <c r="BG133" t="e">
        <f>#REF!</f>
        <v>#REF!</v>
      </c>
      <c r="BH133" t="e">
        <f>#REF!</f>
        <v>#REF!</v>
      </c>
      <c r="BI133" t="e">
        <f>#REF!</f>
        <v>#REF!</v>
      </c>
      <c r="BJ133" t="e">
        <f>#REF!</f>
        <v>#REF!</v>
      </c>
      <c r="BK133" s="159">
        <v>0</v>
      </c>
      <c r="BL133">
        <f>Cashflows!R138</f>
        <v>0</v>
      </c>
      <c r="BM133" t="e">
        <f>#REF!</f>
        <v>#REF!</v>
      </c>
      <c r="BN133" t="e">
        <f>#REF!</f>
        <v>#REF!</v>
      </c>
      <c r="BO133" s="159">
        <v>0</v>
      </c>
      <c r="BP133" s="175" t="e">
        <f>#REF!</f>
        <v>#REF!</v>
      </c>
      <c r="BQ133" t="e">
        <f>Cashflows!#REF!</f>
        <v>#REF!</v>
      </c>
      <c r="BR133" t="e">
        <f>Cashflows!#REF!</f>
        <v>#REF!</v>
      </c>
    </row>
    <row r="134" spans="1:70">
      <c r="A134">
        <v>132</v>
      </c>
      <c r="B134" t="e">
        <f>#REF!</f>
        <v>#REF!</v>
      </c>
      <c r="C134" t="e">
        <f>#REF!</f>
        <v>#REF!</v>
      </c>
      <c r="D134" t="e">
        <f>#REF!</f>
        <v>#REF!</v>
      </c>
      <c r="E134" t="e">
        <f>#REF!</f>
        <v>#REF!</v>
      </c>
      <c r="F134" t="e">
        <f>#REF!</f>
        <v>#REF!</v>
      </c>
      <c r="G134" t="e">
        <f>#REF!</f>
        <v>#REF!</v>
      </c>
      <c r="H134" s="159">
        <v>0</v>
      </c>
      <c r="I134" s="159">
        <v>0</v>
      </c>
      <c r="J134" s="159">
        <v>0</v>
      </c>
      <c r="K134" s="159">
        <v>0</v>
      </c>
      <c r="L134" t="e">
        <f>#REF!</f>
        <v>#REF!</v>
      </c>
      <c r="M134" t="e">
        <f>#REF!</f>
        <v>#REF!</v>
      </c>
      <c r="N134" t="e">
        <f>#REF!</f>
        <v>#REF!</v>
      </c>
      <c r="O134" t="e">
        <f>#REF!</f>
        <v>#REF!</v>
      </c>
      <c r="P134" t="e">
        <f>#REF!</f>
        <v>#REF!</v>
      </c>
      <c r="Q134" t="e">
        <f>#REF!</f>
        <v>#REF!</v>
      </c>
      <c r="R134" t="e">
        <f>#REF!</f>
        <v>#REF!</v>
      </c>
      <c r="S134" t="e">
        <f>#REF!</f>
        <v>#REF!</v>
      </c>
      <c r="T134" t="e">
        <f>#REF!</f>
        <v>#REF!</v>
      </c>
      <c r="U134" s="159">
        <v>99</v>
      </c>
      <c r="V134" t="e">
        <f>#REF!</f>
        <v>#REF!</v>
      </c>
      <c r="W134" t="e">
        <f>#REF!</f>
        <v>#REF!</v>
      </c>
      <c r="X134" t="e">
        <f>#REF!</f>
        <v>#REF!</v>
      </c>
      <c r="Y134" s="159">
        <v>164</v>
      </c>
      <c r="Z134" t="e">
        <f>#REF!</f>
        <v>#REF!</v>
      </c>
      <c r="AA134" t="e">
        <f>#REF!</f>
        <v>#REF!</v>
      </c>
      <c r="AB134" s="159">
        <v>112</v>
      </c>
      <c r="AC134">
        <f ca="1">Cashflows!AK139</f>
        <v>0</v>
      </c>
      <c r="AD134">
        <f ca="1">Cashflows!AL139</f>
        <v>0</v>
      </c>
      <c r="AE134" s="175" t="e">
        <f>#REF!</f>
        <v>#REF!</v>
      </c>
      <c r="AF134">
        <f>Cashflows!L139</f>
        <v>1.7103393581163246</v>
      </c>
      <c r="AG134" s="159">
        <v>0.06</v>
      </c>
      <c r="AH134" s="159">
        <v>1.07312E-2</v>
      </c>
      <c r="AI134" s="159">
        <v>8.9869548119125798E-4</v>
      </c>
      <c r="AJ134" t="e">
        <f>#REF!</f>
        <v>#REF!</v>
      </c>
      <c r="AK134" t="e">
        <f>#REF!</f>
        <v>#REF!</v>
      </c>
      <c r="AL134" t="e">
        <f>#REF!</f>
        <v>#REF!</v>
      </c>
      <c r="AM134" t="e">
        <f>#REF!</f>
        <v>#REF!</v>
      </c>
      <c r="AN134" t="e">
        <f>#REF!</f>
        <v>#REF!</v>
      </c>
      <c r="AO134" t="e">
        <f>#REF!</f>
        <v>#REF!</v>
      </c>
      <c r="AP134" s="176" t="e">
        <f>#REF!</f>
        <v>#REF!</v>
      </c>
      <c r="AQ134" s="160" t="e">
        <f>#REF!</f>
        <v>#REF!</v>
      </c>
      <c r="AR134" s="177" t="e">
        <f>#REF!</f>
        <v>#REF!</v>
      </c>
      <c r="AS134">
        <f ca="1">Cashflows!AM139</f>
        <v>0</v>
      </c>
      <c r="AT134" t="e">
        <f>#REF!</f>
        <v>#REF!</v>
      </c>
      <c r="AU134" t="e">
        <f>#REF!</f>
        <v>#REF!</v>
      </c>
      <c r="AV134" s="159">
        <v>0</v>
      </c>
      <c r="AW134" t="e">
        <f>#REF!</f>
        <v>#REF!</v>
      </c>
      <c r="AX134" t="e">
        <f>#REF!</f>
        <v>#REF!</v>
      </c>
      <c r="AY134" s="160" t="e">
        <f>#REF!</f>
        <v>#REF!</v>
      </c>
      <c r="AZ134" t="e">
        <f>Cashflows!#REF!</f>
        <v>#REF!</v>
      </c>
      <c r="BA134" t="e">
        <f>#REF!</f>
        <v>#REF!</v>
      </c>
      <c r="BB134" t="e">
        <f>#REF!</f>
        <v>#REF!</v>
      </c>
      <c r="BC134" t="e">
        <f>#REF!</f>
        <v>#REF!</v>
      </c>
      <c r="BD134" t="e">
        <f>#REF!</f>
        <v>#REF!</v>
      </c>
      <c r="BE134" s="159">
        <v>5.2774247178459799E-3</v>
      </c>
      <c r="BF134" s="159">
        <v>0</v>
      </c>
      <c r="BG134" t="e">
        <f>#REF!</f>
        <v>#REF!</v>
      </c>
      <c r="BH134" t="e">
        <f>#REF!</f>
        <v>#REF!</v>
      </c>
      <c r="BI134" t="e">
        <f>#REF!</f>
        <v>#REF!</v>
      </c>
      <c r="BJ134" t="e">
        <f>#REF!</f>
        <v>#REF!</v>
      </c>
      <c r="BK134" s="159">
        <v>0</v>
      </c>
      <c r="BL134">
        <f>Cashflows!R139</f>
        <v>0</v>
      </c>
      <c r="BM134" t="e">
        <f>#REF!</f>
        <v>#REF!</v>
      </c>
      <c r="BN134" t="e">
        <f>#REF!</f>
        <v>#REF!</v>
      </c>
      <c r="BO134" s="159">
        <v>0</v>
      </c>
      <c r="BP134" s="175" t="e">
        <f>#REF!</f>
        <v>#REF!</v>
      </c>
      <c r="BQ134" t="e">
        <f>Cashflows!#REF!</f>
        <v>#REF!</v>
      </c>
      <c r="BR134" t="e">
        <f>Cashflows!#REF!</f>
        <v>#REF!</v>
      </c>
    </row>
    <row r="135" spans="1:70">
      <c r="A135">
        <v>133</v>
      </c>
      <c r="B135" t="e">
        <f>#REF!</f>
        <v>#REF!</v>
      </c>
      <c r="C135" t="e">
        <f>#REF!</f>
        <v>#REF!</v>
      </c>
      <c r="D135" t="e">
        <f>#REF!</f>
        <v>#REF!</v>
      </c>
      <c r="E135" t="e">
        <f>#REF!</f>
        <v>#REF!</v>
      </c>
      <c r="F135" t="e">
        <f>#REF!</f>
        <v>#REF!</v>
      </c>
      <c r="G135" t="e">
        <f>#REF!</f>
        <v>#REF!</v>
      </c>
      <c r="H135" s="159">
        <v>0</v>
      </c>
      <c r="I135" s="159">
        <v>0</v>
      </c>
      <c r="J135" s="159">
        <v>0</v>
      </c>
      <c r="K135" s="159">
        <v>0</v>
      </c>
      <c r="L135" t="e">
        <f>#REF!</f>
        <v>#REF!</v>
      </c>
      <c r="M135" t="e">
        <f>#REF!</f>
        <v>#REF!</v>
      </c>
      <c r="N135" t="e">
        <f>#REF!</f>
        <v>#REF!</v>
      </c>
      <c r="O135" t="e">
        <f>#REF!</f>
        <v>#REF!</v>
      </c>
      <c r="P135" t="e">
        <f>#REF!</f>
        <v>#REF!</v>
      </c>
      <c r="Q135" t="e">
        <f>#REF!</f>
        <v>#REF!</v>
      </c>
      <c r="R135" t="e">
        <f>#REF!</f>
        <v>#REF!</v>
      </c>
      <c r="S135" t="e">
        <f>#REF!</f>
        <v>#REF!</v>
      </c>
      <c r="T135" t="e">
        <f>#REF!</f>
        <v>#REF!</v>
      </c>
      <c r="U135" s="159">
        <v>100</v>
      </c>
      <c r="V135" t="e">
        <f>#REF!</f>
        <v>#REF!</v>
      </c>
      <c r="W135" t="e">
        <f>#REF!</f>
        <v>#REF!</v>
      </c>
      <c r="X135" t="e">
        <f>#REF!</f>
        <v>#REF!</v>
      </c>
      <c r="Y135" s="159">
        <v>165</v>
      </c>
      <c r="Z135" t="e">
        <f>#REF!</f>
        <v>#REF!</v>
      </c>
      <c r="AA135" t="e">
        <f>#REF!</f>
        <v>#REF!</v>
      </c>
      <c r="AB135" s="159">
        <v>113</v>
      </c>
      <c r="AC135">
        <f ca="1">Cashflows!AK140</f>
        <v>0</v>
      </c>
      <c r="AD135">
        <f ca="1">Cashflows!AL140</f>
        <v>0</v>
      </c>
      <c r="AE135" s="175" t="e">
        <f>#REF!</f>
        <v>#REF!</v>
      </c>
      <c r="AF135">
        <f>Cashflows!L140</f>
        <v>1.7173074923733362</v>
      </c>
      <c r="AG135" s="159">
        <v>0.06</v>
      </c>
      <c r="AH135" s="159">
        <v>1.07312E-2</v>
      </c>
      <c r="AI135" s="159">
        <v>8.9869548119125798E-4</v>
      </c>
      <c r="AJ135" t="e">
        <f>#REF!</f>
        <v>#REF!</v>
      </c>
      <c r="AK135" t="e">
        <f>#REF!</f>
        <v>#REF!</v>
      </c>
      <c r="AL135" t="e">
        <f>#REF!</f>
        <v>#REF!</v>
      </c>
      <c r="AM135" t="e">
        <f>#REF!</f>
        <v>#REF!</v>
      </c>
      <c r="AN135" t="e">
        <f>#REF!</f>
        <v>#REF!</v>
      </c>
      <c r="AO135" t="e">
        <f>#REF!</f>
        <v>#REF!</v>
      </c>
      <c r="AP135" s="176" t="e">
        <f>#REF!</f>
        <v>#REF!</v>
      </c>
      <c r="AQ135" s="160" t="e">
        <f>#REF!</f>
        <v>#REF!</v>
      </c>
      <c r="AR135" s="177" t="e">
        <f>#REF!</f>
        <v>#REF!</v>
      </c>
      <c r="AS135">
        <f ca="1">Cashflows!AM140</f>
        <v>0</v>
      </c>
      <c r="AT135" t="e">
        <f>#REF!</f>
        <v>#REF!</v>
      </c>
      <c r="AU135" t="e">
        <f>#REF!</f>
        <v>#REF!</v>
      </c>
      <c r="AV135" s="159">
        <v>0</v>
      </c>
      <c r="AW135" t="e">
        <f>#REF!</f>
        <v>#REF!</v>
      </c>
      <c r="AX135" t="e">
        <f>#REF!</f>
        <v>#REF!</v>
      </c>
      <c r="AY135" s="160" t="e">
        <f>#REF!</f>
        <v>#REF!</v>
      </c>
      <c r="AZ135" t="e">
        <f>Cashflows!#REF!</f>
        <v>#REF!</v>
      </c>
      <c r="BA135" t="e">
        <f>#REF!</f>
        <v>#REF!</v>
      </c>
      <c r="BB135" t="e">
        <f>#REF!</f>
        <v>#REF!</v>
      </c>
      <c r="BC135" t="e">
        <f>#REF!</f>
        <v>#REF!</v>
      </c>
      <c r="BD135" t="e">
        <f>#REF!</f>
        <v>#REF!</v>
      </c>
      <c r="BE135" s="159">
        <v>5.2774247178459799E-3</v>
      </c>
      <c r="BF135" s="159">
        <v>0</v>
      </c>
      <c r="BG135" t="e">
        <f>#REF!</f>
        <v>#REF!</v>
      </c>
      <c r="BH135" t="e">
        <f>#REF!</f>
        <v>#REF!</v>
      </c>
      <c r="BI135" t="e">
        <f>#REF!</f>
        <v>#REF!</v>
      </c>
      <c r="BJ135" t="e">
        <f>#REF!</f>
        <v>#REF!</v>
      </c>
      <c r="BK135" s="159">
        <v>0</v>
      </c>
      <c r="BL135">
        <f>Cashflows!R140</f>
        <v>0</v>
      </c>
      <c r="BM135" t="e">
        <f>#REF!</f>
        <v>#REF!</v>
      </c>
      <c r="BN135" t="e">
        <f>#REF!</f>
        <v>#REF!</v>
      </c>
      <c r="BO135" s="159">
        <v>0</v>
      </c>
      <c r="BP135" s="175" t="e">
        <f>#REF!</f>
        <v>#REF!</v>
      </c>
      <c r="BQ135" t="e">
        <f>Cashflows!#REF!</f>
        <v>#REF!</v>
      </c>
      <c r="BR135" t="e">
        <f>Cashflows!#REF!</f>
        <v>#REF!</v>
      </c>
    </row>
    <row r="136" spans="1:70">
      <c r="A136">
        <v>134</v>
      </c>
      <c r="B136" t="e">
        <f>#REF!</f>
        <v>#REF!</v>
      </c>
      <c r="C136" t="e">
        <f>#REF!</f>
        <v>#REF!</v>
      </c>
      <c r="D136" t="e">
        <f>#REF!</f>
        <v>#REF!</v>
      </c>
      <c r="E136" t="e">
        <f>#REF!</f>
        <v>#REF!</v>
      </c>
      <c r="F136" t="e">
        <f>#REF!</f>
        <v>#REF!</v>
      </c>
      <c r="G136" t="e">
        <f>#REF!</f>
        <v>#REF!</v>
      </c>
      <c r="H136" s="159">
        <v>0</v>
      </c>
      <c r="I136" s="159">
        <v>0</v>
      </c>
      <c r="J136" s="159">
        <v>0</v>
      </c>
      <c r="K136" s="159">
        <v>0</v>
      </c>
      <c r="L136" t="e">
        <f>#REF!</f>
        <v>#REF!</v>
      </c>
      <c r="M136" t="e">
        <f>#REF!</f>
        <v>#REF!</v>
      </c>
      <c r="N136" t="e">
        <f>#REF!</f>
        <v>#REF!</v>
      </c>
      <c r="O136" t="e">
        <f>#REF!</f>
        <v>#REF!</v>
      </c>
      <c r="P136" t="e">
        <f>#REF!</f>
        <v>#REF!</v>
      </c>
      <c r="Q136" t="e">
        <f>#REF!</f>
        <v>#REF!</v>
      </c>
      <c r="R136" t="e">
        <f>#REF!</f>
        <v>#REF!</v>
      </c>
      <c r="S136" t="e">
        <f>#REF!</f>
        <v>#REF!</v>
      </c>
      <c r="T136" t="e">
        <f>#REF!</f>
        <v>#REF!</v>
      </c>
      <c r="U136" s="159">
        <v>101</v>
      </c>
      <c r="V136" t="e">
        <f>#REF!</f>
        <v>#REF!</v>
      </c>
      <c r="W136" t="e">
        <f>#REF!</f>
        <v>#REF!</v>
      </c>
      <c r="X136" t="e">
        <f>#REF!</f>
        <v>#REF!</v>
      </c>
      <c r="Y136" s="159">
        <v>166</v>
      </c>
      <c r="Z136" t="e">
        <f>#REF!</f>
        <v>#REF!</v>
      </c>
      <c r="AA136" t="e">
        <f>#REF!</f>
        <v>#REF!</v>
      </c>
      <c r="AB136" s="159">
        <v>114</v>
      </c>
      <c r="AC136">
        <f ca="1">Cashflows!AK141</f>
        <v>0</v>
      </c>
      <c r="AD136">
        <f ca="1">Cashflows!AL141</f>
        <v>0</v>
      </c>
      <c r="AE136" s="175" t="e">
        <f>#REF!</f>
        <v>#REF!</v>
      </c>
      <c r="AF136">
        <f>Cashflows!L141</f>
        <v>1.7243040156718519</v>
      </c>
      <c r="AG136" s="159">
        <v>0.06</v>
      </c>
      <c r="AH136" s="159">
        <v>1.07312E-2</v>
      </c>
      <c r="AI136" s="159">
        <v>8.9869548119125798E-4</v>
      </c>
      <c r="AJ136" t="e">
        <f>#REF!</f>
        <v>#REF!</v>
      </c>
      <c r="AK136" t="e">
        <f>#REF!</f>
        <v>#REF!</v>
      </c>
      <c r="AL136" t="e">
        <f>#REF!</f>
        <v>#REF!</v>
      </c>
      <c r="AM136" t="e">
        <f>#REF!</f>
        <v>#REF!</v>
      </c>
      <c r="AN136" t="e">
        <f>#REF!</f>
        <v>#REF!</v>
      </c>
      <c r="AO136" t="e">
        <f>#REF!</f>
        <v>#REF!</v>
      </c>
      <c r="AP136" s="176" t="e">
        <f>#REF!</f>
        <v>#REF!</v>
      </c>
      <c r="AQ136" s="160" t="e">
        <f>#REF!</f>
        <v>#REF!</v>
      </c>
      <c r="AR136" s="177" t="e">
        <f>#REF!</f>
        <v>#REF!</v>
      </c>
      <c r="AS136">
        <f ca="1">Cashflows!AM141</f>
        <v>0</v>
      </c>
      <c r="AT136" t="e">
        <f>#REF!</f>
        <v>#REF!</v>
      </c>
      <c r="AU136" t="e">
        <f>#REF!</f>
        <v>#REF!</v>
      </c>
      <c r="AV136" s="159">
        <v>0</v>
      </c>
      <c r="AW136" t="e">
        <f>#REF!</f>
        <v>#REF!</v>
      </c>
      <c r="AX136" t="e">
        <f>#REF!</f>
        <v>#REF!</v>
      </c>
      <c r="AY136" s="160" t="e">
        <f>#REF!</f>
        <v>#REF!</v>
      </c>
      <c r="AZ136" t="e">
        <f>Cashflows!#REF!</f>
        <v>#REF!</v>
      </c>
      <c r="BA136" t="e">
        <f>#REF!</f>
        <v>#REF!</v>
      </c>
      <c r="BB136" t="e">
        <f>#REF!</f>
        <v>#REF!</v>
      </c>
      <c r="BC136" t="e">
        <f>#REF!</f>
        <v>#REF!</v>
      </c>
      <c r="BD136" t="e">
        <f>#REF!</f>
        <v>#REF!</v>
      </c>
      <c r="BE136" s="159">
        <v>5.2774247178459799E-3</v>
      </c>
      <c r="BF136" s="159">
        <v>0</v>
      </c>
      <c r="BG136" t="e">
        <f>#REF!</f>
        <v>#REF!</v>
      </c>
      <c r="BH136" t="e">
        <f>#REF!</f>
        <v>#REF!</v>
      </c>
      <c r="BI136" t="e">
        <f>#REF!</f>
        <v>#REF!</v>
      </c>
      <c r="BJ136" t="e">
        <f>#REF!</f>
        <v>#REF!</v>
      </c>
      <c r="BK136" s="159">
        <v>0</v>
      </c>
      <c r="BL136">
        <f>Cashflows!R141</f>
        <v>0</v>
      </c>
      <c r="BM136" t="e">
        <f>#REF!</f>
        <v>#REF!</v>
      </c>
      <c r="BN136" t="e">
        <f>#REF!</f>
        <v>#REF!</v>
      </c>
      <c r="BO136" s="159">
        <v>0</v>
      </c>
      <c r="BP136" s="175" t="e">
        <f>#REF!</f>
        <v>#REF!</v>
      </c>
      <c r="BQ136" t="e">
        <f>Cashflows!#REF!</f>
        <v>#REF!</v>
      </c>
      <c r="BR136" t="e">
        <f>Cashflows!#REF!</f>
        <v>#REF!</v>
      </c>
    </row>
    <row r="137" spans="1:70">
      <c r="A137">
        <v>135</v>
      </c>
      <c r="B137" t="e">
        <f>#REF!</f>
        <v>#REF!</v>
      </c>
      <c r="C137" t="e">
        <f>#REF!</f>
        <v>#REF!</v>
      </c>
      <c r="D137" t="e">
        <f>#REF!</f>
        <v>#REF!</v>
      </c>
      <c r="E137" t="e">
        <f>#REF!</f>
        <v>#REF!</v>
      </c>
      <c r="F137" t="e">
        <f>#REF!</f>
        <v>#REF!</v>
      </c>
      <c r="G137" t="e">
        <f>#REF!</f>
        <v>#REF!</v>
      </c>
      <c r="H137" s="159">
        <v>0</v>
      </c>
      <c r="I137" s="159">
        <v>0</v>
      </c>
      <c r="J137" s="159">
        <v>0</v>
      </c>
      <c r="K137" s="159">
        <v>0</v>
      </c>
      <c r="L137" t="e">
        <f>#REF!</f>
        <v>#REF!</v>
      </c>
      <c r="M137" t="e">
        <f>#REF!</f>
        <v>#REF!</v>
      </c>
      <c r="N137" t="e">
        <f>#REF!</f>
        <v>#REF!</v>
      </c>
      <c r="O137" t="e">
        <f>#REF!</f>
        <v>#REF!</v>
      </c>
      <c r="P137" t="e">
        <f>#REF!</f>
        <v>#REF!</v>
      </c>
      <c r="Q137" t="e">
        <f>#REF!</f>
        <v>#REF!</v>
      </c>
      <c r="R137" t="e">
        <f>#REF!</f>
        <v>#REF!</v>
      </c>
      <c r="S137" t="e">
        <f>#REF!</f>
        <v>#REF!</v>
      </c>
      <c r="T137" t="e">
        <f>#REF!</f>
        <v>#REF!</v>
      </c>
      <c r="U137" s="159">
        <v>102</v>
      </c>
      <c r="V137" t="e">
        <f>#REF!</f>
        <v>#REF!</v>
      </c>
      <c r="W137" t="e">
        <f>#REF!</f>
        <v>#REF!</v>
      </c>
      <c r="X137" t="e">
        <f>#REF!</f>
        <v>#REF!</v>
      </c>
      <c r="Y137" s="159">
        <v>167</v>
      </c>
      <c r="Z137" t="e">
        <f>#REF!</f>
        <v>#REF!</v>
      </c>
      <c r="AA137" t="e">
        <f>#REF!</f>
        <v>#REF!</v>
      </c>
      <c r="AB137" s="159">
        <v>115</v>
      </c>
      <c r="AC137">
        <f ca="1">Cashflows!AK142</f>
        <v>0</v>
      </c>
      <c r="AD137">
        <f ca="1">Cashflows!AL142</f>
        <v>0</v>
      </c>
      <c r="AE137" s="175" t="e">
        <f>#REF!</f>
        <v>#REF!</v>
      </c>
      <c r="AF137">
        <f>Cashflows!L142</f>
        <v>1.731329043672341</v>
      </c>
      <c r="AG137" s="159">
        <v>0.06</v>
      </c>
      <c r="AH137" s="159">
        <v>1.07312E-2</v>
      </c>
      <c r="AI137" s="159">
        <v>8.9869548119125798E-4</v>
      </c>
      <c r="AJ137" t="e">
        <f>#REF!</f>
        <v>#REF!</v>
      </c>
      <c r="AK137" t="e">
        <f>#REF!</f>
        <v>#REF!</v>
      </c>
      <c r="AL137" t="e">
        <f>#REF!</f>
        <v>#REF!</v>
      </c>
      <c r="AM137" t="e">
        <f>#REF!</f>
        <v>#REF!</v>
      </c>
      <c r="AN137" t="e">
        <f>#REF!</f>
        <v>#REF!</v>
      </c>
      <c r="AO137" t="e">
        <f>#REF!</f>
        <v>#REF!</v>
      </c>
      <c r="AP137" s="176" t="e">
        <f>#REF!</f>
        <v>#REF!</v>
      </c>
      <c r="AQ137" s="160" t="e">
        <f>#REF!</f>
        <v>#REF!</v>
      </c>
      <c r="AR137" s="177" t="e">
        <f>#REF!</f>
        <v>#REF!</v>
      </c>
      <c r="AS137">
        <f ca="1">Cashflows!AM142</f>
        <v>0</v>
      </c>
      <c r="AT137" t="e">
        <f>#REF!</f>
        <v>#REF!</v>
      </c>
      <c r="AU137" t="e">
        <f>#REF!</f>
        <v>#REF!</v>
      </c>
      <c r="AV137" s="159">
        <v>0</v>
      </c>
      <c r="AW137" t="e">
        <f>#REF!</f>
        <v>#REF!</v>
      </c>
      <c r="AX137" t="e">
        <f>#REF!</f>
        <v>#REF!</v>
      </c>
      <c r="AY137" s="160" t="e">
        <f>#REF!</f>
        <v>#REF!</v>
      </c>
      <c r="AZ137" t="e">
        <f>Cashflows!#REF!</f>
        <v>#REF!</v>
      </c>
      <c r="BA137" t="e">
        <f>#REF!</f>
        <v>#REF!</v>
      </c>
      <c r="BB137" t="e">
        <f>#REF!</f>
        <v>#REF!</v>
      </c>
      <c r="BC137" t="e">
        <f>#REF!</f>
        <v>#REF!</v>
      </c>
      <c r="BD137" t="e">
        <f>#REF!</f>
        <v>#REF!</v>
      </c>
      <c r="BE137" s="159">
        <v>5.2774247178459799E-3</v>
      </c>
      <c r="BF137" s="159">
        <v>0</v>
      </c>
      <c r="BG137" t="e">
        <f>#REF!</f>
        <v>#REF!</v>
      </c>
      <c r="BH137" t="e">
        <f>#REF!</f>
        <v>#REF!</v>
      </c>
      <c r="BI137" t="e">
        <f>#REF!</f>
        <v>#REF!</v>
      </c>
      <c r="BJ137" t="e">
        <f>#REF!</f>
        <v>#REF!</v>
      </c>
      <c r="BK137" s="159">
        <v>0</v>
      </c>
      <c r="BL137">
        <f>Cashflows!R142</f>
        <v>0</v>
      </c>
      <c r="BM137" t="e">
        <f>#REF!</f>
        <v>#REF!</v>
      </c>
      <c r="BN137" t="e">
        <f>#REF!</f>
        <v>#REF!</v>
      </c>
      <c r="BO137" s="159">
        <v>0</v>
      </c>
      <c r="BP137" s="175" t="e">
        <f>#REF!</f>
        <v>#REF!</v>
      </c>
      <c r="BQ137" t="e">
        <f>Cashflows!#REF!</f>
        <v>#REF!</v>
      </c>
      <c r="BR137" t="e">
        <f>Cashflows!#REF!</f>
        <v>#REF!</v>
      </c>
    </row>
    <row r="138" spans="1:70">
      <c r="A138">
        <v>136</v>
      </c>
      <c r="B138" t="e">
        <f>#REF!</f>
        <v>#REF!</v>
      </c>
      <c r="C138" t="e">
        <f>#REF!</f>
        <v>#REF!</v>
      </c>
      <c r="D138" t="e">
        <f>#REF!</f>
        <v>#REF!</v>
      </c>
      <c r="E138" t="e">
        <f>#REF!</f>
        <v>#REF!</v>
      </c>
      <c r="F138" t="e">
        <f>#REF!</f>
        <v>#REF!</v>
      </c>
      <c r="G138" t="e">
        <f>#REF!</f>
        <v>#REF!</v>
      </c>
      <c r="H138" s="159">
        <v>0</v>
      </c>
      <c r="I138" s="159">
        <v>0</v>
      </c>
      <c r="J138" s="159">
        <v>0</v>
      </c>
      <c r="K138" s="159">
        <v>0</v>
      </c>
      <c r="L138" t="e">
        <f>#REF!</f>
        <v>#REF!</v>
      </c>
      <c r="M138" t="e">
        <f>#REF!</f>
        <v>#REF!</v>
      </c>
      <c r="N138" t="e">
        <f>#REF!</f>
        <v>#REF!</v>
      </c>
      <c r="O138" t="e">
        <f>#REF!</f>
        <v>#REF!</v>
      </c>
      <c r="P138" t="e">
        <f>#REF!</f>
        <v>#REF!</v>
      </c>
      <c r="Q138" t="e">
        <f>#REF!</f>
        <v>#REF!</v>
      </c>
      <c r="R138" t="e">
        <f>#REF!</f>
        <v>#REF!</v>
      </c>
      <c r="S138" t="e">
        <f>#REF!</f>
        <v>#REF!</v>
      </c>
      <c r="T138" t="e">
        <f>#REF!</f>
        <v>#REF!</v>
      </c>
      <c r="U138" s="159">
        <v>103</v>
      </c>
      <c r="V138" t="e">
        <f>#REF!</f>
        <v>#REF!</v>
      </c>
      <c r="W138" t="e">
        <f>#REF!</f>
        <v>#REF!</v>
      </c>
      <c r="X138" t="e">
        <f>#REF!</f>
        <v>#REF!</v>
      </c>
      <c r="Y138" s="159">
        <v>168</v>
      </c>
      <c r="Z138" t="e">
        <f>#REF!</f>
        <v>#REF!</v>
      </c>
      <c r="AA138" t="e">
        <f>#REF!</f>
        <v>#REF!</v>
      </c>
      <c r="AB138" s="159">
        <v>116</v>
      </c>
      <c r="AC138">
        <f ca="1">Cashflows!AK143</f>
        <v>0</v>
      </c>
      <c r="AD138">
        <f ca="1">Cashflows!AL143</f>
        <v>0</v>
      </c>
      <c r="AE138" s="175" t="e">
        <f>#REF!</f>
        <v>#REF!</v>
      </c>
      <c r="AF138">
        <f>Cashflows!L143</f>
        <v>1.7383826925064876</v>
      </c>
      <c r="AG138" s="159">
        <v>0.06</v>
      </c>
      <c r="AH138" s="159">
        <v>1.07312E-2</v>
      </c>
      <c r="AI138" s="159">
        <v>8.9869548119125798E-4</v>
      </c>
      <c r="AJ138" t="e">
        <f>#REF!</f>
        <v>#REF!</v>
      </c>
      <c r="AK138" t="e">
        <f>#REF!</f>
        <v>#REF!</v>
      </c>
      <c r="AL138" t="e">
        <f>#REF!</f>
        <v>#REF!</v>
      </c>
      <c r="AM138" t="e">
        <f>#REF!</f>
        <v>#REF!</v>
      </c>
      <c r="AN138" t="e">
        <f>#REF!</f>
        <v>#REF!</v>
      </c>
      <c r="AO138" t="e">
        <f>#REF!</f>
        <v>#REF!</v>
      </c>
      <c r="AP138" s="176" t="e">
        <f>#REF!</f>
        <v>#REF!</v>
      </c>
      <c r="AQ138" s="160" t="e">
        <f>#REF!</f>
        <v>#REF!</v>
      </c>
      <c r="AR138" s="177" t="e">
        <f>#REF!</f>
        <v>#REF!</v>
      </c>
      <c r="AS138">
        <f ca="1">Cashflows!AM143</f>
        <v>0</v>
      </c>
      <c r="AT138" t="e">
        <f>#REF!</f>
        <v>#REF!</v>
      </c>
      <c r="AU138" t="e">
        <f>#REF!</f>
        <v>#REF!</v>
      </c>
      <c r="AV138" s="159">
        <v>0</v>
      </c>
      <c r="AW138" t="e">
        <f>#REF!</f>
        <v>#REF!</v>
      </c>
      <c r="AX138" t="e">
        <f>#REF!</f>
        <v>#REF!</v>
      </c>
      <c r="AY138" s="160" t="e">
        <f>#REF!</f>
        <v>#REF!</v>
      </c>
      <c r="AZ138" t="e">
        <f>Cashflows!#REF!</f>
        <v>#REF!</v>
      </c>
      <c r="BA138" t="e">
        <f>#REF!</f>
        <v>#REF!</v>
      </c>
      <c r="BB138" t="e">
        <f>#REF!</f>
        <v>#REF!</v>
      </c>
      <c r="BC138" t="e">
        <f>#REF!</f>
        <v>#REF!</v>
      </c>
      <c r="BD138" t="e">
        <f>#REF!</f>
        <v>#REF!</v>
      </c>
      <c r="BE138" s="159">
        <v>5.2774247178459799E-3</v>
      </c>
      <c r="BF138" s="159">
        <v>0</v>
      </c>
      <c r="BG138" t="e">
        <f>#REF!</f>
        <v>#REF!</v>
      </c>
      <c r="BH138" t="e">
        <f>#REF!</f>
        <v>#REF!</v>
      </c>
      <c r="BI138" t="e">
        <f>#REF!</f>
        <v>#REF!</v>
      </c>
      <c r="BJ138" t="e">
        <f>#REF!</f>
        <v>#REF!</v>
      </c>
      <c r="BK138" s="159">
        <v>0</v>
      </c>
      <c r="BL138">
        <f>Cashflows!R143</f>
        <v>0</v>
      </c>
      <c r="BM138" t="e">
        <f>#REF!</f>
        <v>#REF!</v>
      </c>
      <c r="BN138" t="e">
        <f>#REF!</f>
        <v>#REF!</v>
      </c>
      <c r="BO138" s="159">
        <v>0</v>
      </c>
      <c r="BP138" s="175" t="e">
        <f>#REF!</f>
        <v>#REF!</v>
      </c>
      <c r="BQ138" t="e">
        <f>Cashflows!#REF!</f>
        <v>#REF!</v>
      </c>
      <c r="BR138" t="e">
        <f>Cashflows!#REF!</f>
        <v>#REF!</v>
      </c>
    </row>
    <row r="139" spans="1:70">
      <c r="A139">
        <v>137</v>
      </c>
      <c r="B139" t="e">
        <f>#REF!</f>
        <v>#REF!</v>
      </c>
      <c r="C139" t="e">
        <f>#REF!</f>
        <v>#REF!</v>
      </c>
      <c r="D139" t="e">
        <f>#REF!</f>
        <v>#REF!</v>
      </c>
      <c r="E139" t="e">
        <f>#REF!</f>
        <v>#REF!</v>
      </c>
      <c r="F139" t="e">
        <f>#REF!</f>
        <v>#REF!</v>
      </c>
      <c r="G139" t="e">
        <f>#REF!</f>
        <v>#REF!</v>
      </c>
      <c r="H139" s="159">
        <v>0</v>
      </c>
      <c r="I139" s="159">
        <v>0</v>
      </c>
      <c r="J139" s="159">
        <v>0</v>
      </c>
      <c r="K139" s="159">
        <v>0</v>
      </c>
      <c r="L139" t="e">
        <f>#REF!</f>
        <v>#REF!</v>
      </c>
      <c r="M139" t="e">
        <f>#REF!</f>
        <v>#REF!</v>
      </c>
      <c r="N139" t="e">
        <f>#REF!</f>
        <v>#REF!</v>
      </c>
      <c r="O139" t="e">
        <f>#REF!</f>
        <v>#REF!</v>
      </c>
      <c r="P139" t="e">
        <f>#REF!</f>
        <v>#REF!</v>
      </c>
      <c r="Q139" t="e">
        <f>#REF!</f>
        <v>#REF!</v>
      </c>
      <c r="R139" t="e">
        <f>#REF!</f>
        <v>#REF!</v>
      </c>
      <c r="S139" t="e">
        <f>#REF!</f>
        <v>#REF!</v>
      </c>
      <c r="T139" t="e">
        <f>#REF!</f>
        <v>#REF!</v>
      </c>
      <c r="U139" s="159">
        <v>104</v>
      </c>
      <c r="V139" t="e">
        <f>#REF!</f>
        <v>#REF!</v>
      </c>
      <c r="W139" t="e">
        <f>#REF!</f>
        <v>#REF!</v>
      </c>
      <c r="X139" t="e">
        <f>#REF!</f>
        <v>#REF!</v>
      </c>
      <c r="Y139" s="159">
        <v>169</v>
      </c>
      <c r="Z139" t="e">
        <f>#REF!</f>
        <v>#REF!</v>
      </c>
      <c r="AA139" t="e">
        <f>#REF!</f>
        <v>#REF!</v>
      </c>
      <c r="AB139" s="159">
        <v>117</v>
      </c>
      <c r="AC139">
        <f ca="1">Cashflows!AK144</f>
        <v>0</v>
      </c>
      <c r="AD139">
        <f ca="1">Cashflows!AL144</f>
        <v>0</v>
      </c>
      <c r="AE139" s="175" t="e">
        <f>#REF!</f>
        <v>#REF!</v>
      </c>
      <c r="AF139">
        <f>Cashflows!L144</f>
        <v>1.7454650787791108</v>
      </c>
      <c r="AG139" s="159">
        <v>0.06</v>
      </c>
      <c r="AH139" s="159">
        <v>1.07312E-2</v>
      </c>
      <c r="AI139" s="159">
        <v>8.9869548119125798E-4</v>
      </c>
      <c r="AJ139" t="e">
        <f>#REF!</f>
        <v>#REF!</v>
      </c>
      <c r="AK139" t="e">
        <f>#REF!</f>
        <v>#REF!</v>
      </c>
      <c r="AL139" t="e">
        <f>#REF!</f>
        <v>#REF!</v>
      </c>
      <c r="AM139" t="e">
        <f>#REF!</f>
        <v>#REF!</v>
      </c>
      <c r="AN139" t="e">
        <f>#REF!</f>
        <v>#REF!</v>
      </c>
      <c r="AO139" t="e">
        <f>#REF!</f>
        <v>#REF!</v>
      </c>
      <c r="AP139" s="176" t="e">
        <f>#REF!</f>
        <v>#REF!</v>
      </c>
      <c r="AQ139" s="160" t="e">
        <f>#REF!</f>
        <v>#REF!</v>
      </c>
      <c r="AR139" s="177" t="e">
        <f>#REF!</f>
        <v>#REF!</v>
      </c>
      <c r="AS139">
        <f ca="1">Cashflows!AM144</f>
        <v>0</v>
      </c>
      <c r="AT139" t="e">
        <f>#REF!</f>
        <v>#REF!</v>
      </c>
      <c r="AU139" t="e">
        <f>#REF!</f>
        <v>#REF!</v>
      </c>
      <c r="AV139" s="159">
        <v>0</v>
      </c>
      <c r="AW139" t="e">
        <f>#REF!</f>
        <v>#REF!</v>
      </c>
      <c r="AX139" t="e">
        <f>#REF!</f>
        <v>#REF!</v>
      </c>
      <c r="AY139" s="160" t="e">
        <f>#REF!</f>
        <v>#REF!</v>
      </c>
      <c r="AZ139" t="e">
        <f>Cashflows!#REF!</f>
        <v>#REF!</v>
      </c>
      <c r="BA139" t="e">
        <f>#REF!</f>
        <v>#REF!</v>
      </c>
      <c r="BB139" t="e">
        <f>#REF!</f>
        <v>#REF!</v>
      </c>
      <c r="BC139" t="e">
        <f>#REF!</f>
        <v>#REF!</v>
      </c>
      <c r="BD139" t="e">
        <f>#REF!</f>
        <v>#REF!</v>
      </c>
      <c r="BE139" s="159">
        <v>5.2774247178459799E-3</v>
      </c>
      <c r="BF139" s="159">
        <v>0</v>
      </c>
      <c r="BG139" t="e">
        <f>#REF!</f>
        <v>#REF!</v>
      </c>
      <c r="BH139" t="e">
        <f>#REF!</f>
        <v>#REF!</v>
      </c>
      <c r="BI139" t="e">
        <f>#REF!</f>
        <v>#REF!</v>
      </c>
      <c r="BJ139" t="e">
        <f>#REF!</f>
        <v>#REF!</v>
      </c>
      <c r="BK139" s="159">
        <v>0</v>
      </c>
      <c r="BL139">
        <f>Cashflows!R144</f>
        <v>0</v>
      </c>
      <c r="BM139" t="e">
        <f>#REF!</f>
        <v>#REF!</v>
      </c>
      <c r="BN139" t="e">
        <f>#REF!</f>
        <v>#REF!</v>
      </c>
      <c r="BO139" s="159">
        <v>0</v>
      </c>
      <c r="BP139" s="175" t="e">
        <f>#REF!</f>
        <v>#REF!</v>
      </c>
      <c r="BQ139" t="e">
        <f>Cashflows!#REF!</f>
        <v>#REF!</v>
      </c>
      <c r="BR139" t="e">
        <f>Cashflows!#REF!</f>
        <v>#REF!</v>
      </c>
    </row>
    <row r="140" spans="1:70">
      <c r="A140">
        <v>138</v>
      </c>
      <c r="B140" t="e">
        <f>#REF!</f>
        <v>#REF!</v>
      </c>
      <c r="C140" t="e">
        <f>#REF!</f>
        <v>#REF!</v>
      </c>
      <c r="D140" t="e">
        <f>#REF!</f>
        <v>#REF!</v>
      </c>
      <c r="E140" t="e">
        <f>#REF!</f>
        <v>#REF!</v>
      </c>
      <c r="F140" t="e">
        <f>#REF!</f>
        <v>#REF!</v>
      </c>
      <c r="G140" t="e">
        <f>#REF!</f>
        <v>#REF!</v>
      </c>
      <c r="H140" s="159">
        <v>0</v>
      </c>
      <c r="I140" s="159">
        <v>0</v>
      </c>
      <c r="J140" s="159">
        <v>0</v>
      </c>
      <c r="K140" s="159">
        <v>0</v>
      </c>
      <c r="L140" t="e">
        <f>#REF!</f>
        <v>#REF!</v>
      </c>
      <c r="M140" t="e">
        <f>#REF!</f>
        <v>#REF!</v>
      </c>
      <c r="N140" t="e">
        <f>#REF!</f>
        <v>#REF!</v>
      </c>
      <c r="O140" t="e">
        <f>#REF!</f>
        <v>#REF!</v>
      </c>
      <c r="P140" t="e">
        <f>#REF!</f>
        <v>#REF!</v>
      </c>
      <c r="Q140" t="e">
        <f>#REF!</f>
        <v>#REF!</v>
      </c>
      <c r="R140" t="e">
        <f>#REF!</f>
        <v>#REF!</v>
      </c>
      <c r="S140" t="e">
        <f>#REF!</f>
        <v>#REF!</v>
      </c>
      <c r="T140" t="e">
        <f>#REF!</f>
        <v>#REF!</v>
      </c>
      <c r="U140" s="159">
        <v>105</v>
      </c>
      <c r="V140" t="e">
        <f>#REF!</f>
        <v>#REF!</v>
      </c>
      <c r="W140" t="e">
        <f>#REF!</f>
        <v>#REF!</v>
      </c>
      <c r="X140" t="e">
        <f>#REF!</f>
        <v>#REF!</v>
      </c>
      <c r="Y140" s="159">
        <v>170</v>
      </c>
      <c r="Z140" t="e">
        <f>#REF!</f>
        <v>#REF!</v>
      </c>
      <c r="AA140" t="e">
        <f>#REF!</f>
        <v>#REF!</v>
      </c>
      <c r="AB140" s="159">
        <v>118</v>
      </c>
      <c r="AC140">
        <f ca="1">Cashflows!AK145</f>
        <v>0</v>
      </c>
      <c r="AD140">
        <f ca="1">Cashflows!AL145</f>
        <v>0</v>
      </c>
      <c r="AE140" s="175" t="e">
        <f>#REF!</f>
        <v>#REF!</v>
      </c>
      <c r="AF140">
        <f>Cashflows!L145</f>
        <v>1.7525763195700925</v>
      </c>
      <c r="AG140" s="159">
        <v>0.06</v>
      </c>
      <c r="AH140" s="159">
        <v>1.07312E-2</v>
      </c>
      <c r="AI140" s="159">
        <v>8.9869548119125798E-4</v>
      </c>
      <c r="AJ140" t="e">
        <f>#REF!</f>
        <v>#REF!</v>
      </c>
      <c r="AK140" t="e">
        <f>#REF!</f>
        <v>#REF!</v>
      </c>
      <c r="AL140" t="e">
        <f>#REF!</f>
        <v>#REF!</v>
      </c>
      <c r="AM140" t="e">
        <f>#REF!</f>
        <v>#REF!</v>
      </c>
      <c r="AN140" t="e">
        <f>#REF!</f>
        <v>#REF!</v>
      </c>
      <c r="AO140" t="e">
        <f>#REF!</f>
        <v>#REF!</v>
      </c>
      <c r="AP140" s="176" t="e">
        <f>#REF!</f>
        <v>#REF!</v>
      </c>
      <c r="AQ140" s="160" t="e">
        <f>#REF!</f>
        <v>#REF!</v>
      </c>
      <c r="AR140" s="177" t="e">
        <f>#REF!</f>
        <v>#REF!</v>
      </c>
      <c r="AS140">
        <f ca="1">Cashflows!AM145</f>
        <v>0</v>
      </c>
      <c r="AT140" t="e">
        <f>#REF!</f>
        <v>#REF!</v>
      </c>
      <c r="AU140" t="e">
        <f>#REF!</f>
        <v>#REF!</v>
      </c>
      <c r="AV140" s="159">
        <v>0</v>
      </c>
      <c r="AW140" t="e">
        <f>#REF!</f>
        <v>#REF!</v>
      </c>
      <c r="AX140" t="e">
        <f>#REF!</f>
        <v>#REF!</v>
      </c>
      <c r="AY140" s="160" t="e">
        <f>#REF!</f>
        <v>#REF!</v>
      </c>
      <c r="AZ140" t="e">
        <f>Cashflows!#REF!</f>
        <v>#REF!</v>
      </c>
      <c r="BA140" t="e">
        <f>#REF!</f>
        <v>#REF!</v>
      </c>
      <c r="BB140" t="e">
        <f>#REF!</f>
        <v>#REF!</v>
      </c>
      <c r="BC140" t="e">
        <f>#REF!</f>
        <v>#REF!</v>
      </c>
      <c r="BD140" t="e">
        <f>#REF!</f>
        <v>#REF!</v>
      </c>
      <c r="BE140" s="159">
        <v>5.2774247178459799E-3</v>
      </c>
      <c r="BF140" s="159">
        <v>0</v>
      </c>
      <c r="BG140" t="e">
        <f>#REF!</f>
        <v>#REF!</v>
      </c>
      <c r="BH140" t="e">
        <f>#REF!</f>
        <v>#REF!</v>
      </c>
      <c r="BI140" t="e">
        <f>#REF!</f>
        <v>#REF!</v>
      </c>
      <c r="BJ140" t="e">
        <f>#REF!</f>
        <v>#REF!</v>
      </c>
      <c r="BK140" s="159">
        <v>0</v>
      </c>
      <c r="BL140">
        <f>Cashflows!R145</f>
        <v>0</v>
      </c>
      <c r="BM140" t="e">
        <f>#REF!</f>
        <v>#REF!</v>
      </c>
      <c r="BN140" t="e">
        <f>#REF!</f>
        <v>#REF!</v>
      </c>
      <c r="BO140" s="159">
        <v>0</v>
      </c>
      <c r="BP140" s="175" t="e">
        <f>#REF!</f>
        <v>#REF!</v>
      </c>
      <c r="BQ140" t="e">
        <f>Cashflows!#REF!</f>
        <v>#REF!</v>
      </c>
      <c r="BR140" t="e">
        <f>Cashflows!#REF!</f>
        <v>#REF!</v>
      </c>
    </row>
    <row r="141" spans="1:70">
      <c r="A141">
        <v>139</v>
      </c>
      <c r="B141" t="e">
        <f>#REF!</f>
        <v>#REF!</v>
      </c>
      <c r="C141" t="e">
        <f>#REF!</f>
        <v>#REF!</v>
      </c>
      <c r="D141" t="e">
        <f>#REF!</f>
        <v>#REF!</v>
      </c>
      <c r="E141" t="e">
        <f>#REF!</f>
        <v>#REF!</v>
      </c>
      <c r="F141" t="e">
        <f>#REF!</f>
        <v>#REF!</v>
      </c>
      <c r="G141" t="e">
        <f>#REF!</f>
        <v>#REF!</v>
      </c>
      <c r="H141" s="159">
        <v>0</v>
      </c>
      <c r="I141" s="159">
        <v>0</v>
      </c>
      <c r="J141" s="159">
        <v>0</v>
      </c>
      <c r="K141" s="159">
        <v>0</v>
      </c>
      <c r="L141" t="e">
        <f>#REF!</f>
        <v>#REF!</v>
      </c>
      <c r="M141" t="e">
        <f>#REF!</f>
        <v>#REF!</v>
      </c>
      <c r="N141" t="e">
        <f>#REF!</f>
        <v>#REF!</v>
      </c>
      <c r="O141" t="e">
        <f>#REF!</f>
        <v>#REF!</v>
      </c>
      <c r="P141" t="e">
        <f>#REF!</f>
        <v>#REF!</v>
      </c>
      <c r="Q141" t="e">
        <f>#REF!</f>
        <v>#REF!</v>
      </c>
      <c r="R141" t="e">
        <f>#REF!</f>
        <v>#REF!</v>
      </c>
      <c r="S141" t="e">
        <f>#REF!</f>
        <v>#REF!</v>
      </c>
      <c r="T141" t="e">
        <f>#REF!</f>
        <v>#REF!</v>
      </c>
      <c r="U141" s="159">
        <v>106</v>
      </c>
      <c r="V141" t="e">
        <f>#REF!</f>
        <v>#REF!</v>
      </c>
      <c r="W141" t="e">
        <f>#REF!</f>
        <v>#REF!</v>
      </c>
      <c r="X141" t="e">
        <f>#REF!</f>
        <v>#REF!</v>
      </c>
      <c r="Y141" s="159">
        <v>171</v>
      </c>
      <c r="Z141" t="e">
        <f>#REF!</f>
        <v>#REF!</v>
      </c>
      <c r="AA141" t="e">
        <f>#REF!</f>
        <v>#REF!</v>
      </c>
      <c r="AB141" s="159">
        <v>119</v>
      </c>
      <c r="AC141">
        <f ca="1">Cashflows!AK146</f>
        <v>0</v>
      </c>
      <c r="AD141">
        <f ca="1">Cashflows!AL146</f>
        <v>0</v>
      </c>
      <c r="AE141" s="175" t="e">
        <f>#REF!</f>
        <v>#REF!</v>
      </c>
      <c r="AF141">
        <f>Cashflows!L146</f>
        <v>1.759716532436312</v>
      </c>
      <c r="AG141" s="159">
        <v>0.06</v>
      </c>
      <c r="AH141" s="159">
        <v>1.07312E-2</v>
      </c>
      <c r="AI141" s="159">
        <v>8.9869548119125798E-4</v>
      </c>
      <c r="AJ141" t="e">
        <f>#REF!</f>
        <v>#REF!</v>
      </c>
      <c r="AK141" t="e">
        <f>#REF!</f>
        <v>#REF!</v>
      </c>
      <c r="AL141" t="e">
        <f>#REF!</f>
        <v>#REF!</v>
      </c>
      <c r="AM141" t="e">
        <f>#REF!</f>
        <v>#REF!</v>
      </c>
      <c r="AN141" t="e">
        <f>#REF!</f>
        <v>#REF!</v>
      </c>
      <c r="AO141" t="e">
        <f>#REF!</f>
        <v>#REF!</v>
      </c>
      <c r="AP141" s="176" t="e">
        <f>#REF!</f>
        <v>#REF!</v>
      </c>
      <c r="AQ141" s="160" t="e">
        <f>#REF!</f>
        <v>#REF!</v>
      </c>
      <c r="AR141" s="177" t="e">
        <f>#REF!</f>
        <v>#REF!</v>
      </c>
      <c r="AS141">
        <f ca="1">Cashflows!AM146</f>
        <v>0</v>
      </c>
      <c r="AT141" t="e">
        <f>#REF!</f>
        <v>#REF!</v>
      </c>
      <c r="AU141" t="e">
        <f>#REF!</f>
        <v>#REF!</v>
      </c>
      <c r="AV141" s="159">
        <v>0</v>
      </c>
      <c r="AW141" t="e">
        <f>#REF!</f>
        <v>#REF!</v>
      </c>
      <c r="AX141" t="e">
        <f>#REF!</f>
        <v>#REF!</v>
      </c>
      <c r="AY141" s="160" t="e">
        <f>#REF!</f>
        <v>#REF!</v>
      </c>
      <c r="AZ141" t="e">
        <f>Cashflows!#REF!</f>
        <v>#REF!</v>
      </c>
      <c r="BA141" t="e">
        <f>#REF!</f>
        <v>#REF!</v>
      </c>
      <c r="BB141" t="e">
        <f>#REF!</f>
        <v>#REF!</v>
      </c>
      <c r="BC141" t="e">
        <f>#REF!</f>
        <v>#REF!</v>
      </c>
      <c r="BD141" t="e">
        <f>#REF!</f>
        <v>#REF!</v>
      </c>
      <c r="BE141" s="159">
        <v>5.2774247178459799E-3</v>
      </c>
      <c r="BF141" s="159">
        <v>0</v>
      </c>
      <c r="BG141" t="e">
        <f>#REF!</f>
        <v>#REF!</v>
      </c>
      <c r="BH141" t="e">
        <f>#REF!</f>
        <v>#REF!</v>
      </c>
      <c r="BI141" t="e">
        <f>#REF!</f>
        <v>#REF!</v>
      </c>
      <c r="BJ141" t="e">
        <f>#REF!</f>
        <v>#REF!</v>
      </c>
      <c r="BK141" s="159">
        <v>0</v>
      </c>
      <c r="BL141">
        <f>Cashflows!R146</f>
        <v>0</v>
      </c>
      <c r="BM141" t="e">
        <f>#REF!</f>
        <v>#REF!</v>
      </c>
      <c r="BN141" t="e">
        <f>#REF!</f>
        <v>#REF!</v>
      </c>
      <c r="BO141" s="159">
        <v>0</v>
      </c>
      <c r="BP141" s="175" t="e">
        <f>#REF!</f>
        <v>#REF!</v>
      </c>
      <c r="BQ141" t="e">
        <f>Cashflows!#REF!</f>
        <v>#REF!</v>
      </c>
      <c r="BR141" t="e">
        <f>Cashflows!#REF!</f>
        <v>#REF!</v>
      </c>
    </row>
    <row r="142" spans="1:70">
      <c r="A142">
        <v>140</v>
      </c>
      <c r="B142" t="e">
        <f>#REF!</f>
        <v>#REF!</v>
      </c>
      <c r="C142" t="e">
        <f>#REF!</f>
        <v>#REF!</v>
      </c>
      <c r="D142" t="e">
        <f>#REF!</f>
        <v>#REF!</v>
      </c>
      <c r="E142" t="e">
        <f>#REF!</f>
        <v>#REF!</v>
      </c>
      <c r="F142" t="e">
        <f>#REF!</f>
        <v>#REF!</v>
      </c>
      <c r="G142" t="e">
        <f>#REF!</f>
        <v>#REF!</v>
      </c>
      <c r="H142" s="159">
        <v>0</v>
      </c>
      <c r="I142" s="159">
        <v>0</v>
      </c>
      <c r="J142" s="159">
        <v>0</v>
      </c>
      <c r="K142" s="159">
        <v>0</v>
      </c>
      <c r="L142" t="e">
        <f>#REF!</f>
        <v>#REF!</v>
      </c>
      <c r="M142" t="e">
        <f>#REF!</f>
        <v>#REF!</v>
      </c>
      <c r="N142" t="e">
        <f>#REF!</f>
        <v>#REF!</v>
      </c>
      <c r="O142" t="e">
        <f>#REF!</f>
        <v>#REF!</v>
      </c>
      <c r="P142" t="e">
        <f>#REF!</f>
        <v>#REF!</v>
      </c>
      <c r="Q142" t="e">
        <f>#REF!</f>
        <v>#REF!</v>
      </c>
      <c r="R142" t="e">
        <f>#REF!</f>
        <v>#REF!</v>
      </c>
      <c r="S142" t="e">
        <f>#REF!</f>
        <v>#REF!</v>
      </c>
      <c r="T142" t="e">
        <f>#REF!</f>
        <v>#REF!</v>
      </c>
      <c r="U142" s="159">
        <v>107</v>
      </c>
      <c r="V142" t="e">
        <f>#REF!</f>
        <v>#REF!</v>
      </c>
      <c r="W142" t="e">
        <f>#REF!</f>
        <v>#REF!</v>
      </c>
      <c r="X142" t="e">
        <f>#REF!</f>
        <v>#REF!</v>
      </c>
      <c r="Y142" s="159">
        <v>172</v>
      </c>
      <c r="Z142" t="e">
        <f>#REF!</f>
        <v>#REF!</v>
      </c>
      <c r="AA142" t="e">
        <f>#REF!</f>
        <v>#REF!</v>
      </c>
      <c r="AB142" s="159">
        <v>120</v>
      </c>
      <c r="AC142">
        <f ca="1">Cashflows!AK147</f>
        <v>0</v>
      </c>
      <c r="AD142">
        <f ca="1">Cashflows!AL147</f>
        <v>0</v>
      </c>
      <c r="AE142" s="175" t="e">
        <f>#REF!</f>
        <v>#REF!</v>
      </c>
      <c r="AF142">
        <f>Cashflows!L147</f>
        <v>1.7668858354135899</v>
      </c>
      <c r="AG142" s="159">
        <v>0.06</v>
      </c>
      <c r="AH142" s="159">
        <v>1.07312E-2</v>
      </c>
      <c r="AI142" s="159">
        <v>8.9869548119125798E-4</v>
      </c>
      <c r="AJ142" t="e">
        <f>#REF!</f>
        <v>#REF!</v>
      </c>
      <c r="AK142" t="e">
        <f>#REF!</f>
        <v>#REF!</v>
      </c>
      <c r="AL142" t="e">
        <f>#REF!</f>
        <v>#REF!</v>
      </c>
      <c r="AM142" t="e">
        <f>#REF!</f>
        <v>#REF!</v>
      </c>
      <c r="AN142" t="e">
        <f>#REF!</f>
        <v>#REF!</v>
      </c>
      <c r="AO142" t="e">
        <f>#REF!</f>
        <v>#REF!</v>
      </c>
      <c r="AP142" s="176" t="e">
        <f>#REF!</f>
        <v>#REF!</v>
      </c>
      <c r="AQ142" s="160" t="e">
        <f>#REF!</f>
        <v>#REF!</v>
      </c>
      <c r="AR142" s="177" t="e">
        <f>#REF!</f>
        <v>#REF!</v>
      </c>
      <c r="AS142">
        <f ca="1">Cashflows!AM147</f>
        <v>0</v>
      </c>
      <c r="AT142" t="e">
        <f>#REF!</f>
        <v>#REF!</v>
      </c>
      <c r="AU142" t="e">
        <f>#REF!</f>
        <v>#REF!</v>
      </c>
      <c r="AV142" s="159">
        <v>0</v>
      </c>
      <c r="AW142" t="e">
        <f>#REF!</f>
        <v>#REF!</v>
      </c>
      <c r="AX142" t="e">
        <f>#REF!</f>
        <v>#REF!</v>
      </c>
      <c r="AY142" s="160" t="e">
        <f>#REF!</f>
        <v>#REF!</v>
      </c>
      <c r="AZ142" t="e">
        <f>Cashflows!#REF!</f>
        <v>#REF!</v>
      </c>
      <c r="BA142" t="e">
        <f>#REF!</f>
        <v>#REF!</v>
      </c>
      <c r="BB142" t="e">
        <f>#REF!</f>
        <v>#REF!</v>
      </c>
      <c r="BC142" t="e">
        <f>#REF!</f>
        <v>#REF!</v>
      </c>
      <c r="BD142" t="e">
        <f>#REF!</f>
        <v>#REF!</v>
      </c>
      <c r="BE142" s="159">
        <v>5.2774247178459799E-3</v>
      </c>
      <c r="BF142" s="159">
        <v>0</v>
      </c>
      <c r="BG142" t="e">
        <f>#REF!</f>
        <v>#REF!</v>
      </c>
      <c r="BH142" t="e">
        <f>#REF!</f>
        <v>#REF!</v>
      </c>
      <c r="BI142" t="e">
        <f>#REF!</f>
        <v>#REF!</v>
      </c>
      <c r="BJ142" t="e">
        <f>#REF!</f>
        <v>#REF!</v>
      </c>
      <c r="BK142" s="159">
        <v>0</v>
      </c>
      <c r="BL142">
        <f>Cashflows!R147</f>
        <v>0</v>
      </c>
      <c r="BM142" t="e">
        <f>#REF!</f>
        <v>#REF!</v>
      </c>
      <c r="BN142" t="e">
        <f>#REF!</f>
        <v>#REF!</v>
      </c>
      <c r="BO142" s="159">
        <v>0</v>
      </c>
      <c r="BP142" s="175" t="e">
        <f>#REF!</f>
        <v>#REF!</v>
      </c>
      <c r="BQ142" t="e">
        <f>Cashflows!#REF!</f>
        <v>#REF!</v>
      </c>
      <c r="BR142" t="e">
        <f>Cashflows!#REF!</f>
        <v>#REF!</v>
      </c>
    </row>
    <row r="143" spans="1:70">
      <c r="A143">
        <v>141</v>
      </c>
      <c r="B143" t="e">
        <f>#REF!</f>
        <v>#REF!</v>
      </c>
      <c r="C143" t="e">
        <f>#REF!</f>
        <v>#REF!</v>
      </c>
      <c r="D143" t="e">
        <f>#REF!</f>
        <v>#REF!</v>
      </c>
      <c r="E143" t="e">
        <f>#REF!</f>
        <v>#REF!</v>
      </c>
      <c r="F143" t="e">
        <f>#REF!</f>
        <v>#REF!</v>
      </c>
      <c r="G143" t="e">
        <f>#REF!</f>
        <v>#REF!</v>
      </c>
      <c r="H143" s="159">
        <v>0</v>
      </c>
      <c r="I143" s="159">
        <v>0</v>
      </c>
      <c r="J143" s="159">
        <v>0</v>
      </c>
      <c r="K143" s="159">
        <v>0</v>
      </c>
      <c r="L143" t="e">
        <f>#REF!</f>
        <v>#REF!</v>
      </c>
      <c r="M143" t="e">
        <f>#REF!</f>
        <v>#REF!</v>
      </c>
      <c r="N143" t="e">
        <f>#REF!</f>
        <v>#REF!</v>
      </c>
      <c r="O143" t="e">
        <f>#REF!</f>
        <v>#REF!</v>
      </c>
      <c r="P143" t="e">
        <f>#REF!</f>
        <v>#REF!</v>
      </c>
      <c r="Q143" t="e">
        <f>#REF!</f>
        <v>#REF!</v>
      </c>
      <c r="R143" t="e">
        <f>#REF!</f>
        <v>#REF!</v>
      </c>
      <c r="S143" t="e">
        <f>#REF!</f>
        <v>#REF!</v>
      </c>
      <c r="T143" t="e">
        <f>#REF!</f>
        <v>#REF!</v>
      </c>
      <c r="U143" s="159">
        <v>108</v>
      </c>
      <c r="V143" t="e">
        <f>#REF!</f>
        <v>#REF!</v>
      </c>
      <c r="W143" t="e">
        <f>#REF!</f>
        <v>#REF!</v>
      </c>
      <c r="X143" t="e">
        <f>#REF!</f>
        <v>#REF!</v>
      </c>
      <c r="Y143" s="159">
        <v>173</v>
      </c>
      <c r="Z143" t="e">
        <f>#REF!</f>
        <v>#REF!</v>
      </c>
      <c r="AA143" t="e">
        <f>#REF!</f>
        <v>#REF!</v>
      </c>
      <c r="AB143" s="159">
        <v>121</v>
      </c>
      <c r="AC143">
        <f ca="1">Cashflows!AK148</f>
        <v>0</v>
      </c>
      <c r="AD143">
        <f ca="1">Cashflows!AL148</f>
        <v>0</v>
      </c>
      <c r="AE143" s="175" t="e">
        <f>#REF!</f>
        <v>#REF!</v>
      </c>
      <c r="AF143">
        <f>Cashflows!L148</f>
        <v>1.7740843470186398</v>
      </c>
      <c r="AG143" s="159">
        <v>0.06</v>
      </c>
      <c r="AH143" s="159">
        <v>1.07312E-2</v>
      </c>
      <c r="AI143" s="159">
        <v>8.9869548119125798E-4</v>
      </c>
      <c r="AJ143" t="e">
        <f>#REF!</f>
        <v>#REF!</v>
      </c>
      <c r="AK143" t="e">
        <f>#REF!</f>
        <v>#REF!</v>
      </c>
      <c r="AL143" t="e">
        <f>#REF!</f>
        <v>#REF!</v>
      </c>
      <c r="AM143" t="e">
        <f>#REF!</f>
        <v>#REF!</v>
      </c>
      <c r="AN143" t="e">
        <f>#REF!</f>
        <v>#REF!</v>
      </c>
      <c r="AO143" t="e">
        <f>#REF!</f>
        <v>#REF!</v>
      </c>
      <c r="AP143" s="176" t="e">
        <f>#REF!</f>
        <v>#REF!</v>
      </c>
      <c r="AQ143" s="160" t="e">
        <f>#REF!</f>
        <v>#REF!</v>
      </c>
      <c r="AR143" s="177" t="e">
        <f>#REF!</f>
        <v>#REF!</v>
      </c>
      <c r="AS143">
        <f ca="1">Cashflows!AM148</f>
        <v>0</v>
      </c>
      <c r="AT143" t="e">
        <f>#REF!</f>
        <v>#REF!</v>
      </c>
      <c r="AU143" t="e">
        <f>#REF!</f>
        <v>#REF!</v>
      </c>
      <c r="AV143" s="159">
        <v>0</v>
      </c>
      <c r="AW143" t="e">
        <f>#REF!</f>
        <v>#REF!</v>
      </c>
      <c r="AX143" t="e">
        <f>#REF!</f>
        <v>#REF!</v>
      </c>
      <c r="AY143" s="160" t="e">
        <f>#REF!</f>
        <v>#REF!</v>
      </c>
      <c r="AZ143" t="e">
        <f>Cashflows!#REF!</f>
        <v>#REF!</v>
      </c>
      <c r="BA143" t="e">
        <f>#REF!</f>
        <v>#REF!</v>
      </c>
      <c r="BB143" t="e">
        <f>#REF!</f>
        <v>#REF!</v>
      </c>
      <c r="BC143" t="e">
        <f>#REF!</f>
        <v>#REF!</v>
      </c>
      <c r="BD143" t="e">
        <f>#REF!</f>
        <v>#REF!</v>
      </c>
      <c r="BE143" s="159">
        <v>5.2774247178459799E-3</v>
      </c>
      <c r="BF143" s="159">
        <v>0</v>
      </c>
      <c r="BG143" t="e">
        <f>#REF!</f>
        <v>#REF!</v>
      </c>
      <c r="BH143" t="e">
        <f>#REF!</f>
        <v>#REF!</v>
      </c>
      <c r="BI143" t="e">
        <f>#REF!</f>
        <v>#REF!</v>
      </c>
      <c r="BJ143" t="e">
        <f>#REF!</f>
        <v>#REF!</v>
      </c>
      <c r="BK143" s="159">
        <v>0</v>
      </c>
      <c r="BL143">
        <f>Cashflows!R148</f>
        <v>0</v>
      </c>
      <c r="BM143" t="e">
        <f>#REF!</f>
        <v>#REF!</v>
      </c>
      <c r="BN143" t="e">
        <f>#REF!</f>
        <v>#REF!</v>
      </c>
      <c r="BO143" s="159">
        <v>0</v>
      </c>
      <c r="BP143" s="175" t="e">
        <f>#REF!</f>
        <v>#REF!</v>
      </c>
      <c r="BQ143" t="e">
        <f>Cashflows!#REF!</f>
        <v>#REF!</v>
      </c>
      <c r="BR143" t="e">
        <f>Cashflows!#REF!</f>
        <v>#REF!</v>
      </c>
    </row>
    <row r="144" spans="1:70">
      <c r="A144">
        <v>142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  <c r="H144" s="159">
        <v>0</v>
      </c>
      <c r="I144" s="159">
        <v>0</v>
      </c>
      <c r="J144" s="159">
        <v>0</v>
      </c>
      <c r="K144" s="159">
        <v>0</v>
      </c>
      <c r="L144" t="e">
        <f>#REF!</f>
        <v>#REF!</v>
      </c>
      <c r="M144" t="e">
        <f>#REF!</f>
        <v>#REF!</v>
      </c>
      <c r="N144" t="e">
        <f>#REF!</f>
        <v>#REF!</v>
      </c>
      <c r="O144" t="e">
        <f>#REF!</f>
        <v>#REF!</v>
      </c>
      <c r="P144" t="e">
        <f>#REF!</f>
        <v>#REF!</v>
      </c>
      <c r="Q144" t="e">
        <f>#REF!</f>
        <v>#REF!</v>
      </c>
      <c r="R144" t="e">
        <f>#REF!</f>
        <v>#REF!</v>
      </c>
      <c r="S144" t="e">
        <f>#REF!</f>
        <v>#REF!</v>
      </c>
      <c r="T144" t="e">
        <f>#REF!</f>
        <v>#REF!</v>
      </c>
      <c r="U144" s="159">
        <v>109</v>
      </c>
      <c r="V144" t="e">
        <f>#REF!</f>
        <v>#REF!</v>
      </c>
      <c r="W144" t="e">
        <f>#REF!</f>
        <v>#REF!</v>
      </c>
      <c r="X144" t="e">
        <f>#REF!</f>
        <v>#REF!</v>
      </c>
      <c r="Y144" s="159">
        <v>174</v>
      </c>
      <c r="Z144" t="e">
        <f>#REF!</f>
        <v>#REF!</v>
      </c>
      <c r="AA144" t="e">
        <f>#REF!</f>
        <v>#REF!</v>
      </c>
      <c r="AB144" s="159">
        <v>122</v>
      </c>
      <c r="AC144">
        <f ca="1">Cashflows!AK149</f>
        <v>0</v>
      </c>
      <c r="AD144">
        <f ca="1">Cashflows!AL149</f>
        <v>0</v>
      </c>
      <c r="AE144" s="175" t="e">
        <f>#REF!</f>
        <v>#REF!</v>
      </c>
      <c r="AF144">
        <f>Cashflows!L149</f>
        <v>1.7813121862510266</v>
      </c>
      <c r="AG144" s="159">
        <v>0.06</v>
      </c>
      <c r="AH144" s="159">
        <v>1.07312E-2</v>
      </c>
      <c r="AI144" s="159">
        <v>8.9869548119125798E-4</v>
      </c>
      <c r="AJ144" t="e">
        <f>#REF!</f>
        <v>#REF!</v>
      </c>
      <c r="AK144" t="e">
        <f>#REF!</f>
        <v>#REF!</v>
      </c>
      <c r="AL144" t="e">
        <f>#REF!</f>
        <v>#REF!</v>
      </c>
      <c r="AM144" t="e">
        <f>#REF!</f>
        <v>#REF!</v>
      </c>
      <c r="AN144" t="e">
        <f>#REF!</f>
        <v>#REF!</v>
      </c>
      <c r="AO144" t="e">
        <f>#REF!</f>
        <v>#REF!</v>
      </c>
      <c r="AP144" s="176" t="e">
        <f>#REF!</f>
        <v>#REF!</v>
      </c>
      <c r="AQ144" s="160" t="e">
        <f>#REF!</f>
        <v>#REF!</v>
      </c>
      <c r="AR144" s="177" t="e">
        <f>#REF!</f>
        <v>#REF!</v>
      </c>
      <c r="AS144">
        <f ca="1">Cashflows!AM149</f>
        <v>0</v>
      </c>
      <c r="AT144" t="e">
        <f>#REF!</f>
        <v>#REF!</v>
      </c>
      <c r="AU144" t="e">
        <f>#REF!</f>
        <v>#REF!</v>
      </c>
      <c r="AV144" s="159">
        <v>0</v>
      </c>
      <c r="AW144" t="e">
        <f>#REF!</f>
        <v>#REF!</v>
      </c>
      <c r="AX144" t="e">
        <f>#REF!</f>
        <v>#REF!</v>
      </c>
      <c r="AY144" s="160" t="e">
        <f>#REF!</f>
        <v>#REF!</v>
      </c>
      <c r="AZ144" t="e">
        <f>Cashflows!#REF!</f>
        <v>#REF!</v>
      </c>
      <c r="BA144" t="e">
        <f>#REF!</f>
        <v>#REF!</v>
      </c>
      <c r="BB144" t="e">
        <f>#REF!</f>
        <v>#REF!</v>
      </c>
      <c r="BC144" t="e">
        <f>#REF!</f>
        <v>#REF!</v>
      </c>
      <c r="BD144" t="e">
        <f>#REF!</f>
        <v>#REF!</v>
      </c>
      <c r="BE144" s="159">
        <v>5.2774247178459799E-3</v>
      </c>
      <c r="BF144" s="159">
        <v>0</v>
      </c>
      <c r="BG144" t="e">
        <f>#REF!</f>
        <v>#REF!</v>
      </c>
      <c r="BH144" t="e">
        <f>#REF!</f>
        <v>#REF!</v>
      </c>
      <c r="BI144" t="e">
        <f>#REF!</f>
        <v>#REF!</v>
      </c>
      <c r="BJ144" t="e">
        <f>#REF!</f>
        <v>#REF!</v>
      </c>
      <c r="BK144" s="159">
        <v>0</v>
      </c>
      <c r="BL144">
        <f>Cashflows!R149</f>
        <v>0</v>
      </c>
      <c r="BM144" t="e">
        <f>#REF!</f>
        <v>#REF!</v>
      </c>
      <c r="BN144" t="e">
        <f>#REF!</f>
        <v>#REF!</v>
      </c>
      <c r="BO144" s="159">
        <v>0</v>
      </c>
      <c r="BP144" s="175" t="e">
        <f>#REF!</f>
        <v>#REF!</v>
      </c>
      <c r="BQ144" t="e">
        <f>Cashflows!#REF!</f>
        <v>#REF!</v>
      </c>
      <c r="BR144" t="e">
        <f>Cashflows!#REF!</f>
        <v>#REF!</v>
      </c>
    </row>
    <row r="145" spans="1:70">
      <c r="A145">
        <v>143</v>
      </c>
      <c r="B145" t="e">
        <f>#REF!</f>
        <v>#REF!</v>
      </c>
      <c r="C145" t="e">
        <f>#REF!</f>
        <v>#REF!</v>
      </c>
      <c r="D145" t="e">
        <f>#REF!</f>
        <v>#REF!</v>
      </c>
      <c r="E145" t="e">
        <f>#REF!</f>
        <v>#REF!</v>
      </c>
      <c r="F145" t="e">
        <f>#REF!</f>
        <v>#REF!</v>
      </c>
      <c r="G145" t="e">
        <f>#REF!</f>
        <v>#REF!</v>
      </c>
      <c r="H145" s="159">
        <v>0</v>
      </c>
      <c r="I145" s="159">
        <v>0</v>
      </c>
      <c r="J145" s="159">
        <v>0</v>
      </c>
      <c r="K145" s="159">
        <v>0</v>
      </c>
      <c r="L145" t="e">
        <f>#REF!</f>
        <v>#REF!</v>
      </c>
      <c r="M145" t="e">
        <f>#REF!</f>
        <v>#REF!</v>
      </c>
      <c r="N145" t="e">
        <f>#REF!</f>
        <v>#REF!</v>
      </c>
      <c r="O145" t="e">
        <f>#REF!</f>
        <v>#REF!</v>
      </c>
      <c r="P145" t="e">
        <f>#REF!</f>
        <v>#REF!</v>
      </c>
      <c r="Q145" t="e">
        <f>#REF!</f>
        <v>#REF!</v>
      </c>
      <c r="R145" t="e">
        <f>#REF!</f>
        <v>#REF!</v>
      </c>
      <c r="S145" t="e">
        <f>#REF!</f>
        <v>#REF!</v>
      </c>
      <c r="T145" t="e">
        <f>#REF!</f>
        <v>#REF!</v>
      </c>
      <c r="U145" s="159">
        <v>110</v>
      </c>
      <c r="V145" t="e">
        <f>#REF!</f>
        <v>#REF!</v>
      </c>
      <c r="W145" t="e">
        <f>#REF!</f>
        <v>#REF!</v>
      </c>
      <c r="X145" t="e">
        <f>#REF!</f>
        <v>#REF!</v>
      </c>
      <c r="Y145" s="159">
        <v>175</v>
      </c>
      <c r="Z145" t="e">
        <f>#REF!</f>
        <v>#REF!</v>
      </c>
      <c r="AA145" t="e">
        <f>#REF!</f>
        <v>#REF!</v>
      </c>
      <c r="AB145" s="159">
        <v>123</v>
      </c>
      <c r="AC145">
        <f ca="1">Cashflows!AK150</f>
        <v>0</v>
      </c>
      <c r="AD145">
        <f ca="1">Cashflows!AL150</f>
        <v>0</v>
      </c>
      <c r="AE145" s="175" t="e">
        <f>#REF!</f>
        <v>#REF!</v>
      </c>
      <c r="AF145">
        <f>Cashflows!L150</f>
        <v>1.7885694725951347</v>
      </c>
      <c r="AG145" s="159">
        <v>0.06</v>
      </c>
      <c r="AH145" s="159">
        <v>1.07312E-2</v>
      </c>
      <c r="AI145" s="159">
        <v>8.9869548119125798E-4</v>
      </c>
      <c r="AJ145" t="e">
        <f>#REF!</f>
        <v>#REF!</v>
      </c>
      <c r="AK145" t="e">
        <f>#REF!</f>
        <v>#REF!</v>
      </c>
      <c r="AL145" t="e">
        <f>#REF!</f>
        <v>#REF!</v>
      </c>
      <c r="AM145" t="e">
        <f>#REF!</f>
        <v>#REF!</v>
      </c>
      <c r="AN145" t="e">
        <f>#REF!</f>
        <v>#REF!</v>
      </c>
      <c r="AO145" t="e">
        <f>#REF!</f>
        <v>#REF!</v>
      </c>
      <c r="AP145" s="176" t="e">
        <f>#REF!</f>
        <v>#REF!</v>
      </c>
      <c r="AQ145" s="160" t="e">
        <f>#REF!</f>
        <v>#REF!</v>
      </c>
      <c r="AR145" s="177" t="e">
        <f>#REF!</f>
        <v>#REF!</v>
      </c>
      <c r="AS145">
        <f ca="1">Cashflows!AM150</f>
        <v>0</v>
      </c>
      <c r="AT145" t="e">
        <f>#REF!</f>
        <v>#REF!</v>
      </c>
      <c r="AU145" t="e">
        <f>#REF!</f>
        <v>#REF!</v>
      </c>
      <c r="AV145" s="159">
        <v>0</v>
      </c>
      <c r="AW145" t="e">
        <f>#REF!</f>
        <v>#REF!</v>
      </c>
      <c r="AX145" t="e">
        <f>#REF!</f>
        <v>#REF!</v>
      </c>
      <c r="AY145" s="160" t="e">
        <f>#REF!</f>
        <v>#REF!</v>
      </c>
      <c r="AZ145" t="e">
        <f>Cashflows!#REF!</f>
        <v>#REF!</v>
      </c>
      <c r="BA145" t="e">
        <f>#REF!</f>
        <v>#REF!</v>
      </c>
      <c r="BB145" t="e">
        <f>#REF!</f>
        <v>#REF!</v>
      </c>
      <c r="BC145" t="e">
        <f>#REF!</f>
        <v>#REF!</v>
      </c>
      <c r="BD145" t="e">
        <f>#REF!</f>
        <v>#REF!</v>
      </c>
      <c r="BE145" s="159">
        <v>5.2774247178459799E-3</v>
      </c>
      <c r="BF145" s="159">
        <v>0</v>
      </c>
      <c r="BG145" t="e">
        <f>#REF!</f>
        <v>#REF!</v>
      </c>
      <c r="BH145" t="e">
        <f>#REF!</f>
        <v>#REF!</v>
      </c>
      <c r="BI145" t="e">
        <f>#REF!</f>
        <v>#REF!</v>
      </c>
      <c r="BJ145" t="e">
        <f>#REF!</f>
        <v>#REF!</v>
      </c>
      <c r="BK145" s="159">
        <v>0</v>
      </c>
      <c r="BL145">
        <f>Cashflows!R150</f>
        <v>0</v>
      </c>
      <c r="BM145" t="e">
        <f>#REF!</f>
        <v>#REF!</v>
      </c>
      <c r="BN145" t="e">
        <f>#REF!</f>
        <v>#REF!</v>
      </c>
      <c r="BO145" s="159">
        <v>0</v>
      </c>
      <c r="BP145" s="175" t="e">
        <f>#REF!</f>
        <v>#REF!</v>
      </c>
      <c r="BQ145" t="e">
        <f>Cashflows!#REF!</f>
        <v>#REF!</v>
      </c>
      <c r="BR145" t="e">
        <f>Cashflows!#REF!</f>
        <v>#REF!</v>
      </c>
    </row>
    <row r="146" spans="1:70">
      <c r="A146">
        <v>144</v>
      </c>
      <c r="B146" t="e">
        <f>#REF!</f>
        <v>#REF!</v>
      </c>
      <c r="C146" t="e">
        <f>#REF!</f>
        <v>#REF!</v>
      </c>
      <c r="D146" t="e">
        <f>#REF!</f>
        <v>#REF!</v>
      </c>
      <c r="E146" t="e">
        <f>#REF!</f>
        <v>#REF!</v>
      </c>
      <c r="F146" t="e">
        <f>#REF!</f>
        <v>#REF!</v>
      </c>
      <c r="G146" t="e">
        <f>#REF!</f>
        <v>#REF!</v>
      </c>
      <c r="H146" s="159">
        <v>0</v>
      </c>
      <c r="I146" s="159">
        <v>0</v>
      </c>
      <c r="J146" s="159">
        <v>0</v>
      </c>
      <c r="K146" s="159">
        <v>0</v>
      </c>
      <c r="L146" t="e">
        <f>#REF!</f>
        <v>#REF!</v>
      </c>
      <c r="M146" t="e">
        <f>#REF!</f>
        <v>#REF!</v>
      </c>
      <c r="N146" t="e">
        <f>#REF!</f>
        <v>#REF!</v>
      </c>
      <c r="O146" t="e">
        <f>#REF!</f>
        <v>#REF!</v>
      </c>
      <c r="P146" t="e">
        <f>#REF!</f>
        <v>#REF!</v>
      </c>
      <c r="Q146" t="e">
        <f>#REF!</f>
        <v>#REF!</v>
      </c>
      <c r="R146" t="e">
        <f>#REF!</f>
        <v>#REF!</v>
      </c>
      <c r="S146" t="e">
        <f>#REF!</f>
        <v>#REF!</v>
      </c>
      <c r="T146" t="e">
        <f>#REF!</f>
        <v>#REF!</v>
      </c>
      <c r="U146" s="159">
        <v>111</v>
      </c>
      <c r="V146" t="e">
        <f>#REF!</f>
        <v>#REF!</v>
      </c>
      <c r="W146" t="e">
        <f>#REF!</f>
        <v>#REF!</v>
      </c>
      <c r="X146" t="e">
        <f>#REF!</f>
        <v>#REF!</v>
      </c>
      <c r="Y146" s="159">
        <v>176</v>
      </c>
      <c r="Z146" t="e">
        <f>#REF!</f>
        <v>#REF!</v>
      </c>
      <c r="AA146" t="e">
        <f>#REF!</f>
        <v>#REF!</v>
      </c>
      <c r="AB146" s="159">
        <v>124</v>
      </c>
      <c r="AC146">
        <f ca="1">Cashflows!AK151</f>
        <v>0</v>
      </c>
      <c r="AD146">
        <f ca="1">Cashflows!AL151</f>
        <v>0</v>
      </c>
      <c r="AE146" s="175" t="e">
        <f>#REF!</f>
        <v>#REF!</v>
      </c>
      <c r="AF146">
        <f>Cashflows!L151</f>
        <v>1.7958563260221418</v>
      </c>
      <c r="AG146" s="159">
        <v>0.06</v>
      </c>
      <c r="AH146" s="159">
        <v>1.07312E-2</v>
      </c>
      <c r="AI146" s="159">
        <v>8.9869548119125798E-4</v>
      </c>
      <c r="AJ146" t="e">
        <f>#REF!</f>
        <v>#REF!</v>
      </c>
      <c r="AK146" t="e">
        <f>#REF!</f>
        <v>#REF!</v>
      </c>
      <c r="AL146" t="e">
        <f>#REF!</f>
        <v>#REF!</v>
      </c>
      <c r="AM146" t="e">
        <f>#REF!</f>
        <v>#REF!</v>
      </c>
      <c r="AN146" t="e">
        <f>#REF!</f>
        <v>#REF!</v>
      </c>
      <c r="AO146" t="e">
        <f>#REF!</f>
        <v>#REF!</v>
      </c>
      <c r="AP146" s="176" t="e">
        <f>#REF!</f>
        <v>#REF!</v>
      </c>
      <c r="AQ146" s="160" t="e">
        <f>#REF!</f>
        <v>#REF!</v>
      </c>
      <c r="AR146" s="177" t="e">
        <f>#REF!</f>
        <v>#REF!</v>
      </c>
      <c r="AS146">
        <f ca="1">Cashflows!AM151</f>
        <v>0</v>
      </c>
      <c r="AT146" t="e">
        <f>#REF!</f>
        <v>#REF!</v>
      </c>
      <c r="AU146" t="e">
        <f>#REF!</f>
        <v>#REF!</v>
      </c>
      <c r="AV146" s="159">
        <v>0</v>
      </c>
      <c r="AW146" t="e">
        <f>#REF!</f>
        <v>#REF!</v>
      </c>
      <c r="AX146" t="e">
        <f>#REF!</f>
        <v>#REF!</v>
      </c>
      <c r="AY146" s="160" t="e">
        <f>#REF!</f>
        <v>#REF!</v>
      </c>
      <c r="AZ146" t="e">
        <f>Cashflows!#REF!</f>
        <v>#REF!</v>
      </c>
      <c r="BA146" t="e">
        <f>#REF!</f>
        <v>#REF!</v>
      </c>
      <c r="BB146" t="e">
        <f>#REF!</f>
        <v>#REF!</v>
      </c>
      <c r="BC146" t="e">
        <f>#REF!</f>
        <v>#REF!</v>
      </c>
      <c r="BD146" t="e">
        <f>#REF!</f>
        <v>#REF!</v>
      </c>
      <c r="BE146" s="159">
        <v>5.2774247178459799E-3</v>
      </c>
      <c r="BF146" s="159">
        <v>0</v>
      </c>
      <c r="BG146" t="e">
        <f>#REF!</f>
        <v>#REF!</v>
      </c>
      <c r="BH146" t="e">
        <f>#REF!</f>
        <v>#REF!</v>
      </c>
      <c r="BI146" t="e">
        <f>#REF!</f>
        <v>#REF!</v>
      </c>
      <c r="BJ146" t="e">
        <f>#REF!</f>
        <v>#REF!</v>
      </c>
      <c r="BK146" s="159">
        <v>0</v>
      </c>
      <c r="BL146">
        <f>Cashflows!R151</f>
        <v>0</v>
      </c>
      <c r="BM146" t="e">
        <f>#REF!</f>
        <v>#REF!</v>
      </c>
      <c r="BN146" t="e">
        <f>#REF!</f>
        <v>#REF!</v>
      </c>
      <c r="BO146" s="159">
        <v>0</v>
      </c>
      <c r="BP146" s="175" t="e">
        <f>#REF!</f>
        <v>#REF!</v>
      </c>
      <c r="BQ146" t="e">
        <f>Cashflows!#REF!</f>
        <v>#REF!</v>
      </c>
      <c r="BR146" t="e">
        <f>Cashflows!#REF!</f>
        <v>#REF!</v>
      </c>
    </row>
    <row r="147" spans="1:70">
      <c r="A147">
        <v>145</v>
      </c>
      <c r="B147" t="e">
        <f>#REF!</f>
        <v>#REF!</v>
      </c>
      <c r="C147" t="e">
        <f>#REF!</f>
        <v>#REF!</v>
      </c>
      <c r="D147" t="e">
        <f>#REF!</f>
        <v>#REF!</v>
      </c>
      <c r="E147" t="e">
        <f>#REF!</f>
        <v>#REF!</v>
      </c>
      <c r="F147" t="e">
        <f>#REF!</f>
        <v>#REF!</v>
      </c>
      <c r="G147" t="e">
        <f>#REF!</f>
        <v>#REF!</v>
      </c>
      <c r="H147" s="159">
        <v>0</v>
      </c>
      <c r="I147" s="159">
        <v>0</v>
      </c>
      <c r="J147" s="159">
        <v>0</v>
      </c>
      <c r="K147" s="159">
        <v>0</v>
      </c>
      <c r="L147" t="e">
        <f>#REF!</f>
        <v>#REF!</v>
      </c>
      <c r="M147" t="e">
        <f>#REF!</f>
        <v>#REF!</v>
      </c>
      <c r="N147" t="e">
        <f>#REF!</f>
        <v>#REF!</v>
      </c>
      <c r="O147" t="e">
        <f>#REF!</f>
        <v>#REF!</v>
      </c>
      <c r="P147" t="e">
        <f>#REF!</f>
        <v>#REF!</v>
      </c>
      <c r="Q147" t="e">
        <f>#REF!</f>
        <v>#REF!</v>
      </c>
      <c r="R147" t="e">
        <f>#REF!</f>
        <v>#REF!</v>
      </c>
      <c r="S147" t="e">
        <f>#REF!</f>
        <v>#REF!</v>
      </c>
      <c r="T147" t="e">
        <f>#REF!</f>
        <v>#REF!</v>
      </c>
      <c r="U147" s="159">
        <v>112</v>
      </c>
      <c r="V147" t="e">
        <f>#REF!</f>
        <v>#REF!</v>
      </c>
      <c r="W147" t="e">
        <f>#REF!</f>
        <v>#REF!</v>
      </c>
      <c r="X147" t="e">
        <f>#REF!</f>
        <v>#REF!</v>
      </c>
      <c r="Y147" s="159">
        <v>177</v>
      </c>
      <c r="Z147" t="e">
        <f>#REF!</f>
        <v>#REF!</v>
      </c>
      <c r="AA147" t="e">
        <f>#REF!</f>
        <v>#REF!</v>
      </c>
      <c r="AB147" s="159">
        <v>125</v>
      </c>
      <c r="AC147">
        <f ca="1">Cashflows!AK152</f>
        <v>0</v>
      </c>
      <c r="AD147">
        <f ca="1">Cashflows!AL152</f>
        <v>0</v>
      </c>
      <c r="AE147" s="175" t="e">
        <f>#REF!</f>
        <v>#REF!</v>
      </c>
      <c r="AF147">
        <f>Cashflows!L152</f>
        <v>1.803172866992004</v>
      </c>
      <c r="AG147" s="159">
        <v>0.06</v>
      </c>
      <c r="AH147" s="159">
        <v>1.07312E-2</v>
      </c>
      <c r="AI147" s="159">
        <v>8.9869548119125798E-4</v>
      </c>
      <c r="AJ147" t="e">
        <f>#REF!</f>
        <v>#REF!</v>
      </c>
      <c r="AK147" t="e">
        <f>#REF!</f>
        <v>#REF!</v>
      </c>
      <c r="AL147" t="e">
        <f>#REF!</f>
        <v>#REF!</v>
      </c>
      <c r="AM147" t="e">
        <f>#REF!</f>
        <v>#REF!</v>
      </c>
      <c r="AN147" t="e">
        <f>#REF!</f>
        <v>#REF!</v>
      </c>
      <c r="AO147" t="e">
        <f>#REF!</f>
        <v>#REF!</v>
      </c>
      <c r="AP147" s="176" t="e">
        <f>#REF!</f>
        <v>#REF!</v>
      </c>
      <c r="AQ147" s="160" t="e">
        <f>#REF!</f>
        <v>#REF!</v>
      </c>
      <c r="AR147" s="177" t="e">
        <f>#REF!</f>
        <v>#REF!</v>
      </c>
      <c r="AS147">
        <f ca="1">Cashflows!AM152</f>
        <v>0</v>
      </c>
      <c r="AT147" t="e">
        <f>#REF!</f>
        <v>#REF!</v>
      </c>
      <c r="AU147" t="e">
        <f>#REF!</f>
        <v>#REF!</v>
      </c>
      <c r="AV147" s="159">
        <v>0</v>
      </c>
      <c r="AW147" t="e">
        <f>#REF!</f>
        <v>#REF!</v>
      </c>
      <c r="AX147" t="e">
        <f>#REF!</f>
        <v>#REF!</v>
      </c>
      <c r="AY147" s="160" t="e">
        <f>#REF!</f>
        <v>#REF!</v>
      </c>
      <c r="AZ147" t="e">
        <f>Cashflows!#REF!</f>
        <v>#REF!</v>
      </c>
      <c r="BA147" t="e">
        <f>#REF!</f>
        <v>#REF!</v>
      </c>
      <c r="BB147" t="e">
        <f>#REF!</f>
        <v>#REF!</v>
      </c>
      <c r="BC147" t="e">
        <f>#REF!</f>
        <v>#REF!</v>
      </c>
      <c r="BD147" t="e">
        <f>#REF!</f>
        <v>#REF!</v>
      </c>
      <c r="BE147" s="159">
        <v>5.2774247178459799E-3</v>
      </c>
      <c r="BF147" s="159">
        <v>0</v>
      </c>
      <c r="BG147" t="e">
        <f>#REF!</f>
        <v>#REF!</v>
      </c>
      <c r="BH147" t="e">
        <f>#REF!</f>
        <v>#REF!</v>
      </c>
      <c r="BI147" t="e">
        <f>#REF!</f>
        <v>#REF!</v>
      </c>
      <c r="BJ147" t="e">
        <f>#REF!</f>
        <v>#REF!</v>
      </c>
      <c r="BK147" s="159">
        <v>0</v>
      </c>
      <c r="BL147">
        <f>Cashflows!R152</f>
        <v>0</v>
      </c>
      <c r="BM147" t="e">
        <f>#REF!</f>
        <v>#REF!</v>
      </c>
      <c r="BN147" t="e">
        <f>#REF!</f>
        <v>#REF!</v>
      </c>
      <c r="BO147" s="159">
        <v>0</v>
      </c>
      <c r="BP147" s="175" t="e">
        <f>#REF!</f>
        <v>#REF!</v>
      </c>
      <c r="BQ147" t="e">
        <f>Cashflows!#REF!</f>
        <v>#REF!</v>
      </c>
      <c r="BR147" t="e">
        <f>Cashflows!#REF!</f>
        <v>#REF!</v>
      </c>
    </row>
    <row r="148" spans="1:70">
      <c r="A148">
        <v>146</v>
      </c>
      <c r="B148" t="e">
        <f>#REF!</f>
        <v>#REF!</v>
      </c>
      <c r="C148" t="e">
        <f>#REF!</f>
        <v>#REF!</v>
      </c>
      <c r="D148" t="e">
        <f>#REF!</f>
        <v>#REF!</v>
      </c>
      <c r="E148" t="e">
        <f>#REF!</f>
        <v>#REF!</v>
      </c>
      <c r="F148" t="e">
        <f>#REF!</f>
        <v>#REF!</v>
      </c>
      <c r="G148" t="e">
        <f>#REF!</f>
        <v>#REF!</v>
      </c>
      <c r="H148" s="159">
        <v>0</v>
      </c>
      <c r="I148" s="159">
        <v>0</v>
      </c>
      <c r="J148" s="159">
        <v>0</v>
      </c>
      <c r="K148" s="159">
        <v>0</v>
      </c>
      <c r="L148" t="e">
        <f>#REF!</f>
        <v>#REF!</v>
      </c>
      <c r="M148" t="e">
        <f>#REF!</f>
        <v>#REF!</v>
      </c>
      <c r="N148" t="e">
        <f>#REF!</f>
        <v>#REF!</v>
      </c>
      <c r="O148" t="e">
        <f>#REF!</f>
        <v>#REF!</v>
      </c>
      <c r="P148" t="e">
        <f>#REF!</f>
        <v>#REF!</v>
      </c>
      <c r="Q148" t="e">
        <f>#REF!</f>
        <v>#REF!</v>
      </c>
      <c r="R148" t="e">
        <f>#REF!</f>
        <v>#REF!</v>
      </c>
      <c r="S148" t="e">
        <f>#REF!</f>
        <v>#REF!</v>
      </c>
      <c r="T148" t="e">
        <f>#REF!</f>
        <v>#REF!</v>
      </c>
      <c r="U148" s="159">
        <v>113</v>
      </c>
      <c r="V148" t="e">
        <f>#REF!</f>
        <v>#REF!</v>
      </c>
      <c r="W148" t="e">
        <f>#REF!</f>
        <v>#REF!</v>
      </c>
      <c r="X148" t="e">
        <f>#REF!</f>
        <v>#REF!</v>
      </c>
      <c r="Y148" s="159">
        <v>178</v>
      </c>
      <c r="Z148" t="e">
        <f>#REF!</f>
        <v>#REF!</v>
      </c>
      <c r="AA148" t="e">
        <f>#REF!</f>
        <v>#REF!</v>
      </c>
      <c r="AB148" s="159">
        <v>126</v>
      </c>
      <c r="AC148">
        <f ca="1">Cashflows!AK153</f>
        <v>0</v>
      </c>
      <c r="AD148">
        <f ca="1">Cashflows!AL153</f>
        <v>0</v>
      </c>
      <c r="AE148" s="175" t="e">
        <f>#REF!</f>
        <v>#REF!</v>
      </c>
      <c r="AF148">
        <f>Cashflows!L153</f>
        <v>1.8105192164554456</v>
      </c>
      <c r="AG148" s="159">
        <v>0.06</v>
      </c>
      <c r="AH148" s="159">
        <v>1.07312E-2</v>
      </c>
      <c r="AI148" s="159">
        <v>8.9869548119125798E-4</v>
      </c>
      <c r="AJ148" t="e">
        <f>#REF!</f>
        <v>#REF!</v>
      </c>
      <c r="AK148" t="e">
        <f>#REF!</f>
        <v>#REF!</v>
      </c>
      <c r="AL148" t="e">
        <f>#REF!</f>
        <v>#REF!</v>
      </c>
      <c r="AM148" t="e">
        <f>#REF!</f>
        <v>#REF!</v>
      </c>
      <c r="AN148" t="e">
        <f>#REF!</f>
        <v>#REF!</v>
      </c>
      <c r="AO148" t="e">
        <f>#REF!</f>
        <v>#REF!</v>
      </c>
      <c r="AP148" s="176" t="e">
        <f>#REF!</f>
        <v>#REF!</v>
      </c>
      <c r="AQ148" s="160" t="e">
        <f>#REF!</f>
        <v>#REF!</v>
      </c>
      <c r="AR148" s="177" t="e">
        <f>#REF!</f>
        <v>#REF!</v>
      </c>
      <c r="AS148">
        <f ca="1">Cashflows!AM153</f>
        <v>0</v>
      </c>
      <c r="AT148" t="e">
        <f>#REF!</f>
        <v>#REF!</v>
      </c>
      <c r="AU148" t="e">
        <f>#REF!</f>
        <v>#REF!</v>
      </c>
      <c r="AV148" s="159">
        <v>0</v>
      </c>
      <c r="AW148" t="e">
        <f>#REF!</f>
        <v>#REF!</v>
      </c>
      <c r="AX148" t="e">
        <f>#REF!</f>
        <v>#REF!</v>
      </c>
      <c r="AY148" s="160" t="e">
        <f>#REF!</f>
        <v>#REF!</v>
      </c>
      <c r="AZ148" t="e">
        <f>Cashflows!#REF!</f>
        <v>#REF!</v>
      </c>
      <c r="BA148" t="e">
        <f>#REF!</f>
        <v>#REF!</v>
      </c>
      <c r="BB148" t="e">
        <f>#REF!</f>
        <v>#REF!</v>
      </c>
      <c r="BC148" t="e">
        <f>#REF!</f>
        <v>#REF!</v>
      </c>
      <c r="BD148" t="e">
        <f>#REF!</f>
        <v>#REF!</v>
      </c>
      <c r="BE148" s="159">
        <v>5.2774247178459799E-3</v>
      </c>
      <c r="BF148" s="159">
        <v>0</v>
      </c>
      <c r="BG148" t="e">
        <f>#REF!</f>
        <v>#REF!</v>
      </c>
      <c r="BH148" t="e">
        <f>#REF!</f>
        <v>#REF!</v>
      </c>
      <c r="BI148" t="e">
        <f>#REF!</f>
        <v>#REF!</v>
      </c>
      <c r="BJ148" t="e">
        <f>#REF!</f>
        <v>#REF!</v>
      </c>
      <c r="BK148" s="159">
        <v>0</v>
      </c>
      <c r="BL148">
        <f>Cashflows!R153</f>
        <v>0</v>
      </c>
      <c r="BM148" t="e">
        <f>#REF!</f>
        <v>#REF!</v>
      </c>
      <c r="BN148" t="e">
        <f>#REF!</f>
        <v>#REF!</v>
      </c>
      <c r="BO148" s="159">
        <v>0</v>
      </c>
      <c r="BP148" s="175" t="e">
        <f>#REF!</f>
        <v>#REF!</v>
      </c>
      <c r="BQ148" t="e">
        <f>Cashflows!#REF!</f>
        <v>#REF!</v>
      </c>
      <c r="BR148" t="e">
        <f>Cashflows!#REF!</f>
        <v>#REF!</v>
      </c>
    </row>
    <row r="149" spans="1:70">
      <c r="A149">
        <v>147</v>
      </c>
      <c r="B149" t="e">
        <f>#REF!</f>
        <v>#REF!</v>
      </c>
      <c r="C149" t="e">
        <f>#REF!</f>
        <v>#REF!</v>
      </c>
      <c r="D149" t="e">
        <f>#REF!</f>
        <v>#REF!</v>
      </c>
      <c r="E149" t="e">
        <f>#REF!</f>
        <v>#REF!</v>
      </c>
      <c r="F149" t="e">
        <f>#REF!</f>
        <v>#REF!</v>
      </c>
      <c r="G149" t="e">
        <f>#REF!</f>
        <v>#REF!</v>
      </c>
      <c r="H149" s="159">
        <v>0</v>
      </c>
      <c r="I149" s="159">
        <v>0</v>
      </c>
      <c r="J149" s="159">
        <v>0</v>
      </c>
      <c r="K149" s="159">
        <v>0</v>
      </c>
      <c r="L149" t="e">
        <f>#REF!</f>
        <v>#REF!</v>
      </c>
      <c r="M149" t="e">
        <f>#REF!</f>
        <v>#REF!</v>
      </c>
      <c r="N149" t="e">
        <f>#REF!</f>
        <v>#REF!</v>
      </c>
      <c r="O149" t="e">
        <f>#REF!</f>
        <v>#REF!</v>
      </c>
      <c r="P149" t="e">
        <f>#REF!</f>
        <v>#REF!</v>
      </c>
      <c r="Q149" t="e">
        <f>#REF!</f>
        <v>#REF!</v>
      </c>
      <c r="R149" t="e">
        <f>#REF!</f>
        <v>#REF!</v>
      </c>
      <c r="S149" t="e">
        <f>#REF!</f>
        <v>#REF!</v>
      </c>
      <c r="T149" t="e">
        <f>#REF!</f>
        <v>#REF!</v>
      </c>
      <c r="U149" s="159">
        <v>114</v>
      </c>
      <c r="V149" t="e">
        <f>#REF!</f>
        <v>#REF!</v>
      </c>
      <c r="W149" t="e">
        <f>#REF!</f>
        <v>#REF!</v>
      </c>
      <c r="X149" t="e">
        <f>#REF!</f>
        <v>#REF!</v>
      </c>
      <c r="Y149" s="159">
        <v>179</v>
      </c>
      <c r="Z149" t="e">
        <f>#REF!</f>
        <v>#REF!</v>
      </c>
      <c r="AA149" t="e">
        <f>#REF!</f>
        <v>#REF!</v>
      </c>
      <c r="AB149" s="159">
        <v>127</v>
      </c>
      <c r="AC149">
        <f ca="1">Cashflows!AK154</f>
        <v>0</v>
      </c>
      <c r="AD149">
        <f ca="1">Cashflows!AL154</f>
        <v>0</v>
      </c>
      <c r="AE149" s="175" t="e">
        <f>#REF!</f>
        <v>#REF!</v>
      </c>
      <c r="AF149">
        <f>Cashflows!L154</f>
        <v>1.817895495855959</v>
      </c>
      <c r="AG149" s="159">
        <v>0.06</v>
      </c>
      <c r="AH149" s="159">
        <v>1.07312E-2</v>
      </c>
      <c r="AI149" s="159">
        <v>8.9869548119125798E-4</v>
      </c>
      <c r="AJ149" t="e">
        <f>#REF!</f>
        <v>#REF!</v>
      </c>
      <c r="AK149" t="e">
        <f>#REF!</f>
        <v>#REF!</v>
      </c>
      <c r="AL149" t="e">
        <f>#REF!</f>
        <v>#REF!</v>
      </c>
      <c r="AM149" t="e">
        <f>#REF!</f>
        <v>#REF!</v>
      </c>
      <c r="AN149" t="e">
        <f>#REF!</f>
        <v>#REF!</v>
      </c>
      <c r="AO149" t="e">
        <f>#REF!</f>
        <v>#REF!</v>
      </c>
      <c r="AP149" s="176" t="e">
        <f>#REF!</f>
        <v>#REF!</v>
      </c>
      <c r="AQ149" s="160" t="e">
        <f>#REF!</f>
        <v>#REF!</v>
      </c>
      <c r="AR149" s="177" t="e">
        <f>#REF!</f>
        <v>#REF!</v>
      </c>
      <c r="AS149">
        <f ca="1">Cashflows!AM154</f>
        <v>0</v>
      </c>
      <c r="AT149" t="e">
        <f>#REF!</f>
        <v>#REF!</v>
      </c>
      <c r="AU149" t="e">
        <f>#REF!</f>
        <v>#REF!</v>
      </c>
      <c r="AV149" s="159">
        <v>0</v>
      </c>
      <c r="AW149" t="e">
        <f>#REF!</f>
        <v>#REF!</v>
      </c>
      <c r="AX149" t="e">
        <f>#REF!</f>
        <v>#REF!</v>
      </c>
      <c r="AY149" s="160" t="e">
        <f>#REF!</f>
        <v>#REF!</v>
      </c>
      <c r="AZ149" t="e">
        <f>Cashflows!#REF!</f>
        <v>#REF!</v>
      </c>
      <c r="BA149" t="e">
        <f>#REF!</f>
        <v>#REF!</v>
      </c>
      <c r="BB149" t="e">
        <f>#REF!</f>
        <v>#REF!</v>
      </c>
      <c r="BC149" t="e">
        <f>#REF!</f>
        <v>#REF!</v>
      </c>
      <c r="BD149" t="e">
        <f>#REF!</f>
        <v>#REF!</v>
      </c>
      <c r="BE149" s="159">
        <v>5.2774247178459799E-3</v>
      </c>
      <c r="BF149" s="159">
        <v>0</v>
      </c>
      <c r="BG149" t="e">
        <f>#REF!</f>
        <v>#REF!</v>
      </c>
      <c r="BH149" t="e">
        <f>#REF!</f>
        <v>#REF!</v>
      </c>
      <c r="BI149" t="e">
        <f>#REF!</f>
        <v>#REF!</v>
      </c>
      <c r="BJ149" t="e">
        <f>#REF!</f>
        <v>#REF!</v>
      </c>
      <c r="BK149" s="159">
        <v>0</v>
      </c>
      <c r="BL149">
        <f>Cashflows!R154</f>
        <v>0</v>
      </c>
      <c r="BM149" t="e">
        <f>#REF!</f>
        <v>#REF!</v>
      </c>
      <c r="BN149" t="e">
        <f>#REF!</f>
        <v>#REF!</v>
      </c>
      <c r="BO149" s="159">
        <v>0</v>
      </c>
      <c r="BP149" s="175" t="e">
        <f>#REF!</f>
        <v>#REF!</v>
      </c>
      <c r="BQ149" t="e">
        <f>Cashflows!#REF!</f>
        <v>#REF!</v>
      </c>
      <c r="BR149" t="e">
        <f>Cashflows!#REF!</f>
        <v>#REF!</v>
      </c>
    </row>
    <row r="150" spans="1:70">
      <c r="A150">
        <v>148</v>
      </c>
      <c r="B150" t="e">
        <f>#REF!</f>
        <v>#REF!</v>
      </c>
      <c r="C150" t="e">
        <f>#REF!</f>
        <v>#REF!</v>
      </c>
      <c r="D150" t="e">
        <f>#REF!</f>
        <v>#REF!</v>
      </c>
      <c r="E150" t="e">
        <f>#REF!</f>
        <v>#REF!</v>
      </c>
      <c r="F150" t="e">
        <f>#REF!</f>
        <v>#REF!</v>
      </c>
      <c r="G150" t="e">
        <f>#REF!</f>
        <v>#REF!</v>
      </c>
      <c r="H150" s="159">
        <v>0</v>
      </c>
      <c r="I150" s="159">
        <v>0</v>
      </c>
      <c r="J150" s="159">
        <v>0</v>
      </c>
      <c r="K150" s="159">
        <v>0</v>
      </c>
      <c r="L150" t="e">
        <f>#REF!</f>
        <v>#REF!</v>
      </c>
      <c r="M150" t="e">
        <f>#REF!</f>
        <v>#REF!</v>
      </c>
      <c r="N150" t="e">
        <f>#REF!</f>
        <v>#REF!</v>
      </c>
      <c r="O150" t="e">
        <f>#REF!</f>
        <v>#REF!</v>
      </c>
      <c r="P150" t="e">
        <f>#REF!</f>
        <v>#REF!</v>
      </c>
      <c r="Q150" t="e">
        <f>#REF!</f>
        <v>#REF!</v>
      </c>
      <c r="R150" t="e">
        <f>#REF!</f>
        <v>#REF!</v>
      </c>
      <c r="S150" t="e">
        <f>#REF!</f>
        <v>#REF!</v>
      </c>
      <c r="T150" t="e">
        <f>#REF!</f>
        <v>#REF!</v>
      </c>
      <c r="U150" s="159">
        <v>115</v>
      </c>
      <c r="V150" t="e">
        <f>#REF!</f>
        <v>#REF!</v>
      </c>
      <c r="W150" t="e">
        <f>#REF!</f>
        <v>#REF!</v>
      </c>
      <c r="X150" t="e">
        <f>#REF!</f>
        <v>#REF!</v>
      </c>
      <c r="Y150" s="159">
        <v>180</v>
      </c>
      <c r="Z150" t="e">
        <f>#REF!</f>
        <v>#REF!</v>
      </c>
      <c r="AA150" t="e">
        <f>#REF!</f>
        <v>#REF!</v>
      </c>
      <c r="AB150" s="159">
        <v>128</v>
      </c>
      <c r="AC150">
        <f ca="1">Cashflows!AK155</f>
        <v>0</v>
      </c>
      <c r="AD150">
        <f ca="1">Cashflows!AL155</f>
        <v>0</v>
      </c>
      <c r="AE150" s="175" t="e">
        <f>#REF!</f>
        <v>#REF!</v>
      </c>
      <c r="AF150">
        <f>Cashflows!L155</f>
        <v>1.8253018271318129</v>
      </c>
      <c r="AG150" s="159">
        <v>0.06</v>
      </c>
      <c r="AH150" s="159">
        <v>1.07312E-2</v>
      </c>
      <c r="AI150" s="159">
        <v>8.9869548119125798E-4</v>
      </c>
      <c r="AJ150" t="e">
        <f>#REF!</f>
        <v>#REF!</v>
      </c>
      <c r="AK150" t="e">
        <f>#REF!</f>
        <v>#REF!</v>
      </c>
      <c r="AL150" t="e">
        <f>#REF!</f>
        <v>#REF!</v>
      </c>
      <c r="AM150" t="e">
        <f>#REF!</f>
        <v>#REF!</v>
      </c>
      <c r="AN150" t="e">
        <f>#REF!</f>
        <v>#REF!</v>
      </c>
      <c r="AO150" t="e">
        <f>#REF!</f>
        <v>#REF!</v>
      </c>
      <c r="AP150" s="176" t="e">
        <f>#REF!</f>
        <v>#REF!</v>
      </c>
      <c r="AQ150" s="160" t="e">
        <f>#REF!</f>
        <v>#REF!</v>
      </c>
      <c r="AR150" s="177" t="e">
        <f>#REF!</f>
        <v>#REF!</v>
      </c>
      <c r="AS150">
        <f ca="1">Cashflows!AM155</f>
        <v>0</v>
      </c>
      <c r="AT150" t="e">
        <f>#REF!</f>
        <v>#REF!</v>
      </c>
      <c r="AU150" t="e">
        <f>#REF!</f>
        <v>#REF!</v>
      </c>
      <c r="AV150" s="159">
        <v>0</v>
      </c>
      <c r="AW150" t="e">
        <f>#REF!</f>
        <v>#REF!</v>
      </c>
      <c r="AX150" t="e">
        <f>#REF!</f>
        <v>#REF!</v>
      </c>
      <c r="AY150" s="160" t="e">
        <f>#REF!</f>
        <v>#REF!</v>
      </c>
      <c r="AZ150" t="e">
        <f>Cashflows!#REF!</f>
        <v>#REF!</v>
      </c>
      <c r="BA150" t="e">
        <f>#REF!</f>
        <v>#REF!</v>
      </c>
      <c r="BB150" t="e">
        <f>#REF!</f>
        <v>#REF!</v>
      </c>
      <c r="BC150" t="e">
        <f>#REF!</f>
        <v>#REF!</v>
      </c>
      <c r="BD150" t="e">
        <f>#REF!</f>
        <v>#REF!</v>
      </c>
      <c r="BE150" s="159">
        <v>5.2774247178459799E-3</v>
      </c>
      <c r="BF150" s="159">
        <v>0</v>
      </c>
      <c r="BG150" t="e">
        <f>#REF!</f>
        <v>#REF!</v>
      </c>
      <c r="BH150" t="e">
        <f>#REF!</f>
        <v>#REF!</v>
      </c>
      <c r="BI150" t="e">
        <f>#REF!</f>
        <v>#REF!</v>
      </c>
      <c r="BJ150" t="e">
        <f>#REF!</f>
        <v>#REF!</v>
      </c>
      <c r="BK150" s="159">
        <v>0</v>
      </c>
      <c r="BL150">
        <f>Cashflows!R155</f>
        <v>0</v>
      </c>
      <c r="BM150" t="e">
        <f>#REF!</f>
        <v>#REF!</v>
      </c>
      <c r="BN150" t="e">
        <f>#REF!</f>
        <v>#REF!</v>
      </c>
      <c r="BO150" s="159">
        <v>0</v>
      </c>
      <c r="BP150" s="175" t="e">
        <f>#REF!</f>
        <v>#REF!</v>
      </c>
      <c r="BQ150" t="e">
        <f>Cashflows!#REF!</f>
        <v>#REF!</v>
      </c>
      <c r="BR150" t="e">
        <f>Cashflows!#REF!</f>
        <v>#REF!</v>
      </c>
    </row>
    <row r="151" spans="1:70">
      <c r="A151">
        <v>149</v>
      </c>
      <c r="B151" t="e">
        <f>#REF!</f>
        <v>#REF!</v>
      </c>
      <c r="C151" t="e">
        <f>#REF!</f>
        <v>#REF!</v>
      </c>
      <c r="D151" t="e">
        <f>#REF!</f>
        <v>#REF!</v>
      </c>
      <c r="E151" t="e">
        <f>#REF!</f>
        <v>#REF!</v>
      </c>
      <c r="F151" t="e">
        <f>#REF!</f>
        <v>#REF!</v>
      </c>
      <c r="G151" t="e">
        <f>#REF!</f>
        <v>#REF!</v>
      </c>
      <c r="H151" s="159">
        <v>0</v>
      </c>
      <c r="I151" s="159">
        <v>0</v>
      </c>
      <c r="J151" s="159">
        <v>0</v>
      </c>
      <c r="K151" s="159">
        <v>0</v>
      </c>
      <c r="L151" t="e">
        <f>#REF!</f>
        <v>#REF!</v>
      </c>
      <c r="M151" t="e">
        <f>#REF!</f>
        <v>#REF!</v>
      </c>
      <c r="N151" t="e">
        <f>#REF!</f>
        <v>#REF!</v>
      </c>
      <c r="O151" t="e">
        <f>#REF!</f>
        <v>#REF!</v>
      </c>
      <c r="P151" t="e">
        <f>#REF!</f>
        <v>#REF!</v>
      </c>
      <c r="Q151" t="e">
        <f>#REF!</f>
        <v>#REF!</v>
      </c>
      <c r="R151" t="e">
        <f>#REF!</f>
        <v>#REF!</v>
      </c>
      <c r="S151" t="e">
        <f>#REF!</f>
        <v>#REF!</v>
      </c>
      <c r="T151" t="e">
        <f>#REF!</f>
        <v>#REF!</v>
      </c>
      <c r="U151" s="159">
        <v>116</v>
      </c>
      <c r="V151" t="e">
        <f>#REF!</f>
        <v>#REF!</v>
      </c>
      <c r="W151" t="e">
        <f>#REF!</f>
        <v>#REF!</v>
      </c>
      <c r="X151" t="e">
        <f>#REF!</f>
        <v>#REF!</v>
      </c>
      <c r="Y151" s="159">
        <v>181</v>
      </c>
      <c r="Z151" t="e">
        <f>#REF!</f>
        <v>#REF!</v>
      </c>
      <c r="AA151" t="e">
        <f>#REF!</f>
        <v>#REF!</v>
      </c>
      <c r="AB151" s="159">
        <v>129</v>
      </c>
      <c r="AC151">
        <f ca="1">Cashflows!AK156</f>
        <v>0</v>
      </c>
      <c r="AD151">
        <f ca="1">Cashflows!AL156</f>
        <v>0</v>
      </c>
      <c r="AE151" s="175" t="e">
        <f>#REF!</f>
        <v>#REF!</v>
      </c>
      <c r="AF151">
        <f>Cashflows!L156</f>
        <v>1.8327383327180673</v>
      </c>
      <c r="AG151" s="159">
        <v>0.06</v>
      </c>
      <c r="AH151" s="159">
        <v>1.07312E-2</v>
      </c>
      <c r="AI151" s="159">
        <v>8.9869548119125798E-4</v>
      </c>
      <c r="AJ151" t="e">
        <f>#REF!</f>
        <v>#REF!</v>
      </c>
      <c r="AK151" t="e">
        <f>#REF!</f>
        <v>#REF!</v>
      </c>
      <c r="AL151" t="e">
        <f>#REF!</f>
        <v>#REF!</v>
      </c>
      <c r="AM151" t="e">
        <f>#REF!</f>
        <v>#REF!</v>
      </c>
      <c r="AN151" t="e">
        <f>#REF!</f>
        <v>#REF!</v>
      </c>
      <c r="AO151" t="e">
        <f>#REF!</f>
        <v>#REF!</v>
      </c>
      <c r="AP151" s="176" t="e">
        <f>#REF!</f>
        <v>#REF!</v>
      </c>
      <c r="AQ151" s="160" t="e">
        <f>#REF!</f>
        <v>#REF!</v>
      </c>
      <c r="AR151" s="177" t="e">
        <f>#REF!</f>
        <v>#REF!</v>
      </c>
      <c r="AS151">
        <f ca="1">Cashflows!AM156</f>
        <v>0</v>
      </c>
      <c r="AT151" t="e">
        <f>#REF!</f>
        <v>#REF!</v>
      </c>
      <c r="AU151" t="e">
        <f>#REF!</f>
        <v>#REF!</v>
      </c>
      <c r="AV151" s="159">
        <v>0</v>
      </c>
      <c r="AW151" t="e">
        <f>#REF!</f>
        <v>#REF!</v>
      </c>
      <c r="AX151" t="e">
        <f>#REF!</f>
        <v>#REF!</v>
      </c>
      <c r="AY151" s="160" t="e">
        <f>#REF!</f>
        <v>#REF!</v>
      </c>
      <c r="AZ151" t="e">
        <f>Cashflows!#REF!</f>
        <v>#REF!</v>
      </c>
      <c r="BA151" t="e">
        <f>#REF!</f>
        <v>#REF!</v>
      </c>
      <c r="BB151" t="e">
        <f>#REF!</f>
        <v>#REF!</v>
      </c>
      <c r="BC151" t="e">
        <f>#REF!</f>
        <v>#REF!</v>
      </c>
      <c r="BD151" t="e">
        <f>#REF!</f>
        <v>#REF!</v>
      </c>
      <c r="BE151" s="159">
        <v>5.2774247178459799E-3</v>
      </c>
      <c r="BF151" s="159">
        <v>0</v>
      </c>
      <c r="BG151" t="e">
        <f>#REF!</f>
        <v>#REF!</v>
      </c>
      <c r="BH151" t="e">
        <f>#REF!</f>
        <v>#REF!</v>
      </c>
      <c r="BI151" t="e">
        <f>#REF!</f>
        <v>#REF!</v>
      </c>
      <c r="BJ151" t="e">
        <f>#REF!</f>
        <v>#REF!</v>
      </c>
      <c r="BK151" s="159">
        <v>0</v>
      </c>
      <c r="BL151">
        <f>Cashflows!R156</f>
        <v>0</v>
      </c>
      <c r="BM151" t="e">
        <f>#REF!</f>
        <v>#REF!</v>
      </c>
      <c r="BN151" t="e">
        <f>#REF!</f>
        <v>#REF!</v>
      </c>
      <c r="BO151" s="159">
        <v>0</v>
      </c>
      <c r="BP151" s="175" t="e">
        <f>#REF!</f>
        <v>#REF!</v>
      </c>
      <c r="BQ151" t="e">
        <f>Cashflows!#REF!</f>
        <v>#REF!</v>
      </c>
      <c r="BR151" t="e">
        <f>Cashflows!#REF!</f>
        <v>#REF!</v>
      </c>
    </row>
    <row r="152" spans="1:70">
      <c r="A152">
        <v>150</v>
      </c>
      <c r="B152" t="e">
        <f>#REF!</f>
        <v>#REF!</v>
      </c>
      <c r="C152" t="e">
        <f>#REF!</f>
        <v>#REF!</v>
      </c>
      <c r="D152" t="e">
        <f>#REF!</f>
        <v>#REF!</v>
      </c>
      <c r="E152" t="e">
        <f>#REF!</f>
        <v>#REF!</v>
      </c>
      <c r="F152" t="e">
        <f>#REF!</f>
        <v>#REF!</v>
      </c>
      <c r="G152" t="e">
        <f>#REF!</f>
        <v>#REF!</v>
      </c>
      <c r="H152" s="159">
        <v>0</v>
      </c>
      <c r="I152" s="159">
        <v>0</v>
      </c>
      <c r="J152" s="159">
        <v>0</v>
      </c>
      <c r="K152" s="159">
        <v>0</v>
      </c>
      <c r="L152" t="e">
        <f>#REF!</f>
        <v>#REF!</v>
      </c>
      <c r="M152" t="e">
        <f>#REF!</f>
        <v>#REF!</v>
      </c>
      <c r="N152" t="e">
        <f>#REF!</f>
        <v>#REF!</v>
      </c>
      <c r="O152" t="e">
        <f>#REF!</f>
        <v>#REF!</v>
      </c>
      <c r="P152" t="e">
        <f>#REF!</f>
        <v>#REF!</v>
      </c>
      <c r="Q152" t="e">
        <f>#REF!</f>
        <v>#REF!</v>
      </c>
      <c r="R152" t="e">
        <f>#REF!</f>
        <v>#REF!</v>
      </c>
      <c r="S152" t="e">
        <f>#REF!</f>
        <v>#REF!</v>
      </c>
      <c r="T152" t="e">
        <f>#REF!</f>
        <v>#REF!</v>
      </c>
      <c r="U152" s="159">
        <v>117</v>
      </c>
      <c r="V152" t="e">
        <f>#REF!</f>
        <v>#REF!</v>
      </c>
      <c r="W152" t="e">
        <f>#REF!</f>
        <v>#REF!</v>
      </c>
      <c r="X152" t="e">
        <f>#REF!</f>
        <v>#REF!</v>
      </c>
      <c r="Y152" s="159">
        <v>182</v>
      </c>
      <c r="Z152" t="e">
        <f>#REF!</f>
        <v>#REF!</v>
      </c>
      <c r="AA152" t="e">
        <f>#REF!</f>
        <v>#REF!</v>
      </c>
      <c r="AB152" s="159">
        <v>130</v>
      </c>
      <c r="AC152">
        <f ca="1">Cashflows!AK157</f>
        <v>0</v>
      </c>
      <c r="AD152">
        <f ca="1">Cashflows!AL157</f>
        <v>0</v>
      </c>
      <c r="AE152" s="175" t="e">
        <f>#REF!</f>
        <v>#REF!</v>
      </c>
      <c r="AF152">
        <f>Cashflows!L157</f>
        <v>1.840205135548598</v>
      </c>
      <c r="AG152" s="159">
        <v>0.06</v>
      </c>
      <c r="AH152" s="159">
        <v>1.07312E-2</v>
      </c>
      <c r="AI152" s="159">
        <v>8.9869548119125798E-4</v>
      </c>
      <c r="AJ152" t="e">
        <f>#REF!</f>
        <v>#REF!</v>
      </c>
      <c r="AK152" t="e">
        <f>#REF!</f>
        <v>#REF!</v>
      </c>
      <c r="AL152" t="e">
        <f>#REF!</f>
        <v>#REF!</v>
      </c>
      <c r="AM152" t="e">
        <f>#REF!</f>
        <v>#REF!</v>
      </c>
      <c r="AN152" t="e">
        <f>#REF!</f>
        <v>#REF!</v>
      </c>
      <c r="AO152" t="e">
        <f>#REF!</f>
        <v>#REF!</v>
      </c>
      <c r="AP152" s="176" t="e">
        <f>#REF!</f>
        <v>#REF!</v>
      </c>
      <c r="AQ152" s="160" t="e">
        <f>#REF!</f>
        <v>#REF!</v>
      </c>
      <c r="AR152" s="177" t="e">
        <f>#REF!</f>
        <v>#REF!</v>
      </c>
      <c r="AS152">
        <f ca="1">Cashflows!AM157</f>
        <v>0</v>
      </c>
      <c r="AT152" t="e">
        <f>#REF!</f>
        <v>#REF!</v>
      </c>
      <c r="AU152" t="e">
        <f>#REF!</f>
        <v>#REF!</v>
      </c>
      <c r="AV152" s="159">
        <v>0</v>
      </c>
      <c r="AW152" t="e">
        <f>#REF!</f>
        <v>#REF!</v>
      </c>
      <c r="AX152" t="e">
        <f>#REF!</f>
        <v>#REF!</v>
      </c>
      <c r="AY152" s="160" t="e">
        <f>#REF!</f>
        <v>#REF!</v>
      </c>
      <c r="AZ152" t="e">
        <f>Cashflows!#REF!</f>
        <v>#REF!</v>
      </c>
      <c r="BA152" t="e">
        <f>#REF!</f>
        <v>#REF!</v>
      </c>
      <c r="BB152" t="e">
        <f>#REF!</f>
        <v>#REF!</v>
      </c>
      <c r="BC152" t="e">
        <f>#REF!</f>
        <v>#REF!</v>
      </c>
      <c r="BD152" t="e">
        <f>#REF!</f>
        <v>#REF!</v>
      </c>
      <c r="BE152" s="159">
        <v>5.2774247178459799E-3</v>
      </c>
      <c r="BF152" s="159">
        <v>0</v>
      </c>
      <c r="BG152" t="e">
        <f>#REF!</f>
        <v>#REF!</v>
      </c>
      <c r="BH152" t="e">
        <f>#REF!</f>
        <v>#REF!</v>
      </c>
      <c r="BI152" t="e">
        <f>#REF!</f>
        <v>#REF!</v>
      </c>
      <c r="BJ152" t="e">
        <f>#REF!</f>
        <v>#REF!</v>
      </c>
      <c r="BK152" s="159">
        <v>0</v>
      </c>
      <c r="BL152">
        <f>Cashflows!R157</f>
        <v>0</v>
      </c>
      <c r="BM152" t="e">
        <f>#REF!</f>
        <v>#REF!</v>
      </c>
      <c r="BN152" t="e">
        <f>#REF!</f>
        <v>#REF!</v>
      </c>
      <c r="BO152" s="159">
        <v>0</v>
      </c>
      <c r="BP152" s="175" t="e">
        <f>#REF!</f>
        <v>#REF!</v>
      </c>
      <c r="BQ152" t="e">
        <f>Cashflows!#REF!</f>
        <v>#REF!</v>
      </c>
      <c r="BR152" t="e">
        <f>Cashflows!#REF!</f>
        <v>#REF!</v>
      </c>
    </row>
    <row r="153" spans="1:70">
      <c r="A153">
        <v>151</v>
      </c>
      <c r="B153" t="e">
        <f>#REF!</f>
        <v>#REF!</v>
      </c>
      <c r="C153" t="e">
        <f>#REF!</f>
        <v>#REF!</v>
      </c>
      <c r="D153" t="e">
        <f>#REF!</f>
        <v>#REF!</v>
      </c>
      <c r="E153" t="e">
        <f>#REF!</f>
        <v>#REF!</v>
      </c>
      <c r="F153" t="e">
        <f>#REF!</f>
        <v>#REF!</v>
      </c>
      <c r="G153" t="e">
        <f>#REF!</f>
        <v>#REF!</v>
      </c>
      <c r="H153" s="159">
        <v>0</v>
      </c>
      <c r="I153" s="159">
        <v>0</v>
      </c>
      <c r="J153" s="159">
        <v>0</v>
      </c>
      <c r="K153" s="159">
        <v>0</v>
      </c>
      <c r="L153" t="e">
        <f>#REF!</f>
        <v>#REF!</v>
      </c>
      <c r="M153" t="e">
        <f>#REF!</f>
        <v>#REF!</v>
      </c>
      <c r="N153" t="e">
        <f>#REF!</f>
        <v>#REF!</v>
      </c>
      <c r="O153" t="e">
        <f>#REF!</f>
        <v>#REF!</v>
      </c>
      <c r="P153" t="e">
        <f>#REF!</f>
        <v>#REF!</v>
      </c>
      <c r="Q153" t="e">
        <f>#REF!</f>
        <v>#REF!</v>
      </c>
      <c r="R153" t="e">
        <f>#REF!</f>
        <v>#REF!</v>
      </c>
      <c r="S153" t="e">
        <f>#REF!</f>
        <v>#REF!</v>
      </c>
      <c r="T153" t="e">
        <f>#REF!</f>
        <v>#REF!</v>
      </c>
      <c r="U153" s="159">
        <v>118</v>
      </c>
      <c r="V153" t="e">
        <f>#REF!</f>
        <v>#REF!</v>
      </c>
      <c r="W153" t="e">
        <f>#REF!</f>
        <v>#REF!</v>
      </c>
      <c r="X153" t="e">
        <f>#REF!</f>
        <v>#REF!</v>
      </c>
      <c r="Y153" s="159">
        <v>183</v>
      </c>
      <c r="Z153" t="e">
        <f>#REF!</f>
        <v>#REF!</v>
      </c>
      <c r="AA153" t="e">
        <f>#REF!</f>
        <v>#REF!</v>
      </c>
      <c r="AB153" s="159">
        <v>131</v>
      </c>
      <c r="AC153">
        <f ca="1">Cashflows!AK158</f>
        <v>0</v>
      </c>
      <c r="AD153">
        <f ca="1">Cashflows!AL158</f>
        <v>0</v>
      </c>
      <c r="AE153" s="175" t="e">
        <f>#REF!</f>
        <v>#REF!</v>
      </c>
      <c r="AF153">
        <f>Cashflows!L158</f>
        <v>1.8477023590581283</v>
      </c>
      <c r="AG153" s="159">
        <v>0.06</v>
      </c>
      <c r="AH153" s="159">
        <v>1.07312E-2</v>
      </c>
      <c r="AI153" s="159">
        <v>8.9869548119125798E-4</v>
      </c>
      <c r="AJ153" t="e">
        <f>#REF!</f>
        <v>#REF!</v>
      </c>
      <c r="AK153" t="e">
        <f>#REF!</f>
        <v>#REF!</v>
      </c>
      <c r="AL153" t="e">
        <f>#REF!</f>
        <v>#REF!</v>
      </c>
      <c r="AM153" t="e">
        <f>#REF!</f>
        <v>#REF!</v>
      </c>
      <c r="AN153" t="e">
        <f>#REF!</f>
        <v>#REF!</v>
      </c>
      <c r="AO153" t="e">
        <f>#REF!</f>
        <v>#REF!</v>
      </c>
      <c r="AP153" s="176" t="e">
        <f>#REF!</f>
        <v>#REF!</v>
      </c>
      <c r="AQ153" s="160" t="e">
        <f>#REF!</f>
        <v>#REF!</v>
      </c>
      <c r="AR153" s="177" t="e">
        <f>#REF!</f>
        <v>#REF!</v>
      </c>
      <c r="AS153">
        <f ca="1">Cashflows!AM158</f>
        <v>0</v>
      </c>
      <c r="AT153" t="e">
        <f>#REF!</f>
        <v>#REF!</v>
      </c>
      <c r="AU153" t="e">
        <f>#REF!</f>
        <v>#REF!</v>
      </c>
      <c r="AV153" s="159">
        <v>0</v>
      </c>
      <c r="AW153" t="e">
        <f>#REF!</f>
        <v>#REF!</v>
      </c>
      <c r="AX153" t="e">
        <f>#REF!</f>
        <v>#REF!</v>
      </c>
      <c r="AY153" s="160" t="e">
        <f>#REF!</f>
        <v>#REF!</v>
      </c>
      <c r="AZ153" t="e">
        <f>Cashflows!#REF!</f>
        <v>#REF!</v>
      </c>
      <c r="BA153" t="e">
        <f>#REF!</f>
        <v>#REF!</v>
      </c>
      <c r="BB153" t="e">
        <f>#REF!</f>
        <v>#REF!</v>
      </c>
      <c r="BC153" t="e">
        <f>#REF!</f>
        <v>#REF!</v>
      </c>
      <c r="BD153" t="e">
        <f>#REF!</f>
        <v>#REF!</v>
      </c>
      <c r="BE153" s="159">
        <v>5.2774247178459799E-3</v>
      </c>
      <c r="BF153" s="159">
        <v>0</v>
      </c>
      <c r="BG153" t="e">
        <f>#REF!</f>
        <v>#REF!</v>
      </c>
      <c r="BH153" t="e">
        <f>#REF!</f>
        <v>#REF!</v>
      </c>
      <c r="BI153" t="e">
        <f>#REF!</f>
        <v>#REF!</v>
      </c>
      <c r="BJ153" t="e">
        <f>#REF!</f>
        <v>#REF!</v>
      </c>
      <c r="BK153" s="159">
        <v>0</v>
      </c>
      <c r="BL153">
        <f>Cashflows!R158</f>
        <v>0</v>
      </c>
      <c r="BM153" t="e">
        <f>#REF!</f>
        <v>#REF!</v>
      </c>
      <c r="BN153" t="e">
        <f>#REF!</f>
        <v>#REF!</v>
      </c>
      <c r="BO153" s="159">
        <v>0</v>
      </c>
      <c r="BP153" s="175" t="e">
        <f>#REF!</f>
        <v>#REF!</v>
      </c>
      <c r="BQ153" t="e">
        <f>Cashflows!#REF!</f>
        <v>#REF!</v>
      </c>
      <c r="BR153" t="e">
        <f>Cashflows!#REF!</f>
        <v>#REF!</v>
      </c>
    </row>
    <row r="154" spans="1:70">
      <c r="A154">
        <v>152</v>
      </c>
      <c r="B154" t="e">
        <f>#REF!</f>
        <v>#REF!</v>
      </c>
      <c r="C154" t="e">
        <f>#REF!</f>
        <v>#REF!</v>
      </c>
      <c r="D154" t="e">
        <f>#REF!</f>
        <v>#REF!</v>
      </c>
      <c r="E154" t="e">
        <f>#REF!</f>
        <v>#REF!</v>
      </c>
      <c r="F154" t="e">
        <f>#REF!</f>
        <v>#REF!</v>
      </c>
      <c r="G154" t="e">
        <f>#REF!</f>
        <v>#REF!</v>
      </c>
      <c r="H154" s="159">
        <v>0</v>
      </c>
      <c r="I154" s="159">
        <v>0</v>
      </c>
      <c r="J154" s="159">
        <v>0</v>
      </c>
      <c r="K154" s="159">
        <v>0</v>
      </c>
      <c r="L154" t="e">
        <f>#REF!</f>
        <v>#REF!</v>
      </c>
      <c r="M154" t="e">
        <f>#REF!</f>
        <v>#REF!</v>
      </c>
      <c r="N154" t="e">
        <f>#REF!</f>
        <v>#REF!</v>
      </c>
      <c r="O154" t="e">
        <f>#REF!</f>
        <v>#REF!</v>
      </c>
      <c r="P154" t="e">
        <f>#REF!</f>
        <v>#REF!</v>
      </c>
      <c r="Q154" t="e">
        <f>#REF!</f>
        <v>#REF!</v>
      </c>
      <c r="R154" t="e">
        <f>#REF!</f>
        <v>#REF!</v>
      </c>
      <c r="S154" t="e">
        <f>#REF!</f>
        <v>#REF!</v>
      </c>
      <c r="T154" t="e">
        <f>#REF!</f>
        <v>#REF!</v>
      </c>
      <c r="U154" s="159">
        <v>119</v>
      </c>
      <c r="V154" t="e">
        <f>#REF!</f>
        <v>#REF!</v>
      </c>
      <c r="W154" t="e">
        <f>#REF!</f>
        <v>#REF!</v>
      </c>
      <c r="X154" t="e">
        <f>#REF!</f>
        <v>#REF!</v>
      </c>
      <c r="Y154" s="159">
        <v>184</v>
      </c>
      <c r="Z154" t="e">
        <f>#REF!</f>
        <v>#REF!</v>
      </c>
      <c r="AA154" t="e">
        <f>#REF!</f>
        <v>#REF!</v>
      </c>
      <c r="AB154" s="159">
        <v>132</v>
      </c>
      <c r="AC154">
        <f ca="1">Cashflows!AK159</f>
        <v>0</v>
      </c>
      <c r="AD154">
        <f ca="1">Cashflows!AL159</f>
        <v>0</v>
      </c>
      <c r="AE154" s="175" t="e">
        <f>#REF!</f>
        <v>#REF!</v>
      </c>
      <c r="AF154">
        <f>Cashflows!L159</f>
        <v>1.8552301271842702</v>
      </c>
      <c r="AG154" s="159">
        <v>0.06</v>
      </c>
      <c r="AH154" s="159">
        <v>1.07312E-2</v>
      </c>
      <c r="AI154" s="159">
        <v>8.9869548119125798E-4</v>
      </c>
      <c r="AJ154" t="e">
        <f>#REF!</f>
        <v>#REF!</v>
      </c>
      <c r="AK154" t="e">
        <f>#REF!</f>
        <v>#REF!</v>
      </c>
      <c r="AL154" t="e">
        <f>#REF!</f>
        <v>#REF!</v>
      </c>
      <c r="AM154" t="e">
        <f>#REF!</f>
        <v>#REF!</v>
      </c>
      <c r="AN154" t="e">
        <f>#REF!</f>
        <v>#REF!</v>
      </c>
      <c r="AO154" t="e">
        <f>#REF!</f>
        <v>#REF!</v>
      </c>
      <c r="AP154" s="176" t="e">
        <f>#REF!</f>
        <v>#REF!</v>
      </c>
      <c r="AQ154" s="160" t="e">
        <f>#REF!</f>
        <v>#REF!</v>
      </c>
      <c r="AR154" s="177" t="e">
        <f>#REF!</f>
        <v>#REF!</v>
      </c>
      <c r="AS154">
        <f ca="1">Cashflows!AM159</f>
        <v>0</v>
      </c>
      <c r="AT154" t="e">
        <f>#REF!</f>
        <v>#REF!</v>
      </c>
      <c r="AU154" t="e">
        <f>#REF!</f>
        <v>#REF!</v>
      </c>
      <c r="AV154" s="159">
        <v>0</v>
      </c>
      <c r="AW154" t="e">
        <f>#REF!</f>
        <v>#REF!</v>
      </c>
      <c r="AX154" t="e">
        <f>#REF!</f>
        <v>#REF!</v>
      </c>
      <c r="AY154" s="160" t="e">
        <f>#REF!</f>
        <v>#REF!</v>
      </c>
      <c r="AZ154" t="e">
        <f>Cashflows!#REF!</f>
        <v>#REF!</v>
      </c>
      <c r="BA154" t="e">
        <f>#REF!</f>
        <v>#REF!</v>
      </c>
      <c r="BB154" t="e">
        <f>#REF!</f>
        <v>#REF!</v>
      </c>
      <c r="BC154" t="e">
        <f>#REF!</f>
        <v>#REF!</v>
      </c>
      <c r="BD154" t="e">
        <f>#REF!</f>
        <v>#REF!</v>
      </c>
      <c r="BE154" s="159">
        <v>5.2774247178459799E-3</v>
      </c>
      <c r="BF154" s="159">
        <v>0</v>
      </c>
      <c r="BG154" t="e">
        <f>#REF!</f>
        <v>#REF!</v>
      </c>
      <c r="BH154" t="e">
        <f>#REF!</f>
        <v>#REF!</v>
      </c>
      <c r="BI154" t="e">
        <f>#REF!</f>
        <v>#REF!</v>
      </c>
      <c r="BJ154" t="e">
        <f>#REF!</f>
        <v>#REF!</v>
      </c>
      <c r="BK154" s="159">
        <v>0</v>
      </c>
      <c r="BL154">
        <f>Cashflows!R159</f>
        <v>0</v>
      </c>
      <c r="BM154" t="e">
        <f>#REF!</f>
        <v>#REF!</v>
      </c>
      <c r="BN154" t="e">
        <f>#REF!</f>
        <v>#REF!</v>
      </c>
      <c r="BO154" s="159">
        <v>0</v>
      </c>
      <c r="BP154" s="175" t="e">
        <f>#REF!</f>
        <v>#REF!</v>
      </c>
      <c r="BQ154" t="e">
        <f>Cashflows!#REF!</f>
        <v>#REF!</v>
      </c>
      <c r="BR154" t="e">
        <f>Cashflows!#REF!</f>
        <v>#REF!</v>
      </c>
    </row>
    <row r="155" spans="1:70">
      <c r="A155">
        <v>153</v>
      </c>
      <c r="B155" t="e">
        <f>#REF!</f>
        <v>#REF!</v>
      </c>
      <c r="C155" t="e">
        <f>#REF!</f>
        <v>#REF!</v>
      </c>
      <c r="D155" t="e">
        <f>#REF!</f>
        <v>#REF!</v>
      </c>
      <c r="E155" t="e">
        <f>#REF!</f>
        <v>#REF!</v>
      </c>
      <c r="F155" t="e">
        <f>#REF!</f>
        <v>#REF!</v>
      </c>
      <c r="G155" t="e">
        <f>#REF!</f>
        <v>#REF!</v>
      </c>
      <c r="H155" s="159">
        <v>0</v>
      </c>
      <c r="I155" s="159">
        <v>0</v>
      </c>
      <c r="J155" s="159">
        <v>0</v>
      </c>
      <c r="K155" s="159">
        <v>0</v>
      </c>
      <c r="L155" t="e">
        <f>#REF!</f>
        <v>#REF!</v>
      </c>
      <c r="M155" t="e">
        <f>#REF!</f>
        <v>#REF!</v>
      </c>
      <c r="N155" t="e">
        <f>#REF!</f>
        <v>#REF!</v>
      </c>
      <c r="O155" t="e">
        <f>#REF!</f>
        <v>#REF!</v>
      </c>
      <c r="P155" t="e">
        <f>#REF!</f>
        <v>#REF!</v>
      </c>
      <c r="Q155" t="e">
        <f>#REF!</f>
        <v>#REF!</v>
      </c>
      <c r="R155" t="e">
        <f>#REF!</f>
        <v>#REF!</v>
      </c>
      <c r="S155" t="e">
        <f>#REF!</f>
        <v>#REF!</v>
      </c>
      <c r="T155" t="e">
        <f>#REF!</f>
        <v>#REF!</v>
      </c>
      <c r="U155" s="159">
        <v>120</v>
      </c>
      <c r="V155" t="e">
        <f>#REF!</f>
        <v>#REF!</v>
      </c>
      <c r="W155" t="e">
        <f>#REF!</f>
        <v>#REF!</v>
      </c>
      <c r="X155" t="e">
        <f>#REF!</f>
        <v>#REF!</v>
      </c>
      <c r="Y155" s="159">
        <v>185</v>
      </c>
      <c r="Z155" t="e">
        <f>#REF!</f>
        <v>#REF!</v>
      </c>
      <c r="AA155" t="e">
        <f>#REF!</f>
        <v>#REF!</v>
      </c>
      <c r="AB155" s="159">
        <v>133</v>
      </c>
      <c r="AC155">
        <f ca="1">Cashflows!AK160</f>
        <v>0</v>
      </c>
      <c r="AD155">
        <f ca="1">Cashflows!AL160</f>
        <v>0</v>
      </c>
      <c r="AE155" s="175" t="e">
        <f>#REF!</f>
        <v>#REF!</v>
      </c>
      <c r="AF155">
        <f>Cashflows!L160</f>
        <v>1.8627885643695725</v>
      </c>
      <c r="AG155" s="159">
        <v>0.06</v>
      </c>
      <c r="AH155" s="159">
        <v>1.07312E-2</v>
      </c>
      <c r="AI155" s="159">
        <v>8.9869548119125798E-4</v>
      </c>
      <c r="AJ155" t="e">
        <f>#REF!</f>
        <v>#REF!</v>
      </c>
      <c r="AK155" t="e">
        <f>#REF!</f>
        <v>#REF!</v>
      </c>
      <c r="AL155" t="e">
        <f>#REF!</f>
        <v>#REF!</v>
      </c>
      <c r="AM155" t="e">
        <f>#REF!</f>
        <v>#REF!</v>
      </c>
      <c r="AN155" t="e">
        <f>#REF!</f>
        <v>#REF!</v>
      </c>
      <c r="AO155" t="e">
        <f>#REF!</f>
        <v>#REF!</v>
      </c>
      <c r="AP155" s="176" t="e">
        <f>#REF!</f>
        <v>#REF!</v>
      </c>
      <c r="AQ155" s="160" t="e">
        <f>#REF!</f>
        <v>#REF!</v>
      </c>
      <c r="AR155" s="177" t="e">
        <f>#REF!</f>
        <v>#REF!</v>
      </c>
      <c r="AS155">
        <f ca="1">Cashflows!AM160</f>
        <v>0</v>
      </c>
      <c r="AT155" t="e">
        <f>#REF!</f>
        <v>#REF!</v>
      </c>
      <c r="AU155" t="e">
        <f>#REF!</f>
        <v>#REF!</v>
      </c>
      <c r="AV155" s="159">
        <v>0</v>
      </c>
      <c r="AW155" t="e">
        <f>#REF!</f>
        <v>#REF!</v>
      </c>
      <c r="AX155" t="e">
        <f>#REF!</f>
        <v>#REF!</v>
      </c>
      <c r="AY155" s="160" t="e">
        <f>#REF!</f>
        <v>#REF!</v>
      </c>
      <c r="AZ155" t="e">
        <f>Cashflows!#REF!</f>
        <v>#REF!</v>
      </c>
      <c r="BA155" t="e">
        <f>#REF!</f>
        <v>#REF!</v>
      </c>
      <c r="BB155" t="e">
        <f>#REF!</f>
        <v>#REF!</v>
      </c>
      <c r="BC155" t="e">
        <f>#REF!</f>
        <v>#REF!</v>
      </c>
      <c r="BD155" t="e">
        <f>#REF!</f>
        <v>#REF!</v>
      </c>
      <c r="BE155" s="159">
        <v>5.2774247178459799E-3</v>
      </c>
      <c r="BF155" s="159">
        <v>0</v>
      </c>
      <c r="BG155" t="e">
        <f>#REF!</f>
        <v>#REF!</v>
      </c>
      <c r="BH155" t="e">
        <f>#REF!</f>
        <v>#REF!</v>
      </c>
      <c r="BI155" t="e">
        <f>#REF!</f>
        <v>#REF!</v>
      </c>
      <c r="BJ155" t="e">
        <f>#REF!</f>
        <v>#REF!</v>
      </c>
      <c r="BK155" s="159">
        <v>0</v>
      </c>
      <c r="BL155">
        <f>Cashflows!R160</f>
        <v>0</v>
      </c>
      <c r="BM155" t="e">
        <f>#REF!</f>
        <v>#REF!</v>
      </c>
      <c r="BN155" t="e">
        <f>#REF!</f>
        <v>#REF!</v>
      </c>
      <c r="BO155" s="159">
        <v>0</v>
      </c>
      <c r="BP155" s="175" t="e">
        <f>#REF!</f>
        <v>#REF!</v>
      </c>
      <c r="BQ155" t="e">
        <f>Cashflows!#REF!</f>
        <v>#REF!</v>
      </c>
      <c r="BR155" t="e">
        <f>Cashflows!#REF!</f>
        <v>#REF!</v>
      </c>
    </row>
    <row r="156" spans="1:70">
      <c r="A156">
        <v>154</v>
      </c>
      <c r="B156" t="e">
        <f>#REF!</f>
        <v>#REF!</v>
      </c>
      <c r="C156" t="e">
        <f>#REF!</f>
        <v>#REF!</v>
      </c>
      <c r="D156" t="e">
        <f>#REF!</f>
        <v>#REF!</v>
      </c>
      <c r="E156" t="e">
        <f>#REF!</f>
        <v>#REF!</v>
      </c>
      <c r="F156" t="e">
        <f>#REF!</f>
        <v>#REF!</v>
      </c>
      <c r="G156" t="e">
        <f>#REF!</f>
        <v>#REF!</v>
      </c>
      <c r="H156" s="159">
        <v>0</v>
      </c>
      <c r="I156" s="159">
        <v>0</v>
      </c>
      <c r="J156" s="159">
        <v>0</v>
      </c>
      <c r="K156" s="159">
        <v>0</v>
      </c>
      <c r="L156" t="e">
        <f>#REF!</f>
        <v>#REF!</v>
      </c>
      <c r="M156" t="e">
        <f>#REF!</f>
        <v>#REF!</v>
      </c>
      <c r="N156" t="e">
        <f>#REF!</f>
        <v>#REF!</v>
      </c>
      <c r="O156" t="e">
        <f>#REF!</f>
        <v>#REF!</v>
      </c>
      <c r="P156" t="e">
        <f>#REF!</f>
        <v>#REF!</v>
      </c>
      <c r="Q156" t="e">
        <f>#REF!</f>
        <v>#REF!</v>
      </c>
      <c r="R156" t="e">
        <f>#REF!</f>
        <v>#REF!</v>
      </c>
      <c r="S156" t="e">
        <f>#REF!</f>
        <v>#REF!</v>
      </c>
      <c r="T156" t="e">
        <f>#REF!</f>
        <v>#REF!</v>
      </c>
      <c r="U156" s="159">
        <v>121</v>
      </c>
      <c r="V156" t="e">
        <f>#REF!</f>
        <v>#REF!</v>
      </c>
      <c r="W156" t="e">
        <f>#REF!</f>
        <v>#REF!</v>
      </c>
      <c r="X156" t="e">
        <f>#REF!</f>
        <v>#REF!</v>
      </c>
      <c r="Y156" s="159">
        <v>186</v>
      </c>
      <c r="Z156" t="e">
        <f>#REF!</f>
        <v>#REF!</v>
      </c>
      <c r="AA156" t="e">
        <f>#REF!</f>
        <v>#REF!</v>
      </c>
      <c r="AB156" s="159">
        <v>134</v>
      </c>
      <c r="AC156">
        <f ca="1">Cashflows!AK161</f>
        <v>0</v>
      </c>
      <c r="AD156">
        <f ca="1">Cashflows!AL161</f>
        <v>0</v>
      </c>
      <c r="AE156" s="175" t="e">
        <f>#REF!</f>
        <v>#REF!</v>
      </c>
      <c r="AF156">
        <f>Cashflows!L161</f>
        <v>1.8703777955635787</v>
      </c>
      <c r="AG156" s="159">
        <v>0.06</v>
      </c>
      <c r="AH156" s="159">
        <v>1.07312E-2</v>
      </c>
      <c r="AI156" s="159">
        <v>8.9869548119125798E-4</v>
      </c>
      <c r="AJ156" t="e">
        <f>#REF!</f>
        <v>#REF!</v>
      </c>
      <c r="AK156" t="e">
        <f>#REF!</f>
        <v>#REF!</v>
      </c>
      <c r="AL156" t="e">
        <f>#REF!</f>
        <v>#REF!</v>
      </c>
      <c r="AM156" t="e">
        <f>#REF!</f>
        <v>#REF!</v>
      </c>
      <c r="AN156" t="e">
        <f>#REF!</f>
        <v>#REF!</v>
      </c>
      <c r="AO156" t="e">
        <f>#REF!</f>
        <v>#REF!</v>
      </c>
      <c r="AP156" s="176" t="e">
        <f>#REF!</f>
        <v>#REF!</v>
      </c>
      <c r="AQ156" s="160" t="e">
        <f>#REF!</f>
        <v>#REF!</v>
      </c>
      <c r="AR156" s="177" t="e">
        <f>#REF!</f>
        <v>#REF!</v>
      </c>
      <c r="AS156">
        <f ca="1">Cashflows!AM161</f>
        <v>0</v>
      </c>
      <c r="AT156" t="e">
        <f>#REF!</f>
        <v>#REF!</v>
      </c>
      <c r="AU156" t="e">
        <f>#REF!</f>
        <v>#REF!</v>
      </c>
      <c r="AV156" s="159">
        <v>0</v>
      </c>
      <c r="AW156" t="e">
        <f>#REF!</f>
        <v>#REF!</v>
      </c>
      <c r="AX156" t="e">
        <f>#REF!</f>
        <v>#REF!</v>
      </c>
      <c r="AY156" s="160" t="e">
        <f>#REF!</f>
        <v>#REF!</v>
      </c>
      <c r="AZ156" t="e">
        <f>Cashflows!#REF!</f>
        <v>#REF!</v>
      </c>
      <c r="BA156" t="e">
        <f>#REF!</f>
        <v>#REF!</v>
      </c>
      <c r="BB156" t="e">
        <f>#REF!</f>
        <v>#REF!</v>
      </c>
      <c r="BC156" t="e">
        <f>#REF!</f>
        <v>#REF!</v>
      </c>
      <c r="BD156" t="e">
        <f>#REF!</f>
        <v>#REF!</v>
      </c>
      <c r="BE156" s="159">
        <v>5.2774247178459799E-3</v>
      </c>
      <c r="BF156" s="159">
        <v>0</v>
      </c>
      <c r="BG156" t="e">
        <f>#REF!</f>
        <v>#REF!</v>
      </c>
      <c r="BH156" t="e">
        <f>#REF!</f>
        <v>#REF!</v>
      </c>
      <c r="BI156" t="e">
        <f>#REF!</f>
        <v>#REF!</v>
      </c>
      <c r="BJ156" t="e">
        <f>#REF!</f>
        <v>#REF!</v>
      </c>
      <c r="BK156" s="159">
        <v>0</v>
      </c>
      <c r="BL156">
        <f>Cashflows!R161</f>
        <v>0</v>
      </c>
      <c r="BM156" t="e">
        <f>#REF!</f>
        <v>#REF!</v>
      </c>
      <c r="BN156" t="e">
        <f>#REF!</f>
        <v>#REF!</v>
      </c>
      <c r="BO156" s="159">
        <v>0</v>
      </c>
      <c r="BP156" s="175" t="e">
        <f>#REF!</f>
        <v>#REF!</v>
      </c>
      <c r="BQ156" t="e">
        <f>Cashflows!#REF!</f>
        <v>#REF!</v>
      </c>
      <c r="BR156" t="e">
        <f>Cashflows!#REF!</f>
        <v>#REF!</v>
      </c>
    </row>
    <row r="157" spans="1:70">
      <c r="A157">
        <v>155</v>
      </c>
      <c r="B157" t="e">
        <f>#REF!</f>
        <v>#REF!</v>
      </c>
      <c r="C157" t="e">
        <f>#REF!</f>
        <v>#REF!</v>
      </c>
      <c r="D157" t="e">
        <f>#REF!</f>
        <v>#REF!</v>
      </c>
      <c r="E157" t="e">
        <f>#REF!</f>
        <v>#REF!</v>
      </c>
      <c r="F157" t="e">
        <f>#REF!</f>
        <v>#REF!</v>
      </c>
      <c r="G157" t="e">
        <f>#REF!</f>
        <v>#REF!</v>
      </c>
      <c r="H157" s="159">
        <v>0</v>
      </c>
      <c r="I157" s="159">
        <v>0</v>
      </c>
      <c r="J157" s="159">
        <v>0</v>
      </c>
      <c r="K157" s="159">
        <v>0</v>
      </c>
      <c r="L157" t="e">
        <f>#REF!</f>
        <v>#REF!</v>
      </c>
      <c r="M157" t="e">
        <f>#REF!</f>
        <v>#REF!</v>
      </c>
      <c r="N157" t="e">
        <f>#REF!</f>
        <v>#REF!</v>
      </c>
      <c r="O157" t="e">
        <f>#REF!</f>
        <v>#REF!</v>
      </c>
      <c r="P157" t="e">
        <f>#REF!</f>
        <v>#REF!</v>
      </c>
      <c r="Q157" t="e">
        <f>#REF!</f>
        <v>#REF!</v>
      </c>
      <c r="R157" t="e">
        <f>#REF!</f>
        <v>#REF!</v>
      </c>
      <c r="S157" t="e">
        <f>#REF!</f>
        <v>#REF!</v>
      </c>
      <c r="T157" t="e">
        <f>#REF!</f>
        <v>#REF!</v>
      </c>
      <c r="U157" s="159">
        <v>122</v>
      </c>
      <c r="V157" t="e">
        <f>#REF!</f>
        <v>#REF!</v>
      </c>
      <c r="W157" t="e">
        <f>#REF!</f>
        <v>#REF!</v>
      </c>
      <c r="X157" t="e">
        <f>#REF!</f>
        <v>#REF!</v>
      </c>
      <c r="Y157" s="159">
        <v>187</v>
      </c>
      <c r="Z157" t="e">
        <f>#REF!</f>
        <v>#REF!</v>
      </c>
      <c r="AA157" t="e">
        <f>#REF!</f>
        <v>#REF!</v>
      </c>
      <c r="AB157" s="159">
        <v>135</v>
      </c>
      <c r="AC157">
        <f ca="1">Cashflows!AK162</f>
        <v>0</v>
      </c>
      <c r="AD157">
        <f ca="1">Cashflows!AL162</f>
        <v>0</v>
      </c>
      <c r="AE157" s="175" t="e">
        <f>#REF!</f>
        <v>#REF!</v>
      </c>
      <c r="AF157">
        <f>Cashflows!L162</f>
        <v>1.8779979462248921</v>
      </c>
      <c r="AG157" s="159">
        <v>0.06</v>
      </c>
      <c r="AH157" s="159">
        <v>1.07312E-2</v>
      </c>
      <c r="AI157" s="159">
        <v>8.9869548119125798E-4</v>
      </c>
      <c r="AJ157" t="e">
        <f>#REF!</f>
        <v>#REF!</v>
      </c>
      <c r="AK157" t="e">
        <f>#REF!</f>
        <v>#REF!</v>
      </c>
      <c r="AL157" t="e">
        <f>#REF!</f>
        <v>#REF!</v>
      </c>
      <c r="AM157" t="e">
        <f>#REF!</f>
        <v>#REF!</v>
      </c>
      <c r="AN157" t="e">
        <f>#REF!</f>
        <v>#REF!</v>
      </c>
      <c r="AO157" t="e">
        <f>#REF!</f>
        <v>#REF!</v>
      </c>
      <c r="AP157" s="176" t="e">
        <f>#REF!</f>
        <v>#REF!</v>
      </c>
      <c r="AQ157" s="160" t="e">
        <f>#REF!</f>
        <v>#REF!</v>
      </c>
      <c r="AR157" s="177" t="e">
        <f>#REF!</f>
        <v>#REF!</v>
      </c>
      <c r="AS157">
        <f ca="1">Cashflows!AM162</f>
        <v>0</v>
      </c>
      <c r="AT157" t="e">
        <f>#REF!</f>
        <v>#REF!</v>
      </c>
      <c r="AU157" t="e">
        <f>#REF!</f>
        <v>#REF!</v>
      </c>
      <c r="AV157" s="159">
        <v>0</v>
      </c>
      <c r="AW157" t="e">
        <f>#REF!</f>
        <v>#REF!</v>
      </c>
      <c r="AX157" t="e">
        <f>#REF!</f>
        <v>#REF!</v>
      </c>
      <c r="AY157" s="160" t="e">
        <f>#REF!</f>
        <v>#REF!</v>
      </c>
      <c r="AZ157" t="e">
        <f>Cashflows!#REF!</f>
        <v>#REF!</v>
      </c>
      <c r="BA157" t="e">
        <f>#REF!</f>
        <v>#REF!</v>
      </c>
      <c r="BB157" t="e">
        <f>#REF!</f>
        <v>#REF!</v>
      </c>
      <c r="BC157" t="e">
        <f>#REF!</f>
        <v>#REF!</v>
      </c>
      <c r="BD157" t="e">
        <f>#REF!</f>
        <v>#REF!</v>
      </c>
      <c r="BE157" s="159">
        <v>5.2774247178459799E-3</v>
      </c>
      <c r="BF157" s="159">
        <v>0</v>
      </c>
      <c r="BG157" t="e">
        <f>#REF!</f>
        <v>#REF!</v>
      </c>
      <c r="BH157" t="e">
        <f>#REF!</f>
        <v>#REF!</v>
      </c>
      <c r="BI157" t="e">
        <f>#REF!</f>
        <v>#REF!</v>
      </c>
      <c r="BJ157" t="e">
        <f>#REF!</f>
        <v>#REF!</v>
      </c>
      <c r="BK157" s="159">
        <v>0</v>
      </c>
      <c r="BL157">
        <f>Cashflows!R162</f>
        <v>0</v>
      </c>
      <c r="BM157" t="e">
        <f>#REF!</f>
        <v>#REF!</v>
      </c>
      <c r="BN157" t="e">
        <f>#REF!</f>
        <v>#REF!</v>
      </c>
      <c r="BO157" s="159">
        <v>0</v>
      </c>
      <c r="BP157" s="175" t="e">
        <f>#REF!</f>
        <v>#REF!</v>
      </c>
      <c r="BQ157" t="e">
        <f>Cashflows!#REF!</f>
        <v>#REF!</v>
      </c>
      <c r="BR157" t="e">
        <f>Cashflows!#REF!</f>
        <v>#REF!</v>
      </c>
    </row>
    <row r="158" spans="1:70">
      <c r="A158">
        <v>156</v>
      </c>
      <c r="B158" t="e">
        <f>#REF!</f>
        <v>#REF!</v>
      </c>
      <c r="C158" t="e">
        <f>#REF!</f>
        <v>#REF!</v>
      </c>
      <c r="D158" t="e">
        <f>#REF!</f>
        <v>#REF!</v>
      </c>
      <c r="E158" t="e">
        <f>#REF!</f>
        <v>#REF!</v>
      </c>
      <c r="F158" t="e">
        <f>#REF!</f>
        <v>#REF!</v>
      </c>
      <c r="G158" t="e">
        <f>#REF!</f>
        <v>#REF!</v>
      </c>
      <c r="H158" s="159">
        <v>0</v>
      </c>
      <c r="I158" s="159">
        <v>0</v>
      </c>
      <c r="J158" s="159">
        <v>0</v>
      </c>
      <c r="K158" s="159">
        <v>0</v>
      </c>
      <c r="L158" t="e">
        <f>#REF!</f>
        <v>#REF!</v>
      </c>
      <c r="M158" t="e">
        <f>#REF!</f>
        <v>#REF!</v>
      </c>
      <c r="N158" t="e">
        <f>#REF!</f>
        <v>#REF!</v>
      </c>
      <c r="O158" t="e">
        <f>#REF!</f>
        <v>#REF!</v>
      </c>
      <c r="P158" t="e">
        <f>#REF!</f>
        <v>#REF!</v>
      </c>
      <c r="Q158" t="e">
        <f>#REF!</f>
        <v>#REF!</v>
      </c>
      <c r="R158" t="e">
        <f>#REF!</f>
        <v>#REF!</v>
      </c>
      <c r="S158" t="e">
        <f>#REF!</f>
        <v>#REF!</v>
      </c>
      <c r="T158" t="e">
        <f>#REF!</f>
        <v>#REF!</v>
      </c>
      <c r="U158" s="159">
        <v>123</v>
      </c>
      <c r="V158" t="e">
        <f>#REF!</f>
        <v>#REF!</v>
      </c>
      <c r="W158" t="e">
        <f>#REF!</f>
        <v>#REF!</v>
      </c>
      <c r="X158" t="e">
        <f>#REF!</f>
        <v>#REF!</v>
      </c>
      <c r="Y158" s="159">
        <v>188</v>
      </c>
      <c r="Z158" t="e">
        <f>#REF!</f>
        <v>#REF!</v>
      </c>
      <c r="AA158" t="e">
        <f>#REF!</f>
        <v>#REF!</v>
      </c>
      <c r="AB158" s="159">
        <v>136</v>
      </c>
      <c r="AC158">
        <f ca="1">Cashflows!AK163</f>
        <v>0</v>
      </c>
      <c r="AD158">
        <f ca="1">Cashflows!AL163</f>
        <v>0</v>
      </c>
      <c r="AE158" s="175" t="e">
        <f>#REF!</f>
        <v>#REF!</v>
      </c>
      <c r="AF158">
        <f>Cashflows!L163</f>
        <v>1.8856491423232498</v>
      </c>
      <c r="AG158" s="159">
        <v>0.06</v>
      </c>
      <c r="AH158" s="159">
        <v>1.07312E-2</v>
      </c>
      <c r="AI158" s="159">
        <v>8.9869548119125798E-4</v>
      </c>
      <c r="AJ158" t="e">
        <f>#REF!</f>
        <v>#REF!</v>
      </c>
      <c r="AK158" t="e">
        <f>#REF!</f>
        <v>#REF!</v>
      </c>
      <c r="AL158" t="e">
        <f>#REF!</f>
        <v>#REF!</v>
      </c>
      <c r="AM158" t="e">
        <f>#REF!</f>
        <v>#REF!</v>
      </c>
      <c r="AN158" t="e">
        <f>#REF!</f>
        <v>#REF!</v>
      </c>
      <c r="AO158" t="e">
        <f>#REF!</f>
        <v>#REF!</v>
      </c>
      <c r="AP158" s="176" t="e">
        <f>#REF!</f>
        <v>#REF!</v>
      </c>
      <c r="AQ158" s="160" t="e">
        <f>#REF!</f>
        <v>#REF!</v>
      </c>
      <c r="AR158" s="177" t="e">
        <f>#REF!</f>
        <v>#REF!</v>
      </c>
      <c r="AS158">
        <f ca="1">Cashflows!AM163</f>
        <v>0</v>
      </c>
      <c r="AT158" t="e">
        <f>#REF!</f>
        <v>#REF!</v>
      </c>
      <c r="AU158" t="e">
        <f>#REF!</f>
        <v>#REF!</v>
      </c>
      <c r="AV158" s="159">
        <v>0</v>
      </c>
      <c r="AW158" t="e">
        <f>#REF!</f>
        <v>#REF!</v>
      </c>
      <c r="AX158" t="e">
        <f>#REF!</f>
        <v>#REF!</v>
      </c>
      <c r="AY158" s="160" t="e">
        <f>#REF!</f>
        <v>#REF!</v>
      </c>
      <c r="AZ158" t="e">
        <f>Cashflows!#REF!</f>
        <v>#REF!</v>
      </c>
      <c r="BA158" t="e">
        <f>#REF!</f>
        <v>#REF!</v>
      </c>
      <c r="BB158" t="e">
        <f>#REF!</f>
        <v>#REF!</v>
      </c>
      <c r="BC158" t="e">
        <f>#REF!</f>
        <v>#REF!</v>
      </c>
      <c r="BD158" t="e">
        <f>#REF!</f>
        <v>#REF!</v>
      </c>
      <c r="BE158" s="159">
        <v>5.2774247178459799E-3</v>
      </c>
      <c r="BF158" s="159">
        <v>0</v>
      </c>
      <c r="BG158" t="e">
        <f>#REF!</f>
        <v>#REF!</v>
      </c>
      <c r="BH158" t="e">
        <f>#REF!</f>
        <v>#REF!</v>
      </c>
      <c r="BI158" t="e">
        <f>#REF!</f>
        <v>#REF!</v>
      </c>
      <c r="BJ158" t="e">
        <f>#REF!</f>
        <v>#REF!</v>
      </c>
      <c r="BK158" s="159">
        <v>0</v>
      </c>
      <c r="BL158">
        <f>Cashflows!R163</f>
        <v>0</v>
      </c>
      <c r="BM158" t="e">
        <f>#REF!</f>
        <v>#REF!</v>
      </c>
      <c r="BN158" t="e">
        <f>#REF!</f>
        <v>#REF!</v>
      </c>
      <c r="BO158" s="159">
        <v>0</v>
      </c>
      <c r="BP158" s="175" t="e">
        <f>#REF!</f>
        <v>#REF!</v>
      </c>
      <c r="BQ158" t="e">
        <f>Cashflows!#REF!</f>
        <v>#REF!</v>
      </c>
      <c r="BR158" t="e">
        <f>Cashflows!#REF!</f>
        <v>#REF!</v>
      </c>
    </row>
    <row r="159" spans="1:70">
      <c r="A159">
        <v>157</v>
      </c>
      <c r="B159" t="e">
        <f>#REF!</f>
        <v>#REF!</v>
      </c>
      <c r="C159" t="e">
        <f>#REF!</f>
        <v>#REF!</v>
      </c>
      <c r="D159" t="e">
        <f>#REF!</f>
        <v>#REF!</v>
      </c>
      <c r="E159" t="e">
        <f>#REF!</f>
        <v>#REF!</v>
      </c>
      <c r="F159" t="e">
        <f>#REF!</f>
        <v>#REF!</v>
      </c>
      <c r="G159" t="e">
        <f>#REF!</f>
        <v>#REF!</v>
      </c>
      <c r="H159" s="159">
        <v>0</v>
      </c>
      <c r="I159" s="159">
        <v>0</v>
      </c>
      <c r="J159" s="159">
        <v>0</v>
      </c>
      <c r="K159" s="159">
        <v>0</v>
      </c>
      <c r="L159" t="e">
        <f>#REF!</f>
        <v>#REF!</v>
      </c>
      <c r="M159" t="e">
        <f>#REF!</f>
        <v>#REF!</v>
      </c>
      <c r="N159" t="e">
        <f>#REF!</f>
        <v>#REF!</v>
      </c>
      <c r="O159" t="e">
        <f>#REF!</f>
        <v>#REF!</v>
      </c>
      <c r="P159" t="e">
        <f>#REF!</f>
        <v>#REF!</v>
      </c>
      <c r="Q159" t="e">
        <f>#REF!</f>
        <v>#REF!</v>
      </c>
      <c r="R159" t="e">
        <f>#REF!</f>
        <v>#REF!</v>
      </c>
      <c r="S159" t="e">
        <f>#REF!</f>
        <v>#REF!</v>
      </c>
      <c r="T159" t="e">
        <f>#REF!</f>
        <v>#REF!</v>
      </c>
      <c r="U159" s="159">
        <v>124</v>
      </c>
      <c r="V159" t="e">
        <f>#REF!</f>
        <v>#REF!</v>
      </c>
      <c r="W159" t="e">
        <f>#REF!</f>
        <v>#REF!</v>
      </c>
      <c r="X159" t="e">
        <f>#REF!</f>
        <v>#REF!</v>
      </c>
      <c r="Y159" s="159">
        <v>189</v>
      </c>
      <c r="Z159" t="e">
        <f>#REF!</f>
        <v>#REF!</v>
      </c>
      <c r="AA159" t="e">
        <f>#REF!</f>
        <v>#REF!</v>
      </c>
      <c r="AB159" s="159">
        <v>137</v>
      </c>
      <c r="AC159">
        <f ca="1">Cashflows!AK164</f>
        <v>0</v>
      </c>
      <c r="AD159">
        <f ca="1">Cashflows!AL164</f>
        <v>0</v>
      </c>
      <c r="AE159" s="175" t="e">
        <f>#REF!</f>
        <v>#REF!</v>
      </c>
      <c r="AF159">
        <f>Cashflows!L164</f>
        <v>1.8933315103416051</v>
      </c>
      <c r="AG159" s="159">
        <v>0.06</v>
      </c>
      <c r="AH159" s="159">
        <v>1.07312E-2</v>
      </c>
      <c r="AI159" s="159">
        <v>8.9869548119125798E-4</v>
      </c>
      <c r="AJ159" t="e">
        <f>#REF!</f>
        <v>#REF!</v>
      </c>
      <c r="AK159" t="e">
        <f>#REF!</f>
        <v>#REF!</v>
      </c>
      <c r="AL159" t="e">
        <f>#REF!</f>
        <v>#REF!</v>
      </c>
      <c r="AM159" t="e">
        <f>#REF!</f>
        <v>#REF!</v>
      </c>
      <c r="AN159" t="e">
        <f>#REF!</f>
        <v>#REF!</v>
      </c>
      <c r="AO159" t="e">
        <f>#REF!</f>
        <v>#REF!</v>
      </c>
      <c r="AP159" s="176" t="e">
        <f>#REF!</f>
        <v>#REF!</v>
      </c>
      <c r="AQ159" s="160" t="e">
        <f>#REF!</f>
        <v>#REF!</v>
      </c>
      <c r="AR159" s="177" t="e">
        <f>#REF!</f>
        <v>#REF!</v>
      </c>
      <c r="AS159">
        <f ca="1">Cashflows!AM164</f>
        <v>0</v>
      </c>
      <c r="AT159" t="e">
        <f>#REF!</f>
        <v>#REF!</v>
      </c>
      <c r="AU159" t="e">
        <f>#REF!</f>
        <v>#REF!</v>
      </c>
      <c r="AV159" s="159">
        <v>0</v>
      </c>
      <c r="AW159" t="e">
        <f>#REF!</f>
        <v>#REF!</v>
      </c>
      <c r="AX159" t="e">
        <f>#REF!</f>
        <v>#REF!</v>
      </c>
      <c r="AY159" s="160" t="e">
        <f>#REF!</f>
        <v>#REF!</v>
      </c>
      <c r="AZ159" t="e">
        <f>Cashflows!#REF!</f>
        <v>#REF!</v>
      </c>
      <c r="BA159" t="e">
        <f>#REF!</f>
        <v>#REF!</v>
      </c>
      <c r="BB159" t="e">
        <f>#REF!</f>
        <v>#REF!</v>
      </c>
      <c r="BC159" t="e">
        <f>#REF!</f>
        <v>#REF!</v>
      </c>
      <c r="BD159" t="e">
        <f>#REF!</f>
        <v>#REF!</v>
      </c>
      <c r="BE159" s="159">
        <v>5.2774247178459799E-3</v>
      </c>
      <c r="BF159" s="159">
        <v>0</v>
      </c>
      <c r="BG159" t="e">
        <f>#REF!</f>
        <v>#REF!</v>
      </c>
      <c r="BH159" t="e">
        <f>#REF!</f>
        <v>#REF!</v>
      </c>
      <c r="BI159" t="e">
        <f>#REF!</f>
        <v>#REF!</v>
      </c>
      <c r="BJ159" t="e">
        <f>#REF!</f>
        <v>#REF!</v>
      </c>
      <c r="BK159" s="159">
        <v>0</v>
      </c>
      <c r="BL159">
        <f>Cashflows!R164</f>
        <v>0</v>
      </c>
      <c r="BM159" t="e">
        <f>#REF!</f>
        <v>#REF!</v>
      </c>
      <c r="BN159" t="e">
        <f>#REF!</f>
        <v>#REF!</v>
      </c>
      <c r="BO159" s="159">
        <v>0</v>
      </c>
      <c r="BP159" s="175" t="e">
        <f>#REF!</f>
        <v>#REF!</v>
      </c>
      <c r="BQ159" t="e">
        <f>Cashflows!#REF!</f>
        <v>#REF!</v>
      </c>
      <c r="BR159" t="e">
        <f>Cashflows!#REF!</f>
        <v>#REF!</v>
      </c>
    </row>
    <row r="160" spans="1:70">
      <c r="A160">
        <v>158</v>
      </c>
      <c r="B160" t="e">
        <f>#REF!</f>
        <v>#REF!</v>
      </c>
      <c r="C160" t="e">
        <f>#REF!</f>
        <v>#REF!</v>
      </c>
      <c r="D160" t="e">
        <f>#REF!</f>
        <v>#REF!</v>
      </c>
      <c r="E160" t="e">
        <f>#REF!</f>
        <v>#REF!</v>
      </c>
      <c r="F160" t="e">
        <f>#REF!</f>
        <v>#REF!</v>
      </c>
      <c r="G160" t="e">
        <f>#REF!</f>
        <v>#REF!</v>
      </c>
      <c r="H160" s="159">
        <v>0</v>
      </c>
      <c r="I160" s="159">
        <v>0</v>
      </c>
      <c r="J160" s="159">
        <v>0</v>
      </c>
      <c r="K160" s="159">
        <v>0</v>
      </c>
      <c r="L160" t="e">
        <f>#REF!</f>
        <v>#REF!</v>
      </c>
      <c r="M160" t="e">
        <f>#REF!</f>
        <v>#REF!</v>
      </c>
      <c r="N160" t="e">
        <f>#REF!</f>
        <v>#REF!</v>
      </c>
      <c r="O160" t="e">
        <f>#REF!</f>
        <v>#REF!</v>
      </c>
      <c r="P160" t="e">
        <f>#REF!</f>
        <v>#REF!</v>
      </c>
      <c r="Q160" t="e">
        <f>#REF!</f>
        <v>#REF!</v>
      </c>
      <c r="R160" t="e">
        <f>#REF!</f>
        <v>#REF!</v>
      </c>
      <c r="S160" t="e">
        <f>#REF!</f>
        <v>#REF!</v>
      </c>
      <c r="T160" t="e">
        <f>#REF!</f>
        <v>#REF!</v>
      </c>
      <c r="U160" s="159">
        <v>125</v>
      </c>
      <c r="V160" t="e">
        <f>#REF!</f>
        <v>#REF!</v>
      </c>
      <c r="W160" t="e">
        <f>#REF!</f>
        <v>#REF!</v>
      </c>
      <c r="X160" t="e">
        <f>#REF!</f>
        <v>#REF!</v>
      </c>
      <c r="Y160" s="159">
        <v>190</v>
      </c>
      <c r="Z160" t="e">
        <f>#REF!</f>
        <v>#REF!</v>
      </c>
      <c r="AA160" t="e">
        <f>#REF!</f>
        <v>#REF!</v>
      </c>
      <c r="AB160" s="159">
        <v>138</v>
      </c>
      <c r="AC160">
        <f ca="1">Cashflows!AK165</f>
        <v>0</v>
      </c>
      <c r="AD160">
        <f ca="1">Cashflows!AL165</f>
        <v>0</v>
      </c>
      <c r="AE160" s="175" t="e">
        <f>#REF!</f>
        <v>#REF!</v>
      </c>
      <c r="AF160">
        <f>Cashflows!L165</f>
        <v>1.9010451772782186</v>
      </c>
      <c r="AG160" s="159">
        <v>0.06</v>
      </c>
      <c r="AH160" s="159">
        <v>1.07312E-2</v>
      </c>
      <c r="AI160" s="159">
        <v>8.9869548119125798E-4</v>
      </c>
      <c r="AJ160" t="e">
        <f>#REF!</f>
        <v>#REF!</v>
      </c>
      <c r="AK160" t="e">
        <f>#REF!</f>
        <v>#REF!</v>
      </c>
      <c r="AL160" t="e">
        <f>#REF!</f>
        <v>#REF!</v>
      </c>
      <c r="AM160" t="e">
        <f>#REF!</f>
        <v>#REF!</v>
      </c>
      <c r="AN160" t="e">
        <f>#REF!</f>
        <v>#REF!</v>
      </c>
      <c r="AO160" t="e">
        <f>#REF!</f>
        <v>#REF!</v>
      </c>
      <c r="AP160" s="176" t="e">
        <f>#REF!</f>
        <v>#REF!</v>
      </c>
      <c r="AQ160" s="160" t="e">
        <f>#REF!</f>
        <v>#REF!</v>
      </c>
      <c r="AR160" s="177" t="e">
        <f>#REF!</f>
        <v>#REF!</v>
      </c>
      <c r="AS160">
        <f ca="1">Cashflows!AM165</f>
        <v>0</v>
      </c>
      <c r="AT160" t="e">
        <f>#REF!</f>
        <v>#REF!</v>
      </c>
      <c r="AU160" t="e">
        <f>#REF!</f>
        <v>#REF!</v>
      </c>
      <c r="AV160" s="159">
        <v>0</v>
      </c>
      <c r="AW160" t="e">
        <f>#REF!</f>
        <v>#REF!</v>
      </c>
      <c r="AX160" t="e">
        <f>#REF!</f>
        <v>#REF!</v>
      </c>
      <c r="AY160" s="160" t="e">
        <f>#REF!</f>
        <v>#REF!</v>
      </c>
      <c r="AZ160" t="e">
        <f>Cashflows!#REF!</f>
        <v>#REF!</v>
      </c>
      <c r="BA160" t="e">
        <f>#REF!</f>
        <v>#REF!</v>
      </c>
      <c r="BB160" t="e">
        <f>#REF!</f>
        <v>#REF!</v>
      </c>
      <c r="BC160" t="e">
        <f>#REF!</f>
        <v>#REF!</v>
      </c>
      <c r="BD160" t="e">
        <f>#REF!</f>
        <v>#REF!</v>
      </c>
      <c r="BE160" s="159">
        <v>5.2774247178459799E-3</v>
      </c>
      <c r="BF160" s="159">
        <v>0</v>
      </c>
      <c r="BG160" t="e">
        <f>#REF!</f>
        <v>#REF!</v>
      </c>
      <c r="BH160" t="e">
        <f>#REF!</f>
        <v>#REF!</v>
      </c>
      <c r="BI160" t="e">
        <f>#REF!</f>
        <v>#REF!</v>
      </c>
      <c r="BJ160" t="e">
        <f>#REF!</f>
        <v>#REF!</v>
      </c>
      <c r="BK160" s="159">
        <v>0</v>
      </c>
      <c r="BL160">
        <f>Cashflows!R165</f>
        <v>0</v>
      </c>
      <c r="BM160" t="e">
        <f>#REF!</f>
        <v>#REF!</v>
      </c>
      <c r="BN160" t="e">
        <f>#REF!</f>
        <v>#REF!</v>
      </c>
      <c r="BO160" s="159">
        <v>0</v>
      </c>
      <c r="BP160" s="175" t="e">
        <f>#REF!</f>
        <v>#REF!</v>
      </c>
      <c r="BQ160" t="e">
        <f>Cashflows!#REF!</f>
        <v>#REF!</v>
      </c>
      <c r="BR160" t="e">
        <f>Cashflows!#REF!</f>
        <v>#REF!</v>
      </c>
    </row>
    <row r="161" spans="1:70">
      <c r="A161">
        <v>159</v>
      </c>
      <c r="B161" t="e">
        <f>#REF!</f>
        <v>#REF!</v>
      </c>
      <c r="C161" t="e">
        <f>#REF!</f>
        <v>#REF!</v>
      </c>
      <c r="D161" t="e">
        <f>#REF!</f>
        <v>#REF!</v>
      </c>
      <c r="E161" t="e">
        <f>#REF!</f>
        <v>#REF!</v>
      </c>
      <c r="F161" t="e">
        <f>#REF!</f>
        <v>#REF!</v>
      </c>
      <c r="G161" t="e">
        <f>#REF!</f>
        <v>#REF!</v>
      </c>
      <c r="H161" s="159">
        <v>0</v>
      </c>
      <c r="I161" s="159">
        <v>0</v>
      </c>
      <c r="J161" s="159">
        <v>0</v>
      </c>
      <c r="K161" s="159">
        <v>0</v>
      </c>
      <c r="L161" t="e">
        <f>#REF!</f>
        <v>#REF!</v>
      </c>
      <c r="M161" t="e">
        <f>#REF!</f>
        <v>#REF!</v>
      </c>
      <c r="N161" t="e">
        <f>#REF!</f>
        <v>#REF!</v>
      </c>
      <c r="O161" t="e">
        <f>#REF!</f>
        <v>#REF!</v>
      </c>
      <c r="P161" t="e">
        <f>#REF!</f>
        <v>#REF!</v>
      </c>
      <c r="Q161" t="e">
        <f>#REF!</f>
        <v>#REF!</v>
      </c>
      <c r="R161" t="e">
        <f>#REF!</f>
        <v>#REF!</v>
      </c>
      <c r="S161" t="e">
        <f>#REF!</f>
        <v>#REF!</v>
      </c>
      <c r="T161" t="e">
        <f>#REF!</f>
        <v>#REF!</v>
      </c>
      <c r="U161" s="159">
        <v>126</v>
      </c>
      <c r="V161" t="e">
        <f>#REF!</f>
        <v>#REF!</v>
      </c>
      <c r="W161" t="e">
        <f>#REF!</f>
        <v>#REF!</v>
      </c>
      <c r="X161" t="e">
        <f>#REF!</f>
        <v>#REF!</v>
      </c>
      <c r="Y161" s="159">
        <v>191</v>
      </c>
      <c r="Z161" t="e">
        <f>#REF!</f>
        <v>#REF!</v>
      </c>
      <c r="AA161" t="e">
        <f>#REF!</f>
        <v>#REF!</v>
      </c>
      <c r="AB161" s="159">
        <v>139</v>
      </c>
      <c r="AC161">
        <f ca="1">Cashflows!AK166</f>
        <v>0</v>
      </c>
      <c r="AD161">
        <f ca="1">Cashflows!AL166</f>
        <v>0</v>
      </c>
      <c r="AE161" s="175" t="e">
        <f>#REF!</f>
        <v>#REF!</v>
      </c>
      <c r="AF161">
        <f>Cashflows!L166</f>
        <v>1.9087902706487578</v>
      </c>
      <c r="AG161" s="159">
        <v>0.06</v>
      </c>
      <c r="AH161" s="159">
        <v>1.07312E-2</v>
      </c>
      <c r="AI161" s="159">
        <v>8.9869548119125798E-4</v>
      </c>
      <c r="AJ161" t="e">
        <f>#REF!</f>
        <v>#REF!</v>
      </c>
      <c r="AK161" t="e">
        <f>#REF!</f>
        <v>#REF!</v>
      </c>
      <c r="AL161" t="e">
        <f>#REF!</f>
        <v>#REF!</v>
      </c>
      <c r="AM161" t="e">
        <f>#REF!</f>
        <v>#REF!</v>
      </c>
      <c r="AN161" t="e">
        <f>#REF!</f>
        <v>#REF!</v>
      </c>
      <c r="AO161" t="e">
        <f>#REF!</f>
        <v>#REF!</v>
      </c>
      <c r="AP161" s="176" t="e">
        <f>#REF!</f>
        <v>#REF!</v>
      </c>
      <c r="AQ161" s="160" t="e">
        <f>#REF!</f>
        <v>#REF!</v>
      </c>
      <c r="AR161" s="177" t="e">
        <f>#REF!</f>
        <v>#REF!</v>
      </c>
      <c r="AS161">
        <f ca="1">Cashflows!AM166</f>
        <v>0</v>
      </c>
      <c r="AT161" t="e">
        <f>#REF!</f>
        <v>#REF!</v>
      </c>
      <c r="AU161" t="e">
        <f>#REF!</f>
        <v>#REF!</v>
      </c>
      <c r="AV161" s="159">
        <v>0</v>
      </c>
      <c r="AW161" t="e">
        <f>#REF!</f>
        <v>#REF!</v>
      </c>
      <c r="AX161" t="e">
        <f>#REF!</f>
        <v>#REF!</v>
      </c>
      <c r="AY161" s="160" t="e">
        <f>#REF!</f>
        <v>#REF!</v>
      </c>
      <c r="AZ161" t="e">
        <f>Cashflows!#REF!</f>
        <v>#REF!</v>
      </c>
      <c r="BA161" t="e">
        <f>#REF!</f>
        <v>#REF!</v>
      </c>
      <c r="BB161" t="e">
        <f>#REF!</f>
        <v>#REF!</v>
      </c>
      <c r="BC161" t="e">
        <f>#REF!</f>
        <v>#REF!</v>
      </c>
      <c r="BD161" t="e">
        <f>#REF!</f>
        <v>#REF!</v>
      </c>
      <c r="BE161" s="159">
        <v>5.2774247178459799E-3</v>
      </c>
      <c r="BF161" s="159">
        <v>0</v>
      </c>
      <c r="BG161" t="e">
        <f>#REF!</f>
        <v>#REF!</v>
      </c>
      <c r="BH161" t="e">
        <f>#REF!</f>
        <v>#REF!</v>
      </c>
      <c r="BI161" t="e">
        <f>#REF!</f>
        <v>#REF!</v>
      </c>
      <c r="BJ161" t="e">
        <f>#REF!</f>
        <v>#REF!</v>
      </c>
      <c r="BK161" s="159">
        <v>0</v>
      </c>
      <c r="BL161">
        <f>Cashflows!R166</f>
        <v>0</v>
      </c>
      <c r="BM161" t="e">
        <f>#REF!</f>
        <v>#REF!</v>
      </c>
      <c r="BN161" t="e">
        <f>#REF!</f>
        <v>#REF!</v>
      </c>
      <c r="BO161" s="159">
        <v>0</v>
      </c>
      <c r="BP161" s="175" t="e">
        <f>#REF!</f>
        <v>#REF!</v>
      </c>
      <c r="BQ161" t="e">
        <f>Cashflows!#REF!</f>
        <v>#REF!</v>
      </c>
      <c r="BR161" t="e">
        <f>Cashflows!#REF!</f>
        <v>#REF!</v>
      </c>
    </row>
    <row r="162" spans="1:70">
      <c r="A162">
        <v>160</v>
      </c>
      <c r="B162" t="e">
        <f>#REF!</f>
        <v>#REF!</v>
      </c>
      <c r="C162" t="e">
        <f>#REF!</f>
        <v>#REF!</v>
      </c>
      <c r="D162" t="e">
        <f>#REF!</f>
        <v>#REF!</v>
      </c>
      <c r="E162" t="e">
        <f>#REF!</f>
        <v>#REF!</v>
      </c>
      <c r="F162" t="e">
        <f>#REF!</f>
        <v>#REF!</v>
      </c>
      <c r="G162" t="e">
        <f>#REF!</f>
        <v>#REF!</v>
      </c>
      <c r="H162" s="159">
        <v>0</v>
      </c>
      <c r="I162" s="159">
        <v>0</v>
      </c>
      <c r="J162" s="159">
        <v>0</v>
      </c>
      <c r="K162" s="159">
        <v>0</v>
      </c>
      <c r="L162" t="e">
        <f>#REF!</f>
        <v>#REF!</v>
      </c>
      <c r="M162" t="e">
        <f>#REF!</f>
        <v>#REF!</v>
      </c>
      <c r="N162" t="e">
        <f>#REF!</f>
        <v>#REF!</v>
      </c>
      <c r="O162" t="e">
        <f>#REF!</f>
        <v>#REF!</v>
      </c>
      <c r="P162" t="e">
        <f>#REF!</f>
        <v>#REF!</v>
      </c>
      <c r="Q162" t="e">
        <f>#REF!</f>
        <v>#REF!</v>
      </c>
      <c r="R162" t="e">
        <f>#REF!</f>
        <v>#REF!</v>
      </c>
      <c r="S162" t="e">
        <f>#REF!</f>
        <v>#REF!</v>
      </c>
      <c r="T162" t="e">
        <f>#REF!</f>
        <v>#REF!</v>
      </c>
      <c r="U162" s="159">
        <v>127</v>
      </c>
      <c r="V162" t="e">
        <f>#REF!</f>
        <v>#REF!</v>
      </c>
      <c r="W162" t="e">
        <f>#REF!</f>
        <v>#REF!</v>
      </c>
      <c r="X162" t="e">
        <f>#REF!</f>
        <v>#REF!</v>
      </c>
      <c r="Y162" s="159">
        <v>192</v>
      </c>
      <c r="Z162" t="e">
        <f>#REF!</f>
        <v>#REF!</v>
      </c>
      <c r="AA162" t="e">
        <f>#REF!</f>
        <v>#REF!</v>
      </c>
      <c r="AB162" s="159">
        <v>140</v>
      </c>
      <c r="AC162">
        <f ca="1">Cashflows!AK167</f>
        <v>0</v>
      </c>
      <c r="AD162">
        <f ca="1">Cashflows!AL167</f>
        <v>0</v>
      </c>
      <c r="AE162" s="175" t="e">
        <f>#REF!</f>
        <v>#REF!</v>
      </c>
      <c r="AF162">
        <f>Cashflows!L167</f>
        <v>1.9165669184884044</v>
      </c>
      <c r="AG162" s="159">
        <v>0.06</v>
      </c>
      <c r="AH162" s="159">
        <v>1.07312E-2</v>
      </c>
      <c r="AI162" s="159">
        <v>8.9869548119125798E-4</v>
      </c>
      <c r="AJ162" t="e">
        <f>#REF!</f>
        <v>#REF!</v>
      </c>
      <c r="AK162" t="e">
        <f>#REF!</f>
        <v>#REF!</v>
      </c>
      <c r="AL162" t="e">
        <f>#REF!</f>
        <v>#REF!</v>
      </c>
      <c r="AM162" t="e">
        <f>#REF!</f>
        <v>#REF!</v>
      </c>
      <c r="AN162" t="e">
        <f>#REF!</f>
        <v>#REF!</v>
      </c>
      <c r="AO162" t="e">
        <f>#REF!</f>
        <v>#REF!</v>
      </c>
      <c r="AP162" s="176" t="e">
        <f>#REF!</f>
        <v>#REF!</v>
      </c>
      <c r="AQ162" s="160" t="e">
        <f>#REF!</f>
        <v>#REF!</v>
      </c>
      <c r="AR162" s="177" t="e">
        <f>#REF!</f>
        <v>#REF!</v>
      </c>
      <c r="AS162">
        <f ca="1">Cashflows!AM167</f>
        <v>0</v>
      </c>
      <c r="AT162" t="e">
        <f>#REF!</f>
        <v>#REF!</v>
      </c>
      <c r="AU162" t="e">
        <f>#REF!</f>
        <v>#REF!</v>
      </c>
      <c r="AV162" s="159">
        <v>0</v>
      </c>
      <c r="AW162" t="e">
        <f>#REF!</f>
        <v>#REF!</v>
      </c>
      <c r="AX162" t="e">
        <f>#REF!</f>
        <v>#REF!</v>
      </c>
      <c r="AY162" s="160" t="e">
        <f>#REF!</f>
        <v>#REF!</v>
      </c>
      <c r="AZ162" t="e">
        <f>Cashflows!#REF!</f>
        <v>#REF!</v>
      </c>
      <c r="BA162" t="e">
        <f>#REF!</f>
        <v>#REF!</v>
      </c>
      <c r="BB162" t="e">
        <f>#REF!</f>
        <v>#REF!</v>
      </c>
      <c r="BC162" t="e">
        <f>#REF!</f>
        <v>#REF!</v>
      </c>
      <c r="BD162" t="e">
        <f>#REF!</f>
        <v>#REF!</v>
      </c>
      <c r="BE162" s="159">
        <v>5.2774247178459799E-3</v>
      </c>
      <c r="BF162" s="159">
        <v>0</v>
      </c>
      <c r="BG162" t="e">
        <f>#REF!</f>
        <v>#REF!</v>
      </c>
      <c r="BH162" t="e">
        <f>#REF!</f>
        <v>#REF!</v>
      </c>
      <c r="BI162" t="e">
        <f>#REF!</f>
        <v>#REF!</v>
      </c>
      <c r="BJ162" t="e">
        <f>#REF!</f>
        <v>#REF!</v>
      </c>
      <c r="BK162" s="159">
        <v>0</v>
      </c>
      <c r="BL162">
        <f>Cashflows!R167</f>
        <v>0</v>
      </c>
      <c r="BM162" t="e">
        <f>#REF!</f>
        <v>#REF!</v>
      </c>
      <c r="BN162" t="e">
        <f>#REF!</f>
        <v>#REF!</v>
      </c>
      <c r="BO162" s="159">
        <v>0</v>
      </c>
      <c r="BP162" s="175" t="e">
        <f>#REF!</f>
        <v>#REF!</v>
      </c>
      <c r="BQ162" t="e">
        <f>Cashflows!#REF!</f>
        <v>#REF!</v>
      </c>
      <c r="BR162" t="e">
        <f>Cashflows!#REF!</f>
        <v>#REF!</v>
      </c>
    </row>
    <row r="163" spans="1:70">
      <c r="A163">
        <v>161</v>
      </c>
      <c r="B163" t="e">
        <f>#REF!</f>
        <v>#REF!</v>
      </c>
      <c r="C163" t="e">
        <f>#REF!</f>
        <v>#REF!</v>
      </c>
      <c r="D163" t="e">
        <f>#REF!</f>
        <v>#REF!</v>
      </c>
      <c r="E163" t="e">
        <f>#REF!</f>
        <v>#REF!</v>
      </c>
      <c r="F163" t="e">
        <f>#REF!</f>
        <v>#REF!</v>
      </c>
      <c r="G163" t="e">
        <f>#REF!</f>
        <v>#REF!</v>
      </c>
      <c r="H163" s="159">
        <v>0</v>
      </c>
      <c r="I163" s="159">
        <v>0</v>
      </c>
      <c r="J163" s="159">
        <v>0</v>
      </c>
      <c r="K163" s="159">
        <v>0</v>
      </c>
      <c r="L163" t="e">
        <f>#REF!</f>
        <v>#REF!</v>
      </c>
      <c r="M163" t="e">
        <f>#REF!</f>
        <v>#REF!</v>
      </c>
      <c r="N163" t="e">
        <f>#REF!</f>
        <v>#REF!</v>
      </c>
      <c r="O163" t="e">
        <f>#REF!</f>
        <v>#REF!</v>
      </c>
      <c r="P163" t="e">
        <f>#REF!</f>
        <v>#REF!</v>
      </c>
      <c r="Q163" t="e">
        <f>#REF!</f>
        <v>#REF!</v>
      </c>
      <c r="R163" t="e">
        <f>#REF!</f>
        <v>#REF!</v>
      </c>
      <c r="S163" t="e">
        <f>#REF!</f>
        <v>#REF!</v>
      </c>
      <c r="T163" t="e">
        <f>#REF!</f>
        <v>#REF!</v>
      </c>
      <c r="U163" s="159">
        <v>128</v>
      </c>
      <c r="V163" t="e">
        <f>#REF!</f>
        <v>#REF!</v>
      </c>
      <c r="W163" t="e">
        <f>#REF!</f>
        <v>#REF!</v>
      </c>
      <c r="X163" t="e">
        <f>#REF!</f>
        <v>#REF!</v>
      </c>
      <c r="Y163" s="159">
        <v>193</v>
      </c>
      <c r="Z163" t="e">
        <f>#REF!</f>
        <v>#REF!</v>
      </c>
      <c r="AA163" t="e">
        <f>#REF!</f>
        <v>#REF!</v>
      </c>
      <c r="AB163" s="159">
        <v>141</v>
      </c>
      <c r="AC163">
        <f ca="1">Cashflows!AK168</f>
        <v>0</v>
      </c>
      <c r="AD163">
        <f ca="1">Cashflows!AL168</f>
        <v>0</v>
      </c>
      <c r="AE163" s="175" t="e">
        <f>#REF!</f>
        <v>#REF!</v>
      </c>
      <c r="AF163">
        <f>Cashflows!L168</f>
        <v>1.9243752493539716</v>
      </c>
      <c r="AG163" s="159">
        <v>0.06</v>
      </c>
      <c r="AH163" s="159">
        <v>1.07312E-2</v>
      </c>
      <c r="AI163" s="159">
        <v>8.9869548119125798E-4</v>
      </c>
      <c r="AJ163" t="e">
        <f>#REF!</f>
        <v>#REF!</v>
      </c>
      <c r="AK163" t="e">
        <f>#REF!</f>
        <v>#REF!</v>
      </c>
      <c r="AL163" t="e">
        <f>#REF!</f>
        <v>#REF!</v>
      </c>
      <c r="AM163" t="e">
        <f>#REF!</f>
        <v>#REF!</v>
      </c>
      <c r="AN163" t="e">
        <f>#REF!</f>
        <v>#REF!</v>
      </c>
      <c r="AO163" t="e">
        <f>#REF!</f>
        <v>#REF!</v>
      </c>
      <c r="AP163" s="176" t="e">
        <f>#REF!</f>
        <v>#REF!</v>
      </c>
      <c r="AQ163" s="160" t="e">
        <f>#REF!</f>
        <v>#REF!</v>
      </c>
      <c r="AR163" s="177" t="e">
        <f>#REF!</f>
        <v>#REF!</v>
      </c>
      <c r="AS163">
        <f ca="1">Cashflows!AM168</f>
        <v>0</v>
      </c>
      <c r="AT163" t="e">
        <f>#REF!</f>
        <v>#REF!</v>
      </c>
      <c r="AU163" t="e">
        <f>#REF!</f>
        <v>#REF!</v>
      </c>
      <c r="AV163" s="159">
        <v>0</v>
      </c>
      <c r="AW163" t="e">
        <f>#REF!</f>
        <v>#REF!</v>
      </c>
      <c r="AX163" t="e">
        <f>#REF!</f>
        <v>#REF!</v>
      </c>
      <c r="AY163" s="160" t="e">
        <f>#REF!</f>
        <v>#REF!</v>
      </c>
      <c r="AZ163" t="e">
        <f>Cashflows!#REF!</f>
        <v>#REF!</v>
      </c>
      <c r="BA163" t="e">
        <f>#REF!</f>
        <v>#REF!</v>
      </c>
      <c r="BB163" t="e">
        <f>#REF!</f>
        <v>#REF!</v>
      </c>
      <c r="BC163" t="e">
        <f>#REF!</f>
        <v>#REF!</v>
      </c>
      <c r="BD163" t="e">
        <f>#REF!</f>
        <v>#REF!</v>
      </c>
      <c r="BE163" s="159">
        <v>5.2774247178459799E-3</v>
      </c>
      <c r="BF163" s="159">
        <v>0</v>
      </c>
      <c r="BG163" t="e">
        <f>#REF!</f>
        <v>#REF!</v>
      </c>
      <c r="BH163" t="e">
        <f>#REF!</f>
        <v>#REF!</v>
      </c>
      <c r="BI163" t="e">
        <f>#REF!</f>
        <v>#REF!</v>
      </c>
      <c r="BJ163" t="e">
        <f>#REF!</f>
        <v>#REF!</v>
      </c>
      <c r="BK163" s="159">
        <v>0</v>
      </c>
      <c r="BL163">
        <f>Cashflows!R168</f>
        <v>0</v>
      </c>
      <c r="BM163" t="e">
        <f>#REF!</f>
        <v>#REF!</v>
      </c>
      <c r="BN163" t="e">
        <f>#REF!</f>
        <v>#REF!</v>
      </c>
      <c r="BO163" s="159">
        <v>0</v>
      </c>
      <c r="BP163" s="175" t="e">
        <f>#REF!</f>
        <v>#REF!</v>
      </c>
      <c r="BQ163" t="e">
        <f>Cashflows!#REF!</f>
        <v>#REF!</v>
      </c>
      <c r="BR163" t="e">
        <f>Cashflows!#REF!</f>
        <v>#REF!</v>
      </c>
    </row>
    <row r="164" spans="1:70">
      <c r="A164">
        <v>162</v>
      </c>
      <c r="B164" t="e">
        <f>#REF!</f>
        <v>#REF!</v>
      </c>
      <c r="C164" t="e">
        <f>#REF!</f>
        <v>#REF!</v>
      </c>
      <c r="D164" t="e">
        <f>#REF!</f>
        <v>#REF!</v>
      </c>
      <c r="E164" t="e">
        <f>#REF!</f>
        <v>#REF!</v>
      </c>
      <c r="F164" t="e">
        <f>#REF!</f>
        <v>#REF!</v>
      </c>
      <c r="G164" t="e">
        <f>#REF!</f>
        <v>#REF!</v>
      </c>
      <c r="H164" s="159">
        <v>0</v>
      </c>
      <c r="I164" s="159">
        <v>0</v>
      </c>
      <c r="J164" s="159">
        <v>0</v>
      </c>
      <c r="K164" s="159">
        <v>0</v>
      </c>
      <c r="L164" t="e">
        <f>#REF!</f>
        <v>#REF!</v>
      </c>
      <c r="M164" t="e">
        <f>#REF!</f>
        <v>#REF!</v>
      </c>
      <c r="N164" t="e">
        <f>#REF!</f>
        <v>#REF!</v>
      </c>
      <c r="O164" t="e">
        <f>#REF!</f>
        <v>#REF!</v>
      </c>
      <c r="P164" t="e">
        <f>#REF!</f>
        <v>#REF!</v>
      </c>
      <c r="Q164" t="e">
        <f>#REF!</f>
        <v>#REF!</v>
      </c>
      <c r="R164" t="e">
        <f>#REF!</f>
        <v>#REF!</v>
      </c>
      <c r="S164" t="e">
        <f>#REF!</f>
        <v>#REF!</v>
      </c>
      <c r="T164" t="e">
        <f>#REF!</f>
        <v>#REF!</v>
      </c>
      <c r="U164" s="159">
        <v>129</v>
      </c>
      <c r="V164" t="e">
        <f>#REF!</f>
        <v>#REF!</v>
      </c>
      <c r="W164" t="e">
        <f>#REF!</f>
        <v>#REF!</v>
      </c>
      <c r="X164" t="e">
        <f>#REF!</f>
        <v>#REF!</v>
      </c>
      <c r="Y164" s="159">
        <v>194</v>
      </c>
      <c r="Z164" t="e">
        <f>#REF!</f>
        <v>#REF!</v>
      </c>
      <c r="AA164" t="e">
        <f>#REF!</f>
        <v>#REF!</v>
      </c>
      <c r="AB164" s="159">
        <v>142</v>
      </c>
      <c r="AC164">
        <f ca="1">Cashflows!AK169</f>
        <v>0</v>
      </c>
      <c r="AD164">
        <f ca="1">Cashflows!AL169</f>
        <v>0</v>
      </c>
      <c r="AE164" s="175" t="e">
        <f>#REF!</f>
        <v>#REF!</v>
      </c>
      <c r="AF164">
        <f>Cashflows!L169</f>
        <v>1.9322153923260288</v>
      </c>
      <c r="AG164" s="159">
        <v>0.06</v>
      </c>
      <c r="AH164" s="159">
        <v>1.07312E-2</v>
      </c>
      <c r="AI164" s="159">
        <v>8.9869548119125798E-4</v>
      </c>
      <c r="AJ164" t="e">
        <f>#REF!</f>
        <v>#REF!</v>
      </c>
      <c r="AK164" t="e">
        <f>#REF!</f>
        <v>#REF!</v>
      </c>
      <c r="AL164" t="e">
        <f>#REF!</f>
        <v>#REF!</v>
      </c>
      <c r="AM164" t="e">
        <f>#REF!</f>
        <v>#REF!</v>
      </c>
      <c r="AN164" t="e">
        <f>#REF!</f>
        <v>#REF!</v>
      </c>
      <c r="AO164" t="e">
        <f>#REF!</f>
        <v>#REF!</v>
      </c>
      <c r="AP164" s="176" t="e">
        <f>#REF!</f>
        <v>#REF!</v>
      </c>
      <c r="AQ164" s="160" t="e">
        <f>#REF!</f>
        <v>#REF!</v>
      </c>
      <c r="AR164" s="177" t="e">
        <f>#REF!</f>
        <v>#REF!</v>
      </c>
      <c r="AS164">
        <f ca="1">Cashflows!AM169</f>
        <v>0</v>
      </c>
      <c r="AT164" t="e">
        <f>#REF!</f>
        <v>#REF!</v>
      </c>
      <c r="AU164" t="e">
        <f>#REF!</f>
        <v>#REF!</v>
      </c>
      <c r="AV164" s="159">
        <v>0</v>
      </c>
      <c r="AW164" t="e">
        <f>#REF!</f>
        <v>#REF!</v>
      </c>
      <c r="AX164" t="e">
        <f>#REF!</f>
        <v>#REF!</v>
      </c>
      <c r="AY164" s="160" t="e">
        <f>#REF!</f>
        <v>#REF!</v>
      </c>
      <c r="AZ164" t="e">
        <f>Cashflows!#REF!</f>
        <v>#REF!</v>
      </c>
      <c r="BA164" t="e">
        <f>#REF!</f>
        <v>#REF!</v>
      </c>
      <c r="BB164" t="e">
        <f>#REF!</f>
        <v>#REF!</v>
      </c>
      <c r="BC164" t="e">
        <f>#REF!</f>
        <v>#REF!</v>
      </c>
      <c r="BD164" t="e">
        <f>#REF!</f>
        <v>#REF!</v>
      </c>
      <c r="BE164" s="159">
        <v>5.2774247178459799E-3</v>
      </c>
      <c r="BF164" s="159">
        <v>0</v>
      </c>
      <c r="BG164" t="e">
        <f>#REF!</f>
        <v>#REF!</v>
      </c>
      <c r="BH164" t="e">
        <f>#REF!</f>
        <v>#REF!</v>
      </c>
      <c r="BI164" t="e">
        <f>#REF!</f>
        <v>#REF!</v>
      </c>
      <c r="BJ164" t="e">
        <f>#REF!</f>
        <v>#REF!</v>
      </c>
      <c r="BK164" s="159">
        <v>0</v>
      </c>
      <c r="BL164">
        <f>Cashflows!R169</f>
        <v>0</v>
      </c>
      <c r="BM164" t="e">
        <f>#REF!</f>
        <v>#REF!</v>
      </c>
      <c r="BN164" t="e">
        <f>#REF!</f>
        <v>#REF!</v>
      </c>
      <c r="BO164" s="159">
        <v>0</v>
      </c>
      <c r="BP164" s="175" t="e">
        <f>#REF!</f>
        <v>#REF!</v>
      </c>
      <c r="BQ164" t="e">
        <f>Cashflows!#REF!</f>
        <v>#REF!</v>
      </c>
      <c r="BR164" t="e">
        <f>Cashflows!#REF!</f>
        <v>#REF!</v>
      </c>
    </row>
    <row r="165" spans="1:70">
      <c r="A165">
        <v>163</v>
      </c>
      <c r="B165" t="e">
        <f>#REF!</f>
        <v>#REF!</v>
      </c>
      <c r="C165" t="e">
        <f>#REF!</f>
        <v>#REF!</v>
      </c>
      <c r="D165" t="e">
        <f>#REF!</f>
        <v>#REF!</v>
      </c>
      <c r="E165" t="e">
        <f>#REF!</f>
        <v>#REF!</v>
      </c>
      <c r="F165" t="e">
        <f>#REF!</f>
        <v>#REF!</v>
      </c>
      <c r="G165" t="e">
        <f>#REF!</f>
        <v>#REF!</v>
      </c>
      <c r="H165" s="159">
        <v>0</v>
      </c>
      <c r="I165" s="159">
        <v>0</v>
      </c>
      <c r="J165" s="159">
        <v>0</v>
      </c>
      <c r="K165" s="159">
        <v>0</v>
      </c>
      <c r="L165" t="e">
        <f>#REF!</f>
        <v>#REF!</v>
      </c>
      <c r="M165" t="e">
        <f>#REF!</f>
        <v>#REF!</v>
      </c>
      <c r="N165" t="e">
        <f>#REF!</f>
        <v>#REF!</v>
      </c>
      <c r="O165" t="e">
        <f>#REF!</f>
        <v>#REF!</v>
      </c>
      <c r="P165" t="e">
        <f>#REF!</f>
        <v>#REF!</v>
      </c>
      <c r="Q165" t="e">
        <f>#REF!</f>
        <v>#REF!</v>
      </c>
      <c r="R165" t="e">
        <f>#REF!</f>
        <v>#REF!</v>
      </c>
      <c r="S165" t="e">
        <f>#REF!</f>
        <v>#REF!</v>
      </c>
      <c r="T165" t="e">
        <f>#REF!</f>
        <v>#REF!</v>
      </c>
      <c r="U165" s="159">
        <v>130</v>
      </c>
      <c r="V165" t="e">
        <f>#REF!</f>
        <v>#REF!</v>
      </c>
      <c r="W165" t="e">
        <f>#REF!</f>
        <v>#REF!</v>
      </c>
      <c r="X165" t="e">
        <f>#REF!</f>
        <v>#REF!</v>
      </c>
      <c r="Y165" s="159">
        <v>195</v>
      </c>
      <c r="Z165" t="e">
        <f>#REF!</f>
        <v>#REF!</v>
      </c>
      <c r="AA165" t="e">
        <f>#REF!</f>
        <v>#REF!</v>
      </c>
      <c r="AB165" s="159">
        <v>143</v>
      </c>
      <c r="AC165">
        <f ca="1">Cashflows!AK170</f>
        <v>0</v>
      </c>
      <c r="AD165">
        <f ca="1">Cashflows!AL170</f>
        <v>0</v>
      </c>
      <c r="AE165" s="175" t="e">
        <f>#REF!</f>
        <v>#REF!</v>
      </c>
      <c r="AF165">
        <f>Cashflows!L170</f>
        <v>1.9400874770110357</v>
      </c>
      <c r="AG165" s="159">
        <v>0.06</v>
      </c>
      <c r="AH165" s="159">
        <v>1.07312E-2</v>
      </c>
      <c r="AI165" s="159">
        <v>8.9869548119125798E-4</v>
      </c>
      <c r="AJ165" t="e">
        <f>#REF!</f>
        <v>#REF!</v>
      </c>
      <c r="AK165" t="e">
        <f>#REF!</f>
        <v>#REF!</v>
      </c>
      <c r="AL165" t="e">
        <f>#REF!</f>
        <v>#REF!</v>
      </c>
      <c r="AM165" t="e">
        <f>#REF!</f>
        <v>#REF!</v>
      </c>
      <c r="AN165" t="e">
        <f>#REF!</f>
        <v>#REF!</v>
      </c>
      <c r="AO165" t="e">
        <f>#REF!</f>
        <v>#REF!</v>
      </c>
      <c r="AP165" s="176" t="e">
        <f>#REF!</f>
        <v>#REF!</v>
      </c>
      <c r="AQ165" s="160" t="e">
        <f>#REF!</f>
        <v>#REF!</v>
      </c>
      <c r="AR165" s="177" t="e">
        <f>#REF!</f>
        <v>#REF!</v>
      </c>
      <c r="AS165">
        <f ca="1">Cashflows!AM170</f>
        <v>0</v>
      </c>
      <c r="AT165" t="e">
        <f>#REF!</f>
        <v>#REF!</v>
      </c>
      <c r="AU165" t="e">
        <f>#REF!</f>
        <v>#REF!</v>
      </c>
      <c r="AV165" s="159">
        <v>0</v>
      </c>
      <c r="AW165" t="e">
        <f>#REF!</f>
        <v>#REF!</v>
      </c>
      <c r="AX165" t="e">
        <f>#REF!</f>
        <v>#REF!</v>
      </c>
      <c r="AY165" s="160" t="e">
        <f>#REF!</f>
        <v>#REF!</v>
      </c>
      <c r="AZ165" t="e">
        <f>Cashflows!#REF!</f>
        <v>#REF!</v>
      </c>
      <c r="BA165" t="e">
        <f>#REF!</f>
        <v>#REF!</v>
      </c>
      <c r="BB165" t="e">
        <f>#REF!</f>
        <v>#REF!</v>
      </c>
      <c r="BC165" t="e">
        <f>#REF!</f>
        <v>#REF!</v>
      </c>
      <c r="BD165" t="e">
        <f>#REF!</f>
        <v>#REF!</v>
      </c>
      <c r="BE165" s="159">
        <v>5.2774247178459799E-3</v>
      </c>
      <c r="BF165" s="159">
        <v>0</v>
      </c>
      <c r="BG165" t="e">
        <f>#REF!</f>
        <v>#REF!</v>
      </c>
      <c r="BH165" t="e">
        <f>#REF!</f>
        <v>#REF!</v>
      </c>
      <c r="BI165" t="e">
        <f>#REF!</f>
        <v>#REF!</v>
      </c>
      <c r="BJ165" t="e">
        <f>#REF!</f>
        <v>#REF!</v>
      </c>
      <c r="BK165" s="159">
        <v>0</v>
      </c>
      <c r="BL165">
        <f>Cashflows!R170</f>
        <v>0</v>
      </c>
      <c r="BM165" t="e">
        <f>#REF!</f>
        <v>#REF!</v>
      </c>
      <c r="BN165" t="e">
        <f>#REF!</f>
        <v>#REF!</v>
      </c>
      <c r="BO165" s="159">
        <v>0</v>
      </c>
      <c r="BP165" s="175" t="e">
        <f>#REF!</f>
        <v>#REF!</v>
      </c>
      <c r="BQ165" t="e">
        <f>Cashflows!#REF!</f>
        <v>#REF!</v>
      </c>
      <c r="BR165" t="e">
        <f>Cashflows!#REF!</f>
        <v>#REF!</v>
      </c>
    </row>
    <row r="166" spans="1:70">
      <c r="A166">
        <v>164</v>
      </c>
      <c r="B166" t="e">
        <f>#REF!</f>
        <v>#REF!</v>
      </c>
      <c r="C166" t="e">
        <f>#REF!</f>
        <v>#REF!</v>
      </c>
      <c r="D166" t="e">
        <f>#REF!</f>
        <v>#REF!</v>
      </c>
      <c r="E166" t="e">
        <f>#REF!</f>
        <v>#REF!</v>
      </c>
      <c r="F166" t="e">
        <f>#REF!</f>
        <v>#REF!</v>
      </c>
      <c r="G166" t="e">
        <f>#REF!</f>
        <v>#REF!</v>
      </c>
      <c r="H166" s="159">
        <v>0</v>
      </c>
      <c r="I166" s="159">
        <v>0</v>
      </c>
      <c r="J166" s="159">
        <v>0</v>
      </c>
      <c r="K166" s="159">
        <v>0</v>
      </c>
      <c r="L166" t="e">
        <f>#REF!</f>
        <v>#REF!</v>
      </c>
      <c r="M166" t="e">
        <f>#REF!</f>
        <v>#REF!</v>
      </c>
      <c r="N166" t="e">
        <f>#REF!</f>
        <v>#REF!</v>
      </c>
      <c r="O166" t="e">
        <f>#REF!</f>
        <v>#REF!</v>
      </c>
      <c r="P166" t="e">
        <f>#REF!</f>
        <v>#REF!</v>
      </c>
      <c r="Q166" t="e">
        <f>#REF!</f>
        <v>#REF!</v>
      </c>
      <c r="R166" t="e">
        <f>#REF!</f>
        <v>#REF!</v>
      </c>
      <c r="S166" t="e">
        <f>#REF!</f>
        <v>#REF!</v>
      </c>
      <c r="T166" t="e">
        <f>#REF!</f>
        <v>#REF!</v>
      </c>
      <c r="U166" s="159">
        <v>131</v>
      </c>
      <c r="V166" t="e">
        <f>#REF!</f>
        <v>#REF!</v>
      </c>
      <c r="W166" t="e">
        <f>#REF!</f>
        <v>#REF!</v>
      </c>
      <c r="X166" t="e">
        <f>#REF!</f>
        <v>#REF!</v>
      </c>
      <c r="Y166" s="159">
        <v>196</v>
      </c>
      <c r="Z166" t="e">
        <f>#REF!</f>
        <v>#REF!</v>
      </c>
      <c r="AA166" t="e">
        <f>#REF!</f>
        <v>#REF!</v>
      </c>
      <c r="AB166" s="159">
        <v>144</v>
      </c>
      <c r="AC166">
        <f ca="1">Cashflows!AK171</f>
        <v>0</v>
      </c>
      <c r="AD166">
        <f ca="1">Cashflows!AL171</f>
        <v>0</v>
      </c>
      <c r="AE166" s="175" t="e">
        <f>#REF!</f>
        <v>#REF!</v>
      </c>
      <c r="AF166">
        <f>Cashflows!L171</f>
        <v>1.9479916335434846</v>
      </c>
      <c r="AG166" s="159">
        <v>0.06</v>
      </c>
      <c r="AH166" s="159">
        <v>1.07312E-2</v>
      </c>
      <c r="AI166" s="159">
        <v>8.9869548119125798E-4</v>
      </c>
      <c r="AJ166" t="e">
        <f>#REF!</f>
        <v>#REF!</v>
      </c>
      <c r="AK166" t="e">
        <f>#REF!</f>
        <v>#REF!</v>
      </c>
      <c r="AL166" t="e">
        <f>#REF!</f>
        <v>#REF!</v>
      </c>
      <c r="AM166" t="e">
        <f>#REF!</f>
        <v>#REF!</v>
      </c>
      <c r="AN166" t="e">
        <f>#REF!</f>
        <v>#REF!</v>
      </c>
      <c r="AO166" t="e">
        <f>#REF!</f>
        <v>#REF!</v>
      </c>
      <c r="AP166" s="176" t="e">
        <f>#REF!</f>
        <v>#REF!</v>
      </c>
      <c r="AQ166" s="160" t="e">
        <f>#REF!</f>
        <v>#REF!</v>
      </c>
      <c r="AR166" s="177" t="e">
        <f>#REF!</f>
        <v>#REF!</v>
      </c>
      <c r="AS166">
        <f ca="1">Cashflows!AM171</f>
        <v>0</v>
      </c>
      <c r="AT166" t="e">
        <f>#REF!</f>
        <v>#REF!</v>
      </c>
      <c r="AU166" t="e">
        <f>#REF!</f>
        <v>#REF!</v>
      </c>
      <c r="AV166" s="159">
        <v>0</v>
      </c>
      <c r="AW166" t="e">
        <f>#REF!</f>
        <v>#REF!</v>
      </c>
      <c r="AX166" t="e">
        <f>#REF!</f>
        <v>#REF!</v>
      </c>
      <c r="AY166" s="160" t="e">
        <f>#REF!</f>
        <v>#REF!</v>
      </c>
      <c r="AZ166" t="e">
        <f>Cashflows!#REF!</f>
        <v>#REF!</v>
      </c>
      <c r="BA166" t="e">
        <f>#REF!</f>
        <v>#REF!</v>
      </c>
      <c r="BB166" t="e">
        <f>#REF!</f>
        <v>#REF!</v>
      </c>
      <c r="BC166" t="e">
        <f>#REF!</f>
        <v>#REF!</v>
      </c>
      <c r="BD166" t="e">
        <f>#REF!</f>
        <v>#REF!</v>
      </c>
      <c r="BE166" s="159">
        <v>5.2774247178459799E-3</v>
      </c>
      <c r="BF166" s="159">
        <v>0</v>
      </c>
      <c r="BG166" t="e">
        <f>#REF!</f>
        <v>#REF!</v>
      </c>
      <c r="BH166" t="e">
        <f>#REF!</f>
        <v>#REF!</v>
      </c>
      <c r="BI166" t="e">
        <f>#REF!</f>
        <v>#REF!</v>
      </c>
      <c r="BJ166" t="e">
        <f>#REF!</f>
        <v>#REF!</v>
      </c>
      <c r="BK166" s="159">
        <v>0</v>
      </c>
      <c r="BL166">
        <f>Cashflows!R171</f>
        <v>0</v>
      </c>
      <c r="BM166" t="e">
        <f>#REF!</f>
        <v>#REF!</v>
      </c>
      <c r="BN166" t="e">
        <f>#REF!</f>
        <v>#REF!</v>
      </c>
      <c r="BO166" s="159">
        <v>0</v>
      </c>
      <c r="BP166" s="175" t="e">
        <f>#REF!</f>
        <v>#REF!</v>
      </c>
      <c r="BQ166" t="e">
        <f>Cashflows!#REF!</f>
        <v>#REF!</v>
      </c>
      <c r="BR166" t="e">
        <f>Cashflows!#REF!</f>
        <v>#REF!</v>
      </c>
    </row>
    <row r="167" spans="1:70">
      <c r="A167">
        <v>165</v>
      </c>
      <c r="B167" t="e">
        <f>#REF!</f>
        <v>#REF!</v>
      </c>
      <c r="C167" t="e">
        <f>#REF!</f>
        <v>#REF!</v>
      </c>
      <c r="D167" t="e">
        <f>#REF!</f>
        <v>#REF!</v>
      </c>
      <c r="E167" t="e">
        <f>#REF!</f>
        <v>#REF!</v>
      </c>
      <c r="F167" t="e">
        <f>#REF!</f>
        <v>#REF!</v>
      </c>
      <c r="G167" t="e">
        <f>#REF!</f>
        <v>#REF!</v>
      </c>
      <c r="H167" s="159">
        <v>0</v>
      </c>
      <c r="I167" s="159">
        <v>0</v>
      </c>
      <c r="J167" s="159">
        <v>0</v>
      </c>
      <c r="K167" s="159">
        <v>0</v>
      </c>
      <c r="L167" t="e">
        <f>#REF!</f>
        <v>#REF!</v>
      </c>
      <c r="M167" t="e">
        <f>#REF!</f>
        <v>#REF!</v>
      </c>
      <c r="N167" t="e">
        <f>#REF!</f>
        <v>#REF!</v>
      </c>
      <c r="O167" t="e">
        <f>#REF!</f>
        <v>#REF!</v>
      </c>
      <c r="P167" t="e">
        <f>#REF!</f>
        <v>#REF!</v>
      </c>
      <c r="Q167" t="e">
        <f>#REF!</f>
        <v>#REF!</v>
      </c>
      <c r="R167" t="e">
        <f>#REF!</f>
        <v>#REF!</v>
      </c>
      <c r="S167" t="e">
        <f>#REF!</f>
        <v>#REF!</v>
      </c>
      <c r="T167" t="e">
        <f>#REF!</f>
        <v>#REF!</v>
      </c>
      <c r="U167" s="159">
        <v>132</v>
      </c>
      <c r="V167" t="e">
        <f>#REF!</f>
        <v>#REF!</v>
      </c>
      <c r="W167" t="e">
        <f>#REF!</f>
        <v>#REF!</v>
      </c>
      <c r="X167" t="e">
        <f>#REF!</f>
        <v>#REF!</v>
      </c>
      <c r="Y167" s="159">
        <v>197</v>
      </c>
      <c r="Z167" t="e">
        <f>#REF!</f>
        <v>#REF!</v>
      </c>
      <c r="AA167" t="e">
        <f>#REF!</f>
        <v>#REF!</v>
      </c>
      <c r="AB167" s="159">
        <v>145</v>
      </c>
      <c r="AC167">
        <f ca="1">Cashflows!AK172</f>
        <v>0</v>
      </c>
      <c r="AD167">
        <f ca="1">Cashflows!AL172</f>
        <v>0</v>
      </c>
      <c r="AE167" s="175" t="e">
        <f>#REF!</f>
        <v>#REF!</v>
      </c>
      <c r="AF167">
        <f>Cashflows!L172</f>
        <v>1.9559279925880522</v>
      </c>
      <c r="AG167" s="159">
        <v>0.06</v>
      </c>
      <c r="AH167" s="159">
        <v>1.07312E-2</v>
      </c>
      <c r="AI167" s="159">
        <v>8.9869548119125798E-4</v>
      </c>
      <c r="AJ167" t="e">
        <f>#REF!</f>
        <v>#REF!</v>
      </c>
      <c r="AK167" t="e">
        <f>#REF!</f>
        <v>#REF!</v>
      </c>
      <c r="AL167" t="e">
        <f>#REF!</f>
        <v>#REF!</v>
      </c>
      <c r="AM167" t="e">
        <f>#REF!</f>
        <v>#REF!</v>
      </c>
      <c r="AN167" t="e">
        <f>#REF!</f>
        <v>#REF!</v>
      </c>
      <c r="AO167" t="e">
        <f>#REF!</f>
        <v>#REF!</v>
      </c>
      <c r="AP167" s="176" t="e">
        <f>#REF!</f>
        <v>#REF!</v>
      </c>
      <c r="AQ167" s="160" t="e">
        <f>#REF!</f>
        <v>#REF!</v>
      </c>
      <c r="AR167" s="177" t="e">
        <f>#REF!</f>
        <v>#REF!</v>
      </c>
      <c r="AS167">
        <f ca="1">Cashflows!AM172</f>
        <v>0</v>
      </c>
      <c r="AT167" t="e">
        <f>#REF!</f>
        <v>#REF!</v>
      </c>
      <c r="AU167" t="e">
        <f>#REF!</f>
        <v>#REF!</v>
      </c>
      <c r="AV167" s="159">
        <v>0</v>
      </c>
      <c r="AW167" t="e">
        <f>#REF!</f>
        <v>#REF!</v>
      </c>
      <c r="AX167" t="e">
        <f>#REF!</f>
        <v>#REF!</v>
      </c>
      <c r="AY167" s="160" t="e">
        <f>#REF!</f>
        <v>#REF!</v>
      </c>
      <c r="AZ167" t="e">
        <f>Cashflows!#REF!</f>
        <v>#REF!</v>
      </c>
      <c r="BA167" t="e">
        <f>#REF!</f>
        <v>#REF!</v>
      </c>
      <c r="BB167" t="e">
        <f>#REF!</f>
        <v>#REF!</v>
      </c>
      <c r="BC167" t="e">
        <f>#REF!</f>
        <v>#REF!</v>
      </c>
      <c r="BD167" t="e">
        <f>#REF!</f>
        <v>#REF!</v>
      </c>
      <c r="BE167" s="159">
        <v>5.2774247178459799E-3</v>
      </c>
      <c r="BF167" s="159">
        <v>0</v>
      </c>
      <c r="BG167" t="e">
        <f>#REF!</f>
        <v>#REF!</v>
      </c>
      <c r="BH167" t="e">
        <f>#REF!</f>
        <v>#REF!</v>
      </c>
      <c r="BI167" t="e">
        <f>#REF!</f>
        <v>#REF!</v>
      </c>
      <c r="BJ167" t="e">
        <f>#REF!</f>
        <v>#REF!</v>
      </c>
      <c r="BK167" s="159">
        <v>0</v>
      </c>
      <c r="BL167">
        <f>Cashflows!R172</f>
        <v>0</v>
      </c>
      <c r="BM167" t="e">
        <f>#REF!</f>
        <v>#REF!</v>
      </c>
      <c r="BN167" t="e">
        <f>#REF!</f>
        <v>#REF!</v>
      </c>
      <c r="BO167" s="159">
        <v>0</v>
      </c>
      <c r="BP167" s="175" t="e">
        <f>#REF!</f>
        <v>#REF!</v>
      </c>
      <c r="BQ167" t="e">
        <f>Cashflows!#REF!</f>
        <v>#REF!</v>
      </c>
      <c r="BR167" t="e">
        <f>Cashflows!#REF!</f>
        <v>#REF!</v>
      </c>
    </row>
    <row r="168" spans="1:70">
      <c r="A168">
        <v>166</v>
      </c>
      <c r="B168" t="e">
        <f>#REF!</f>
        <v>#REF!</v>
      </c>
      <c r="C168" t="e">
        <f>#REF!</f>
        <v>#REF!</v>
      </c>
      <c r="D168" t="e">
        <f>#REF!</f>
        <v>#REF!</v>
      </c>
      <c r="E168" t="e">
        <f>#REF!</f>
        <v>#REF!</v>
      </c>
      <c r="F168" t="e">
        <f>#REF!</f>
        <v>#REF!</v>
      </c>
      <c r="G168" t="e">
        <f>#REF!</f>
        <v>#REF!</v>
      </c>
      <c r="H168" s="159">
        <v>0</v>
      </c>
      <c r="I168" s="159">
        <v>0</v>
      </c>
      <c r="J168" s="159">
        <v>0</v>
      </c>
      <c r="K168" s="159">
        <v>0</v>
      </c>
      <c r="L168" t="e">
        <f>#REF!</f>
        <v>#REF!</v>
      </c>
      <c r="M168" t="e">
        <f>#REF!</f>
        <v>#REF!</v>
      </c>
      <c r="N168" t="e">
        <f>#REF!</f>
        <v>#REF!</v>
      </c>
      <c r="O168" t="e">
        <f>#REF!</f>
        <v>#REF!</v>
      </c>
      <c r="P168" t="e">
        <f>#REF!</f>
        <v>#REF!</v>
      </c>
      <c r="Q168" t="e">
        <f>#REF!</f>
        <v>#REF!</v>
      </c>
      <c r="R168" t="e">
        <f>#REF!</f>
        <v>#REF!</v>
      </c>
      <c r="S168" t="e">
        <f>#REF!</f>
        <v>#REF!</v>
      </c>
      <c r="T168" t="e">
        <f>#REF!</f>
        <v>#REF!</v>
      </c>
      <c r="U168" s="159">
        <v>133</v>
      </c>
      <c r="V168" t="e">
        <f>#REF!</f>
        <v>#REF!</v>
      </c>
      <c r="W168" t="e">
        <f>#REF!</f>
        <v>#REF!</v>
      </c>
      <c r="X168" t="e">
        <f>#REF!</f>
        <v>#REF!</v>
      </c>
      <c r="Y168" s="159">
        <v>198</v>
      </c>
      <c r="Z168" t="e">
        <f>#REF!</f>
        <v>#REF!</v>
      </c>
      <c r="AA168" t="e">
        <f>#REF!</f>
        <v>#REF!</v>
      </c>
      <c r="AB168" s="159">
        <v>146</v>
      </c>
      <c r="AC168">
        <f ca="1">Cashflows!AK173</f>
        <v>0</v>
      </c>
      <c r="AD168">
        <f ca="1">Cashflows!AL173</f>
        <v>0</v>
      </c>
      <c r="AE168" s="175" t="e">
        <f>#REF!</f>
        <v>#REF!</v>
      </c>
      <c r="AF168">
        <f>Cashflows!L173</f>
        <v>1.9638966853417588</v>
      </c>
      <c r="AG168" s="159">
        <v>0.06</v>
      </c>
      <c r="AH168" s="159">
        <v>1.07312E-2</v>
      </c>
      <c r="AI168" s="159">
        <v>8.9869548119125798E-4</v>
      </c>
      <c r="AJ168" t="e">
        <f>#REF!</f>
        <v>#REF!</v>
      </c>
      <c r="AK168" t="e">
        <f>#REF!</f>
        <v>#REF!</v>
      </c>
      <c r="AL168" t="e">
        <f>#REF!</f>
        <v>#REF!</v>
      </c>
      <c r="AM168" t="e">
        <f>#REF!</f>
        <v>#REF!</v>
      </c>
      <c r="AN168" t="e">
        <f>#REF!</f>
        <v>#REF!</v>
      </c>
      <c r="AO168" t="e">
        <f>#REF!</f>
        <v>#REF!</v>
      </c>
      <c r="AP168" s="176" t="e">
        <f>#REF!</f>
        <v>#REF!</v>
      </c>
      <c r="AQ168" s="160" t="e">
        <f>#REF!</f>
        <v>#REF!</v>
      </c>
      <c r="AR168" s="177" t="e">
        <f>#REF!</f>
        <v>#REF!</v>
      </c>
      <c r="AS168">
        <f ca="1">Cashflows!AM173</f>
        <v>0</v>
      </c>
      <c r="AT168" t="e">
        <f>#REF!</f>
        <v>#REF!</v>
      </c>
      <c r="AU168" t="e">
        <f>#REF!</f>
        <v>#REF!</v>
      </c>
      <c r="AV168" s="159">
        <v>0</v>
      </c>
      <c r="AW168" t="e">
        <f>#REF!</f>
        <v>#REF!</v>
      </c>
      <c r="AX168" t="e">
        <f>#REF!</f>
        <v>#REF!</v>
      </c>
      <c r="AY168" s="160" t="e">
        <f>#REF!</f>
        <v>#REF!</v>
      </c>
      <c r="AZ168" t="e">
        <f>Cashflows!#REF!</f>
        <v>#REF!</v>
      </c>
      <c r="BA168" t="e">
        <f>#REF!</f>
        <v>#REF!</v>
      </c>
      <c r="BB168" t="e">
        <f>#REF!</f>
        <v>#REF!</v>
      </c>
      <c r="BC168" t="e">
        <f>#REF!</f>
        <v>#REF!</v>
      </c>
      <c r="BD168" t="e">
        <f>#REF!</f>
        <v>#REF!</v>
      </c>
      <c r="BE168" s="159">
        <v>5.2774247178459799E-3</v>
      </c>
      <c r="BF168" s="159">
        <v>0</v>
      </c>
      <c r="BG168" t="e">
        <f>#REF!</f>
        <v>#REF!</v>
      </c>
      <c r="BH168" t="e">
        <f>#REF!</f>
        <v>#REF!</v>
      </c>
      <c r="BI168" t="e">
        <f>#REF!</f>
        <v>#REF!</v>
      </c>
      <c r="BJ168" t="e">
        <f>#REF!</f>
        <v>#REF!</v>
      </c>
      <c r="BK168" s="159">
        <v>0</v>
      </c>
      <c r="BL168">
        <f>Cashflows!R173</f>
        <v>0</v>
      </c>
      <c r="BM168" t="e">
        <f>#REF!</f>
        <v>#REF!</v>
      </c>
      <c r="BN168" t="e">
        <f>#REF!</f>
        <v>#REF!</v>
      </c>
      <c r="BO168" s="159">
        <v>0</v>
      </c>
      <c r="BP168" s="175" t="e">
        <f>#REF!</f>
        <v>#REF!</v>
      </c>
      <c r="BQ168" t="e">
        <f>Cashflows!#REF!</f>
        <v>#REF!</v>
      </c>
      <c r="BR168" t="e">
        <f>Cashflows!#REF!</f>
        <v>#REF!</v>
      </c>
    </row>
    <row r="169" spans="1:70">
      <c r="A169">
        <v>167</v>
      </c>
      <c r="B169" t="e">
        <f>#REF!</f>
        <v>#REF!</v>
      </c>
      <c r="C169" t="e">
        <f>#REF!</f>
        <v>#REF!</v>
      </c>
      <c r="D169" t="e">
        <f>#REF!</f>
        <v>#REF!</v>
      </c>
      <c r="E169" t="e">
        <f>#REF!</f>
        <v>#REF!</v>
      </c>
      <c r="F169" t="e">
        <f>#REF!</f>
        <v>#REF!</v>
      </c>
      <c r="G169" t="e">
        <f>#REF!</f>
        <v>#REF!</v>
      </c>
      <c r="H169" s="159">
        <v>0</v>
      </c>
      <c r="I169" s="159">
        <v>0</v>
      </c>
      <c r="J169" s="159">
        <v>0</v>
      </c>
      <c r="K169" s="159">
        <v>0</v>
      </c>
      <c r="L169" t="e">
        <f>#REF!</f>
        <v>#REF!</v>
      </c>
      <c r="M169" t="e">
        <f>#REF!</f>
        <v>#REF!</v>
      </c>
      <c r="N169" t="e">
        <f>#REF!</f>
        <v>#REF!</v>
      </c>
      <c r="O169" t="e">
        <f>#REF!</f>
        <v>#REF!</v>
      </c>
      <c r="P169" t="e">
        <f>#REF!</f>
        <v>#REF!</v>
      </c>
      <c r="Q169" t="e">
        <f>#REF!</f>
        <v>#REF!</v>
      </c>
      <c r="R169" t="e">
        <f>#REF!</f>
        <v>#REF!</v>
      </c>
      <c r="S169" t="e">
        <f>#REF!</f>
        <v>#REF!</v>
      </c>
      <c r="T169" t="e">
        <f>#REF!</f>
        <v>#REF!</v>
      </c>
      <c r="U169" s="159">
        <v>134</v>
      </c>
      <c r="V169" t="e">
        <f>#REF!</f>
        <v>#REF!</v>
      </c>
      <c r="W169" t="e">
        <f>#REF!</f>
        <v>#REF!</v>
      </c>
      <c r="X169" t="e">
        <f>#REF!</f>
        <v>#REF!</v>
      </c>
      <c r="Y169" s="159">
        <v>199</v>
      </c>
      <c r="Z169" t="e">
        <f>#REF!</f>
        <v>#REF!</v>
      </c>
      <c r="AA169" t="e">
        <f>#REF!</f>
        <v>#REF!</v>
      </c>
      <c r="AB169" s="159">
        <v>147</v>
      </c>
      <c r="AC169">
        <f ca="1">Cashflows!AK174</f>
        <v>0</v>
      </c>
      <c r="AD169">
        <f ca="1">Cashflows!AL174</f>
        <v>0</v>
      </c>
      <c r="AE169" s="175" t="e">
        <f>#REF!</f>
        <v>#REF!</v>
      </c>
      <c r="AF169">
        <f>Cashflows!L174</f>
        <v>1.9718978435361378</v>
      </c>
      <c r="AG169" s="159">
        <v>0.06</v>
      </c>
      <c r="AH169" s="159">
        <v>1.07312E-2</v>
      </c>
      <c r="AI169" s="159">
        <v>8.9869548119125798E-4</v>
      </c>
      <c r="AJ169" t="e">
        <f>#REF!</f>
        <v>#REF!</v>
      </c>
      <c r="AK169" t="e">
        <f>#REF!</f>
        <v>#REF!</v>
      </c>
      <c r="AL169" t="e">
        <f>#REF!</f>
        <v>#REF!</v>
      </c>
      <c r="AM169" t="e">
        <f>#REF!</f>
        <v>#REF!</v>
      </c>
      <c r="AN169" t="e">
        <f>#REF!</f>
        <v>#REF!</v>
      </c>
      <c r="AO169" t="e">
        <f>#REF!</f>
        <v>#REF!</v>
      </c>
      <c r="AP169" s="176" t="e">
        <f>#REF!</f>
        <v>#REF!</v>
      </c>
      <c r="AQ169" s="160" t="e">
        <f>#REF!</f>
        <v>#REF!</v>
      </c>
      <c r="AR169" s="177" t="e">
        <f>#REF!</f>
        <v>#REF!</v>
      </c>
      <c r="AS169">
        <f ca="1">Cashflows!AM174</f>
        <v>0</v>
      </c>
      <c r="AT169" t="e">
        <f>#REF!</f>
        <v>#REF!</v>
      </c>
      <c r="AU169" t="e">
        <f>#REF!</f>
        <v>#REF!</v>
      </c>
      <c r="AV169" s="159">
        <v>0</v>
      </c>
      <c r="AW169" t="e">
        <f>#REF!</f>
        <v>#REF!</v>
      </c>
      <c r="AX169" t="e">
        <f>#REF!</f>
        <v>#REF!</v>
      </c>
      <c r="AY169" s="160" t="e">
        <f>#REF!</f>
        <v>#REF!</v>
      </c>
      <c r="AZ169" t="e">
        <f>Cashflows!#REF!</f>
        <v>#REF!</v>
      </c>
      <c r="BA169" t="e">
        <f>#REF!</f>
        <v>#REF!</v>
      </c>
      <c r="BB169" t="e">
        <f>#REF!</f>
        <v>#REF!</v>
      </c>
      <c r="BC169" t="e">
        <f>#REF!</f>
        <v>#REF!</v>
      </c>
      <c r="BD169" t="e">
        <f>#REF!</f>
        <v>#REF!</v>
      </c>
      <c r="BE169" s="159">
        <v>5.2774247178459799E-3</v>
      </c>
      <c r="BF169" s="159">
        <v>0</v>
      </c>
      <c r="BG169" t="e">
        <f>#REF!</f>
        <v>#REF!</v>
      </c>
      <c r="BH169" t="e">
        <f>#REF!</f>
        <v>#REF!</v>
      </c>
      <c r="BI169" t="e">
        <f>#REF!</f>
        <v>#REF!</v>
      </c>
      <c r="BJ169" t="e">
        <f>#REF!</f>
        <v>#REF!</v>
      </c>
      <c r="BK169" s="159">
        <v>0</v>
      </c>
      <c r="BL169">
        <f>Cashflows!R174</f>
        <v>0</v>
      </c>
      <c r="BM169" t="e">
        <f>#REF!</f>
        <v>#REF!</v>
      </c>
      <c r="BN169" t="e">
        <f>#REF!</f>
        <v>#REF!</v>
      </c>
      <c r="BO169" s="159">
        <v>0</v>
      </c>
      <c r="BP169" s="175" t="e">
        <f>#REF!</f>
        <v>#REF!</v>
      </c>
      <c r="BQ169" t="e">
        <f>Cashflows!#REF!</f>
        <v>#REF!</v>
      </c>
      <c r="BR169" t="e">
        <f>Cashflows!#REF!</f>
        <v>#REF!</v>
      </c>
    </row>
    <row r="170" spans="1:70">
      <c r="A170">
        <v>168</v>
      </c>
      <c r="B170" t="e">
        <f>#REF!</f>
        <v>#REF!</v>
      </c>
      <c r="C170" t="e">
        <f>#REF!</f>
        <v>#REF!</v>
      </c>
      <c r="D170" t="e">
        <f>#REF!</f>
        <v>#REF!</v>
      </c>
      <c r="E170" t="e">
        <f>#REF!</f>
        <v>#REF!</v>
      </c>
      <c r="F170" t="e">
        <f>#REF!</f>
        <v>#REF!</v>
      </c>
      <c r="G170" t="e">
        <f>#REF!</f>
        <v>#REF!</v>
      </c>
      <c r="H170" s="159">
        <v>0</v>
      </c>
      <c r="I170" s="159">
        <v>0</v>
      </c>
      <c r="J170" s="159">
        <v>0</v>
      </c>
      <c r="K170" s="159">
        <v>0</v>
      </c>
      <c r="L170" t="e">
        <f>#REF!</f>
        <v>#REF!</v>
      </c>
      <c r="M170" t="e">
        <f>#REF!</f>
        <v>#REF!</v>
      </c>
      <c r="N170" t="e">
        <f>#REF!</f>
        <v>#REF!</v>
      </c>
      <c r="O170" t="e">
        <f>#REF!</f>
        <v>#REF!</v>
      </c>
      <c r="P170" t="e">
        <f>#REF!</f>
        <v>#REF!</v>
      </c>
      <c r="Q170" t="e">
        <f>#REF!</f>
        <v>#REF!</v>
      </c>
      <c r="R170" t="e">
        <f>#REF!</f>
        <v>#REF!</v>
      </c>
      <c r="S170" t="e">
        <f>#REF!</f>
        <v>#REF!</v>
      </c>
      <c r="T170" t="e">
        <f>#REF!</f>
        <v>#REF!</v>
      </c>
      <c r="U170" s="159">
        <v>135</v>
      </c>
      <c r="V170" t="e">
        <f>#REF!</f>
        <v>#REF!</v>
      </c>
      <c r="W170" t="e">
        <f>#REF!</f>
        <v>#REF!</v>
      </c>
      <c r="X170" t="e">
        <f>#REF!</f>
        <v>#REF!</v>
      </c>
      <c r="Y170" s="159">
        <v>200</v>
      </c>
      <c r="Z170" t="e">
        <f>#REF!</f>
        <v>#REF!</v>
      </c>
      <c r="AA170" t="e">
        <f>#REF!</f>
        <v>#REF!</v>
      </c>
      <c r="AB170" s="159">
        <v>148</v>
      </c>
      <c r="AC170">
        <f ca="1">Cashflows!AK175</f>
        <v>0</v>
      </c>
      <c r="AD170">
        <f ca="1">Cashflows!AL175</f>
        <v>0</v>
      </c>
      <c r="AE170" s="175" t="e">
        <f>#REF!</f>
        <v>#REF!</v>
      </c>
      <c r="AF170">
        <f>Cashflows!L175</f>
        <v>1.9799315994394133</v>
      </c>
      <c r="AG170" s="159">
        <v>0.06</v>
      </c>
      <c r="AH170" s="159">
        <v>1.07312E-2</v>
      </c>
      <c r="AI170" s="159">
        <v>8.9869548119125798E-4</v>
      </c>
      <c r="AJ170" t="e">
        <f>#REF!</f>
        <v>#REF!</v>
      </c>
      <c r="AK170" t="e">
        <f>#REF!</f>
        <v>#REF!</v>
      </c>
      <c r="AL170" t="e">
        <f>#REF!</f>
        <v>#REF!</v>
      </c>
      <c r="AM170" t="e">
        <f>#REF!</f>
        <v>#REF!</v>
      </c>
      <c r="AN170" t="e">
        <f>#REF!</f>
        <v>#REF!</v>
      </c>
      <c r="AO170" t="e">
        <f>#REF!</f>
        <v>#REF!</v>
      </c>
      <c r="AP170" s="176" t="e">
        <f>#REF!</f>
        <v>#REF!</v>
      </c>
      <c r="AQ170" s="160" t="e">
        <f>#REF!</f>
        <v>#REF!</v>
      </c>
      <c r="AR170" s="177" t="e">
        <f>#REF!</f>
        <v>#REF!</v>
      </c>
      <c r="AS170">
        <f ca="1">Cashflows!AM175</f>
        <v>0</v>
      </c>
      <c r="AT170" t="e">
        <f>#REF!</f>
        <v>#REF!</v>
      </c>
      <c r="AU170" t="e">
        <f>#REF!</f>
        <v>#REF!</v>
      </c>
      <c r="AV170" s="159">
        <v>0</v>
      </c>
      <c r="AW170" t="e">
        <f>#REF!</f>
        <v>#REF!</v>
      </c>
      <c r="AX170" t="e">
        <f>#REF!</f>
        <v>#REF!</v>
      </c>
      <c r="AY170" s="160" t="e">
        <f>#REF!</f>
        <v>#REF!</v>
      </c>
      <c r="AZ170" t="e">
        <f>Cashflows!#REF!</f>
        <v>#REF!</v>
      </c>
      <c r="BA170" t="e">
        <f>#REF!</f>
        <v>#REF!</v>
      </c>
      <c r="BB170" t="e">
        <f>#REF!</f>
        <v>#REF!</v>
      </c>
      <c r="BC170" t="e">
        <f>#REF!</f>
        <v>#REF!</v>
      </c>
      <c r="BD170" t="e">
        <f>#REF!</f>
        <v>#REF!</v>
      </c>
      <c r="BE170" s="159">
        <v>5.2774247178459799E-3</v>
      </c>
      <c r="BF170" s="159">
        <v>0</v>
      </c>
      <c r="BG170" t="e">
        <f>#REF!</f>
        <v>#REF!</v>
      </c>
      <c r="BH170" t="e">
        <f>#REF!</f>
        <v>#REF!</v>
      </c>
      <c r="BI170" t="e">
        <f>#REF!</f>
        <v>#REF!</v>
      </c>
      <c r="BJ170" t="e">
        <f>#REF!</f>
        <v>#REF!</v>
      </c>
      <c r="BK170" s="159">
        <v>0</v>
      </c>
      <c r="BL170">
        <f>Cashflows!R175</f>
        <v>0</v>
      </c>
      <c r="BM170" t="e">
        <f>#REF!</f>
        <v>#REF!</v>
      </c>
      <c r="BN170" t="e">
        <f>#REF!</f>
        <v>#REF!</v>
      </c>
      <c r="BO170" s="159">
        <v>0</v>
      </c>
      <c r="BP170" s="175" t="e">
        <f>#REF!</f>
        <v>#REF!</v>
      </c>
      <c r="BQ170" t="e">
        <f>Cashflows!#REF!</f>
        <v>#REF!</v>
      </c>
      <c r="BR170" t="e">
        <f>Cashflows!#REF!</f>
        <v>#REF!</v>
      </c>
    </row>
    <row r="171" spans="1:70">
      <c r="A171">
        <v>169</v>
      </c>
      <c r="B171" t="e">
        <f>#REF!</f>
        <v>#REF!</v>
      </c>
      <c r="C171" t="e">
        <f>#REF!</f>
        <v>#REF!</v>
      </c>
      <c r="D171" t="e">
        <f>#REF!</f>
        <v>#REF!</v>
      </c>
      <c r="E171" t="e">
        <f>#REF!</f>
        <v>#REF!</v>
      </c>
      <c r="F171" t="e">
        <f>#REF!</f>
        <v>#REF!</v>
      </c>
      <c r="G171" t="e">
        <f>#REF!</f>
        <v>#REF!</v>
      </c>
      <c r="H171" s="159">
        <v>0</v>
      </c>
      <c r="I171" s="159">
        <v>0</v>
      </c>
      <c r="J171" s="159">
        <v>0</v>
      </c>
      <c r="K171" s="159">
        <v>0</v>
      </c>
      <c r="L171" t="e">
        <f>#REF!</f>
        <v>#REF!</v>
      </c>
      <c r="M171" t="e">
        <f>#REF!</f>
        <v>#REF!</v>
      </c>
      <c r="N171" t="e">
        <f>#REF!</f>
        <v>#REF!</v>
      </c>
      <c r="O171" t="e">
        <f>#REF!</f>
        <v>#REF!</v>
      </c>
      <c r="P171" t="e">
        <f>#REF!</f>
        <v>#REF!</v>
      </c>
      <c r="Q171" t="e">
        <f>#REF!</f>
        <v>#REF!</v>
      </c>
      <c r="R171" t="e">
        <f>#REF!</f>
        <v>#REF!</v>
      </c>
      <c r="S171" t="e">
        <f>#REF!</f>
        <v>#REF!</v>
      </c>
      <c r="T171" t="e">
        <f>#REF!</f>
        <v>#REF!</v>
      </c>
      <c r="U171" s="159">
        <v>136</v>
      </c>
      <c r="V171" t="e">
        <f>#REF!</f>
        <v>#REF!</v>
      </c>
      <c r="W171" t="e">
        <f>#REF!</f>
        <v>#REF!</v>
      </c>
      <c r="X171" t="e">
        <f>#REF!</f>
        <v>#REF!</v>
      </c>
      <c r="Y171" s="159">
        <v>201</v>
      </c>
      <c r="Z171" t="e">
        <f>#REF!</f>
        <v>#REF!</v>
      </c>
      <c r="AA171" t="e">
        <f>#REF!</f>
        <v>#REF!</v>
      </c>
      <c r="AB171" s="159">
        <v>149</v>
      </c>
      <c r="AC171">
        <f ca="1">Cashflows!AK176</f>
        <v>0</v>
      </c>
      <c r="AD171">
        <f ca="1">Cashflows!AL176</f>
        <v>0</v>
      </c>
      <c r="AE171" s="175" t="e">
        <f>#REF!</f>
        <v>#REF!</v>
      </c>
      <c r="AF171">
        <f>Cashflows!L176</f>
        <v>1.9879980858586863</v>
      </c>
      <c r="AG171" s="159">
        <v>0.06</v>
      </c>
      <c r="AH171" s="159">
        <v>1.07312E-2</v>
      </c>
      <c r="AI171" s="159">
        <v>8.9869548119125798E-4</v>
      </c>
      <c r="AJ171" t="e">
        <f>#REF!</f>
        <v>#REF!</v>
      </c>
      <c r="AK171" t="e">
        <f>#REF!</f>
        <v>#REF!</v>
      </c>
      <c r="AL171" t="e">
        <f>#REF!</f>
        <v>#REF!</v>
      </c>
      <c r="AM171" t="e">
        <f>#REF!</f>
        <v>#REF!</v>
      </c>
      <c r="AN171" t="e">
        <f>#REF!</f>
        <v>#REF!</v>
      </c>
      <c r="AO171" t="e">
        <f>#REF!</f>
        <v>#REF!</v>
      </c>
      <c r="AP171" s="176" t="e">
        <f>#REF!</f>
        <v>#REF!</v>
      </c>
      <c r="AQ171" s="160" t="e">
        <f>#REF!</f>
        <v>#REF!</v>
      </c>
      <c r="AR171" s="177" t="e">
        <f>#REF!</f>
        <v>#REF!</v>
      </c>
      <c r="AS171">
        <f ca="1">Cashflows!AM176</f>
        <v>0</v>
      </c>
      <c r="AT171" t="e">
        <f>#REF!</f>
        <v>#REF!</v>
      </c>
      <c r="AU171" t="e">
        <f>#REF!</f>
        <v>#REF!</v>
      </c>
      <c r="AV171" s="159">
        <v>0</v>
      </c>
      <c r="AW171" t="e">
        <f>#REF!</f>
        <v>#REF!</v>
      </c>
      <c r="AX171" t="e">
        <f>#REF!</f>
        <v>#REF!</v>
      </c>
      <c r="AY171" s="160" t="e">
        <f>#REF!</f>
        <v>#REF!</v>
      </c>
      <c r="AZ171" t="e">
        <f>Cashflows!#REF!</f>
        <v>#REF!</v>
      </c>
      <c r="BA171" t="e">
        <f>#REF!</f>
        <v>#REF!</v>
      </c>
      <c r="BB171" t="e">
        <f>#REF!</f>
        <v>#REF!</v>
      </c>
      <c r="BC171" t="e">
        <f>#REF!</f>
        <v>#REF!</v>
      </c>
      <c r="BD171" t="e">
        <f>#REF!</f>
        <v>#REF!</v>
      </c>
      <c r="BE171" s="159">
        <v>5.2774247178459799E-3</v>
      </c>
      <c r="BF171" s="159">
        <v>0</v>
      </c>
      <c r="BG171" t="e">
        <f>#REF!</f>
        <v>#REF!</v>
      </c>
      <c r="BH171" t="e">
        <f>#REF!</f>
        <v>#REF!</v>
      </c>
      <c r="BI171" t="e">
        <f>#REF!</f>
        <v>#REF!</v>
      </c>
      <c r="BJ171" t="e">
        <f>#REF!</f>
        <v>#REF!</v>
      </c>
      <c r="BK171" s="159">
        <v>0</v>
      </c>
      <c r="BL171">
        <f>Cashflows!R176</f>
        <v>0</v>
      </c>
      <c r="BM171" t="e">
        <f>#REF!</f>
        <v>#REF!</v>
      </c>
      <c r="BN171" t="e">
        <f>#REF!</f>
        <v>#REF!</v>
      </c>
      <c r="BO171" s="159">
        <v>0</v>
      </c>
      <c r="BP171" s="175" t="e">
        <f>#REF!</f>
        <v>#REF!</v>
      </c>
      <c r="BQ171" t="e">
        <f>Cashflows!#REF!</f>
        <v>#REF!</v>
      </c>
      <c r="BR171" t="e">
        <f>Cashflows!#REF!</f>
        <v>#REF!</v>
      </c>
    </row>
    <row r="172" spans="1:70">
      <c r="A172">
        <v>170</v>
      </c>
      <c r="B172" t="e">
        <f>#REF!</f>
        <v>#REF!</v>
      </c>
      <c r="C172" t="e">
        <f>#REF!</f>
        <v>#REF!</v>
      </c>
      <c r="D172" t="e">
        <f>#REF!</f>
        <v>#REF!</v>
      </c>
      <c r="E172" t="e">
        <f>#REF!</f>
        <v>#REF!</v>
      </c>
      <c r="F172" t="e">
        <f>#REF!</f>
        <v>#REF!</v>
      </c>
      <c r="G172" t="e">
        <f>#REF!</f>
        <v>#REF!</v>
      </c>
      <c r="H172" s="159">
        <v>0</v>
      </c>
      <c r="I172" s="159">
        <v>0</v>
      </c>
      <c r="J172" s="159">
        <v>0</v>
      </c>
      <c r="K172" s="159">
        <v>0</v>
      </c>
      <c r="L172" t="e">
        <f>#REF!</f>
        <v>#REF!</v>
      </c>
      <c r="M172" t="e">
        <f>#REF!</f>
        <v>#REF!</v>
      </c>
      <c r="N172" t="e">
        <f>#REF!</f>
        <v>#REF!</v>
      </c>
      <c r="O172" t="e">
        <f>#REF!</f>
        <v>#REF!</v>
      </c>
      <c r="P172" t="e">
        <f>#REF!</f>
        <v>#REF!</v>
      </c>
      <c r="Q172" t="e">
        <f>#REF!</f>
        <v>#REF!</v>
      </c>
      <c r="R172" t="e">
        <f>#REF!</f>
        <v>#REF!</v>
      </c>
      <c r="S172" t="e">
        <f>#REF!</f>
        <v>#REF!</v>
      </c>
      <c r="T172" t="e">
        <f>#REF!</f>
        <v>#REF!</v>
      </c>
      <c r="U172" s="159">
        <v>137</v>
      </c>
      <c r="V172" t="e">
        <f>#REF!</f>
        <v>#REF!</v>
      </c>
      <c r="W172" t="e">
        <f>#REF!</f>
        <v>#REF!</v>
      </c>
      <c r="X172" t="e">
        <f>#REF!</f>
        <v>#REF!</v>
      </c>
      <c r="Y172" s="159">
        <v>202</v>
      </c>
      <c r="Z172" t="e">
        <f>#REF!</f>
        <v>#REF!</v>
      </c>
      <c r="AA172" t="e">
        <f>#REF!</f>
        <v>#REF!</v>
      </c>
      <c r="AB172" s="159">
        <v>150</v>
      </c>
      <c r="AC172">
        <f ca="1">Cashflows!AK177</f>
        <v>0</v>
      </c>
      <c r="AD172">
        <f ca="1">Cashflows!AL177</f>
        <v>0</v>
      </c>
      <c r="AE172" s="175" t="e">
        <f>#REF!</f>
        <v>#REF!</v>
      </c>
      <c r="AF172">
        <f>Cashflows!L177</f>
        <v>1.9960974361421306</v>
      </c>
      <c r="AG172" s="159">
        <v>0.06</v>
      </c>
      <c r="AH172" s="159">
        <v>1.07312E-2</v>
      </c>
      <c r="AI172" s="159">
        <v>8.9869548119125798E-4</v>
      </c>
      <c r="AJ172" t="e">
        <f>#REF!</f>
        <v>#REF!</v>
      </c>
      <c r="AK172" t="e">
        <f>#REF!</f>
        <v>#REF!</v>
      </c>
      <c r="AL172" t="e">
        <f>#REF!</f>
        <v>#REF!</v>
      </c>
      <c r="AM172" t="e">
        <f>#REF!</f>
        <v>#REF!</v>
      </c>
      <c r="AN172" t="e">
        <f>#REF!</f>
        <v>#REF!</v>
      </c>
      <c r="AO172" t="e">
        <f>#REF!</f>
        <v>#REF!</v>
      </c>
      <c r="AP172" s="176" t="e">
        <f>#REF!</f>
        <v>#REF!</v>
      </c>
      <c r="AQ172" s="160" t="e">
        <f>#REF!</f>
        <v>#REF!</v>
      </c>
      <c r="AR172" s="177" t="e">
        <f>#REF!</f>
        <v>#REF!</v>
      </c>
      <c r="AS172">
        <f ca="1">Cashflows!AM177</f>
        <v>0</v>
      </c>
      <c r="AT172" t="e">
        <f>#REF!</f>
        <v>#REF!</v>
      </c>
      <c r="AU172" t="e">
        <f>#REF!</f>
        <v>#REF!</v>
      </c>
      <c r="AV172" s="159">
        <v>0</v>
      </c>
      <c r="AW172" t="e">
        <f>#REF!</f>
        <v>#REF!</v>
      </c>
      <c r="AX172" t="e">
        <f>#REF!</f>
        <v>#REF!</v>
      </c>
      <c r="AY172" s="160" t="e">
        <f>#REF!</f>
        <v>#REF!</v>
      </c>
      <c r="AZ172" t="e">
        <f>Cashflows!#REF!</f>
        <v>#REF!</v>
      </c>
      <c r="BA172" t="e">
        <f>#REF!</f>
        <v>#REF!</v>
      </c>
      <c r="BB172" t="e">
        <f>#REF!</f>
        <v>#REF!</v>
      </c>
      <c r="BC172" t="e">
        <f>#REF!</f>
        <v>#REF!</v>
      </c>
      <c r="BD172" t="e">
        <f>#REF!</f>
        <v>#REF!</v>
      </c>
      <c r="BE172" s="159">
        <v>5.2774247178459799E-3</v>
      </c>
      <c r="BF172" s="159">
        <v>0</v>
      </c>
      <c r="BG172" t="e">
        <f>#REF!</f>
        <v>#REF!</v>
      </c>
      <c r="BH172" t="e">
        <f>#REF!</f>
        <v>#REF!</v>
      </c>
      <c r="BI172" t="e">
        <f>#REF!</f>
        <v>#REF!</v>
      </c>
      <c r="BJ172" t="e">
        <f>#REF!</f>
        <v>#REF!</v>
      </c>
      <c r="BK172" s="159">
        <v>0</v>
      </c>
      <c r="BL172">
        <f>Cashflows!R177</f>
        <v>0</v>
      </c>
      <c r="BM172" t="e">
        <f>#REF!</f>
        <v>#REF!</v>
      </c>
      <c r="BN172" t="e">
        <f>#REF!</f>
        <v>#REF!</v>
      </c>
      <c r="BO172" s="159">
        <v>0</v>
      </c>
      <c r="BP172" s="175" t="e">
        <f>#REF!</f>
        <v>#REF!</v>
      </c>
      <c r="BQ172" t="e">
        <f>Cashflows!#REF!</f>
        <v>#REF!</v>
      </c>
      <c r="BR172" t="e">
        <f>Cashflows!#REF!</f>
        <v>#REF!</v>
      </c>
    </row>
    <row r="173" spans="1:70">
      <c r="A173">
        <v>171</v>
      </c>
      <c r="B173" t="e">
        <f>#REF!</f>
        <v>#REF!</v>
      </c>
      <c r="C173" t="e">
        <f>#REF!</f>
        <v>#REF!</v>
      </c>
      <c r="D173" t="e">
        <f>#REF!</f>
        <v>#REF!</v>
      </c>
      <c r="E173" t="e">
        <f>#REF!</f>
        <v>#REF!</v>
      </c>
      <c r="F173" t="e">
        <f>#REF!</f>
        <v>#REF!</v>
      </c>
      <c r="G173" t="e">
        <f>#REF!</f>
        <v>#REF!</v>
      </c>
      <c r="H173" s="159">
        <v>0</v>
      </c>
      <c r="I173" s="159">
        <v>0</v>
      </c>
      <c r="J173" s="159">
        <v>0</v>
      </c>
      <c r="K173" s="159">
        <v>0</v>
      </c>
      <c r="L173" t="e">
        <f>#REF!</f>
        <v>#REF!</v>
      </c>
      <c r="M173" t="e">
        <f>#REF!</f>
        <v>#REF!</v>
      </c>
      <c r="N173" t="e">
        <f>#REF!</f>
        <v>#REF!</v>
      </c>
      <c r="O173" t="e">
        <f>#REF!</f>
        <v>#REF!</v>
      </c>
      <c r="P173" t="e">
        <f>#REF!</f>
        <v>#REF!</v>
      </c>
      <c r="Q173" t="e">
        <f>#REF!</f>
        <v>#REF!</v>
      </c>
      <c r="R173" t="e">
        <f>#REF!</f>
        <v>#REF!</v>
      </c>
      <c r="S173" t="e">
        <f>#REF!</f>
        <v>#REF!</v>
      </c>
      <c r="T173" t="e">
        <f>#REF!</f>
        <v>#REF!</v>
      </c>
      <c r="U173" s="159">
        <v>138</v>
      </c>
      <c r="V173" t="e">
        <f>#REF!</f>
        <v>#REF!</v>
      </c>
      <c r="W173" t="e">
        <f>#REF!</f>
        <v>#REF!</v>
      </c>
      <c r="X173" t="e">
        <f>#REF!</f>
        <v>#REF!</v>
      </c>
      <c r="Y173" s="159">
        <v>203</v>
      </c>
      <c r="Z173" t="e">
        <f>#REF!</f>
        <v>#REF!</v>
      </c>
      <c r="AA173" t="e">
        <f>#REF!</f>
        <v>#REF!</v>
      </c>
      <c r="AB173" s="159">
        <v>151</v>
      </c>
      <c r="AC173">
        <f ca="1">Cashflows!AK178</f>
        <v>0</v>
      </c>
      <c r="AD173">
        <f ca="1">Cashflows!AL178</f>
        <v>0</v>
      </c>
      <c r="AE173" s="175" t="e">
        <f>#REF!</f>
        <v>#REF!</v>
      </c>
      <c r="AF173">
        <f>Cashflows!L178</f>
        <v>2.0042297841811969</v>
      </c>
      <c r="AG173" s="159">
        <v>0.06</v>
      </c>
      <c r="AH173" s="159">
        <v>1.07312E-2</v>
      </c>
      <c r="AI173" s="159">
        <v>8.9869548119125798E-4</v>
      </c>
      <c r="AJ173" t="e">
        <f>#REF!</f>
        <v>#REF!</v>
      </c>
      <c r="AK173" t="e">
        <f>#REF!</f>
        <v>#REF!</v>
      </c>
      <c r="AL173" t="e">
        <f>#REF!</f>
        <v>#REF!</v>
      </c>
      <c r="AM173" t="e">
        <f>#REF!</f>
        <v>#REF!</v>
      </c>
      <c r="AN173" t="e">
        <f>#REF!</f>
        <v>#REF!</v>
      </c>
      <c r="AO173" t="e">
        <f>#REF!</f>
        <v>#REF!</v>
      </c>
      <c r="AP173" s="176" t="e">
        <f>#REF!</f>
        <v>#REF!</v>
      </c>
      <c r="AQ173" s="160" t="e">
        <f>#REF!</f>
        <v>#REF!</v>
      </c>
      <c r="AR173" s="177" t="e">
        <f>#REF!</f>
        <v>#REF!</v>
      </c>
      <c r="AS173">
        <f ca="1">Cashflows!AM178</f>
        <v>0</v>
      </c>
      <c r="AT173" t="e">
        <f>#REF!</f>
        <v>#REF!</v>
      </c>
      <c r="AU173" t="e">
        <f>#REF!</f>
        <v>#REF!</v>
      </c>
      <c r="AV173" s="159">
        <v>0</v>
      </c>
      <c r="AW173" t="e">
        <f>#REF!</f>
        <v>#REF!</v>
      </c>
      <c r="AX173" t="e">
        <f>#REF!</f>
        <v>#REF!</v>
      </c>
      <c r="AY173" s="160" t="e">
        <f>#REF!</f>
        <v>#REF!</v>
      </c>
      <c r="AZ173" t="e">
        <f>Cashflows!#REF!</f>
        <v>#REF!</v>
      </c>
      <c r="BA173" t="e">
        <f>#REF!</f>
        <v>#REF!</v>
      </c>
      <c r="BB173" t="e">
        <f>#REF!</f>
        <v>#REF!</v>
      </c>
      <c r="BC173" t="e">
        <f>#REF!</f>
        <v>#REF!</v>
      </c>
      <c r="BD173" t="e">
        <f>#REF!</f>
        <v>#REF!</v>
      </c>
      <c r="BE173" s="159">
        <v>5.2774247178459799E-3</v>
      </c>
      <c r="BF173" s="159">
        <v>0</v>
      </c>
      <c r="BG173" t="e">
        <f>#REF!</f>
        <v>#REF!</v>
      </c>
      <c r="BH173" t="e">
        <f>#REF!</f>
        <v>#REF!</v>
      </c>
      <c r="BI173" t="e">
        <f>#REF!</f>
        <v>#REF!</v>
      </c>
      <c r="BJ173" t="e">
        <f>#REF!</f>
        <v>#REF!</v>
      </c>
      <c r="BK173" s="159">
        <v>0</v>
      </c>
      <c r="BL173">
        <f>Cashflows!R178</f>
        <v>0</v>
      </c>
      <c r="BM173" t="e">
        <f>#REF!</f>
        <v>#REF!</v>
      </c>
      <c r="BN173" t="e">
        <f>#REF!</f>
        <v>#REF!</v>
      </c>
      <c r="BO173" s="159">
        <v>0</v>
      </c>
      <c r="BP173" s="175" t="e">
        <f>#REF!</f>
        <v>#REF!</v>
      </c>
      <c r="BQ173" t="e">
        <f>Cashflows!#REF!</f>
        <v>#REF!</v>
      </c>
      <c r="BR173" t="e">
        <f>Cashflows!#REF!</f>
        <v>#REF!</v>
      </c>
    </row>
    <row r="174" spans="1:70">
      <c r="A174">
        <v>172</v>
      </c>
      <c r="B174" t="e">
        <f>#REF!</f>
        <v>#REF!</v>
      </c>
      <c r="C174" t="e">
        <f>#REF!</f>
        <v>#REF!</v>
      </c>
      <c r="D174" t="e">
        <f>#REF!</f>
        <v>#REF!</v>
      </c>
      <c r="E174" t="e">
        <f>#REF!</f>
        <v>#REF!</v>
      </c>
      <c r="F174" t="e">
        <f>#REF!</f>
        <v>#REF!</v>
      </c>
      <c r="G174" t="e">
        <f>#REF!</f>
        <v>#REF!</v>
      </c>
      <c r="H174" s="159">
        <v>0</v>
      </c>
      <c r="I174" s="159">
        <v>0</v>
      </c>
      <c r="J174" s="159">
        <v>0</v>
      </c>
      <c r="K174" s="159">
        <v>0</v>
      </c>
      <c r="L174" t="e">
        <f>#REF!</f>
        <v>#REF!</v>
      </c>
      <c r="M174" t="e">
        <f>#REF!</f>
        <v>#REF!</v>
      </c>
      <c r="N174" t="e">
        <f>#REF!</f>
        <v>#REF!</v>
      </c>
      <c r="O174" t="e">
        <f>#REF!</f>
        <v>#REF!</v>
      </c>
      <c r="P174" t="e">
        <f>#REF!</f>
        <v>#REF!</v>
      </c>
      <c r="Q174" t="e">
        <f>#REF!</f>
        <v>#REF!</v>
      </c>
      <c r="R174" t="e">
        <f>#REF!</f>
        <v>#REF!</v>
      </c>
      <c r="S174" t="e">
        <f>#REF!</f>
        <v>#REF!</v>
      </c>
      <c r="T174" t="e">
        <f>#REF!</f>
        <v>#REF!</v>
      </c>
      <c r="U174" s="159">
        <v>139</v>
      </c>
      <c r="V174" t="e">
        <f>#REF!</f>
        <v>#REF!</v>
      </c>
      <c r="W174" t="e">
        <f>#REF!</f>
        <v>#REF!</v>
      </c>
      <c r="X174" t="e">
        <f>#REF!</f>
        <v>#REF!</v>
      </c>
      <c r="Y174" s="159">
        <v>204</v>
      </c>
      <c r="Z174" t="e">
        <f>#REF!</f>
        <v>#REF!</v>
      </c>
      <c r="AA174" t="e">
        <f>#REF!</f>
        <v>#REF!</v>
      </c>
      <c r="AB174" s="159">
        <v>152</v>
      </c>
      <c r="AC174">
        <f ca="1">Cashflows!AK179</f>
        <v>0</v>
      </c>
      <c r="AD174">
        <f ca="1">Cashflows!AL179</f>
        <v>0</v>
      </c>
      <c r="AE174" s="175" t="e">
        <f>#REF!</f>
        <v>#REF!</v>
      </c>
      <c r="AF174">
        <f>Cashflows!L179</f>
        <v>2.012395264412826</v>
      </c>
      <c r="AG174" s="159">
        <v>0.06</v>
      </c>
      <c r="AH174" s="159">
        <v>1.07312E-2</v>
      </c>
      <c r="AI174" s="159">
        <v>8.9869548119125798E-4</v>
      </c>
      <c r="AJ174" t="e">
        <f>#REF!</f>
        <v>#REF!</v>
      </c>
      <c r="AK174" t="e">
        <f>#REF!</f>
        <v>#REF!</v>
      </c>
      <c r="AL174" t="e">
        <f>#REF!</f>
        <v>#REF!</v>
      </c>
      <c r="AM174" t="e">
        <f>#REF!</f>
        <v>#REF!</v>
      </c>
      <c r="AN174" t="e">
        <f>#REF!</f>
        <v>#REF!</v>
      </c>
      <c r="AO174" t="e">
        <f>#REF!</f>
        <v>#REF!</v>
      </c>
      <c r="AP174" s="176" t="e">
        <f>#REF!</f>
        <v>#REF!</v>
      </c>
      <c r="AQ174" s="160" t="e">
        <f>#REF!</f>
        <v>#REF!</v>
      </c>
      <c r="AR174" s="177" t="e">
        <f>#REF!</f>
        <v>#REF!</v>
      </c>
      <c r="AS174">
        <f ca="1">Cashflows!AM179</f>
        <v>0</v>
      </c>
      <c r="AT174" t="e">
        <f>#REF!</f>
        <v>#REF!</v>
      </c>
      <c r="AU174" t="e">
        <f>#REF!</f>
        <v>#REF!</v>
      </c>
      <c r="AV174" s="159">
        <v>0</v>
      </c>
      <c r="AW174" t="e">
        <f>#REF!</f>
        <v>#REF!</v>
      </c>
      <c r="AX174" t="e">
        <f>#REF!</f>
        <v>#REF!</v>
      </c>
      <c r="AY174" s="160" t="e">
        <f>#REF!</f>
        <v>#REF!</v>
      </c>
      <c r="AZ174" t="e">
        <f>Cashflows!#REF!</f>
        <v>#REF!</v>
      </c>
      <c r="BA174" t="e">
        <f>#REF!</f>
        <v>#REF!</v>
      </c>
      <c r="BB174" t="e">
        <f>#REF!</f>
        <v>#REF!</v>
      </c>
      <c r="BC174" t="e">
        <f>#REF!</f>
        <v>#REF!</v>
      </c>
      <c r="BD174" t="e">
        <f>#REF!</f>
        <v>#REF!</v>
      </c>
      <c r="BE174" s="159">
        <v>5.2774247178459799E-3</v>
      </c>
      <c r="BF174" s="159">
        <v>0</v>
      </c>
      <c r="BG174" t="e">
        <f>#REF!</f>
        <v>#REF!</v>
      </c>
      <c r="BH174" t="e">
        <f>#REF!</f>
        <v>#REF!</v>
      </c>
      <c r="BI174" t="e">
        <f>#REF!</f>
        <v>#REF!</v>
      </c>
      <c r="BJ174" t="e">
        <f>#REF!</f>
        <v>#REF!</v>
      </c>
      <c r="BK174" s="159">
        <v>0</v>
      </c>
      <c r="BL174">
        <f>Cashflows!R179</f>
        <v>0</v>
      </c>
      <c r="BM174" t="e">
        <f>#REF!</f>
        <v>#REF!</v>
      </c>
      <c r="BN174" t="e">
        <f>#REF!</f>
        <v>#REF!</v>
      </c>
      <c r="BO174" s="159">
        <v>0</v>
      </c>
      <c r="BP174" s="175" t="e">
        <f>#REF!</f>
        <v>#REF!</v>
      </c>
      <c r="BQ174" t="e">
        <f>Cashflows!#REF!</f>
        <v>#REF!</v>
      </c>
      <c r="BR174" t="e">
        <f>Cashflows!#REF!</f>
        <v>#REF!</v>
      </c>
    </row>
    <row r="175" spans="1:70">
      <c r="A175">
        <v>173</v>
      </c>
      <c r="B175" t="e">
        <f>#REF!</f>
        <v>#REF!</v>
      </c>
      <c r="C175" t="e">
        <f>#REF!</f>
        <v>#REF!</v>
      </c>
      <c r="D175" t="e">
        <f>#REF!</f>
        <v>#REF!</v>
      </c>
      <c r="E175" t="e">
        <f>#REF!</f>
        <v>#REF!</v>
      </c>
      <c r="F175" t="e">
        <f>#REF!</f>
        <v>#REF!</v>
      </c>
      <c r="G175" t="e">
        <f>#REF!</f>
        <v>#REF!</v>
      </c>
      <c r="H175" s="159">
        <v>0</v>
      </c>
      <c r="I175" s="159">
        <v>0</v>
      </c>
      <c r="J175" s="159">
        <v>0</v>
      </c>
      <c r="K175" s="159">
        <v>0</v>
      </c>
      <c r="L175" t="e">
        <f>#REF!</f>
        <v>#REF!</v>
      </c>
      <c r="M175" t="e">
        <f>#REF!</f>
        <v>#REF!</v>
      </c>
      <c r="N175" t="e">
        <f>#REF!</f>
        <v>#REF!</v>
      </c>
      <c r="O175" t="e">
        <f>#REF!</f>
        <v>#REF!</v>
      </c>
      <c r="P175" t="e">
        <f>#REF!</f>
        <v>#REF!</v>
      </c>
      <c r="Q175" t="e">
        <f>#REF!</f>
        <v>#REF!</v>
      </c>
      <c r="R175" t="e">
        <f>#REF!</f>
        <v>#REF!</v>
      </c>
      <c r="S175" t="e">
        <f>#REF!</f>
        <v>#REF!</v>
      </c>
      <c r="T175" t="e">
        <f>#REF!</f>
        <v>#REF!</v>
      </c>
      <c r="U175" s="159">
        <v>140</v>
      </c>
      <c r="V175" t="e">
        <f>#REF!</f>
        <v>#REF!</v>
      </c>
      <c r="W175" t="e">
        <f>#REF!</f>
        <v>#REF!</v>
      </c>
      <c r="X175" t="e">
        <f>#REF!</f>
        <v>#REF!</v>
      </c>
      <c r="Y175" s="159">
        <v>205</v>
      </c>
      <c r="Z175" t="e">
        <f>#REF!</f>
        <v>#REF!</v>
      </c>
      <c r="AA175" t="e">
        <f>#REF!</f>
        <v>#REF!</v>
      </c>
      <c r="AB175" s="159">
        <v>153</v>
      </c>
      <c r="AC175">
        <f ca="1">Cashflows!AK180</f>
        <v>0</v>
      </c>
      <c r="AD175">
        <f ca="1">Cashflows!AL180</f>
        <v>0</v>
      </c>
      <c r="AE175" s="175" t="e">
        <f>#REF!</f>
        <v>#REF!</v>
      </c>
      <c r="AF175">
        <f>Cashflows!L180</f>
        <v>2.0205940118216716</v>
      </c>
      <c r="AG175" s="159">
        <v>0.06</v>
      </c>
      <c r="AH175" s="159">
        <v>1.07312E-2</v>
      </c>
      <c r="AI175" s="159">
        <v>8.9869548119125798E-4</v>
      </c>
      <c r="AJ175" t="e">
        <f>#REF!</f>
        <v>#REF!</v>
      </c>
      <c r="AK175" t="e">
        <f>#REF!</f>
        <v>#REF!</v>
      </c>
      <c r="AL175" t="e">
        <f>#REF!</f>
        <v>#REF!</v>
      </c>
      <c r="AM175" t="e">
        <f>#REF!</f>
        <v>#REF!</v>
      </c>
      <c r="AN175" t="e">
        <f>#REF!</f>
        <v>#REF!</v>
      </c>
      <c r="AO175" t="e">
        <f>#REF!</f>
        <v>#REF!</v>
      </c>
      <c r="AP175" s="176" t="e">
        <f>#REF!</f>
        <v>#REF!</v>
      </c>
      <c r="AQ175" s="160" t="e">
        <f>#REF!</f>
        <v>#REF!</v>
      </c>
      <c r="AR175" s="177" t="e">
        <f>#REF!</f>
        <v>#REF!</v>
      </c>
      <c r="AS175">
        <f ca="1">Cashflows!AM180</f>
        <v>0</v>
      </c>
      <c r="AT175" t="e">
        <f>#REF!</f>
        <v>#REF!</v>
      </c>
      <c r="AU175" t="e">
        <f>#REF!</f>
        <v>#REF!</v>
      </c>
      <c r="AV175" s="159">
        <v>0</v>
      </c>
      <c r="AW175" t="e">
        <f>#REF!</f>
        <v>#REF!</v>
      </c>
      <c r="AX175" t="e">
        <f>#REF!</f>
        <v>#REF!</v>
      </c>
      <c r="AY175" s="160" t="e">
        <f>#REF!</f>
        <v>#REF!</v>
      </c>
      <c r="AZ175" t="e">
        <f>Cashflows!#REF!</f>
        <v>#REF!</v>
      </c>
      <c r="BA175" t="e">
        <f>#REF!</f>
        <v>#REF!</v>
      </c>
      <c r="BB175" t="e">
        <f>#REF!</f>
        <v>#REF!</v>
      </c>
      <c r="BC175" t="e">
        <f>#REF!</f>
        <v>#REF!</v>
      </c>
      <c r="BD175" t="e">
        <f>#REF!</f>
        <v>#REF!</v>
      </c>
      <c r="BE175" s="159">
        <v>5.2774247178459799E-3</v>
      </c>
      <c r="BF175" s="159">
        <v>0</v>
      </c>
      <c r="BG175" t="e">
        <f>#REF!</f>
        <v>#REF!</v>
      </c>
      <c r="BH175" t="e">
        <f>#REF!</f>
        <v>#REF!</v>
      </c>
      <c r="BI175" t="e">
        <f>#REF!</f>
        <v>#REF!</v>
      </c>
      <c r="BJ175" t="e">
        <f>#REF!</f>
        <v>#REF!</v>
      </c>
      <c r="BK175" s="159">
        <v>0</v>
      </c>
      <c r="BL175">
        <f>Cashflows!R180</f>
        <v>0</v>
      </c>
      <c r="BM175" t="e">
        <f>#REF!</f>
        <v>#REF!</v>
      </c>
      <c r="BN175" t="e">
        <f>#REF!</f>
        <v>#REF!</v>
      </c>
      <c r="BO175" s="159">
        <v>0</v>
      </c>
      <c r="BP175" s="175" t="e">
        <f>#REF!</f>
        <v>#REF!</v>
      </c>
      <c r="BQ175" t="e">
        <f>Cashflows!#REF!</f>
        <v>#REF!</v>
      </c>
      <c r="BR175" t="e">
        <f>Cashflows!#REF!</f>
        <v>#REF!</v>
      </c>
    </row>
    <row r="176" spans="1:70">
      <c r="A176">
        <v>174</v>
      </c>
      <c r="B176" t="e">
        <f>#REF!</f>
        <v>#REF!</v>
      </c>
      <c r="C176" t="e">
        <f>#REF!</f>
        <v>#REF!</v>
      </c>
      <c r="D176" t="e">
        <f>#REF!</f>
        <v>#REF!</v>
      </c>
      <c r="E176" t="e">
        <f>#REF!</f>
        <v>#REF!</v>
      </c>
      <c r="F176" t="e">
        <f>#REF!</f>
        <v>#REF!</v>
      </c>
      <c r="G176" t="e">
        <f>#REF!</f>
        <v>#REF!</v>
      </c>
      <c r="H176" s="159">
        <v>0</v>
      </c>
      <c r="I176" s="159">
        <v>0</v>
      </c>
      <c r="J176" s="159">
        <v>0</v>
      </c>
      <c r="K176" s="159">
        <v>0</v>
      </c>
      <c r="L176" t="e">
        <f>#REF!</f>
        <v>#REF!</v>
      </c>
      <c r="M176" t="e">
        <f>#REF!</f>
        <v>#REF!</v>
      </c>
      <c r="N176" t="e">
        <f>#REF!</f>
        <v>#REF!</v>
      </c>
      <c r="O176" t="e">
        <f>#REF!</f>
        <v>#REF!</v>
      </c>
      <c r="P176" t="e">
        <f>#REF!</f>
        <v>#REF!</v>
      </c>
      <c r="Q176" t="e">
        <f>#REF!</f>
        <v>#REF!</v>
      </c>
      <c r="R176" t="e">
        <f>#REF!</f>
        <v>#REF!</v>
      </c>
      <c r="S176" t="e">
        <f>#REF!</f>
        <v>#REF!</v>
      </c>
      <c r="T176" t="e">
        <f>#REF!</f>
        <v>#REF!</v>
      </c>
      <c r="U176" s="159">
        <v>141</v>
      </c>
      <c r="V176" t="e">
        <f>#REF!</f>
        <v>#REF!</v>
      </c>
      <c r="W176" t="e">
        <f>#REF!</f>
        <v>#REF!</v>
      </c>
      <c r="X176" t="e">
        <f>#REF!</f>
        <v>#REF!</v>
      </c>
      <c r="Y176" s="159">
        <v>206</v>
      </c>
      <c r="Z176" t="e">
        <f>#REF!</f>
        <v>#REF!</v>
      </c>
      <c r="AA176" t="e">
        <f>#REF!</f>
        <v>#REF!</v>
      </c>
      <c r="AB176" s="159">
        <v>154</v>
      </c>
      <c r="AC176">
        <f ca="1">Cashflows!AK181</f>
        <v>0</v>
      </c>
      <c r="AD176">
        <f ca="1">Cashflows!AL181</f>
        <v>0</v>
      </c>
      <c r="AE176" s="175" t="e">
        <f>#REF!</f>
        <v>#REF!</v>
      </c>
      <c r="AF176">
        <f>Cashflows!L181</f>
        <v>2.0288261619423316</v>
      </c>
      <c r="AG176" s="159">
        <v>0.06</v>
      </c>
      <c r="AH176" s="159">
        <v>1.07312E-2</v>
      </c>
      <c r="AI176" s="159">
        <v>8.9869548119125798E-4</v>
      </c>
      <c r="AJ176" t="e">
        <f>#REF!</f>
        <v>#REF!</v>
      </c>
      <c r="AK176" t="e">
        <f>#REF!</f>
        <v>#REF!</v>
      </c>
      <c r="AL176" t="e">
        <f>#REF!</f>
        <v>#REF!</v>
      </c>
      <c r="AM176" t="e">
        <f>#REF!</f>
        <v>#REF!</v>
      </c>
      <c r="AN176" t="e">
        <f>#REF!</f>
        <v>#REF!</v>
      </c>
      <c r="AO176" t="e">
        <f>#REF!</f>
        <v>#REF!</v>
      </c>
      <c r="AP176" s="176" t="e">
        <f>#REF!</f>
        <v>#REF!</v>
      </c>
      <c r="AQ176" s="160" t="e">
        <f>#REF!</f>
        <v>#REF!</v>
      </c>
      <c r="AR176" s="177" t="e">
        <f>#REF!</f>
        <v>#REF!</v>
      </c>
      <c r="AS176">
        <f ca="1">Cashflows!AM181</f>
        <v>0</v>
      </c>
      <c r="AT176" t="e">
        <f>#REF!</f>
        <v>#REF!</v>
      </c>
      <c r="AU176" t="e">
        <f>#REF!</f>
        <v>#REF!</v>
      </c>
      <c r="AV176" s="159">
        <v>0</v>
      </c>
      <c r="AW176" t="e">
        <f>#REF!</f>
        <v>#REF!</v>
      </c>
      <c r="AX176" t="e">
        <f>#REF!</f>
        <v>#REF!</v>
      </c>
      <c r="AY176" s="160" t="e">
        <f>#REF!</f>
        <v>#REF!</v>
      </c>
      <c r="AZ176" t="e">
        <f>Cashflows!#REF!</f>
        <v>#REF!</v>
      </c>
      <c r="BA176" t="e">
        <f>#REF!</f>
        <v>#REF!</v>
      </c>
      <c r="BB176" t="e">
        <f>#REF!</f>
        <v>#REF!</v>
      </c>
      <c r="BC176" t="e">
        <f>#REF!</f>
        <v>#REF!</v>
      </c>
      <c r="BD176" t="e">
        <f>#REF!</f>
        <v>#REF!</v>
      </c>
      <c r="BE176" s="159">
        <v>5.2774247178459799E-3</v>
      </c>
      <c r="BF176" s="159">
        <v>0</v>
      </c>
      <c r="BG176" t="e">
        <f>#REF!</f>
        <v>#REF!</v>
      </c>
      <c r="BH176" t="e">
        <f>#REF!</f>
        <v>#REF!</v>
      </c>
      <c r="BI176" t="e">
        <f>#REF!</f>
        <v>#REF!</v>
      </c>
      <c r="BJ176" t="e">
        <f>#REF!</f>
        <v>#REF!</v>
      </c>
      <c r="BK176" s="159">
        <v>0</v>
      </c>
      <c r="BL176">
        <f>Cashflows!R181</f>
        <v>0</v>
      </c>
      <c r="BM176" t="e">
        <f>#REF!</f>
        <v>#REF!</v>
      </c>
      <c r="BN176" t="e">
        <f>#REF!</f>
        <v>#REF!</v>
      </c>
      <c r="BO176" s="159">
        <v>0</v>
      </c>
      <c r="BP176" s="175" t="e">
        <f>#REF!</f>
        <v>#REF!</v>
      </c>
      <c r="BQ176" t="e">
        <f>Cashflows!#REF!</f>
        <v>#REF!</v>
      </c>
      <c r="BR176" t="e">
        <f>Cashflows!#REF!</f>
        <v>#REF!</v>
      </c>
    </row>
    <row r="177" spans="1:70">
      <c r="A177">
        <v>175</v>
      </c>
      <c r="B177" t="e">
        <f>#REF!</f>
        <v>#REF!</v>
      </c>
      <c r="C177" t="e">
        <f>#REF!</f>
        <v>#REF!</v>
      </c>
      <c r="D177" t="e">
        <f>#REF!</f>
        <v>#REF!</v>
      </c>
      <c r="E177" t="e">
        <f>#REF!</f>
        <v>#REF!</v>
      </c>
      <c r="F177" t="e">
        <f>#REF!</f>
        <v>#REF!</v>
      </c>
      <c r="G177" t="e">
        <f>#REF!</f>
        <v>#REF!</v>
      </c>
      <c r="H177" s="159">
        <v>0</v>
      </c>
      <c r="I177" s="159">
        <v>0</v>
      </c>
      <c r="J177" s="159">
        <v>0</v>
      </c>
      <c r="K177" s="159">
        <v>0</v>
      </c>
      <c r="L177" t="e">
        <f>#REF!</f>
        <v>#REF!</v>
      </c>
      <c r="M177" t="e">
        <f>#REF!</f>
        <v>#REF!</v>
      </c>
      <c r="N177" t="e">
        <f>#REF!</f>
        <v>#REF!</v>
      </c>
      <c r="O177" t="e">
        <f>#REF!</f>
        <v>#REF!</v>
      </c>
      <c r="P177" t="e">
        <f>#REF!</f>
        <v>#REF!</v>
      </c>
      <c r="Q177" t="e">
        <f>#REF!</f>
        <v>#REF!</v>
      </c>
      <c r="R177" t="e">
        <f>#REF!</f>
        <v>#REF!</v>
      </c>
      <c r="S177" t="e">
        <f>#REF!</f>
        <v>#REF!</v>
      </c>
      <c r="T177" t="e">
        <f>#REF!</f>
        <v>#REF!</v>
      </c>
      <c r="U177" s="159">
        <v>142</v>
      </c>
      <c r="V177" t="e">
        <f>#REF!</f>
        <v>#REF!</v>
      </c>
      <c r="W177" t="e">
        <f>#REF!</f>
        <v>#REF!</v>
      </c>
      <c r="X177" t="e">
        <f>#REF!</f>
        <v>#REF!</v>
      </c>
      <c r="Y177" s="159">
        <v>207</v>
      </c>
      <c r="Z177" t="e">
        <f>#REF!</f>
        <v>#REF!</v>
      </c>
      <c r="AA177" t="e">
        <f>#REF!</f>
        <v>#REF!</v>
      </c>
      <c r="AB177" s="159">
        <v>155</v>
      </c>
      <c r="AC177">
        <f ca="1">Cashflows!AK182</f>
        <v>0</v>
      </c>
      <c r="AD177">
        <f ca="1">Cashflows!AL182</f>
        <v>0</v>
      </c>
      <c r="AE177" s="175" t="e">
        <f>#REF!</f>
        <v>#REF!</v>
      </c>
      <c r="AF177">
        <f>Cashflows!L182</f>
        <v>2.0370918508615889</v>
      </c>
      <c r="AG177" s="159">
        <v>0.06</v>
      </c>
      <c r="AH177" s="159">
        <v>1.07312E-2</v>
      </c>
      <c r="AI177" s="159">
        <v>8.9869548119125798E-4</v>
      </c>
      <c r="AJ177" t="e">
        <f>#REF!</f>
        <v>#REF!</v>
      </c>
      <c r="AK177" t="e">
        <f>#REF!</f>
        <v>#REF!</v>
      </c>
      <c r="AL177" t="e">
        <f>#REF!</f>
        <v>#REF!</v>
      </c>
      <c r="AM177" t="e">
        <f>#REF!</f>
        <v>#REF!</v>
      </c>
      <c r="AN177" t="e">
        <f>#REF!</f>
        <v>#REF!</v>
      </c>
      <c r="AO177" t="e">
        <f>#REF!</f>
        <v>#REF!</v>
      </c>
      <c r="AP177" s="176" t="e">
        <f>#REF!</f>
        <v>#REF!</v>
      </c>
      <c r="AQ177" s="160" t="e">
        <f>#REF!</f>
        <v>#REF!</v>
      </c>
      <c r="AR177" s="177" t="e">
        <f>#REF!</f>
        <v>#REF!</v>
      </c>
      <c r="AS177">
        <f ca="1">Cashflows!AM182</f>
        <v>0</v>
      </c>
      <c r="AT177" t="e">
        <f>#REF!</f>
        <v>#REF!</v>
      </c>
      <c r="AU177" t="e">
        <f>#REF!</f>
        <v>#REF!</v>
      </c>
      <c r="AV177" s="159">
        <v>0</v>
      </c>
      <c r="AW177" t="e">
        <f>#REF!</f>
        <v>#REF!</v>
      </c>
      <c r="AX177" t="e">
        <f>#REF!</f>
        <v>#REF!</v>
      </c>
      <c r="AY177" s="160" t="e">
        <f>#REF!</f>
        <v>#REF!</v>
      </c>
      <c r="AZ177" t="e">
        <f>Cashflows!#REF!</f>
        <v>#REF!</v>
      </c>
      <c r="BA177" t="e">
        <f>#REF!</f>
        <v>#REF!</v>
      </c>
      <c r="BB177" t="e">
        <f>#REF!</f>
        <v>#REF!</v>
      </c>
      <c r="BC177" t="e">
        <f>#REF!</f>
        <v>#REF!</v>
      </c>
      <c r="BD177" t="e">
        <f>#REF!</f>
        <v>#REF!</v>
      </c>
      <c r="BE177" s="159">
        <v>5.2774247178459799E-3</v>
      </c>
      <c r="BF177" s="159">
        <v>0</v>
      </c>
      <c r="BG177" t="e">
        <f>#REF!</f>
        <v>#REF!</v>
      </c>
      <c r="BH177" t="e">
        <f>#REF!</f>
        <v>#REF!</v>
      </c>
      <c r="BI177" t="e">
        <f>#REF!</f>
        <v>#REF!</v>
      </c>
      <c r="BJ177" t="e">
        <f>#REF!</f>
        <v>#REF!</v>
      </c>
      <c r="BK177" s="159">
        <v>0</v>
      </c>
      <c r="BL177">
        <f>Cashflows!R182</f>
        <v>0</v>
      </c>
      <c r="BM177" t="e">
        <f>#REF!</f>
        <v>#REF!</v>
      </c>
      <c r="BN177" t="e">
        <f>#REF!</f>
        <v>#REF!</v>
      </c>
      <c r="BO177" s="159">
        <v>0</v>
      </c>
      <c r="BP177" s="175" t="e">
        <f>#REF!</f>
        <v>#REF!</v>
      </c>
      <c r="BQ177" t="e">
        <f>Cashflows!#REF!</f>
        <v>#REF!</v>
      </c>
      <c r="BR177" t="e">
        <f>Cashflows!#REF!</f>
        <v>#REF!</v>
      </c>
    </row>
    <row r="178" spans="1:70">
      <c r="A178">
        <v>176</v>
      </c>
      <c r="B178" t="e">
        <f>#REF!</f>
        <v>#REF!</v>
      </c>
      <c r="C178" t="e">
        <f>#REF!</f>
        <v>#REF!</v>
      </c>
      <c r="D178" t="e">
        <f>#REF!</f>
        <v>#REF!</v>
      </c>
      <c r="E178" t="e">
        <f>#REF!</f>
        <v>#REF!</v>
      </c>
      <c r="F178" t="e">
        <f>#REF!</f>
        <v>#REF!</v>
      </c>
      <c r="G178" t="e">
        <f>#REF!</f>
        <v>#REF!</v>
      </c>
      <c r="H178" s="159">
        <v>0</v>
      </c>
      <c r="I178" s="159">
        <v>0</v>
      </c>
      <c r="J178" s="159">
        <v>0</v>
      </c>
      <c r="K178" s="159">
        <v>0</v>
      </c>
      <c r="L178" t="e">
        <f>#REF!</f>
        <v>#REF!</v>
      </c>
      <c r="M178" t="e">
        <f>#REF!</f>
        <v>#REF!</v>
      </c>
      <c r="N178" t="e">
        <f>#REF!</f>
        <v>#REF!</v>
      </c>
      <c r="O178" t="e">
        <f>#REF!</f>
        <v>#REF!</v>
      </c>
      <c r="P178" t="e">
        <f>#REF!</f>
        <v>#REF!</v>
      </c>
      <c r="Q178" t="e">
        <f>#REF!</f>
        <v>#REF!</v>
      </c>
      <c r="R178" t="e">
        <f>#REF!</f>
        <v>#REF!</v>
      </c>
      <c r="S178" t="e">
        <f>#REF!</f>
        <v>#REF!</v>
      </c>
      <c r="T178" t="e">
        <f>#REF!</f>
        <v>#REF!</v>
      </c>
      <c r="U178" s="159">
        <v>143</v>
      </c>
      <c r="V178" t="e">
        <f>#REF!</f>
        <v>#REF!</v>
      </c>
      <c r="W178" t="e">
        <f>#REF!</f>
        <v>#REF!</v>
      </c>
      <c r="X178" t="e">
        <f>#REF!</f>
        <v>#REF!</v>
      </c>
      <c r="Y178" s="159">
        <v>208</v>
      </c>
      <c r="Z178" t="e">
        <f>#REF!</f>
        <v>#REF!</v>
      </c>
      <c r="AA178" t="e">
        <f>#REF!</f>
        <v>#REF!</v>
      </c>
      <c r="AB178" s="159">
        <v>156</v>
      </c>
      <c r="AC178">
        <f ca="1">Cashflows!AK183</f>
        <v>0</v>
      </c>
      <c r="AD178">
        <f ca="1">Cashflows!AL183</f>
        <v>0</v>
      </c>
      <c r="AE178" s="175" t="e">
        <f>#REF!</f>
        <v>#REF!</v>
      </c>
      <c r="AF178">
        <f>Cashflows!L183</f>
        <v>2.0453912152206604</v>
      </c>
      <c r="AG178" s="159">
        <v>0.06</v>
      </c>
      <c r="AH178" s="159">
        <v>1.07312E-2</v>
      </c>
      <c r="AI178" s="159">
        <v>8.9869548119125798E-4</v>
      </c>
      <c r="AJ178" t="e">
        <f>#REF!</f>
        <v>#REF!</v>
      </c>
      <c r="AK178" t="e">
        <f>#REF!</f>
        <v>#REF!</v>
      </c>
      <c r="AL178" t="e">
        <f>#REF!</f>
        <v>#REF!</v>
      </c>
      <c r="AM178" t="e">
        <f>#REF!</f>
        <v>#REF!</v>
      </c>
      <c r="AN178" t="e">
        <f>#REF!</f>
        <v>#REF!</v>
      </c>
      <c r="AO178" t="e">
        <f>#REF!</f>
        <v>#REF!</v>
      </c>
      <c r="AP178" s="176" t="e">
        <f>#REF!</f>
        <v>#REF!</v>
      </c>
      <c r="AQ178" s="160" t="e">
        <f>#REF!</f>
        <v>#REF!</v>
      </c>
      <c r="AR178" s="177" t="e">
        <f>#REF!</f>
        <v>#REF!</v>
      </c>
      <c r="AS178">
        <f ca="1">Cashflows!AM183</f>
        <v>0</v>
      </c>
      <c r="AT178" t="e">
        <f>#REF!</f>
        <v>#REF!</v>
      </c>
      <c r="AU178" t="e">
        <f>#REF!</f>
        <v>#REF!</v>
      </c>
      <c r="AV178" s="159">
        <v>0</v>
      </c>
      <c r="AW178" t="e">
        <f>#REF!</f>
        <v>#REF!</v>
      </c>
      <c r="AX178" t="e">
        <f>#REF!</f>
        <v>#REF!</v>
      </c>
      <c r="AY178" s="160" t="e">
        <f>#REF!</f>
        <v>#REF!</v>
      </c>
      <c r="AZ178" t="e">
        <f>Cashflows!#REF!</f>
        <v>#REF!</v>
      </c>
      <c r="BA178" t="e">
        <f>#REF!</f>
        <v>#REF!</v>
      </c>
      <c r="BB178" t="e">
        <f>#REF!</f>
        <v>#REF!</v>
      </c>
      <c r="BC178" t="e">
        <f>#REF!</f>
        <v>#REF!</v>
      </c>
      <c r="BD178" t="e">
        <f>#REF!</f>
        <v>#REF!</v>
      </c>
      <c r="BE178" s="159">
        <v>5.2774247178459799E-3</v>
      </c>
      <c r="BF178" s="159">
        <v>0</v>
      </c>
      <c r="BG178" t="e">
        <f>#REF!</f>
        <v>#REF!</v>
      </c>
      <c r="BH178" t="e">
        <f>#REF!</f>
        <v>#REF!</v>
      </c>
      <c r="BI178" t="e">
        <f>#REF!</f>
        <v>#REF!</v>
      </c>
      <c r="BJ178" t="e">
        <f>#REF!</f>
        <v>#REF!</v>
      </c>
      <c r="BK178" s="159">
        <v>0</v>
      </c>
      <c r="BL178">
        <f>Cashflows!R183</f>
        <v>0</v>
      </c>
      <c r="BM178" t="e">
        <f>#REF!</f>
        <v>#REF!</v>
      </c>
      <c r="BN178" t="e">
        <f>#REF!</f>
        <v>#REF!</v>
      </c>
      <c r="BO178" s="159">
        <v>0</v>
      </c>
      <c r="BP178" s="175" t="e">
        <f>#REF!</f>
        <v>#REF!</v>
      </c>
      <c r="BQ178" t="e">
        <f>Cashflows!#REF!</f>
        <v>#REF!</v>
      </c>
      <c r="BR178" t="e">
        <f>Cashflows!#REF!</f>
        <v>#REF!</v>
      </c>
    </row>
    <row r="179" spans="1:70">
      <c r="A179">
        <v>177</v>
      </c>
      <c r="B179" t="e">
        <f>#REF!</f>
        <v>#REF!</v>
      </c>
      <c r="C179" t="e">
        <f>#REF!</f>
        <v>#REF!</v>
      </c>
      <c r="D179" t="e">
        <f>#REF!</f>
        <v>#REF!</v>
      </c>
      <c r="E179" t="e">
        <f>#REF!</f>
        <v>#REF!</v>
      </c>
      <c r="F179" t="e">
        <f>#REF!</f>
        <v>#REF!</v>
      </c>
      <c r="G179" t="e">
        <f>#REF!</f>
        <v>#REF!</v>
      </c>
      <c r="H179" s="159">
        <v>0</v>
      </c>
      <c r="I179" s="159">
        <v>0</v>
      </c>
      <c r="J179" s="159">
        <v>0</v>
      </c>
      <c r="K179" s="159">
        <v>0</v>
      </c>
      <c r="L179" t="e">
        <f>#REF!</f>
        <v>#REF!</v>
      </c>
      <c r="M179" t="e">
        <f>#REF!</f>
        <v>#REF!</v>
      </c>
      <c r="N179" t="e">
        <f>#REF!</f>
        <v>#REF!</v>
      </c>
      <c r="O179" t="e">
        <f>#REF!</f>
        <v>#REF!</v>
      </c>
      <c r="P179" t="e">
        <f>#REF!</f>
        <v>#REF!</v>
      </c>
      <c r="Q179" t="e">
        <f>#REF!</f>
        <v>#REF!</v>
      </c>
      <c r="R179" t="e">
        <f>#REF!</f>
        <v>#REF!</v>
      </c>
      <c r="S179" t="e">
        <f>#REF!</f>
        <v>#REF!</v>
      </c>
      <c r="T179" t="e">
        <f>#REF!</f>
        <v>#REF!</v>
      </c>
      <c r="U179" s="159">
        <v>144</v>
      </c>
      <c r="V179" t="e">
        <f>#REF!</f>
        <v>#REF!</v>
      </c>
      <c r="W179" t="e">
        <f>#REF!</f>
        <v>#REF!</v>
      </c>
      <c r="X179" t="e">
        <f>#REF!</f>
        <v>#REF!</v>
      </c>
      <c r="Y179" s="159">
        <v>209</v>
      </c>
      <c r="Z179" t="e">
        <f>#REF!</f>
        <v>#REF!</v>
      </c>
      <c r="AA179" t="e">
        <f>#REF!</f>
        <v>#REF!</v>
      </c>
      <c r="AB179" s="159">
        <v>157</v>
      </c>
      <c r="AC179">
        <f ca="1">Cashflows!AK184</f>
        <v>0</v>
      </c>
      <c r="AD179">
        <f ca="1">Cashflows!AL184</f>
        <v>0</v>
      </c>
      <c r="AE179" s="175" t="e">
        <f>#REF!</f>
        <v>#REF!</v>
      </c>
      <c r="AF179">
        <f>Cashflows!L184</f>
        <v>2.0537243922174562</v>
      </c>
      <c r="AG179" s="159">
        <v>0.06</v>
      </c>
      <c r="AH179" s="159">
        <v>1.07312E-2</v>
      </c>
      <c r="AI179" s="159">
        <v>8.9869548119125798E-4</v>
      </c>
      <c r="AJ179" t="e">
        <f>#REF!</f>
        <v>#REF!</v>
      </c>
      <c r="AK179" t="e">
        <f>#REF!</f>
        <v>#REF!</v>
      </c>
      <c r="AL179" t="e">
        <f>#REF!</f>
        <v>#REF!</v>
      </c>
      <c r="AM179" t="e">
        <f>#REF!</f>
        <v>#REF!</v>
      </c>
      <c r="AN179" t="e">
        <f>#REF!</f>
        <v>#REF!</v>
      </c>
      <c r="AO179" t="e">
        <f>#REF!</f>
        <v>#REF!</v>
      </c>
      <c r="AP179" s="176" t="e">
        <f>#REF!</f>
        <v>#REF!</v>
      </c>
      <c r="AQ179" s="160" t="e">
        <f>#REF!</f>
        <v>#REF!</v>
      </c>
      <c r="AR179" s="177" t="e">
        <f>#REF!</f>
        <v>#REF!</v>
      </c>
      <c r="AS179">
        <f ca="1">Cashflows!AM184</f>
        <v>0</v>
      </c>
      <c r="AT179" t="e">
        <f>#REF!</f>
        <v>#REF!</v>
      </c>
      <c r="AU179" t="e">
        <f>#REF!</f>
        <v>#REF!</v>
      </c>
      <c r="AV179" s="159">
        <v>0</v>
      </c>
      <c r="AW179" t="e">
        <f>#REF!</f>
        <v>#REF!</v>
      </c>
      <c r="AX179" t="e">
        <f>#REF!</f>
        <v>#REF!</v>
      </c>
      <c r="AY179" s="160" t="e">
        <f>#REF!</f>
        <v>#REF!</v>
      </c>
      <c r="AZ179" t="e">
        <f>Cashflows!#REF!</f>
        <v>#REF!</v>
      </c>
      <c r="BA179" t="e">
        <f>#REF!</f>
        <v>#REF!</v>
      </c>
      <c r="BB179" t="e">
        <f>#REF!</f>
        <v>#REF!</v>
      </c>
      <c r="BC179" t="e">
        <f>#REF!</f>
        <v>#REF!</v>
      </c>
      <c r="BD179" t="e">
        <f>#REF!</f>
        <v>#REF!</v>
      </c>
      <c r="BE179" s="159">
        <v>5.2774247178459799E-3</v>
      </c>
      <c r="BF179" s="159">
        <v>0</v>
      </c>
      <c r="BG179" t="e">
        <f>#REF!</f>
        <v>#REF!</v>
      </c>
      <c r="BH179" t="e">
        <f>#REF!</f>
        <v>#REF!</v>
      </c>
      <c r="BI179" t="e">
        <f>#REF!</f>
        <v>#REF!</v>
      </c>
      <c r="BJ179" t="e">
        <f>#REF!</f>
        <v>#REF!</v>
      </c>
      <c r="BK179" s="159">
        <v>0</v>
      </c>
      <c r="BL179">
        <f>Cashflows!R184</f>
        <v>0</v>
      </c>
      <c r="BM179" t="e">
        <f>#REF!</f>
        <v>#REF!</v>
      </c>
      <c r="BN179" t="e">
        <f>#REF!</f>
        <v>#REF!</v>
      </c>
      <c r="BO179" s="159">
        <v>0</v>
      </c>
      <c r="BP179" s="175" t="e">
        <f>#REF!</f>
        <v>#REF!</v>
      </c>
      <c r="BQ179" t="e">
        <f>Cashflows!#REF!</f>
        <v>#REF!</v>
      </c>
      <c r="BR179" t="e">
        <f>Cashflows!#REF!</f>
        <v>#REF!</v>
      </c>
    </row>
    <row r="180" spans="1:70">
      <c r="A180">
        <v>178</v>
      </c>
      <c r="B180" t="e">
        <f>#REF!</f>
        <v>#REF!</v>
      </c>
      <c r="C180" t="e">
        <f>#REF!</f>
        <v>#REF!</v>
      </c>
      <c r="D180" t="e">
        <f>#REF!</f>
        <v>#REF!</v>
      </c>
      <c r="E180" t="e">
        <f>#REF!</f>
        <v>#REF!</v>
      </c>
      <c r="F180" t="e">
        <f>#REF!</f>
        <v>#REF!</v>
      </c>
      <c r="G180" t="e">
        <f>#REF!</f>
        <v>#REF!</v>
      </c>
      <c r="H180" s="159">
        <v>0</v>
      </c>
      <c r="I180" s="159">
        <v>0</v>
      </c>
      <c r="J180" s="159">
        <v>0</v>
      </c>
      <c r="K180" s="159">
        <v>0</v>
      </c>
      <c r="L180" t="e">
        <f>#REF!</f>
        <v>#REF!</v>
      </c>
      <c r="M180" t="e">
        <f>#REF!</f>
        <v>#REF!</v>
      </c>
      <c r="N180" t="e">
        <f>#REF!</f>
        <v>#REF!</v>
      </c>
      <c r="O180" t="e">
        <f>#REF!</f>
        <v>#REF!</v>
      </c>
      <c r="P180" t="e">
        <f>#REF!</f>
        <v>#REF!</v>
      </c>
      <c r="Q180" t="e">
        <f>#REF!</f>
        <v>#REF!</v>
      </c>
      <c r="R180" t="e">
        <f>#REF!</f>
        <v>#REF!</v>
      </c>
      <c r="S180" t="e">
        <f>#REF!</f>
        <v>#REF!</v>
      </c>
      <c r="T180" t="e">
        <f>#REF!</f>
        <v>#REF!</v>
      </c>
      <c r="U180" s="159">
        <v>145</v>
      </c>
      <c r="V180" t="e">
        <f>#REF!</f>
        <v>#REF!</v>
      </c>
      <c r="W180" t="e">
        <f>#REF!</f>
        <v>#REF!</v>
      </c>
      <c r="X180" t="e">
        <f>#REF!</f>
        <v>#REF!</v>
      </c>
      <c r="Y180" s="159">
        <v>210</v>
      </c>
      <c r="Z180" t="e">
        <f>#REF!</f>
        <v>#REF!</v>
      </c>
      <c r="AA180" t="e">
        <f>#REF!</f>
        <v>#REF!</v>
      </c>
      <c r="AB180" s="159">
        <v>158</v>
      </c>
      <c r="AC180">
        <f ca="1">Cashflows!AK185</f>
        <v>0</v>
      </c>
      <c r="AD180">
        <f ca="1">Cashflows!AL185</f>
        <v>0</v>
      </c>
      <c r="AE180" s="175" t="e">
        <f>#REF!</f>
        <v>#REF!</v>
      </c>
      <c r="AF180">
        <f>Cashflows!L185</f>
        <v>2.0620915196088481</v>
      </c>
      <c r="AG180" s="159">
        <v>0.06</v>
      </c>
      <c r="AH180" s="159">
        <v>1.07312E-2</v>
      </c>
      <c r="AI180" s="159">
        <v>8.9869548119125798E-4</v>
      </c>
      <c r="AJ180" t="e">
        <f>#REF!</f>
        <v>#REF!</v>
      </c>
      <c r="AK180" t="e">
        <f>#REF!</f>
        <v>#REF!</v>
      </c>
      <c r="AL180" t="e">
        <f>#REF!</f>
        <v>#REF!</v>
      </c>
      <c r="AM180" t="e">
        <f>#REF!</f>
        <v>#REF!</v>
      </c>
      <c r="AN180" t="e">
        <f>#REF!</f>
        <v>#REF!</v>
      </c>
      <c r="AO180" t="e">
        <f>#REF!</f>
        <v>#REF!</v>
      </c>
      <c r="AP180" s="176" t="e">
        <f>#REF!</f>
        <v>#REF!</v>
      </c>
      <c r="AQ180" s="160" t="e">
        <f>#REF!</f>
        <v>#REF!</v>
      </c>
      <c r="AR180" s="177" t="e">
        <f>#REF!</f>
        <v>#REF!</v>
      </c>
      <c r="AS180">
        <f ca="1">Cashflows!AM185</f>
        <v>0</v>
      </c>
      <c r="AT180" t="e">
        <f>#REF!</f>
        <v>#REF!</v>
      </c>
      <c r="AU180" t="e">
        <f>#REF!</f>
        <v>#REF!</v>
      </c>
      <c r="AV180" s="159">
        <v>0</v>
      </c>
      <c r="AW180" t="e">
        <f>#REF!</f>
        <v>#REF!</v>
      </c>
      <c r="AX180" t="e">
        <f>#REF!</f>
        <v>#REF!</v>
      </c>
      <c r="AY180" s="160" t="e">
        <f>#REF!</f>
        <v>#REF!</v>
      </c>
      <c r="AZ180" t="e">
        <f>Cashflows!#REF!</f>
        <v>#REF!</v>
      </c>
      <c r="BA180" t="e">
        <f>#REF!</f>
        <v>#REF!</v>
      </c>
      <c r="BB180" t="e">
        <f>#REF!</f>
        <v>#REF!</v>
      </c>
      <c r="BC180" t="e">
        <f>#REF!</f>
        <v>#REF!</v>
      </c>
      <c r="BD180" t="e">
        <f>#REF!</f>
        <v>#REF!</v>
      </c>
      <c r="BE180" s="159">
        <v>5.2774247178459799E-3</v>
      </c>
      <c r="BF180" s="159">
        <v>0</v>
      </c>
      <c r="BG180" t="e">
        <f>#REF!</f>
        <v>#REF!</v>
      </c>
      <c r="BH180" t="e">
        <f>#REF!</f>
        <v>#REF!</v>
      </c>
      <c r="BI180" t="e">
        <f>#REF!</f>
        <v>#REF!</v>
      </c>
      <c r="BJ180" t="e">
        <f>#REF!</f>
        <v>#REF!</v>
      </c>
      <c r="BK180" s="159">
        <v>0</v>
      </c>
      <c r="BL180">
        <f>Cashflows!R185</f>
        <v>0</v>
      </c>
      <c r="BM180" t="e">
        <f>#REF!</f>
        <v>#REF!</v>
      </c>
      <c r="BN180" t="e">
        <f>#REF!</f>
        <v>#REF!</v>
      </c>
      <c r="BO180" s="159">
        <v>0</v>
      </c>
      <c r="BP180" s="175" t="e">
        <f>#REF!</f>
        <v>#REF!</v>
      </c>
      <c r="BQ180" t="e">
        <f>Cashflows!#REF!</f>
        <v>#REF!</v>
      </c>
      <c r="BR180" t="e">
        <f>Cashflows!#REF!</f>
        <v>#REF!</v>
      </c>
    </row>
    <row r="181" spans="1:70">
      <c r="A181">
        <v>179</v>
      </c>
      <c r="B181" t="e">
        <f>#REF!</f>
        <v>#REF!</v>
      </c>
      <c r="C181" t="e">
        <f>#REF!</f>
        <v>#REF!</v>
      </c>
      <c r="D181" t="e">
        <f>#REF!</f>
        <v>#REF!</v>
      </c>
      <c r="E181" t="e">
        <f>#REF!</f>
        <v>#REF!</v>
      </c>
      <c r="F181" t="e">
        <f>#REF!</f>
        <v>#REF!</v>
      </c>
      <c r="G181" t="e">
        <f>#REF!</f>
        <v>#REF!</v>
      </c>
      <c r="H181" s="159">
        <v>0</v>
      </c>
      <c r="I181" s="159">
        <v>0</v>
      </c>
      <c r="J181" s="159">
        <v>0</v>
      </c>
      <c r="K181" s="159">
        <v>0</v>
      </c>
      <c r="L181" t="e">
        <f>#REF!</f>
        <v>#REF!</v>
      </c>
      <c r="M181" t="e">
        <f>#REF!</f>
        <v>#REF!</v>
      </c>
      <c r="N181" t="e">
        <f>#REF!</f>
        <v>#REF!</v>
      </c>
      <c r="O181" t="e">
        <f>#REF!</f>
        <v>#REF!</v>
      </c>
      <c r="P181" t="e">
        <f>#REF!</f>
        <v>#REF!</v>
      </c>
      <c r="Q181" t="e">
        <f>#REF!</f>
        <v>#REF!</v>
      </c>
      <c r="R181" t="e">
        <f>#REF!</f>
        <v>#REF!</v>
      </c>
      <c r="S181" t="e">
        <f>#REF!</f>
        <v>#REF!</v>
      </c>
      <c r="T181" t="e">
        <f>#REF!</f>
        <v>#REF!</v>
      </c>
      <c r="U181" s="159">
        <v>146</v>
      </c>
      <c r="V181" t="e">
        <f>#REF!</f>
        <v>#REF!</v>
      </c>
      <c r="W181" t="e">
        <f>#REF!</f>
        <v>#REF!</v>
      </c>
      <c r="X181" t="e">
        <f>#REF!</f>
        <v>#REF!</v>
      </c>
      <c r="Y181" s="159">
        <v>211</v>
      </c>
      <c r="Z181" t="e">
        <f>#REF!</f>
        <v>#REF!</v>
      </c>
      <c r="AA181" t="e">
        <f>#REF!</f>
        <v>#REF!</v>
      </c>
      <c r="AB181" s="159">
        <v>159</v>
      </c>
      <c r="AC181">
        <f ca="1">Cashflows!AK186</f>
        <v>0</v>
      </c>
      <c r="AD181">
        <f ca="1">Cashflows!AL186</f>
        <v>0</v>
      </c>
      <c r="AE181" s="175" t="e">
        <f>#REF!</f>
        <v>#REF!</v>
      </c>
      <c r="AF181">
        <f>Cashflows!L186</f>
        <v>2.0704927357129459</v>
      </c>
      <c r="AG181" s="159">
        <v>0.06</v>
      </c>
      <c r="AH181" s="159">
        <v>1.07312E-2</v>
      </c>
      <c r="AI181" s="159">
        <v>8.9869548119125798E-4</v>
      </c>
      <c r="AJ181" t="e">
        <f>#REF!</f>
        <v>#REF!</v>
      </c>
      <c r="AK181" t="e">
        <f>#REF!</f>
        <v>#REF!</v>
      </c>
      <c r="AL181" t="e">
        <f>#REF!</f>
        <v>#REF!</v>
      </c>
      <c r="AM181" t="e">
        <f>#REF!</f>
        <v>#REF!</v>
      </c>
      <c r="AN181" t="e">
        <f>#REF!</f>
        <v>#REF!</v>
      </c>
      <c r="AO181" t="e">
        <f>#REF!</f>
        <v>#REF!</v>
      </c>
      <c r="AP181" s="176" t="e">
        <f>#REF!</f>
        <v>#REF!</v>
      </c>
      <c r="AQ181" s="160" t="e">
        <f>#REF!</f>
        <v>#REF!</v>
      </c>
      <c r="AR181" s="177" t="e">
        <f>#REF!</f>
        <v>#REF!</v>
      </c>
      <c r="AS181">
        <f ca="1">Cashflows!AM186</f>
        <v>0</v>
      </c>
      <c r="AT181" t="e">
        <f>#REF!</f>
        <v>#REF!</v>
      </c>
      <c r="AU181" t="e">
        <f>#REF!</f>
        <v>#REF!</v>
      </c>
      <c r="AV181" s="159">
        <v>0</v>
      </c>
      <c r="AW181" t="e">
        <f>#REF!</f>
        <v>#REF!</v>
      </c>
      <c r="AX181" t="e">
        <f>#REF!</f>
        <v>#REF!</v>
      </c>
      <c r="AY181" s="160" t="e">
        <f>#REF!</f>
        <v>#REF!</v>
      </c>
      <c r="AZ181" t="e">
        <f>Cashflows!#REF!</f>
        <v>#REF!</v>
      </c>
      <c r="BA181" t="e">
        <f>#REF!</f>
        <v>#REF!</v>
      </c>
      <c r="BB181" t="e">
        <f>#REF!</f>
        <v>#REF!</v>
      </c>
      <c r="BC181" t="e">
        <f>#REF!</f>
        <v>#REF!</v>
      </c>
      <c r="BD181" t="e">
        <f>#REF!</f>
        <v>#REF!</v>
      </c>
      <c r="BE181" s="159">
        <v>5.2774247178459799E-3</v>
      </c>
      <c r="BF181" s="159">
        <v>0</v>
      </c>
      <c r="BG181" t="e">
        <f>#REF!</f>
        <v>#REF!</v>
      </c>
      <c r="BH181" t="e">
        <f>#REF!</f>
        <v>#REF!</v>
      </c>
      <c r="BI181" t="e">
        <f>#REF!</f>
        <v>#REF!</v>
      </c>
      <c r="BJ181" t="e">
        <f>#REF!</f>
        <v>#REF!</v>
      </c>
      <c r="BK181" s="159">
        <v>0</v>
      </c>
      <c r="BL181">
        <f>Cashflows!R186</f>
        <v>0</v>
      </c>
      <c r="BM181" t="e">
        <f>#REF!</f>
        <v>#REF!</v>
      </c>
      <c r="BN181" t="e">
        <f>#REF!</f>
        <v>#REF!</v>
      </c>
      <c r="BO181" s="159">
        <v>0</v>
      </c>
      <c r="BP181" s="175" t="e">
        <f>#REF!</f>
        <v>#REF!</v>
      </c>
      <c r="BQ181" t="e">
        <f>Cashflows!#REF!</f>
        <v>#REF!</v>
      </c>
      <c r="BR181" t="e">
        <f>Cashflows!#REF!</f>
        <v>#REF!</v>
      </c>
    </row>
    <row r="182" spans="1:70">
      <c r="A182">
        <v>180</v>
      </c>
      <c r="B182" t="e">
        <f>#REF!</f>
        <v>#REF!</v>
      </c>
      <c r="C182" t="e">
        <f>#REF!</f>
        <v>#REF!</v>
      </c>
      <c r="D182" t="e">
        <f>#REF!</f>
        <v>#REF!</v>
      </c>
      <c r="E182" t="e">
        <f>#REF!</f>
        <v>#REF!</v>
      </c>
      <c r="F182" t="e">
        <f>#REF!</f>
        <v>#REF!</v>
      </c>
      <c r="G182" t="e">
        <f>#REF!</f>
        <v>#REF!</v>
      </c>
      <c r="H182" s="159">
        <v>0</v>
      </c>
      <c r="I182" s="159">
        <v>0</v>
      </c>
      <c r="J182" s="159">
        <v>0</v>
      </c>
      <c r="K182" s="159">
        <v>0</v>
      </c>
      <c r="L182" t="e">
        <f>#REF!</f>
        <v>#REF!</v>
      </c>
      <c r="M182" t="e">
        <f>#REF!</f>
        <v>#REF!</v>
      </c>
      <c r="N182" t="e">
        <f>#REF!</f>
        <v>#REF!</v>
      </c>
      <c r="O182" t="e">
        <f>#REF!</f>
        <v>#REF!</v>
      </c>
      <c r="P182" t="e">
        <f>#REF!</f>
        <v>#REF!</v>
      </c>
      <c r="Q182" t="e">
        <f>#REF!</f>
        <v>#REF!</v>
      </c>
      <c r="R182" t="e">
        <f>#REF!</f>
        <v>#REF!</v>
      </c>
      <c r="S182" t="e">
        <f>#REF!</f>
        <v>#REF!</v>
      </c>
      <c r="T182" t="e">
        <f>#REF!</f>
        <v>#REF!</v>
      </c>
      <c r="U182" s="159">
        <v>147</v>
      </c>
      <c r="V182" t="e">
        <f>#REF!</f>
        <v>#REF!</v>
      </c>
      <c r="W182" t="e">
        <f>#REF!</f>
        <v>#REF!</v>
      </c>
      <c r="X182" t="e">
        <f>#REF!</f>
        <v>#REF!</v>
      </c>
      <c r="Y182" s="159">
        <v>212</v>
      </c>
      <c r="Z182" t="e">
        <f>#REF!</f>
        <v>#REF!</v>
      </c>
      <c r="AA182" t="e">
        <f>#REF!</f>
        <v>#REF!</v>
      </c>
      <c r="AB182" s="159">
        <v>160</v>
      </c>
      <c r="AC182">
        <f ca="1">Cashflows!AK187</f>
        <v>0</v>
      </c>
      <c r="AD182">
        <f ca="1">Cashflows!AL187</f>
        <v>0</v>
      </c>
      <c r="AE182" s="175" t="e">
        <f>#REF!</f>
        <v>#REF!</v>
      </c>
      <c r="AF182">
        <f>Cashflows!L187</f>
        <v>2.0789281794113852</v>
      </c>
      <c r="AG182" s="159">
        <v>0.06</v>
      </c>
      <c r="AH182" s="159">
        <v>1.07312E-2</v>
      </c>
      <c r="AI182" s="159">
        <v>8.9869548119125798E-4</v>
      </c>
      <c r="AJ182" t="e">
        <f>#REF!</f>
        <v>#REF!</v>
      </c>
      <c r="AK182" t="e">
        <f>#REF!</f>
        <v>#REF!</v>
      </c>
      <c r="AL182" t="e">
        <f>#REF!</f>
        <v>#REF!</v>
      </c>
      <c r="AM182" t="e">
        <f>#REF!</f>
        <v>#REF!</v>
      </c>
      <c r="AN182" t="e">
        <f>#REF!</f>
        <v>#REF!</v>
      </c>
      <c r="AO182" t="e">
        <f>#REF!</f>
        <v>#REF!</v>
      </c>
      <c r="AP182" s="176" t="e">
        <f>#REF!</f>
        <v>#REF!</v>
      </c>
      <c r="AQ182" s="160" t="e">
        <f>#REF!</f>
        <v>#REF!</v>
      </c>
      <c r="AR182" s="177" t="e">
        <f>#REF!</f>
        <v>#REF!</v>
      </c>
      <c r="AS182">
        <f ca="1">Cashflows!AM187</f>
        <v>0</v>
      </c>
      <c r="AT182" t="e">
        <f>#REF!</f>
        <v>#REF!</v>
      </c>
      <c r="AU182" t="e">
        <f>#REF!</f>
        <v>#REF!</v>
      </c>
      <c r="AV182" s="159">
        <v>0</v>
      </c>
      <c r="AW182" t="e">
        <f>#REF!</f>
        <v>#REF!</v>
      </c>
      <c r="AX182" t="e">
        <f>#REF!</f>
        <v>#REF!</v>
      </c>
      <c r="AY182" s="160" t="e">
        <f>#REF!</f>
        <v>#REF!</v>
      </c>
      <c r="AZ182" t="e">
        <f>Cashflows!#REF!</f>
        <v>#REF!</v>
      </c>
      <c r="BA182" t="e">
        <f>#REF!</f>
        <v>#REF!</v>
      </c>
      <c r="BB182" t="e">
        <f>#REF!</f>
        <v>#REF!</v>
      </c>
      <c r="BC182" t="e">
        <f>#REF!</f>
        <v>#REF!</v>
      </c>
      <c r="BD182" t="e">
        <f>#REF!</f>
        <v>#REF!</v>
      </c>
      <c r="BE182" s="159">
        <v>5.2774247178459799E-3</v>
      </c>
      <c r="BF182" s="159">
        <v>0</v>
      </c>
      <c r="BG182" t="e">
        <f>#REF!</f>
        <v>#REF!</v>
      </c>
      <c r="BH182" t="e">
        <f>#REF!</f>
        <v>#REF!</v>
      </c>
      <c r="BI182" t="e">
        <f>#REF!</f>
        <v>#REF!</v>
      </c>
      <c r="BJ182" t="e">
        <f>#REF!</f>
        <v>#REF!</v>
      </c>
      <c r="BK182" s="159">
        <v>0</v>
      </c>
      <c r="BL182">
        <f>Cashflows!R187</f>
        <v>0</v>
      </c>
      <c r="BM182" t="e">
        <f>#REF!</f>
        <v>#REF!</v>
      </c>
      <c r="BN182" t="e">
        <f>#REF!</f>
        <v>#REF!</v>
      </c>
      <c r="BO182" s="159">
        <v>0</v>
      </c>
      <c r="BP182" s="175" t="e">
        <f>#REF!</f>
        <v>#REF!</v>
      </c>
      <c r="BQ182" t="e">
        <f>Cashflows!#REF!</f>
        <v>#REF!</v>
      </c>
      <c r="BR182" t="e">
        <f>Cashflows!#REF!</f>
        <v>#REF!</v>
      </c>
    </row>
    <row r="183" spans="1:70">
      <c r="A183">
        <v>181</v>
      </c>
      <c r="B183" t="e">
        <f>#REF!</f>
        <v>#REF!</v>
      </c>
      <c r="C183" t="e">
        <f>#REF!</f>
        <v>#REF!</v>
      </c>
      <c r="D183" t="e">
        <f>#REF!</f>
        <v>#REF!</v>
      </c>
      <c r="E183" t="e">
        <f>#REF!</f>
        <v>#REF!</v>
      </c>
      <c r="F183" t="e">
        <f>#REF!</f>
        <v>#REF!</v>
      </c>
      <c r="G183" t="e">
        <f>#REF!</f>
        <v>#REF!</v>
      </c>
      <c r="H183" s="159">
        <v>0</v>
      </c>
      <c r="I183" s="159">
        <v>0</v>
      </c>
      <c r="J183" s="159">
        <v>0</v>
      </c>
      <c r="K183" s="159">
        <v>0</v>
      </c>
      <c r="L183" t="e">
        <f>#REF!</f>
        <v>#REF!</v>
      </c>
      <c r="M183" t="e">
        <f>#REF!</f>
        <v>#REF!</v>
      </c>
      <c r="N183" t="e">
        <f>#REF!</f>
        <v>#REF!</v>
      </c>
      <c r="O183" t="e">
        <f>#REF!</f>
        <v>#REF!</v>
      </c>
      <c r="P183" t="e">
        <f>#REF!</f>
        <v>#REF!</v>
      </c>
      <c r="Q183" t="e">
        <f>#REF!</f>
        <v>#REF!</v>
      </c>
      <c r="R183" t="e">
        <f>#REF!</f>
        <v>#REF!</v>
      </c>
      <c r="S183" t="e">
        <f>#REF!</f>
        <v>#REF!</v>
      </c>
      <c r="T183" t="e">
        <f>#REF!</f>
        <v>#REF!</v>
      </c>
      <c r="U183" s="159">
        <v>148</v>
      </c>
      <c r="V183" t="e">
        <f>#REF!</f>
        <v>#REF!</v>
      </c>
      <c r="W183" t="e">
        <f>#REF!</f>
        <v>#REF!</v>
      </c>
      <c r="X183" t="e">
        <f>#REF!</f>
        <v>#REF!</v>
      </c>
      <c r="Y183" s="159">
        <v>213</v>
      </c>
      <c r="Z183" t="e">
        <f>#REF!</f>
        <v>#REF!</v>
      </c>
      <c r="AA183" t="e">
        <f>#REF!</f>
        <v>#REF!</v>
      </c>
      <c r="AB183" s="159">
        <v>161</v>
      </c>
      <c r="AC183">
        <f ca="1">Cashflows!AK188</f>
        <v>0</v>
      </c>
      <c r="AD183">
        <f ca="1">Cashflows!AL188</f>
        <v>0</v>
      </c>
      <c r="AE183" s="175" t="e">
        <f>#REF!</f>
        <v>#REF!</v>
      </c>
      <c r="AF183">
        <f>Cashflows!L188</f>
        <v>2.0873979901516218</v>
      </c>
      <c r="AG183" s="159">
        <v>0.06</v>
      </c>
      <c r="AH183" s="159">
        <v>1.07312E-2</v>
      </c>
      <c r="AI183" s="159">
        <v>8.9869548119125798E-4</v>
      </c>
      <c r="AJ183" t="e">
        <f>#REF!</f>
        <v>#REF!</v>
      </c>
      <c r="AK183" t="e">
        <f>#REF!</f>
        <v>#REF!</v>
      </c>
      <c r="AL183" t="e">
        <f>#REF!</f>
        <v>#REF!</v>
      </c>
      <c r="AM183" t="e">
        <f>#REF!</f>
        <v>#REF!</v>
      </c>
      <c r="AN183" t="e">
        <f>#REF!</f>
        <v>#REF!</v>
      </c>
      <c r="AO183" t="e">
        <f>#REF!</f>
        <v>#REF!</v>
      </c>
      <c r="AP183" s="176" t="e">
        <f>#REF!</f>
        <v>#REF!</v>
      </c>
      <c r="AQ183" s="160" t="e">
        <f>#REF!</f>
        <v>#REF!</v>
      </c>
      <c r="AR183" s="177" t="e">
        <f>#REF!</f>
        <v>#REF!</v>
      </c>
      <c r="AS183">
        <f ca="1">Cashflows!AM188</f>
        <v>0</v>
      </c>
      <c r="AT183" t="e">
        <f>#REF!</f>
        <v>#REF!</v>
      </c>
      <c r="AU183" t="e">
        <f>#REF!</f>
        <v>#REF!</v>
      </c>
      <c r="AV183" s="159">
        <v>0</v>
      </c>
      <c r="AW183" t="e">
        <f>#REF!</f>
        <v>#REF!</v>
      </c>
      <c r="AX183" t="e">
        <f>#REF!</f>
        <v>#REF!</v>
      </c>
      <c r="AY183" s="160" t="e">
        <f>#REF!</f>
        <v>#REF!</v>
      </c>
      <c r="AZ183" t="e">
        <f>Cashflows!#REF!</f>
        <v>#REF!</v>
      </c>
      <c r="BA183" t="e">
        <f>#REF!</f>
        <v>#REF!</v>
      </c>
      <c r="BB183" t="e">
        <f>#REF!</f>
        <v>#REF!</v>
      </c>
      <c r="BC183" t="e">
        <f>#REF!</f>
        <v>#REF!</v>
      </c>
      <c r="BD183" t="e">
        <f>#REF!</f>
        <v>#REF!</v>
      </c>
      <c r="BE183" s="159">
        <v>5.2774247178459799E-3</v>
      </c>
      <c r="BF183" s="159">
        <v>0</v>
      </c>
      <c r="BG183" t="e">
        <f>#REF!</f>
        <v>#REF!</v>
      </c>
      <c r="BH183" t="e">
        <f>#REF!</f>
        <v>#REF!</v>
      </c>
      <c r="BI183" t="e">
        <f>#REF!</f>
        <v>#REF!</v>
      </c>
      <c r="BJ183" t="e">
        <f>#REF!</f>
        <v>#REF!</v>
      </c>
      <c r="BK183" s="159">
        <v>0</v>
      </c>
      <c r="BL183">
        <f>Cashflows!R188</f>
        <v>0</v>
      </c>
      <c r="BM183" t="e">
        <f>#REF!</f>
        <v>#REF!</v>
      </c>
      <c r="BN183" t="e">
        <f>#REF!</f>
        <v>#REF!</v>
      </c>
      <c r="BO183" s="159">
        <v>0</v>
      </c>
      <c r="BP183" s="175" t="e">
        <f>#REF!</f>
        <v>#REF!</v>
      </c>
      <c r="BQ183" t="e">
        <f>Cashflows!#REF!</f>
        <v>#REF!</v>
      </c>
      <c r="BR183" t="e">
        <f>Cashflows!#REF!</f>
        <v>#REF!</v>
      </c>
    </row>
    <row r="184" spans="1:70">
      <c r="A184">
        <v>182</v>
      </c>
      <c r="B184" t="e">
        <f>#REF!</f>
        <v>#REF!</v>
      </c>
      <c r="C184" t="e">
        <f>#REF!</f>
        <v>#REF!</v>
      </c>
      <c r="D184" t="e">
        <f>#REF!</f>
        <v>#REF!</v>
      </c>
      <c r="E184" t="e">
        <f>#REF!</f>
        <v>#REF!</v>
      </c>
      <c r="F184" t="e">
        <f>#REF!</f>
        <v>#REF!</v>
      </c>
      <c r="G184" t="e">
        <f>#REF!</f>
        <v>#REF!</v>
      </c>
      <c r="H184" s="159">
        <v>0</v>
      </c>
      <c r="I184" s="159">
        <v>0</v>
      </c>
      <c r="J184" s="159">
        <v>0</v>
      </c>
      <c r="K184" s="159">
        <v>0</v>
      </c>
      <c r="L184" t="e">
        <f>#REF!</f>
        <v>#REF!</v>
      </c>
      <c r="M184" t="e">
        <f>#REF!</f>
        <v>#REF!</v>
      </c>
      <c r="N184" t="e">
        <f>#REF!</f>
        <v>#REF!</v>
      </c>
      <c r="O184" t="e">
        <f>#REF!</f>
        <v>#REF!</v>
      </c>
      <c r="P184" t="e">
        <f>#REF!</f>
        <v>#REF!</v>
      </c>
      <c r="Q184" t="e">
        <f>#REF!</f>
        <v>#REF!</v>
      </c>
      <c r="R184" t="e">
        <f>#REF!</f>
        <v>#REF!</v>
      </c>
      <c r="S184" t="e">
        <f>#REF!</f>
        <v>#REF!</v>
      </c>
      <c r="T184" t="e">
        <f>#REF!</f>
        <v>#REF!</v>
      </c>
      <c r="U184" s="159">
        <v>149</v>
      </c>
      <c r="V184" t="e">
        <f>#REF!</f>
        <v>#REF!</v>
      </c>
      <c r="W184" t="e">
        <f>#REF!</f>
        <v>#REF!</v>
      </c>
      <c r="X184" t="e">
        <f>#REF!</f>
        <v>#REF!</v>
      </c>
      <c r="Y184" s="159">
        <v>214</v>
      </c>
      <c r="Z184" t="e">
        <f>#REF!</f>
        <v>#REF!</v>
      </c>
      <c r="AA184" t="e">
        <f>#REF!</f>
        <v>#REF!</v>
      </c>
      <c r="AB184" s="159">
        <v>162</v>
      </c>
      <c r="AC184">
        <f ca="1">Cashflows!AK189</f>
        <v>0</v>
      </c>
      <c r="AD184">
        <f ca="1">Cashflows!AL189</f>
        <v>0</v>
      </c>
      <c r="AE184" s="175" t="e">
        <f>#REF!</f>
        <v>#REF!</v>
      </c>
      <c r="AF184">
        <f>Cashflows!L189</f>
        <v>2.0959023079492383</v>
      </c>
      <c r="AG184" s="159">
        <v>0.06</v>
      </c>
      <c r="AH184" s="159">
        <v>1.07312E-2</v>
      </c>
      <c r="AI184" s="159">
        <v>8.9869548119125798E-4</v>
      </c>
      <c r="AJ184" t="e">
        <f>#REF!</f>
        <v>#REF!</v>
      </c>
      <c r="AK184" t="e">
        <f>#REF!</f>
        <v>#REF!</v>
      </c>
      <c r="AL184" t="e">
        <f>#REF!</f>
        <v>#REF!</v>
      </c>
      <c r="AM184" t="e">
        <f>#REF!</f>
        <v>#REF!</v>
      </c>
      <c r="AN184" t="e">
        <f>#REF!</f>
        <v>#REF!</v>
      </c>
      <c r="AO184" t="e">
        <f>#REF!</f>
        <v>#REF!</v>
      </c>
      <c r="AP184" s="176" t="e">
        <f>#REF!</f>
        <v>#REF!</v>
      </c>
      <c r="AQ184" s="160" t="e">
        <f>#REF!</f>
        <v>#REF!</v>
      </c>
      <c r="AR184" s="177" t="e">
        <f>#REF!</f>
        <v>#REF!</v>
      </c>
      <c r="AS184">
        <f ca="1">Cashflows!AM189</f>
        <v>0</v>
      </c>
      <c r="AT184" t="e">
        <f>#REF!</f>
        <v>#REF!</v>
      </c>
      <c r="AU184" t="e">
        <f>#REF!</f>
        <v>#REF!</v>
      </c>
      <c r="AV184" s="159">
        <v>0</v>
      </c>
      <c r="AW184" t="e">
        <f>#REF!</f>
        <v>#REF!</v>
      </c>
      <c r="AX184" t="e">
        <f>#REF!</f>
        <v>#REF!</v>
      </c>
      <c r="AY184" s="160" t="e">
        <f>#REF!</f>
        <v>#REF!</v>
      </c>
      <c r="AZ184" t="e">
        <f>Cashflows!#REF!</f>
        <v>#REF!</v>
      </c>
      <c r="BA184" t="e">
        <f>#REF!</f>
        <v>#REF!</v>
      </c>
      <c r="BB184" t="e">
        <f>#REF!</f>
        <v>#REF!</v>
      </c>
      <c r="BC184" t="e">
        <f>#REF!</f>
        <v>#REF!</v>
      </c>
      <c r="BD184" t="e">
        <f>#REF!</f>
        <v>#REF!</v>
      </c>
      <c r="BE184" s="159">
        <v>5.2774247178459799E-3</v>
      </c>
      <c r="BF184" s="159">
        <v>0</v>
      </c>
      <c r="BG184" t="e">
        <f>#REF!</f>
        <v>#REF!</v>
      </c>
      <c r="BH184" t="e">
        <f>#REF!</f>
        <v>#REF!</v>
      </c>
      <c r="BI184" t="e">
        <f>#REF!</f>
        <v>#REF!</v>
      </c>
      <c r="BJ184" t="e">
        <f>#REF!</f>
        <v>#REF!</v>
      </c>
      <c r="BK184" s="159">
        <v>0</v>
      </c>
      <c r="BL184">
        <f>Cashflows!R189</f>
        <v>0</v>
      </c>
      <c r="BM184" t="e">
        <f>#REF!</f>
        <v>#REF!</v>
      </c>
      <c r="BN184" t="e">
        <f>#REF!</f>
        <v>#REF!</v>
      </c>
      <c r="BO184" s="159">
        <v>0</v>
      </c>
      <c r="BP184" s="175" t="e">
        <f>#REF!</f>
        <v>#REF!</v>
      </c>
      <c r="BQ184" t="e">
        <f>Cashflows!#REF!</f>
        <v>#REF!</v>
      </c>
      <c r="BR184" t="e">
        <f>Cashflows!#REF!</f>
        <v>#REF!</v>
      </c>
    </row>
    <row r="185" spans="1:70">
      <c r="A185">
        <v>183</v>
      </c>
      <c r="B185" t="e">
        <f>#REF!</f>
        <v>#REF!</v>
      </c>
      <c r="C185" t="e">
        <f>#REF!</f>
        <v>#REF!</v>
      </c>
      <c r="D185" t="e">
        <f>#REF!</f>
        <v>#REF!</v>
      </c>
      <c r="E185" t="e">
        <f>#REF!</f>
        <v>#REF!</v>
      </c>
      <c r="F185" t="e">
        <f>#REF!</f>
        <v>#REF!</v>
      </c>
      <c r="G185" t="e">
        <f>#REF!</f>
        <v>#REF!</v>
      </c>
      <c r="H185" s="159">
        <v>0</v>
      </c>
      <c r="I185" s="159">
        <v>0</v>
      </c>
      <c r="J185" s="159">
        <v>0</v>
      </c>
      <c r="K185" s="159">
        <v>0</v>
      </c>
      <c r="L185" t="e">
        <f>#REF!</f>
        <v>#REF!</v>
      </c>
      <c r="M185" t="e">
        <f>#REF!</f>
        <v>#REF!</v>
      </c>
      <c r="N185" t="e">
        <f>#REF!</f>
        <v>#REF!</v>
      </c>
      <c r="O185" t="e">
        <f>#REF!</f>
        <v>#REF!</v>
      </c>
      <c r="P185" t="e">
        <f>#REF!</f>
        <v>#REF!</v>
      </c>
      <c r="Q185" t="e">
        <f>#REF!</f>
        <v>#REF!</v>
      </c>
      <c r="R185" t="e">
        <f>#REF!</f>
        <v>#REF!</v>
      </c>
      <c r="S185" t="e">
        <f>#REF!</f>
        <v>#REF!</v>
      </c>
      <c r="T185" t="e">
        <f>#REF!</f>
        <v>#REF!</v>
      </c>
      <c r="U185" s="159">
        <v>150</v>
      </c>
      <c r="V185" t="e">
        <f>#REF!</f>
        <v>#REF!</v>
      </c>
      <c r="W185" t="e">
        <f>#REF!</f>
        <v>#REF!</v>
      </c>
      <c r="X185" t="e">
        <f>#REF!</f>
        <v>#REF!</v>
      </c>
      <c r="Y185" s="159">
        <v>215</v>
      </c>
      <c r="Z185" t="e">
        <f>#REF!</f>
        <v>#REF!</v>
      </c>
      <c r="AA185" t="e">
        <f>#REF!</f>
        <v>#REF!</v>
      </c>
      <c r="AB185" s="159">
        <v>163</v>
      </c>
      <c r="AC185">
        <f ca="1">Cashflows!AK190</f>
        <v>0</v>
      </c>
      <c r="AD185">
        <f ca="1">Cashflows!AL190</f>
        <v>0</v>
      </c>
      <c r="AE185" s="175" t="e">
        <f>#REF!</f>
        <v>#REF!</v>
      </c>
      <c r="AF185">
        <f>Cashflows!L190</f>
        <v>2.1044412733902575</v>
      </c>
      <c r="AG185" s="159">
        <v>0.06</v>
      </c>
      <c r="AH185" s="159">
        <v>1.07312E-2</v>
      </c>
      <c r="AI185" s="159">
        <v>8.9869548119125798E-4</v>
      </c>
      <c r="AJ185" t="e">
        <f>#REF!</f>
        <v>#REF!</v>
      </c>
      <c r="AK185" t="e">
        <f>#REF!</f>
        <v>#REF!</v>
      </c>
      <c r="AL185" t="e">
        <f>#REF!</f>
        <v>#REF!</v>
      </c>
      <c r="AM185" t="e">
        <f>#REF!</f>
        <v>#REF!</v>
      </c>
      <c r="AN185" t="e">
        <f>#REF!</f>
        <v>#REF!</v>
      </c>
      <c r="AO185" t="e">
        <f>#REF!</f>
        <v>#REF!</v>
      </c>
      <c r="AP185" s="176" t="e">
        <f>#REF!</f>
        <v>#REF!</v>
      </c>
      <c r="AQ185" s="160" t="e">
        <f>#REF!</f>
        <v>#REF!</v>
      </c>
      <c r="AR185" s="177" t="e">
        <f>#REF!</f>
        <v>#REF!</v>
      </c>
      <c r="AS185">
        <f ca="1">Cashflows!AM190</f>
        <v>0</v>
      </c>
      <c r="AT185" t="e">
        <f>#REF!</f>
        <v>#REF!</v>
      </c>
      <c r="AU185" t="e">
        <f>#REF!</f>
        <v>#REF!</v>
      </c>
      <c r="AV185" s="159">
        <v>0</v>
      </c>
      <c r="AW185" t="e">
        <f>#REF!</f>
        <v>#REF!</v>
      </c>
      <c r="AX185" t="e">
        <f>#REF!</f>
        <v>#REF!</v>
      </c>
      <c r="AY185" s="160" t="e">
        <f>#REF!</f>
        <v>#REF!</v>
      </c>
      <c r="AZ185" t="e">
        <f>Cashflows!#REF!</f>
        <v>#REF!</v>
      </c>
      <c r="BA185" t="e">
        <f>#REF!</f>
        <v>#REF!</v>
      </c>
      <c r="BB185" t="e">
        <f>#REF!</f>
        <v>#REF!</v>
      </c>
      <c r="BC185" t="e">
        <f>#REF!</f>
        <v>#REF!</v>
      </c>
      <c r="BD185" t="e">
        <f>#REF!</f>
        <v>#REF!</v>
      </c>
      <c r="BE185" s="159">
        <v>5.2774247178459799E-3</v>
      </c>
      <c r="BF185" s="159">
        <v>0</v>
      </c>
      <c r="BG185" t="e">
        <f>#REF!</f>
        <v>#REF!</v>
      </c>
      <c r="BH185" t="e">
        <f>#REF!</f>
        <v>#REF!</v>
      </c>
      <c r="BI185" t="e">
        <f>#REF!</f>
        <v>#REF!</v>
      </c>
      <c r="BJ185" t="e">
        <f>#REF!</f>
        <v>#REF!</v>
      </c>
      <c r="BK185" s="159">
        <v>0</v>
      </c>
      <c r="BL185">
        <f>Cashflows!R190</f>
        <v>0</v>
      </c>
      <c r="BM185" t="e">
        <f>#REF!</f>
        <v>#REF!</v>
      </c>
      <c r="BN185" t="e">
        <f>#REF!</f>
        <v>#REF!</v>
      </c>
      <c r="BO185" s="159">
        <v>0</v>
      </c>
      <c r="BP185" s="175" t="e">
        <f>#REF!</f>
        <v>#REF!</v>
      </c>
      <c r="BQ185" t="e">
        <f>Cashflows!#REF!</f>
        <v>#REF!</v>
      </c>
      <c r="BR185" t="e">
        <f>Cashflows!#REF!</f>
        <v>#REF!</v>
      </c>
    </row>
    <row r="186" spans="1:70">
      <c r="A186">
        <v>184</v>
      </c>
      <c r="B186" t="e">
        <f>#REF!</f>
        <v>#REF!</v>
      </c>
      <c r="C186" t="e">
        <f>#REF!</f>
        <v>#REF!</v>
      </c>
      <c r="D186" t="e">
        <f>#REF!</f>
        <v>#REF!</v>
      </c>
      <c r="E186" t="e">
        <f>#REF!</f>
        <v>#REF!</v>
      </c>
      <c r="F186" t="e">
        <f>#REF!</f>
        <v>#REF!</v>
      </c>
      <c r="G186" t="e">
        <f>#REF!</f>
        <v>#REF!</v>
      </c>
      <c r="H186" s="159">
        <v>0</v>
      </c>
      <c r="I186" s="159">
        <v>0</v>
      </c>
      <c r="J186" s="159">
        <v>0</v>
      </c>
      <c r="K186" s="159">
        <v>0</v>
      </c>
      <c r="L186" t="e">
        <f>#REF!</f>
        <v>#REF!</v>
      </c>
      <c r="M186" t="e">
        <f>#REF!</f>
        <v>#REF!</v>
      </c>
      <c r="N186" t="e">
        <f>#REF!</f>
        <v>#REF!</v>
      </c>
      <c r="O186" t="e">
        <f>#REF!</f>
        <v>#REF!</v>
      </c>
      <c r="P186" t="e">
        <f>#REF!</f>
        <v>#REF!</v>
      </c>
      <c r="Q186" t="e">
        <f>#REF!</f>
        <v>#REF!</v>
      </c>
      <c r="R186" t="e">
        <f>#REF!</f>
        <v>#REF!</v>
      </c>
      <c r="S186" t="e">
        <f>#REF!</f>
        <v>#REF!</v>
      </c>
      <c r="T186" t="e">
        <f>#REF!</f>
        <v>#REF!</v>
      </c>
      <c r="U186" s="159">
        <v>151</v>
      </c>
      <c r="V186" t="e">
        <f>#REF!</f>
        <v>#REF!</v>
      </c>
      <c r="W186" t="e">
        <f>#REF!</f>
        <v>#REF!</v>
      </c>
      <c r="X186" t="e">
        <f>#REF!</f>
        <v>#REF!</v>
      </c>
      <c r="Y186" s="159">
        <v>216</v>
      </c>
      <c r="Z186" t="e">
        <f>#REF!</f>
        <v>#REF!</v>
      </c>
      <c r="AA186" t="e">
        <f>#REF!</f>
        <v>#REF!</v>
      </c>
      <c r="AB186" s="159">
        <v>164</v>
      </c>
      <c r="AC186">
        <f ca="1">Cashflows!AK191</f>
        <v>0</v>
      </c>
      <c r="AD186">
        <f ca="1">Cashflows!AL191</f>
        <v>0</v>
      </c>
      <c r="AE186" s="175" t="e">
        <f>#REF!</f>
        <v>#REF!</v>
      </c>
      <c r="AF186">
        <f>Cashflows!L191</f>
        <v>2.1130150276334678</v>
      </c>
      <c r="AG186" s="159">
        <v>0.06</v>
      </c>
      <c r="AH186" s="159">
        <v>1.07312E-2</v>
      </c>
      <c r="AI186" s="159">
        <v>8.9869548119125798E-4</v>
      </c>
      <c r="AJ186" t="e">
        <f>#REF!</f>
        <v>#REF!</v>
      </c>
      <c r="AK186" t="e">
        <f>#REF!</f>
        <v>#REF!</v>
      </c>
      <c r="AL186" t="e">
        <f>#REF!</f>
        <v>#REF!</v>
      </c>
      <c r="AM186" t="e">
        <f>#REF!</f>
        <v>#REF!</v>
      </c>
      <c r="AN186" t="e">
        <f>#REF!</f>
        <v>#REF!</v>
      </c>
      <c r="AO186" t="e">
        <f>#REF!</f>
        <v>#REF!</v>
      </c>
      <c r="AP186" s="176" t="e">
        <f>#REF!</f>
        <v>#REF!</v>
      </c>
      <c r="AQ186" s="160" t="e">
        <f>#REF!</f>
        <v>#REF!</v>
      </c>
      <c r="AR186" s="177" t="e">
        <f>#REF!</f>
        <v>#REF!</v>
      </c>
      <c r="AS186">
        <f ca="1">Cashflows!AM191</f>
        <v>0</v>
      </c>
      <c r="AT186" t="e">
        <f>#REF!</f>
        <v>#REF!</v>
      </c>
      <c r="AU186" t="e">
        <f>#REF!</f>
        <v>#REF!</v>
      </c>
      <c r="AV186" s="159">
        <v>0</v>
      </c>
      <c r="AW186" t="e">
        <f>#REF!</f>
        <v>#REF!</v>
      </c>
      <c r="AX186" t="e">
        <f>#REF!</f>
        <v>#REF!</v>
      </c>
      <c r="AY186" s="160" t="e">
        <f>#REF!</f>
        <v>#REF!</v>
      </c>
      <c r="AZ186" t="e">
        <f>Cashflows!#REF!</f>
        <v>#REF!</v>
      </c>
      <c r="BA186" t="e">
        <f>#REF!</f>
        <v>#REF!</v>
      </c>
      <c r="BB186" t="e">
        <f>#REF!</f>
        <v>#REF!</v>
      </c>
      <c r="BC186" t="e">
        <f>#REF!</f>
        <v>#REF!</v>
      </c>
      <c r="BD186" t="e">
        <f>#REF!</f>
        <v>#REF!</v>
      </c>
      <c r="BE186" s="159">
        <v>5.2774247178459799E-3</v>
      </c>
      <c r="BF186" s="159">
        <v>0</v>
      </c>
      <c r="BG186" t="e">
        <f>#REF!</f>
        <v>#REF!</v>
      </c>
      <c r="BH186" t="e">
        <f>#REF!</f>
        <v>#REF!</v>
      </c>
      <c r="BI186" t="e">
        <f>#REF!</f>
        <v>#REF!</v>
      </c>
      <c r="BJ186" t="e">
        <f>#REF!</f>
        <v>#REF!</v>
      </c>
      <c r="BK186" s="159">
        <v>0</v>
      </c>
      <c r="BL186">
        <f>Cashflows!R191</f>
        <v>0</v>
      </c>
      <c r="BM186" t="e">
        <f>#REF!</f>
        <v>#REF!</v>
      </c>
      <c r="BN186" t="e">
        <f>#REF!</f>
        <v>#REF!</v>
      </c>
      <c r="BO186" s="159">
        <v>0</v>
      </c>
      <c r="BP186" s="175" t="e">
        <f>#REF!</f>
        <v>#REF!</v>
      </c>
      <c r="BQ186" t="e">
        <f>Cashflows!#REF!</f>
        <v>#REF!</v>
      </c>
      <c r="BR186" t="e">
        <f>Cashflows!#REF!</f>
        <v>#REF!</v>
      </c>
    </row>
    <row r="187" spans="1:70">
      <c r="A187">
        <v>185</v>
      </c>
      <c r="B187" t="e">
        <f>#REF!</f>
        <v>#REF!</v>
      </c>
      <c r="C187" t="e">
        <f>#REF!</f>
        <v>#REF!</v>
      </c>
      <c r="D187" t="e">
        <f>#REF!</f>
        <v>#REF!</v>
      </c>
      <c r="E187" t="e">
        <f>#REF!</f>
        <v>#REF!</v>
      </c>
      <c r="F187" t="e">
        <f>#REF!</f>
        <v>#REF!</v>
      </c>
      <c r="G187" t="e">
        <f>#REF!</f>
        <v>#REF!</v>
      </c>
      <c r="H187" s="159">
        <v>0</v>
      </c>
      <c r="I187" s="159">
        <v>0</v>
      </c>
      <c r="J187" s="159">
        <v>0</v>
      </c>
      <c r="K187" s="159">
        <v>0</v>
      </c>
      <c r="L187" t="e">
        <f>#REF!</f>
        <v>#REF!</v>
      </c>
      <c r="M187" t="e">
        <f>#REF!</f>
        <v>#REF!</v>
      </c>
      <c r="N187" t="e">
        <f>#REF!</f>
        <v>#REF!</v>
      </c>
      <c r="O187" t="e">
        <f>#REF!</f>
        <v>#REF!</v>
      </c>
      <c r="P187" t="e">
        <f>#REF!</f>
        <v>#REF!</v>
      </c>
      <c r="Q187" t="e">
        <f>#REF!</f>
        <v>#REF!</v>
      </c>
      <c r="R187" t="e">
        <f>#REF!</f>
        <v>#REF!</v>
      </c>
      <c r="S187" t="e">
        <f>#REF!</f>
        <v>#REF!</v>
      </c>
      <c r="T187" t="e">
        <f>#REF!</f>
        <v>#REF!</v>
      </c>
      <c r="U187" s="159">
        <v>152</v>
      </c>
      <c r="V187" t="e">
        <f>#REF!</f>
        <v>#REF!</v>
      </c>
      <c r="W187" t="e">
        <f>#REF!</f>
        <v>#REF!</v>
      </c>
      <c r="X187" t="e">
        <f>#REF!</f>
        <v>#REF!</v>
      </c>
      <c r="Y187" s="159">
        <v>217</v>
      </c>
      <c r="Z187" t="e">
        <f>#REF!</f>
        <v>#REF!</v>
      </c>
      <c r="AA187" t="e">
        <f>#REF!</f>
        <v>#REF!</v>
      </c>
      <c r="AB187" s="159">
        <v>165</v>
      </c>
      <c r="AC187">
        <f ca="1">Cashflows!AK192</f>
        <v>0</v>
      </c>
      <c r="AD187">
        <f ca="1">Cashflows!AL192</f>
        <v>0</v>
      </c>
      <c r="AE187" s="175" t="e">
        <f>#REF!</f>
        <v>#REF!</v>
      </c>
      <c r="AF187">
        <f>Cashflows!L192</f>
        <v>2.1216237124127559</v>
      </c>
      <c r="AG187" s="159">
        <v>0.06</v>
      </c>
      <c r="AH187" s="159">
        <v>1.07312E-2</v>
      </c>
      <c r="AI187" s="159">
        <v>8.9869548119125798E-4</v>
      </c>
      <c r="AJ187" t="e">
        <f>#REF!</f>
        <v>#REF!</v>
      </c>
      <c r="AK187" t="e">
        <f>#REF!</f>
        <v>#REF!</v>
      </c>
      <c r="AL187" t="e">
        <f>#REF!</f>
        <v>#REF!</v>
      </c>
      <c r="AM187" t="e">
        <f>#REF!</f>
        <v>#REF!</v>
      </c>
      <c r="AN187" t="e">
        <f>#REF!</f>
        <v>#REF!</v>
      </c>
      <c r="AO187" t="e">
        <f>#REF!</f>
        <v>#REF!</v>
      </c>
      <c r="AP187" s="176" t="e">
        <f>#REF!</f>
        <v>#REF!</v>
      </c>
      <c r="AQ187" s="160" t="e">
        <f>#REF!</f>
        <v>#REF!</v>
      </c>
      <c r="AR187" s="177" t="e">
        <f>#REF!</f>
        <v>#REF!</v>
      </c>
      <c r="AS187">
        <f ca="1">Cashflows!AM192</f>
        <v>0</v>
      </c>
      <c r="AT187" t="e">
        <f>#REF!</f>
        <v>#REF!</v>
      </c>
      <c r="AU187" t="e">
        <f>#REF!</f>
        <v>#REF!</v>
      </c>
      <c r="AV187" s="159">
        <v>0</v>
      </c>
      <c r="AW187" t="e">
        <f>#REF!</f>
        <v>#REF!</v>
      </c>
      <c r="AX187" t="e">
        <f>#REF!</f>
        <v>#REF!</v>
      </c>
      <c r="AY187" s="160" t="e">
        <f>#REF!</f>
        <v>#REF!</v>
      </c>
      <c r="AZ187" t="e">
        <f>Cashflows!#REF!</f>
        <v>#REF!</v>
      </c>
      <c r="BA187" t="e">
        <f>#REF!</f>
        <v>#REF!</v>
      </c>
      <c r="BB187" t="e">
        <f>#REF!</f>
        <v>#REF!</v>
      </c>
      <c r="BC187" t="e">
        <f>#REF!</f>
        <v>#REF!</v>
      </c>
      <c r="BD187" t="e">
        <f>#REF!</f>
        <v>#REF!</v>
      </c>
      <c r="BE187" s="159">
        <v>5.2774247178459799E-3</v>
      </c>
      <c r="BF187" s="159">
        <v>0</v>
      </c>
      <c r="BG187" t="e">
        <f>#REF!</f>
        <v>#REF!</v>
      </c>
      <c r="BH187" t="e">
        <f>#REF!</f>
        <v>#REF!</v>
      </c>
      <c r="BI187" t="e">
        <f>#REF!</f>
        <v>#REF!</v>
      </c>
      <c r="BJ187" t="e">
        <f>#REF!</f>
        <v>#REF!</v>
      </c>
      <c r="BK187" s="159">
        <v>0</v>
      </c>
      <c r="BL187">
        <f>Cashflows!R192</f>
        <v>0</v>
      </c>
      <c r="BM187" t="e">
        <f>#REF!</f>
        <v>#REF!</v>
      </c>
      <c r="BN187" t="e">
        <f>#REF!</f>
        <v>#REF!</v>
      </c>
      <c r="BO187" s="159">
        <v>0</v>
      </c>
      <c r="BP187" s="175" t="e">
        <f>#REF!</f>
        <v>#REF!</v>
      </c>
      <c r="BQ187" t="e">
        <f>Cashflows!#REF!</f>
        <v>#REF!</v>
      </c>
      <c r="BR187" t="e">
        <f>Cashflows!#REF!</f>
        <v>#REF!</v>
      </c>
    </row>
    <row r="188" spans="1:70">
      <c r="A188">
        <v>186</v>
      </c>
      <c r="B188" t="e">
        <f>#REF!</f>
        <v>#REF!</v>
      </c>
      <c r="C188" t="e">
        <f>#REF!</f>
        <v>#REF!</v>
      </c>
      <c r="D188" t="e">
        <f>#REF!</f>
        <v>#REF!</v>
      </c>
      <c r="E188" t="e">
        <f>#REF!</f>
        <v>#REF!</v>
      </c>
      <c r="F188" t="e">
        <f>#REF!</f>
        <v>#REF!</v>
      </c>
      <c r="G188" t="e">
        <f>#REF!</f>
        <v>#REF!</v>
      </c>
      <c r="H188" s="159">
        <v>0</v>
      </c>
      <c r="I188" s="159">
        <v>0</v>
      </c>
      <c r="J188" s="159">
        <v>0</v>
      </c>
      <c r="K188" s="159">
        <v>0</v>
      </c>
      <c r="L188" t="e">
        <f>#REF!</f>
        <v>#REF!</v>
      </c>
      <c r="M188" t="e">
        <f>#REF!</f>
        <v>#REF!</v>
      </c>
      <c r="N188" t="e">
        <f>#REF!</f>
        <v>#REF!</v>
      </c>
      <c r="O188" t="e">
        <f>#REF!</f>
        <v>#REF!</v>
      </c>
      <c r="P188" t="e">
        <f>#REF!</f>
        <v>#REF!</v>
      </c>
      <c r="Q188" t="e">
        <f>#REF!</f>
        <v>#REF!</v>
      </c>
      <c r="R188" t="e">
        <f>#REF!</f>
        <v>#REF!</v>
      </c>
      <c r="S188" t="e">
        <f>#REF!</f>
        <v>#REF!</v>
      </c>
      <c r="T188" t="e">
        <f>#REF!</f>
        <v>#REF!</v>
      </c>
      <c r="U188" s="159">
        <v>153</v>
      </c>
      <c r="V188" t="e">
        <f>#REF!</f>
        <v>#REF!</v>
      </c>
      <c r="W188" t="e">
        <f>#REF!</f>
        <v>#REF!</v>
      </c>
      <c r="X188" t="e">
        <f>#REF!</f>
        <v>#REF!</v>
      </c>
      <c r="Y188" s="159">
        <v>218</v>
      </c>
      <c r="Z188" t="e">
        <f>#REF!</f>
        <v>#REF!</v>
      </c>
      <c r="AA188" t="e">
        <f>#REF!</f>
        <v>#REF!</v>
      </c>
      <c r="AB188" s="159">
        <v>166</v>
      </c>
      <c r="AC188">
        <f ca="1">Cashflows!AK193</f>
        <v>0</v>
      </c>
      <c r="AD188">
        <f ca="1">Cashflows!AL193</f>
        <v>0</v>
      </c>
      <c r="AE188" s="175" t="e">
        <f>#REF!</f>
        <v>#REF!</v>
      </c>
      <c r="AF188">
        <f>Cashflows!L193</f>
        <v>2.1302674700394491</v>
      </c>
      <c r="AG188" s="159">
        <v>0.06</v>
      </c>
      <c r="AH188" s="159">
        <v>1.07312E-2</v>
      </c>
      <c r="AI188" s="159">
        <v>8.9869548119125798E-4</v>
      </c>
      <c r="AJ188" t="e">
        <f>#REF!</f>
        <v>#REF!</v>
      </c>
      <c r="AK188" t="e">
        <f>#REF!</f>
        <v>#REF!</v>
      </c>
      <c r="AL188" t="e">
        <f>#REF!</f>
        <v>#REF!</v>
      </c>
      <c r="AM188" t="e">
        <f>#REF!</f>
        <v>#REF!</v>
      </c>
      <c r="AN188" t="e">
        <f>#REF!</f>
        <v>#REF!</v>
      </c>
      <c r="AO188" t="e">
        <f>#REF!</f>
        <v>#REF!</v>
      </c>
      <c r="AP188" s="176" t="e">
        <f>#REF!</f>
        <v>#REF!</v>
      </c>
      <c r="AQ188" s="160" t="e">
        <f>#REF!</f>
        <v>#REF!</v>
      </c>
      <c r="AR188" s="177" t="e">
        <f>#REF!</f>
        <v>#REF!</v>
      </c>
      <c r="AS188">
        <f ca="1">Cashflows!AM193</f>
        <v>0</v>
      </c>
      <c r="AT188" t="e">
        <f>#REF!</f>
        <v>#REF!</v>
      </c>
      <c r="AU188" t="e">
        <f>#REF!</f>
        <v>#REF!</v>
      </c>
      <c r="AV188" s="159">
        <v>0</v>
      </c>
      <c r="AW188" t="e">
        <f>#REF!</f>
        <v>#REF!</v>
      </c>
      <c r="AX188" t="e">
        <f>#REF!</f>
        <v>#REF!</v>
      </c>
      <c r="AY188" s="160" t="e">
        <f>#REF!</f>
        <v>#REF!</v>
      </c>
      <c r="AZ188" t="e">
        <f>Cashflows!#REF!</f>
        <v>#REF!</v>
      </c>
      <c r="BA188" t="e">
        <f>#REF!</f>
        <v>#REF!</v>
      </c>
      <c r="BB188" t="e">
        <f>#REF!</f>
        <v>#REF!</v>
      </c>
      <c r="BC188" t="e">
        <f>#REF!</f>
        <v>#REF!</v>
      </c>
      <c r="BD188" t="e">
        <f>#REF!</f>
        <v>#REF!</v>
      </c>
      <c r="BE188" s="159">
        <v>5.2774247178459799E-3</v>
      </c>
      <c r="BF188" s="159">
        <v>0</v>
      </c>
      <c r="BG188" t="e">
        <f>#REF!</f>
        <v>#REF!</v>
      </c>
      <c r="BH188" t="e">
        <f>#REF!</f>
        <v>#REF!</v>
      </c>
      <c r="BI188" t="e">
        <f>#REF!</f>
        <v>#REF!</v>
      </c>
      <c r="BJ188" t="e">
        <f>#REF!</f>
        <v>#REF!</v>
      </c>
      <c r="BK188" s="159">
        <v>0</v>
      </c>
      <c r="BL188">
        <f>Cashflows!R193</f>
        <v>0</v>
      </c>
      <c r="BM188" t="e">
        <f>#REF!</f>
        <v>#REF!</v>
      </c>
      <c r="BN188" t="e">
        <f>#REF!</f>
        <v>#REF!</v>
      </c>
      <c r="BO188" s="159">
        <v>0</v>
      </c>
      <c r="BP188" s="175" t="e">
        <f>#REF!</f>
        <v>#REF!</v>
      </c>
      <c r="BQ188" t="e">
        <f>Cashflows!#REF!</f>
        <v>#REF!</v>
      </c>
      <c r="BR188" t="e">
        <f>Cashflows!#REF!</f>
        <v>#REF!</v>
      </c>
    </row>
    <row r="189" spans="1:70">
      <c r="A189">
        <v>187</v>
      </c>
      <c r="B189" t="e">
        <f>#REF!</f>
        <v>#REF!</v>
      </c>
      <c r="C189" t="e">
        <f>#REF!</f>
        <v>#REF!</v>
      </c>
      <c r="D189" t="e">
        <f>#REF!</f>
        <v>#REF!</v>
      </c>
      <c r="E189" t="e">
        <f>#REF!</f>
        <v>#REF!</v>
      </c>
      <c r="F189" t="e">
        <f>#REF!</f>
        <v>#REF!</v>
      </c>
      <c r="G189" t="e">
        <f>#REF!</f>
        <v>#REF!</v>
      </c>
      <c r="H189" s="159">
        <v>0</v>
      </c>
      <c r="I189" s="159">
        <v>0</v>
      </c>
      <c r="J189" s="159">
        <v>0</v>
      </c>
      <c r="K189" s="159">
        <v>0</v>
      </c>
      <c r="L189" t="e">
        <f>#REF!</f>
        <v>#REF!</v>
      </c>
      <c r="M189" t="e">
        <f>#REF!</f>
        <v>#REF!</v>
      </c>
      <c r="N189" t="e">
        <f>#REF!</f>
        <v>#REF!</v>
      </c>
      <c r="O189" t="e">
        <f>#REF!</f>
        <v>#REF!</v>
      </c>
      <c r="P189" t="e">
        <f>#REF!</f>
        <v>#REF!</v>
      </c>
      <c r="Q189" t="e">
        <f>#REF!</f>
        <v>#REF!</v>
      </c>
      <c r="R189" t="e">
        <f>#REF!</f>
        <v>#REF!</v>
      </c>
      <c r="S189" t="e">
        <f>#REF!</f>
        <v>#REF!</v>
      </c>
      <c r="T189" t="e">
        <f>#REF!</f>
        <v>#REF!</v>
      </c>
      <c r="U189" s="159">
        <v>154</v>
      </c>
      <c r="V189" t="e">
        <f>#REF!</f>
        <v>#REF!</v>
      </c>
      <c r="W189" t="e">
        <f>#REF!</f>
        <v>#REF!</v>
      </c>
      <c r="X189" t="e">
        <f>#REF!</f>
        <v>#REF!</v>
      </c>
      <c r="Y189" s="159">
        <v>219</v>
      </c>
      <c r="Z189" t="e">
        <f>#REF!</f>
        <v>#REF!</v>
      </c>
      <c r="AA189" t="e">
        <f>#REF!</f>
        <v>#REF!</v>
      </c>
      <c r="AB189" s="159">
        <v>167</v>
      </c>
      <c r="AC189">
        <f ca="1">Cashflows!AK194</f>
        <v>0</v>
      </c>
      <c r="AD189">
        <f ca="1">Cashflows!AL194</f>
        <v>0</v>
      </c>
      <c r="AE189" s="175" t="e">
        <f>#REF!</f>
        <v>#REF!</v>
      </c>
      <c r="AF189">
        <f>Cashflows!L194</f>
        <v>2.1389464434046692</v>
      </c>
      <c r="AG189" s="159">
        <v>0.06</v>
      </c>
      <c r="AH189" s="159">
        <v>1.07312E-2</v>
      </c>
      <c r="AI189" s="159">
        <v>8.9869548119125798E-4</v>
      </c>
      <c r="AJ189" t="e">
        <f>#REF!</f>
        <v>#REF!</v>
      </c>
      <c r="AK189" t="e">
        <f>#REF!</f>
        <v>#REF!</v>
      </c>
      <c r="AL189" t="e">
        <f>#REF!</f>
        <v>#REF!</v>
      </c>
      <c r="AM189" t="e">
        <f>#REF!</f>
        <v>#REF!</v>
      </c>
      <c r="AN189" t="e">
        <f>#REF!</f>
        <v>#REF!</v>
      </c>
      <c r="AO189" t="e">
        <f>#REF!</f>
        <v>#REF!</v>
      </c>
      <c r="AP189" s="176" t="e">
        <f>#REF!</f>
        <v>#REF!</v>
      </c>
      <c r="AQ189" s="160" t="e">
        <f>#REF!</f>
        <v>#REF!</v>
      </c>
      <c r="AR189" s="177" t="e">
        <f>#REF!</f>
        <v>#REF!</v>
      </c>
      <c r="AS189">
        <f ca="1">Cashflows!AM194</f>
        <v>0</v>
      </c>
      <c r="AT189" t="e">
        <f>#REF!</f>
        <v>#REF!</v>
      </c>
      <c r="AU189" t="e">
        <f>#REF!</f>
        <v>#REF!</v>
      </c>
      <c r="AV189" s="159">
        <v>0</v>
      </c>
      <c r="AW189" t="e">
        <f>#REF!</f>
        <v>#REF!</v>
      </c>
      <c r="AX189" t="e">
        <f>#REF!</f>
        <v>#REF!</v>
      </c>
      <c r="AY189" s="160" t="e">
        <f>#REF!</f>
        <v>#REF!</v>
      </c>
      <c r="AZ189" t="e">
        <f>Cashflows!#REF!</f>
        <v>#REF!</v>
      </c>
      <c r="BA189" t="e">
        <f>#REF!</f>
        <v>#REF!</v>
      </c>
      <c r="BB189" t="e">
        <f>#REF!</f>
        <v>#REF!</v>
      </c>
      <c r="BC189" t="e">
        <f>#REF!</f>
        <v>#REF!</v>
      </c>
      <c r="BD189" t="e">
        <f>#REF!</f>
        <v>#REF!</v>
      </c>
      <c r="BE189" s="159">
        <v>5.2774247178459799E-3</v>
      </c>
      <c r="BF189" s="159">
        <v>0</v>
      </c>
      <c r="BG189" t="e">
        <f>#REF!</f>
        <v>#REF!</v>
      </c>
      <c r="BH189" t="e">
        <f>#REF!</f>
        <v>#REF!</v>
      </c>
      <c r="BI189" t="e">
        <f>#REF!</f>
        <v>#REF!</v>
      </c>
      <c r="BJ189" t="e">
        <f>#REF!</f>
        <v>#REF!</v>
      </c>
      <c r="BK189" s="159">
        <v>0</v>
      </c>
      <c r="BL189">
        <f>Cashflows!R194</f>
        <v>0</v>
      </c>
      <c r="BM189" t="e">
        <f>#REF!</f>
        <v>#REF!</v>
      </c>
      <c r="BN189" t="e">
        <f>#REF!</f>
        <v>#REF!</v>
      </c>
      <c r="BO189" s="159">
        <v>0</v>
      </c>
      <c r="BP189" s="175" t="e">
        <f>#REF!</f>
        <v>#REF!</v>
      </c>
      <c r="BQ189" t="e">
        <f>Cashflows!#REF!</f>
        <v>#REF!</v>
      </c>
      <c r="BR189" t="e">
        <f>Cashflows!#REF!</f>
        <v>#REF!</v>
      </c>
    </row>
    <row r="190" spans="1:70">
      <c r="A190">
        <v>188</v>
      </c>
      <c r="B190" t="e">
        <f>#REF!</f>
        <v>#REF!</v>
      </c>
      <c r="C190" t="e">
        <f>#REF!</f>
        <v>#REF!</v>
      </c>
      <c r="D190" t="e">
        <f>#REF!</f>
        <v>#REF!</v>
      </c>
      <c r="E190" t="e">
        <f>#REF!</f>
        <v>#REF!</v>
      </c>
      <c r="F190" t="e">
        <f>#REF!</f>
        <v>#REF!</v>
      </c>
      <c r="G190" t="e">
        <f>#REF!</f>
        <v>#REF!</v>
      </c>
      <c r="H190" s="159">
        <v>0</v>
      </c>
      <c r="I190" s="159">
        <v>0</v>
      </c>
      <c r="J190" s="159">
        <v>0</v>
      </c>
      <c r="K190" s="159">
        <v>0</v>
      </c>
      <c r="L190" t="e">
        <f>#REF!</f>
        <v>#REF!</v>
      </c>
      <c r="M190" t="e">
        <f>#REF!</f>
        <v>#REF!</v>
      </c>
      <c r="N190" t="e">
        <f>#REF!</f>
        <v>#REF!</v>
      </c>
      <c r="O190" t="e">
        <f>#REF!</f>
        <v>#REF!</v>
      </c>
      <c r="P190" t="e">
        <f>#REF!</f>
        <v>#REF!</v>
      </c>
      <c r="Q190" t="e">
        <f>#REF!</f>
        <v>#REF!</v>
      </c>
      <c r="R190" t="e">
        <f>#REF!</f>
        <v>#REF!</v>
      </c>
      <c r="S190" t="e">
        <f>#REF!</f>
        <v>#REF!</v>
      </c>
      <c r="T190" t="e">
        <f>#REF!</f>
        <v>#REF!</v>
      </c>
      <c r="U190" s="159">
        <v>155</v>
      </c>
      <c r="V190" t="e">
        <f>#REF!</f>
        <v>#REF!</v>
      </c>
      <c r="W190" t="e">
        <f>#REF!</f>
        <v>#REF!</v>
      </c>
      <c r="X190" t="e">
        <f>#REF!</f>
        <v>#REF!</v>
      </c>
      <c r="Y190" s="159">
        <v>220</v>
      </c>
      <c r="Z190" t="e">
        <f>#REF!</f>
        <v>#REF!</v>
      </c>
      <c r="AA190" t="e">
        <f>#REF!</f>
        <v>#REF!</v>
      </c>
      <c r="AB190" s="159">
        <v>168</v>
      </c>
      <c r="AC190">
        <f ca="1">Cashflows!AK195</f>
        <v>0</v>
      </c>
      <c r="AD190">
        <f ca="1">Cashflows!AL195</f>
        <v>0</v>
      </c>
      <c r="AE190" s="175" t="e">
        <f>#REF!</f>
        <v>#REF!</v>
      </c>
      <c r="AF190">
        <f>Cashflows!L195</f>
        <v>2.1476607759816941</v>
      </c>
      <c r="AG190" s="159">
        <v>0.06</v>
      </c>
      <c r="AH190" s="159">
        <v>1.07312E-2</v>
      </c>
      <c r="AI190" s="159">
        <v>8.9869548119125798E-4</v>
      </c>
      <c r="AJ190" t="e">
        <f>#REF!</f>
        <v>#REF!</v>
      </c>
      <c r="AK190" t="e">
        <f>#REF!</f>
        <v>#REF!</v>
      </c>
      <c r="AL190" t="e">
        <f>#REF!</f>
        <v>#REF!</v>
      </c>
      <c r="AM190" t="e">
        <f>#REF!</f>
        <v>#REF!</v>
      </c>
      <c r="AN190" t="e">
        <f>#REF!</f>
        <v>#REF!</v>
      </c>
      <c r="AO190" t="e">
        <f>#REF!</f>
        <v>#REF!</v>
      </c>
      <c r="AP190" s="176" t="e">
        <f>#REF!</f>
        <v>#REF!</v>
      </c>
      <c r="AQ190" s="160" t="e">
        <f>#REF!</f>
        <v>#REF!</v>
      </c>
      <c r="AR190" s="177" t="e">
        <f>#REF!</f>
        <v>#REF!</v>
      </c>
      <c r="AS190">
        <f ca="1">Cashflows!AM195</f>
        <v>0</v>
      </c>
      <c r="AT190" t="e">
        <f>#REF!</f>
        <v>#REF!</v>
      </c>
      <c r="AU190" t="e">
        <f>#REF!</f>
        <v>#REF!</v>
      </c>
      <c r="AV190" s="159">
        <v>0</v>
      </c>
      <c r="AW190" t="e">
        <f>#REF!</f>
        <v>#REF!</v>
      </c>
      <c r="AX190" t="e">
        <f>#REF!</f>
        <v>#REF!</v>
      </c>
      <c r="AY190" s="160" t="e">
        <f>#REF!</f>
        <v>#REF!</v>
      </c>
      <c r="AZ190" t="e">
        <f>Cashflows!#REF!</f>
        <v>#REF!</v>
      </c>
      <c r="BA190" t="e">
        <f>#REF!</f>
        <v>#REF!</v>
      </c>
      <c r="BB190" t="e">
        <f>#REF!</f>
        <v>#REF!</v>
      </c>
      <c r="BC190" t="e">
        <f>#REF!</f>
        <v>#REF!</v>
      </c>
      <c r="BD190" t="e">
        <f>#REF!</f>
        <v>#REF!</v>
      </c>
      <c r="BE190" s="159">
        <v>5.2774247178459799E-3</v>
      </c>
      <c r="BF190" s="159">
        <v>0</v>
      </c>
      <c r="BG190" t="e">
        <f>#REF!</f>
        <v>#REF!</v>
      </c>
      <c r="BH190" t="e">
        <f>#REF!</f>
        <v>#REF!</v>
      </c>
      <c r="BI190" t="e">
        <f>#REF!</f>
        <v>#REF!</v>
      </c>
      <c r="BJ190" t="e">
        <f>#REF!</f>
        <v>#REF!</v>
      </c>
      <c r="BK190" s="159">
        <v>0</v>
      </c>
      <c r="BL190">
        <f>Cashflows!R195</f>
        <v>0</v>
      </c>
      <c r="BM190" t="e">
        <f>#REF!</f>
        <v>#REF!</v>
      </c>
      <c r="BN190" t="e">
        <f>#REF!</f>
        <v>#REF!</v>
      </c>
      <c r="BO190" s="159">
        <v>0</v>
      </c>
      <c r="BP190" s="175" t="e">
        <f>#REF!</f>
        <v>#REF!</v>
      </c>
      <c r="BQ190" t="e">
        <f>Cashflows!#REF!</f>
        <v>#REF!</v>
      </c>
      <c r="BR190" t="e">
        <f>Cashflows!#REF!</f>
        <v>#REF!</v>
      </c>
    </row>
    <row r="191" spans="1:70">
      <c r="A191">
        <v>189</v>
      </c>
      <c r="B191" t="e">
        <f>#REF!</f>
        <v>#REF!</v>
      </c>
      <c r="C191" t="e">
        <f>#REF!</f>
        <v>#REF!</v>
      </c>
      <c r="D191" t="e">
        <f>#REF!</f>
        <v>#REF!</v>
      </c>
      <c r="E191" t="e">
        <f>#REF!</f>
        <v>#REF!</v>
      </c>
      <c r="F191" t="e">
        <f>#REF!</f>
        <v>#REF!</v>
      </c>
      <c r="G191" t="e">
        <f>#REF!</f>
        <v>#REF!</v>
      </c>
      <c r="H191" s="159">
        <v>0</v>
      </c>
      <c r="I191" s="159">
        <v>0</v>
      </c>
      <c r="J191" s="159">
        <v>0</v>
      </c>
      <c r="K191" s="159">
        <v>0</v>
      </c>
      <c r="L191" t="e">
        <f>#REF!</f>
        <v>#REF!</v>
      </c>
      <c r="M191" t="e">
        <f>#REF!</f>
        <v>#REF!</v>
      </c>
      <c r="N191" t="e">
        <f>#REF!</f>
        <v>#REF!</v>
      </c>
      <c r="O191" t="e">
        <f>#REF!</f>
        <v>#REF!</v>
      </c>
      <c r="P191" t="e">
        <f>#REF!</f>
        <v>#REF!</v>
      </c>
      <c r="Q191" t="e">
        <f>#REF!</f>
        <v>#REF!</v>
      </c>
      <c r="R191" t="e">
        <f>#REF!</f>
        <v>#REF!</v>
      </c>
      <c r="S191" t="e">
        <f>#REF!</f>
        <v>#REF!</v>
      </c>
      <c r="T191" t="e">
        <f>#REF!</f>
        <v>#REF!</v>
      </c>
      <c r="U191" s="159">
        <v>156</v>
      </c>
      <c r="V191" t="e">
        <f>#REF!</f>
        <v>#REF!</v>
      </c>
      <c r="W191" t="e">
        <f>#REF!</f>
        <v>#REF!</v>
      </c>
      <c r="X191" t="e">
        <f>#REF!</f>
        <v>#REF!</v>
      </c>
      <c r="Y191" s="159">
        <v>221</v>
      </c>
      <c r="Z191" t="e">
        <f>#REF!</f>
        <v>#REF!</v>
      </c>
      <c r="AA191" t="e">
        <f>#REF!</f>
        <v>#REF!</v>
      </c>
      <c r="AB191" s="159">
        <v>169</v>
      </c>
      <c r="AC191">
        <f ca="1">Cashflows!AK196</f>
        <v>0</v>
      </c>
      <c r="AD191">
        <f ca="1">Cashflows!AL196</f>
        <v>0</v>
      </c>
      <c r="AE191" s="175" t="e">
        <f>#REF!</f>
        <v>#REF!</v>
      </c>
      <c r="AF191">
        <f>Cashflows!L196</f>
        <v>2.1564106118283299</v>
      </c>
      <c r="AG191" s="159">
        <v>0.06</v>
      </c>
      <c r="AH191" s="159">
        <v>1.07312E-2</v>
      </c>
      <c r="AI191" s="159">
        <v>8.9869548119125798E-4</v>
      </c>
      <c r="AJ191" t="e">
        <f>#REF!</f>
        <v>#REF!</v>
      </c>
      <c r="AK191" t="e">
        <f>#REF!</f>
        <v>#REF!</v>
      </c>
      <c r="AL191" t="e">
        <f>#REF!</f>
        <v>#REF!</v>
      </c>
      <c r="AM191" t="e">
        <f>#REF!</f>
        <v>#REF!</v>
      </c>
      <c r="AN191" t="e">
        <f>#REF!</f>
        <v>#REF!</v>
      </c>
      <c r="AO191" t="e">
        <f>#REF!</f>
        <v>#REF!</v>
      </c>
      <c r="AP191" s="176" t="e">
        <f>#REF!</f>
        <v>#REF!</v>
      </c>
      <c r="AQ191" s="160" t="e">
        <f>#REF!</f>
        <v>#REF!</v>
      </c>
      <c r="AR191" s="177" t="e">
        <f>#REF!</f>
        <v>#REF!</v>
      </c>
      <c r="AS191">
        <f ca="1">Cashflows!AM196</f>
        <v>0</v>
      </c>
      <c r="AT191" t="e">
        <f>#REF!</f>
        <v>#REF!</v>
      </c>
      <c r="AU191" t="e">
        <f>#REF!</f>
        <v>#REF!</v>
      </c>
      <c r="AV191" s="159">
        <v>0</v>
      </c>
      <c r="AW191" t="e">
        <f>#REF!</f>
        <v>#REF!</v>
      </c>
      <c r="AX191" t="e">
        <f>#REF!</f>
        <v>#REF!</v>
      </c>
      <c r="AY191" s="160" t="e">
        <f>#REF!</f>
        <v>#REF!</v>
      </c>
      <c r="AZ191" t="e">
        <f>Cashflows!#REF!</f>
        <v>#REF!</v>
      </c>
      <c r="BA191" t="e">
        <f>#REF!</f>
        <v>#REF!</v>
      </c>
      <c r="BB191" t="e">
        <f>#REF!</f>
        <v>#REF!</v>
      </c>
      <c r="BC191" t="e">
        <f>#REF!</f>
        <v>#REF!</v>
      </c>
      <c r="BD191" t="e">
        <f>#REF!</f>
        <v>#REF!</v>
      </c>
      <c r="BE191" s="159">
        <v>5.2774247178459799E-3</v>
      </c>
      <c r="BF191" s="159">
        <v>0</v>
      </c>
      <c r="BG191" t="e">
        <f>#REF!</f>
        <v>#REF!</v>
      </c>
      <c r="BH191" t="e">
        <f>#REF!</f>
        <v>#REF!</v>
      </c>
      <c r="BI191" t="e">
        <f>#REF!</f>
        <v>#REF!</v>
      </c>
      <c r="BJ191" t="e">
        <f>#REF!</f>
        <v>#REF!</v>
      </c>
      <c r="BK191" s="159">
        <v>0</v>
      </c>
      <c r="BL191">
        <f>Cashflows!R196</f>
        <v>0</v>
      </c>
      <c r="BM191" t="e">
        <f>#REF!</f>
        <v>#REF!</v>
      </c>
      <c r="BN191" t="e">
        <f>#REF!</f>
        <v>#REF!</v>
      </c>
      <c r="BO191" s="159">
        <v>0</v>
      </c>
      <c r="BP191" s="175" t="e">
        <f>#REF!</f>
        <v>#REF!</v>
      </c>
      <c r="BQ191" t="e">
        <f>Cashflows!#REF!</f>
        <v>#REF!</v>
      </c>
      <c r="BR191" t="e">
        <f>Cashflows!#REF!</f>
        <v>#REF!</v>
      </c>
    </row>
    <row r="192" spans="1:70">
      <c r="A192">
        <v>190</v>
      </c>
      <c r="B192" t="e">
        <f>#REF!</f>
        <v>#REF!</v>
      </c>
      <c r="C192" t="e">
        <f>#REF!</f>
        <v>#REF!</v>
      </c>
      <c r="D192" t="e">
        <f>#REF!</f>
        <v>#REF!</v>
      </c>
      <c r="E192" t="e">
        <f>#REF!</f>
        <v>#REF!</v>
      </c>
      <c r="F192" t="e">
        <f>#REF!</f>
        <v>#REF!</v>
      </c>
      <c r="G192" t="e">
        <f>#REF!</f>
        <v>#REF!</v>
      </c>
      <c r="H192" s="159">
        <v>0</v>
      </c>
      <c r="I192" s="159">
        <v>0</v>
      </c>
      <c r="J192" s="159">
        <v>0</v>
      </c>
      <c r="K192" s="159">
        <v>0</v>
      </c>
      <c r="L192" t="e">
        <f>#REF!</f>
        <v>#REF!</v>
      </c>
      <c r="M192" t="e">
        <f>#REF!</f>
        <v>#REF!</v>
      </c>
      <c r="N192" t="e">
        <f>#REF!</f>
        <v>#REF!</v>
      </c>
      <c r="O192" t="e">
        <f>#REF!</f>
        <v>#REF!</v>
      </c>
      <c r="P192" t="e">
        <f>#REF!</f>
        <v>#REF!</v>
      </c>
      <c r="Q192" t="e">
        <f>#REF!</f>
        <v>#REF!</v>
      </c>
      <c r="R192" t="e">
        <f>#REF!</f>
        <v>#REF!</v>
      </c>
      <c r="S192" t="e">
        <f>#REF!</f>
        <v>#REF!</v>
      </c>
      <c r="T192" t="e">
        <f>#REF!</f>
        <v>#REF!</v>
      </c>
      <c r="U192" s="159">
        <v>157</v>
      </c>
      <c r="V192" t="e">
        <f>#REF!</f>
        <v>#REF!</v>
      </c>
      <c r="W192" t="e">
        <f>#REF!</f>
        <v>#REF!</v>
      </c>
      <c r="X192" t="e">
        <f>#REF!</f>
        <v>#REF!</v>
      </c>
      <c r="Y192" s="159">
        <v>222</v>
      </c>
      <c r="Z192" t="e">
        <f>#REF!</f>
        <v>#REF!</v>
      </c>
      <c r="AA192" t="e">
        <f>#REF!</f>
        <v>#REF!</v>
      </c>
      <c r="AB192" s="159">
        <v>170</v>
      </c>
      <c r="AC192">
        <f ca="1">Cashflows!AK197</f>
        <v>0</v>
      </c>
      <c r="AD192">
        <f ca="1">Cashflows!AL197</f>
        <v>0</v>
      </c>
      <c r="AE192" s="175" t="e">
        <f>#REF!</f>
        <v>#REF!</v>
      </c>
      <c r="AF192">
        <f>Cashflows!L197</f>
        <v>2.1651960955892915</v>
      </c>
      <c r="AG192" s="159">
        <v>0.06</v>
      </c>
      <c r="AH192" s="159">
        <v>1.07312E-2</v>
      </c>
      <c r="AI192" s="159">
        <v>8.9869548119125798E-4</v>
      </c>
      <c r="AJ192" t="e">
        <f>#REF!</f>
        <v>#REF!</v>
      </c>
      <c r="AK192" t="e">
        <f>#REF!</f>
        <v>#REF!</v>
      </c>
      <c r="AL192" t="e">
        <f>#REF!</f>
        <v>#REF!</v>
      </c>
      <c r="AM192" t="e">
        <f>#REF!</f>
        <v>#REF!</v>
      </c>
      <c r="AN192" t="e">
        <f>#REF!</f>
        <v>#REF!</v>
      </c>
      <c r="AO192" t="e">
        <f>#REF!</f>
        <v>#REF!</v>
      </c>
      <c r="AP192" s="176" t="e">
        <f>#REF!</f>
        <v>#REF!</v>
      </c>
      <c r="AQ192" s="160" t="e">
        <f>#REF!</f>
        <v>#REF!</v>
      </c>
      <c r="AR192" s="177" t="e">
        <f>#REF!</f>
        <v>#REF!</v>
      </c>
      <c r="AS192">
        <f ca="1">Cashflows!AM197</f>
        <v>0</v>
      </c>
      <c r="AT192" t="e">
        <f>#REF!</f>
        <v>#REF!</v>
      </c>
      <c r="AU192" t="e">
        <f>#REF!</f>
        <v>#REF!</v>
      </c>
      <c r="AV192" s="159">
        <v>0</v>
      </c>
      <c r="AW192" t="e">
        <f>#REF!</f>
        <v>#REF!</v>
      </c>
      <c r="AX192" t="e">
        <f>#REF!</f>
        <v>#REF!</v>
      </c>
      <c r="AY192" s="160" t="e">
        <f>#REF!</f>
        <v>#REF!</v>
      </c>
      <c r="AZ192" t="e">
        <f>Cashflows!#REF!</f>
        <v>#REF!</v>
      </c>
      <c r="BA192" t="e">
        <f>#REF!</f>
        <v>#REF!</v>
      </c>
      <c r="BB192" t="e">
        <f>#REF!</f>
        <v>#REF!</v>
      </c>
      <c r="BC192" t="e">
        <f>#REF!</f>
        <v>#REF!</v>
      </c>
      <c r="BD192" t="e">
        <f>#REF!</f>
        <v>#REF!</v>
      </c>
      <c r="BE192" s="159">
        <v>5.2774247178459799E-3</v>
      </c>
      <c r="BF192" s="159">
        <v>0</v>
      </c>
      <c r="BG192" t="e">
        <f>#REF!</f>
        <v>#REF!</v>
      </c>
      <c r="BH192" t="e">
        <f>#REF!</f>
        <v>#REF!</v>
      </c>
      <c r="BI192" t="e">
        <f>#REF!</f>
        <v>#REF!</v>
      </c>
      <c r="BJ192" t="e">
        <f>#REF!</f>
        <v>#REF!</v>
      </c>
      <c r="BK192" s="159">
        <v>0</v>
      </c>
      <c r="BL192">
        <f>Cashflows!R197</f>
        <v>0</v>
      </c>
      <c r="BM192" t="e">
        <f>#REF!</f>
        <v>#REF!</v>
      </c>
      <c r="BN192" t="e">
        <f>#REF!</f>
        <v>#REF!</v>
      </c>
      <c r="BO192" s="159">
        <v>0</v>
      </c>
      <c r="BP192" s="175" t="e">
        <f>#REF!</f>
        <v>#REF!</v>
      </c>
      <c r="BQ192" t="e">
        <f>Cashflows!#REF!</f>
        <v>#REF!</v>
      </c>
      <c r="BR192" t="e">
        <f>Cashflows!#REF!</f>
        <v>#REF!</v>
      </c>
    </row>
    <row r="193" spans="1:70">
      <c r="A193">
        <v>191</v>
      </c>
      <c r="B193" t="e">
        <f>#REF!</f>
        <v>#REF!</v>
      </c>
      <c r="C193" t="e">
        <f>#REF!</f>
        <v>#REF!</v>
      </c>
      <c r="D193" t="e">
        <f>#REF!</f>
        <v>#REF!</v>
      </c>
      <c r="E193" t="e">
        <f>#REF!</f>
        <v>#REF!</v>
      </c>
      <c r="F193" t="e">
        <f>#REF!</f>
        <v>#REF!</v>
      </c>
      <c r="G193" t="e">
        <f>#REF!</f>
        <v>#REF!</v>
      </c>
      <c r="H193" s="159">
        <v>0</v>
      </c>
      <c r="I193" s="159">
        <v>0</v>
      </c>
      <c r="J193" s="159">
        <v>0</v>
      </c>
      <c r="K193" s="159">
        <v>0</v>
      </c>
      <c r="L193" t="e">
        <f>#REF!</f>
        <v>#REF!</v>
      </c>
      <c r="M193" t="e">
        <f>#REF!</f>
        <v>#REF!</v>
      </c>
      <c r="N193" t="e">
        <f>#REF!</f>
        <v>#REF!</v>
      </c>
      <c r="O193" t="e">
        <f>#REF!</f>
        <v>#REF!</v>
      </c>
      <c r="P193" t="e">
        <f>#REF!</f>
        <v>#REF!</v>
      </c>
      <c r="Q193" t="e">
        <f>#REF!</f>
        <v>#REF!</v>
      </c>
      <c r="R193" t="e">
        <f>#REF!</f>
        <v>#REF!</v>
      </c>
      <c r="S193" t="e">
        <f>#REF!</f>
        <v>#REF!</v>
      </c>
      <c r="T193" t="e">
        <f>#REF!</f>
        <v>#REF!</v>
      </c>
      <c r="U193" s="159">
        <v>158</v>
      </c>
      <c r="V193" t="e">
        <f>#REF!</f>
        <v>#REF!</v>
      </c>
      <c r="W193" t="e">
        <f>#REF!</f>
        <v>#REF!</v>
      </c>
      <c r="X193" t="e">
        <f>#REF!</f>
        <v>#REF!</v>
      </c>
      <c r="Y193" s="159">
        <v>223</v>
      </c>
      <c r="Z193" t="e">
        <f>#REF!</f>
        <v>#REF!</v>
      </c>
      <c r="AA193" t="e">
        <f>#REF!</f>
        <v>#REF!</v>
      </c>
      <c r="AB193" s="159">
        <v>171</v>
      </c>
      <c r="AC193">
        <f ca="1">Cashflows!AK198</f>
        <v>0</v>
      </c>
      <c r="AD193">
        <f ca="1">Cashflows!AL198</f>
        <v>0</v>
      </c>
      <c r="AE193" s="175" t="e">
        <f>#REF!</f>
        <v>#REF!</v>
      </c>
      <c r="AF193">
        <f>Cashflows!L198</f>
        <v>2.1740173724985943</v>
      </c>
      <c r="AG193" s="159">
        <v>0.06</v>
      </c>
      <c r="AH193" s="159">
        <v>1.07312E-2</v>
      </c>
      <c r="AI193" s="159">
        <v>8.9869548119125798E-4</v>
      </c>
      <c r="AJ193" t="e">
        <f>#REF!</f>
        <v>#REF!</v>
      </c>
      <c r="AK193" t="e">
        <f>#REF!</f>
        <v>#REF!</v>
      </c>
      <c r="AL193" t="e">
        <f>#REF!</f>
        <v>#REF!</v>
      </c>
      <c r="AM193" t="e">
        <f>#REF!</f>
        <v>#REF!</v>
      </c>
      <c r="AN193" t="e">
        <f>#REF!</f>
        <v>#REF!</v>
      </c>
      <c r="AO193" t="e">
        <f>#REF!</f>
        <v>#REF!</v>
      </c>
      <c r="AP193" s="176" t="e">
        <f>#REF!</f>
        <v>#REF!</v>
      </c>
      <c r="AQ193" s="160" t="e">
        <f>#REF!</f>
        <v>#REF!</v>
      </c>
      <c r="AR193" s="177" t="e">
        <f>#REF!</f>
        <v>#REF!</v>
      </c>
      <c r="AS193">
        <f ca="1">Cashflows!AM198</f>
        <v>0</v>
      </c>
      <c r="AT193" t="e">
        <f>#REF!</f>
        <v>#REF!</v>
      </c>
      <c r="AU193" t="e">
        <f>#REF!</f>
        <v>#REF!</v>
      </c>
      <c r="AV193" s="159">
        <v>0</v>
      </c>
      <c r="AW193" t="e">
        <f>#REF!</f>
        <v>#REF!</v>
      </c>
      <c r="AX193" t="e">
        <f>#REF!</f>
        <v>#REF!</v>
      </c>
      <c r="AY193" s="160" t="e">
        <f>#REF!</f>
        <v>#REF!</v>
      </c>
      <c r="AZ193" t="e">
        <f>Cashflows!#REF!</f>
        <v>#REF!</v>
      </c>
      <c r="BA193" t="e">
        <f>#REF!</f>
        <v>#REF!</v>
      </c>
      <c r="BB193" t="e">
        <f>#REF!</f>
        <v>#REF!</v>
      </c>
      <c r="BC193" t="e">
        <f>#REF!</f>
        <v>#REF!</v>
      </c>
      <c r="BD193" t="e">
        <f>#REF!</f>
        <v>#REF!</v>
      </c>
      <c r="BE193" s="159">
        <v>5.2774247178459799E-3</v>
      </c>
      <c r="BF193" s="159">
        <v>0</v>
      </c>
      <c r="BG193" t="e">
        <f>#REF!</f>
        <v>#REF!</v>
      </c>
      <c r="BH193" t="e">
        <f>#REF!</f>
        <v>#REF!</v>
      </c>
      <c r="BI193" t="e">
        <f>#REF!</f>
        <v>#REF!</v>
      </c>
      <c r="BJ193" t="e">
        <f>#REF!</f>
        <v>#REF!</v>
      </c>
      <c r="BK193" s="159">
        <v>0</v>
      </c>
      <c r="BL193">
        <f>Cashflows!R198</f>
        <v>0</v>
      </c>
      <c r="BM193" t="e">
        <f>#REF!</f>
        <v>#REF!</v>
      </c>
      <c r="BN193" t="e">
        <f>#REF!</f>
        <v>#REF!</v>
      </c>
      <c r="BO193" s="159">
        <v>0</v>
      </c>
      <c r="BP193" s="175" t="e">
        <f>#REF!</f>
        <v>#REF!</v>
      </c>
      <c r="BQ193" t="e">
        <f>Cashflows!#REF!</f>
        <v>#REF!</v>
      </c>
      <c r="BR193" t="e">
        <f>Cashflows!#REF!</f>
        <v>#REF!</v>
      </c>
    </row>
    <row r="194" spans="1:70">
      <c r="A194">
        <v>192</v>
      </c>
      <c r="B194" t="e">
        <f>#REF!</f>
        <v>#REF!</v>
      </c>
      <c r="C194" t="e">
        <f>#REF!</f>
        <v>#REF!</v>
      </c>
      <c r="D194" t="e">
        <f>#REF!</f>
        <v>#REF!</v>
      </c>
      <c r="E194" t="e">
        <f>#REF!</f>
        <v>#REF!</v>
      </c>
      <c r="F194" t="e">
        <f>#REF!</f>
        <v>#REF!</v>
      </c>
      <c r="G194" t="e">
        <f>#REF!</f>
        <v>#REF!</v>
      </c>
      <c r="H194" s="159">
        <v>0</v>
      </c>
      <c r="I194" s="159">
        <v>0</v>
      </c>
      <c r="J194" s="159">
        <v>0</v>
      </c>
      <c r="K194" s="159">
        <v>0</v>
      </c>
      <c r="L194" t="e">
        <f>#REF!</f>
        <v>#REF!</v>
      </c>
      <c r="M194" t="e">
        <f>#REF!</f>
        <v>#REF!</v>
      </c>
      <c r="N194" t="e">
        <f>#REF!</f>
        <v>#REF!</v>
      </c>
      <c r="O194" t="e">
        <f>#REF!</f>
        <v>#REF!</v>
      </c>
      <c r="P194" t="e">
        <f>#REF!</f>
        <v>#REF!</v>
      </c>
      <c r="Q194" t="e">
        <f>#REF!</f>
        <v>#REF!</v>
      </c>
      <c r="R194" t="e">
        <f>#REF!</f>
        <v>#REF!</v>
      </c>
      <c r="S194" t="e">
        <f>#REF!</f>
        <v>#REF!</v>
      </c>
      <c r="T194" t="e">
        <f>#REF!</f>
        <v>#REF!</v>
      </c>
      <c r="U194" s="159">
        <v>159</v>
      </c>
      <c r="V194" t="e">
        <f>#REF!</f>
        <v>#REF!</v>
      </c>
      <c r="W194" t="e">
        <f>#REF!</f>
        <v>#REF!</v>
      </c>
      <c r="X194" t="e">
        <f>#REF!</f>
        <v>#REF!</v>
      </c>
      <c r="Y194" s="159">
        <v>224</v>
      </c>
      <c r="Z194" t="e">
        <f>#REF!</f>
        <v>#REF!</v>
      </c>
      <c r="AA194" t="e">
        <f>#REF!</f>
        <v>#REF!</v>
      </c>
      <c r="AB194" s="159">
        <v>172</v>
      </c>
      <c r="AC194">
        <f ca="1">Cashflows!AK199</f>
        <v>0</v>
      </c>
      <c r="AD194">
        <f ca="1">Cashflows!AL199</f>
        <v>0</v>
      </c>
      <c r="AE194" s="175" t="e">
        <f>#REF!</f>
        <v>#REF!</v>
      </c>
      <c r="AF194">
        <f>Cashflows!L199</f>
        <v>2.1828745883819556</v>
      </c>
      <c r="AG194" s="159">
        <v>0.06</v>
      </c>
      <c r="AH194" s="159">
        <v>1.07312E-2</v>
      </c>
      <c r="AI194" s="159">
        <v>8.9869548119125798E-4</v>
      </c>
      <c r="AJ194" t="e">
        <f>#REF!</f>
        <v>#REF!</v>
      </c>
      <c r="AK194" t="e">
        <f>#REF!</f>
        <v>#REF!</v>
      </c>
      <c r="AL194" t="e">
        <f>#REF!</f>
        <v>#REF!</v>
      </c>
      <c r="AM194" t="e">
        <f>#REF!</f>
        <v>#REF!</v>
      </c>
      <c r="AN194" t="e">
        <f>#REF!</f>
        <v>#REF!</v>
      </c>
      <c r="AO194" t="e">
        <f>#REF!</f>
        <v>#REF!</v>
      </c>
      <c r="AP194" s="176" t="e">
        <f>#REF!</f>
        <v>#REF!</v>
      </c>
      <c r="AQ194" s="160" t="e">
        <f>#REF!</f>
        <v>#REF!</v>
      </c>
      <c r="AR194" s="177" t="e">
        <f>#REF!</f>
        <v>#REF!</v>
      </c>
      <c r="AS194">
        <f ca="1">Cashflows!AM199</f>
        <v>0</v>
      </c>
      <c r="AT194" t="e">
        <f>#REF!</f>
        <v>#REF!</v>
      </c>
      <c r="AU194" t="e">
        <f>#REF!</f>
        <v>#REF!</v>
      </c>
      <c r="AV194" s="159">
        <v>0</v>
      </c>
      <c r="AW194" t="e">
        <f>#REF!</f>
        <v>#REF!</v>
      </c>
      <c r="AX194" t="e">
        <f>#REF!</f>
        <v>#REF!</v>
      </c>
      <c r="AY194" s="160" t="e">
        <f>#REF!</f>
        <v>#REF!</v>
      </c>
      <c r="AZ194" t="e">
        <f>Cashflows!#REF!</f>
        <v>#REF!</v>
      </c>
      <c r="BA194" t="e">
        <f>#REF!</f>
        <v>#REF!</v>
      </c>
      <c r="BB194" t="e">
        <f>#REF!</f>
        <v>#REF!</v>
      </c>
      <c r="BC194" t="e">
        <f>#REF!</f>
        <v>#REF!</v>
      </c>
      <c r="BD194" t="e">
        <f>#REF!</f>
        <v>#REF!</v>
      </c>
      <c r="BE194" s="159">
        <v>5.2774247178459799E-3</v>
      </c>
      <c r="BF194" s="159">
        <v>0</v>
      </c>
      <c r="BG194" t="e">
        <f>#REF!</f>
        <v>#REF!</v>
      </c>
      <c r="BH194" t="e">
        <f>#REF!</f>
        <v>#REF!</v>
      </c>
      <c r="BI194" t="e">
        <f>#REF!</f>
        <v>#REF!</v>
      </c>
      <c r="BJ194" t="e">
        <f>#REF!</f>
        <v>#REF!</v>
      </c>
      <c r="BK194" s="159">
        <v>0</v>
      </c>
      <c r="BL194">
        <f>Cashflows!R199</f>
        <v>0</v>
      </c>
      <c r="BM194" t="e">
        <f>#REF!</f>
        <v>#REF!</v>
      </c>
      <c r="BN194" t="e">
        <f>#REF!</f>
        <v>#REF!</v>
      </c>
      <c r="BO194" s="159">
        <v>0</v>
      </c>
      <c r="BP194" s="175" t="e">
        <f>#REF!</f>
        <v>#REF!</v>
      </c>
      <c r="BQ194" t="e">
        <f>Cashflows!#REF!</f>
        <v>#REF!</v>
      </c>
      <c r="BR194" t="e">
        <f>Cashflows!#REF!</f>
        <v>#REF!</v>
      </c>
    </row>
    <row r="195" spans="1:70">
      <c r="A195">
        <v>193</v>
      </c>
      <c r="B195" t="e">
        <f>#REF!</f>
        <v>#REF!</v>
      </c>
      <c r="C195" t="e">
        <f>#REF!</f>
        <v>#REF!</v>
      </c>
      <c r="D195" t="e">
        <f>#REF!</f>
        <v>#REF!</v>
      </c>
      <c r="E195" t="e">
        <f>#REF!</f>
        <v>#REF!</v>
      </c>
      <c r="F195" t="e">
        <f>#REF!</f>
        <v>#REF!</v>
      </c>
      <c r="G195" t="e">
        <f>#REF!</f>
        <v>#REF!</v>
      </c>
      <c r="H195" s="159">
        <v>0</v>
      </c>
      <c r="I195" s="159">
        <v>0</v>
      </c>
      <c r="J195" s="159">
        <v>0</v>
      </c>
      <c r="K195" s="159">
        <v>0</v>
      </c>
      <c r="L195" t="e">
        <f>#REF!</f>
        <v>#REF!</v>
      </c>
      <c r="M195" t="e">
        <f>#REF!</f>
        <v>#REF!</v>
      </c>
      <c r="N195" t="e">
        <f>#REF!</f>
        <v>#REF!</v>
      </c>
      <c r="O195" t="e">
        <f>#REF!</f>
        <v>#REF!</v>
      </c>
      <c r="P195" t="e">
        <f>#REF!</f>
        <v>#REF!</v>
      </c>
      <c r="Q195" t="e">
        <f>#REF!</f>
        <v>#REF!</v>
      </c>
      <c r="R195" t="e">
        <f>#REF!</f>
        <v>#REF!</v>
      </c>
      <c r="S195" t="e">
        <f>#REF!</f>
        <v>#REF!</v>
      </c>
      <c r="T195" t="e">
        <f>#REF!</f>
        <v>#REF!</v>
      </c>
      <c r="U195" s="159">
        <v>160</v>
      </c>
      <c r="V195" t="e">
        <f>#REF!</f>
        <v>#REF!</v>
      </c>
      <c r="W195" t="e">
        <f>#REF!</f>
        <v>#REF!</v>
      </c>
      <c r="X195" t="e">
        <f>#REF!</f>
        <v>#REF!</v>
      </c>
      <c r="Y195" s="159">
        <v>225</v>
      </c>
      <c r="Z195" t="e">
        <f>#REF!</f>
        <v>#REF!</v>
      </c>
      <c r="AA195" t="e">
        <f>#REF!</f>
        <v>#REF!</v>
      </c>
      <c r="AB195" s="159">
        <v>173</v>
      </c>
      <c r="AC195">
        <f ca="1">Cashflows!AK200</f>
        <v>0</v>
      </c>
      <c r="AD195">
        <f ca="1">Cashflows!AL200</f>
        <v>0</v>
      </c>
      <c r="AE195" s="175" t="e">
        <f>#REF!</f>
        <v>#REF!</v>
      </c>
      <c r="AF195">
        <f>Cashflows!L200</f>
        <v>2.1917678896592041</v>
      </c>
      <c r="AG195" s="159">
        <v>0.06</v>
      </c>
      <c r="AH195" s="159">
        <v>1.07312E-2</v>
      </c>
      <c r="AI195" s="159">
        <v>8.9869548119125798E-4</v>
      </c>
      <c r="AJ195" t="e">
        <f>#REF!</f>
        <v>#REF!</v>
      </c>
      <c r="AK195" t="e">
        <f>#REF!</f>
        <v>#REF!</v>
      </c>
      <c r="AL195" t="e">
        <f>#REF!</f>
        <v>#REF!</v>
      </c>
      <c r="AM195" t="e">
        <f>#REF!</f>
        <v>#REF!</v>
      </c>
      <c r="AN195" t="e">
        <f>#REF!</f>
        <v>#REF!</v>
      </c>
      <c r="AO195" t="e">
        <f>#REF!</f>
        <v>#REF!</v>
      </c>
      <c r="AP195" s="176" t="e">
        <f>#REF!</f>
        <v>#REF!</v>
      </c>
      <c r="AQ195" s="160" t="e">
        <f>#REF!</f>
        <v>#REF!</v>
      </c>
      <c r="AR195" s="177" t="e">
        <f>#REF!</f>
        <v>#REF!</v>
      </c>
      <c r="AS195">
        <f ca="1">Cashflows!AM200</f>
        <v>0</v>
      </c>
      <c r="AT195" t="e">
        <f>#REF!</f>
        <v>#REF!</v>
      </c>
      <c r="AU195" t="e">
        <f>#REF!</f>
        <v>#REF!</v>
      </c>
      <c r="AV195" s="159">
        <v>0</v>
      </c>
      <c r="AW195" t="e">
        <f>#REF!</f>
        <v>#REF!</v>
      </c>
      <c r="AX195" t="e">
        <f>#REF!</f>
        <v>#REF!</v>
      </c>
      <c r="AY195" s="160" t="e">
        <f>#REF!</f>
        <v>#REF!</v>
      </c>
      <c r="AZ195" t="e">
        <f>Cashflows!#REF!</f>
        <v>#REF!</v>
      </c>
      <c r="BA195" t="e">
        <f>#REF!</f>
        <v>#REF!</v>
      </c>
      <c r="BB195" t="e">
        <f>#REF!</f>
        <v>#REF!</v>
      </c>
      <c r="BC195" t="e">
        <f>#REF!</f>
        <v>#REF!</v>
      </c>
      <c r="BD195" t="e">
        <f>#REF!</f>
        <v>#REF!</v>
      </c>
      <c r="BE195" s="159">
        <v>5.2774247178459799E-3</v>
      </c>
      <c r="BF195" s="159">
        <v>0</v>
      </c>
      <c r="BG195" t="e">
        <f>#REF!</f>
        <v>#REF!</v>
      </c>
      <c r="BH195" t="e">
        <f>#REF!</f>
        <v>#REF!</v>
      </c>
      <c r="BI195" t="e">
        <f>#REF!</f>
        <v>#REF!</v>
      </c>
      <c r="BJ195" t="e">
        <f>#REF!</f>
        <v>#REF!</v>
      </c>
      <c r="BK195" s="159">
        <v>0</v>
      </c>
      <c r="BL195">
        <f>Cashflows!R200</f>
        <v>0</v>
      </c>
      <c r="BM195" t="e">
        <f>#REF!</f>
        <v>#REF!</v>
      </c>
      <c r="BN195" t="e">
        <f>#REF!</f>
        <v>#REF!</v>
      </c>
      <c r="BO195" s="159">
        <v>0</v>
      </c>
      <c r="BP195" s="175" t="e">
        <f>#REF!</f>
        <v>#REF!</v>
      </c>
      <c r="BQ195" t="e">
        <f>Cashflows!#REF!</f>
        <v>#REF!</v>
      </c>
      <c r="BR195" t="e">
        <f>Cashflows!#REF!</f>
        <v>#REF!</v>
      </c>
    </row>
    <row r="196" spans="1:70">
      <c r="A196">
        <v>194</v>
      </c>
      <c r="B196" t="e">
        <f>#REF!</f>
        <v>#REF!</v>
      </c>
      <c r="C196" t="e">
        <f>#REF!</f>
        <v>#REF!</v>
      </c>
      <c r="D196" t="e">
        <f>#REF!</f>
        <v>#REF!</v>
      </c>
      <c r="E196" t="e">
        <f>#REF!</f>
        <v>#REF!</v>
      </c>
      <c r="F196" t="e">
        <f>#REF!</f>
        <v>#REF!</v>
      </c>
      <c r="G196" t="e">
        <f>#REF!</f>
        <v>#REF!</v>
      </c>
      <c r="H196" s="159">
        <v>0</v>
      </c>
      <c r="I196" s="159">
        <v>0</v>
      </c>
      <c r="J196" s="159">
        <v>0</v>
      </c>
      <c r="K196" s="159">
        <v>0</v>
      </c>
      <c r="L196" t="e">
        <f>#REF!</f>
        <v>#REF!</v>
      </c>
      <c r="M196" t="e">
        <f>#REF!</f>
        <v>#REF!</v>
      </c>
      <c r="N196" t="e">
        <f>#REF!</f>
        <v>#REF!</v>
      </c>
      <c r="O196" t="e">
        <f>#REF!</f>
        <v>#REF!</v>
      </c>
      <c r="P196" t="e">
        <f>#REF!</f>
        <v>#REF!</v>
      </c>
      <c r="Q196" t="e">
        <f>#REF!</f>
        <v>#REF!</v>
      </c>
      <c r="R196" t="e">
        <f>#REF!</f>
        <v>#REF!</v>
      </c>
      <c r="S196" t="e">
        <f>#REF!</f>
        <v>#REF!</v>
      </c>
      <c r="T196" t="e">
        <f>#REF!</f>
        <v>#REF!</v>
      </c>
      <c r="U196" s="159">
        <v>161</v>
      </c>
      <c r="V196" t="e">
        <f>#REF!</f>
        <v>#REF!</v>
      </c>
      <c r="W196" t="e">
        <f>#REF!</f>
        <v>#REF!</v>
      </c>
      <c r="X196" t="e">
        <f>#REF!</f>
        <v>#REF!</v>
      </c>
      <c r="Y196" s="159">
        <v>226</v>
      </c>
      <c r="Z196" t="e">
        <f>#REF!</f>
        <v>#REF!</v>
      </c>
      <c r="AA196" t="e">
        <f>#REF!</f>
        <v>#REF!</v>
      </c>
      <c r="AB196" s="159">
        <v>174</v>
      </c>
      <c r="AC196">
        <f ca="1">Cashflows!AK201</f>
        <v>0</v>
      </c>
      <c r="AD196">
        <f ca="1">Cashflows!AL201</f>
        <v>0</v>
      </c>
      <c r="AE196" s="175" t="e">
        <f>#REF!</f>
        <v>#REF!</v>
      </c>
      <c r="AF196">
        <f>Cashflows!L201</f>
        <v>2.2006974233467016</v>
      </c>
      <c r="AG196" s="159">
        <v>0.06</v>
      </c>
      <c r="AH196" s="159">
        <v>1.07312E-2</v>
      </c>
      <c r="AI196" s="159">
        <v>8.9869548119125798E-4</v>
      </c>
      <c r="AJ196" t="e">
        <f>#REF!</f>
        <v>#REF!</v>
      </c>
      <c r="AK196" t="e">
        <f>#REF!</f>
        <v>#REF!</v>
      </c>
      <c r="AL196" t="e">
        <f>#REF!</f>
        <v>#REF!</v>
      </c>
      <c r="AM196" t="e">
        <f>#REF!</f>
        <v>#REF!</v>
      </c>
      <c r="AN196" t="e">
        <f>#REF!</f>
        <v>#REF!</v>
      </c>
      <c r="AO196" t="e">
        <f>#REF!</f>
        <v>#REF!</v>
      </c>
      <c r="AP196" s="176" t="e">
        <f>#REF!</f>
        <v>#REF!</v>
      </c>
      <c r="AQ196" s="160" t="e">
        <f>#REF!</f>
        <v>#REF!</v>
      </c>
      <c r="AR196" s="177" t="e">
        <f>#REF!</f>
        <v>#REF!</v>
      </c>
      <c r="AS196">
        <f ca="1">Cashflows!AM201</f>
        <v>0</v>
      </c>
      <c r="AT196" t="e">
        <f>#REF!</f>
        <v>#REF!</v>
      </c>
      <c r="AU196" t="e">
        <f>#REF!</f>
        <v>#REF!</v>
      </c>
      <c r="AV196" s="159">
        <v>0</v>
      </c>
      <c r="AW196" t="e">
        <f>#REF!</f>
        <v>#REF!</v>
      </c>
      <c r="AX196" t="e">
        <f>#REF!</f>
        <v>#REF!</v>
      </c>
      <c r="AY196" s="160" t="e">
        <f>#REF!</f>
        <v>#REF!</v>
      </c>
      <c r="AZ196" t="e">
        <f>Cashflows!#REF!</f>
        <v>#REF!</v>
      </c>
      <c r="BA196" t="e">
        <f>#REF!</f>
        <v>#REF!</v>
      </c>
      <c r="BB196" t="e">
        <f>#REF!</f>
        <v>#REF!</v>
      </c>
      <c r="BC196" t="e">
        <f>#REF!</f>
        <v>#REF!</v>
      </c>
      <c r="BD196" t="e">
        <f>#REF!</f>
        <v>#REF!</v>
      </c>
      <c r="BE196" s="159">
        <v>5.2774247178459799E-3</v>
      </c>
      <c r="BF196" s="159">
        <v>0</v>
      </c>
      <c r="BG196" t="e">
        <f>#REF!</f>
        <v>#REF!</v>
      </c>
      <c r="BH196" t="e">
        <f>#REF!</f>
        <v>#REF!</v>
      </c>
      <c r="BI196" t="e">
        <f>#REF!</f>
        <v>#REF!</v>
      </c>
      <c r="BJ196" t="e">
        <f>#REF!</f>
        <v>#REF!</v>
      </c>
      <c r="BK196" s="159">
        <v>0</v>
      </c>
      <c r="BL196">
        <f>Cashflows!R201</f>
        <v>0</v>
      </c>
      <c r="BM196" t="e">
        <f>#REF!</f>
        <v>#REF!</v>
      </c>
      <c r="BN196" t="e">
        <f>#REF!</f>
        <v>#REF!</v>
      </c>
      <c r="BO196" s="159">
        <v>0</v>
      </c>
      <c r="BP196" s="175" t="e">
        <f>#REF!</f>
        <v>#REF!</v>
      </c>
      <c r="BQ196" t="e">
        <f>Cashflows!#REF!</f>
        <v>#REF!</v>
      </c>
      <c r="BR196" t="e">
        <f>Cashflows!#REF!</f>
        <v>#REF!</v>
      </c>
    </row>
    <row r="197" spans="1:70">
      <c r="A197">
        <v>195</v>
      </c>
      <c r="B197" t="e">
        <f>#REF!</f>
        <v>#REF!</v>
      </c>
      <c r="C197" t="e">
        <f>#REF!</f>
        <v>#REF!</v>
      </c>
      <c r="D197" t="e">
        <f>#REF!</f>
        <v>#REF!</v>
      </c>
      <c r="E197" t="e">
        <f>#REF!</f>
        <v>#REF!</v>
      </c>
      <c r="F197" t="e">
        <f>#REF!</f>
        <v>#REF!</v>
      </c>
      <c r="G197" t="e">
        <f>#REF!</f>
        <v>#REF!</v>
      </c>
      <c r="H197" s="159">
        <v>0</v>
      </c>
      <c r="I197" s="159">
        <v>0</v>
      </c>
      <c r="J197" s="159">
        <v>0</v>
      </c>
      <c r="K197" s="159">
        <v>0</v>
      </c>
      <c r="L197" t="e">
        <f>#REF!</f>
        <v>#REF!</v>
      </c>
      <c r="M197" t="e">
        <f>#REF!</f>
        <v>#REF!</v>
      </c>
      <c r="N197" t="e">
        <f>#REF!</f>
        <v>#REF!</v>
      </c>
      <c r="O197" t="e">
        <f>#REF!</f>
        <v>#REF!</v>
      </c>
      <c r="P197" t="e">
        <f>#REF!</f>
        <v>#REF!</v>
      </c>
      <c r="Q197" t="e">
        <f>#REF!</f>
        <v>#REF!</v>
      </c>
      <c r="R197" t="e">
        <f>#REF!</f>
        <v>#REF!</v>
      </c>
      <c r="S197" t="e">
        <f>#REF!</f>
        <v>#REF!</v>
      </c>
      <c r="T197" t="e">
        <f>#REF!</f>
        <v>#REF!</v>
      </c>
      <c r="U197" s="159">
        <v>162</v>
      </c>
      <c r="V197" t="e">
        <f>#REF!</f>
        <v>#REF!</v>
      </c>
      <c r="W197" t="e">
        <f>#REF!</f>
        <v>#REF!</v>
      </c>
      <c r="X197" t="e">
        <f>#REF!</f>
        <v>#REF!</v>
      </c>
      <c r="Y197" s="159">
        <v>227</v>
      </c>
      <c r="Z197" t="e">
        <f>#REF!</f>
        <v>#REF!</v>
      </c>
      <c r="AA197" t="e">
        <f>#REF!</f>
        <v>#REF!</v>
      </c>
      <c r="AB197" s="159">
        <v>175</v>
      </c>
      <c r="AC197">
        <f ca="1">Cashflows!AK202</f>
        <v>0</v>
      </c>
      <c r="AD197">
        <f ca="1">Cashflows!AL202</f>
        <v>0</v>
      </c>
      <c r="AE197" s="175" t="e">
        <f>#REF!</f>
        <v>#REF!</v>
      </c>
      <c r="AF197">
        <f>Cashflows!L202</f>
        <v>2.209663337059772</v>
      </c>
      <c r="AG197" s="159">
        <v>0.06</v>
      </c>
      <c r="AH197" s="159">
        <v>1.07312E-2</v>
      </c>
      <c r="AI197" s="159">
        <v>8.9869548119125798E-4</v>
      </c>
      <c r="AJ197" t="e">
        <f>#REF!</f>
        <v>#REF!</v>
      </c>
      <c r="AK197" t="e">
        <f>#REF!</f>
        <v>#REF!</v>
      </c>
      <c r="AL197" t="e">
        <f>#REF!</f>
        <v>#REF!</v>
      </c>
      <c r="AM197" t="e">
        <f>#REF!</f>
        <v>#REF!</v>
      </c>
      <c r="AN197" t="e">
        <f>#REF!</f>
        <v>#REF!</v>
      </c>
      <c r="AO197" t="e">
        <f>#REF!</f>
        <v>#REF!</v>
      </c>
      <c r="AP197" s="176" t="e">
        <f>#REF!</f>
        <v>#REF!</v>
      </c>
      <c r="AQ197" s="160" t="e">
        <f>#REF!</f>
        <v>#REF!</v>
      </c>
      <c r="AR197" s="177" t="e">
        <f>#REF!</f>
        <v>#REF!</v>
      </c>
      <c r="AS197">
        <f ca="1">Cashflows!AM202</f>
        <v>0</v>
      </c>
      <c r="AT197" t="e">
        <f>#REF!</f>
        <v>#REF!</v>
      </c>
      <c r="AU197" t="e">
        <f>#REF!</f>
        <v>#REF!</v>
      </c>
      <c r="AV197" s="159">
        <v>0</v>
      </c>
      <c r="AW197" t="e">
        <f>#REF!</f>
        <v>#REF!</v>
      </c>
      <c r="AX197" t="e">
        <f>#REF!</f>
        <v>#REF!</v>
      </c>
      <c r="AY197" s="160" t="e">
        <f>#REF!</f>
        <v>#REF!</v>
      </c>
      <c r="AZ197" t="e">
        <f>Cashflows!#REF!</f>
        <v>#REF!</v>
      </c>
      <c r="BA197" t="e">
        <f>#REF!</f>
        <v>#REF!</v>
      </c>
      <c r="BB197" t="e">
        <f>#REF!</f>
        <v>#REF!</v>
      </c>
      <c r="BC197" t="e">
        <f>#REF!</f>
        <v>#REF!</v>
      </c>
      <c r="BD197" t="e">
        <f>#REF!</f>
        <v>#REF!</v>
      </c>
      <c r="BE197" s="159">
        <v>5.2774247178459799E-3</v>
      </c>
      <c r="BF197" s="159">
        <v>0</v>
      </c>
      <c r="BG197" t="e">
        <f>#REF!</f>
        <v>#REF!</v>
      </c>
      <c r="BH197" t="e">
        <f>#REF!</f>
        <v>#REF!</v>
      </c>
      <c r="BI197" t="e">
        <f>#REF!</f>
        <v>#REF!</v>
      </c>
      <c r="BJ197" t="e">
        <f>#REF!</f>
        <v>#REF!</v>
      </c>
      <c r="BK197" s="159">
        <v>0</v>
      </c>
      <c r="BL197">
        <f>Cashflows!R202</f>
        <v>0</v>
      </c>
      <c r="BM197" t="e">
        <f>#REF!</f>
        <v>#REF!</v>
      </c>
      <c r="BN197" t="e">
        <f>#REF!</f>
        <v>#REF!</v>
      </c>
      <c r="BO197" s="159">
        <v>0</v>
      </c>
      <c r="BP197" s="175" t="e">
        <f>#REF!</f>
        <v>#REF!</v>
      </c>
      <c r="BQ197" t="e">
        <f>Cashflows!#REF!</f>
        <v>#REF!</v>
      </c>
      <c r="BR197" t="e">
        <f>Cashflows!#REF!</f>
        <v>#REF!</v>
      </c>
    </row>
    <row r="198" spans="1:70">
      <c r="A198">
        <v>196</v>
      </c>
      <c r="B198" t="e">
        <f>#REF!</f>
        <v>#REF!</v>
      </c>
      <c r="C198" t="e">
        <f>#REF!</f>
        <v>#REF!</v>
      </c>
      <c r="D198" t="e">
        <f>#REF!</f>
        <v>#REF!</v>
      </c>
      <c r="E198" t="e">
        <f>#REF!</f>
        <v>#REF!</v>
      </c>
      <c r="F198" t="e">
        <f>#REF!</f>
        <v>#REF!</v>
      </c>
      <c r="G198" t="e">
        <f>#REF!</f>
        <v>#REF!</v>
      </c>
      <c r="H198" s="159">
        <v>0</v>
      </c>
      <c r="I198" s="159">
        <v>0</v>
      </c>
      <c r="J198" s="159">
        <v>0</v>
      </c>
      <c r="K198" s="159">
        <v>0</v>
      </c>
      <c r="L198" t="e">
        <f>#REF!</f>
        <v>#REF!</v>
      </c>
      <c r="M198" t="e">
        <f>#REF!</f>
        <v>#REF!</v>
      </c>
      <c r="N198" t="e">
        <f>#REF!</f>
        <v>#REF!</v>
      </c>
      <c r="O198" t="e">
        <f>#REF!</f>
        <v>#REF!</v>
      </c>
      <c r="P198" t="e">
        <f>#REF!</f>
        <v>#REF!</v>
      </c>
      <c r="Q198" t="e">
        <f>#REF!</f>
        <v>#REF!</v>
      </c>
      <c r="R198" t="e">
        <f>#REF!</f>
        <v>#REF!</v>
      </c>
      <c r="S198" t="e">
        <f>#REF!</f>
        <v>#REF!</v>
      </c>
      <c r="T198" t="e">
        <f>#REF!</f>
        <v>#REF!</v>
      </c>
      <c r="U198" s="159">
        <v>163</v>
      </c>
      <c r="V198" t="e">
        <f>#REF!</f>
        <v>#REF!</v>
      </c>
      <c r="W198" t="e">
        <f>#REF!</f>
        <v>#REF!</v>
      </c>
      <c r="X198" t="e">
        <f>#REF!</f>
        <v>#REF!</v>
      </c>
      <c r="Y198" s="159">
        <v>228</v>
      </c>
      <c r="Z198" t="e">
        <f>#REF!</f>
        <v>#REF!</v>
      </c>
      <c r="AA198" t="e">
        <f>#REF!</f>
        <v>#REF!</v>
      </c>
      <c r="AB198" s="159">
        <v>176</v>
      </c>
      <c r="AC198">
        <f ca="1">Cashflows!AK203</f>
        <v>0</v>
      </c>
      <c r="AD198">
        <f ca="1">Cashflows!AL203</f>
        <v>0</v>
      </c>
      <c r="AE198" s="175" t="e">
        <f>#REF!</f>
        <v>#REF!</v>
      </c>
      <c r="AF198">
        <f>Cashflows!L203</f>
        <v>2.2186657790151432</v>
      </c>
      <c r="AG198" s="159">
        <v>0.06</v>
      </c>
      <c r="AH198" s="159">
        <v>1.07312E-2</v>
      </c>
      <c r="AI198" s="159">
        <v>8.9869548119125798E-4</v>
      </c>
      <c r="AJ198" t="e">
        <f>#REF!</f>
        <v>#REF!</v>
      </c>
      <c r="AK198" t="e">
        <f>#REF!</f>
        <v>#REF!</v>
      </c>
      <c r="AL198" t="e">
        <f>#REF!</f>
        <v>#REF!</v>
      </c>
      <c r="AM198" t="e">
        <f>#REF!</f>
        <v>#REF!</v>
      </c>
      <c r="AN198" t="e">
        <f>#REF!</f>
        <v>#REF!</v>
      </c>
      <c r="AO198" t="e">
        <f>#REF!</f>
        <v>#REF!</v>
      </c>
      <c r="AP198" s="176" t="e">
        <f>#REF!</f>
        <v>#REF!</v>
      </c>
      <c r="AQ198" s="160" t="e">
        <f>#REF!</f>
        <v>#REF!</v>
      </c>
      <c r="AR198" s="177" t="e">
        <f>#REF!</f>
        <v>#REF!</v>
      </c>
      <c r="AS198">
        <f ca="1">Cashflows!AM203</f>
        <v>0</v>
      </c>
      <c r="AT198" t="e">
        <f>#REF!</f>
        <v>#REF!</v>
      </c>
      <c r="AU198" t="e">
        <f>#REF!</f>
        <v>#REF!</v>
      </c>
      <c r="AV198" s="159">
        <v>0</v>
      </c>
      <c r="AW198" t="e">
        <f>#REF!</f>
        <v>#REF!</v>
      </c>
      <c r="AX198" t="e">
        <f>#REF!</f>
        <v>#REF!</v>
      </c>
      <c r="AY198" s="160" t="e">
        <f>#REF!</f>
        <v>#REF!</v>
      </c>
      <c r="AZ198" t="e">
        <f>Cashflows!#REF!</f>
        <v>#REF!</v>
      </c>
      <c r="BA198" t="e">
        <f>#REF!</f>
        <v>#REF!</v>
      </c>
      <c r="BB198" t="e">
        <f>#REF!</f>
        <v>#REF!</v>
      </c>
      <c r="BC198" t="e">
        <f>#REF!</f>
        <v>#REF!</v>
      </c>
      <c r="BD198" t="e">
        <f>#REF!</f>
        <v>#REF!</v>
      </c>
      <c r="BE198" s="159">
        <v>5.2774247178459799E-3</v>
      </c>
      <c r="BF198" s="159">
        <v>0</v>
      </c>
      <c r="BG198" t="e">
        <f>#REF!</f>
        <v>#REF!</v>
      </c>
      <c r="BH198" t="e">
        <f>#REF!</f>
        <v>#REF!</v>
      </c>
      <c r="BI198" t="e">
        <f>#REF!</f>
        <v>#REF!</v>
      </c>
      <c r="BJ198" t="e">
        <f>#REF!</f>
        <v>#REF!</v>
      </c>
      <c r="BK198" s="159">
        <v>0</v>
      </c>
      <c r="BL198">
        <f>Cashflows!R203</f>
        <v>0</v>
      </c>
      <c r="BM198" t="e">
        <f>#REF!</f>
        <v>#REF!</v>
      </c>
      <c r="BN198" t="e">
        <f>#REF!</f>
        <v>#REF!</v>
      </c>
      <c r="BO198" s="159">
        <v>0</v>
      </c>
      <c r="BP198" s="175" t="e">
        <f>#REF!</f>
        <v>#REF!</v>
      </c>
      <c r="BQ198" t="e">
        <f>Cashflows!#REF!</f>
        <v>#REF!</v>
      </c>
      <c r="BR198" t="e">
        <f>Cashflows!#REF!</f>
        <v>#REF!</v>
      </c>
    </row>
    <row r="199" spans="1:70">
      <c r="A199">
        <v>197</v>
      </c>
      <c r="B199" t="e">
        <f>#REF!</f>
        <v>#REF!</v>
      </c>
      <c r="C199" t="e">
        <f>#REF!</f>
        <v>#REF!</v>
      </c>
      <c r="D199" t="e">
        <f>#REF!</f>
        <v>#REF!</v>
      </c>
      <c r="E199" t="e">
        <f>#REF!</f>
        <v>#REF!</v>
      </c>
      <c r="F199" t="e">
        <f>#REF!</f>
        <v>#REF!</v>
      </c>
      <c r="G199" t="e">
        <f>#REF!</f>
        <v>#REF!</v>
      </c>
      <c r="H199" s="159">
        <v>0</v>
      </c>
      <c r="I199" s="159">
        <v>0</v>
      </c>
      <c r="J199" s="159">
        <v>0</v>
      </c>
      <c r="K199" s="159">
        <v>0</v>
      </c>
      <c r="L199" t="e">
        <f>#REF!</f>
        <v>#REF!</v>
      </c>
      <c r="M199" t="e">
        <f>#REF!</f>
        <v>#REF!</v>
      </c>
      <c r="N199" t="e">
        <f>#REF!</f>
        <v>#REF!</v>
      </c>
      <c r="O199" t="e">
        <f>#REF!</f>
        <v>#REF!</v>
      </c>
      <c r="P199" t="e">
        <f>#REF!</f>
        <v>#REF!</v>
      </c>
      <c r="Q199" t="e">
        <f>#REF!</f>
        <v>#REF!</v>
      </c>
      <c r="R199" t="e">
        <f>#REF!</f>
        <v>#REF!</v>
      </c>
      <c r="S199" t="e">
        <f>#REF!</f>
        <v>#REF!</v>
      </c>
      <c r="T199" t="e">
        <f>#REF!</f>
        <v>#REF!</v>
      </c>
      <c r="U199" s="159">
        <v>164</v>
      </c>
      <c r="V199" t="e">
        <f>#REF!</f>
        <v>#REF!</v>
      </c>
      <c r="W199" t="e">
        <f>#REF!</f>
        <v>#REF!</v>
      </c>
      <c r="X199" t="e">
        <f>#REF!</f>
        <v>#REF!</v>
      </c>
      <c r="Y199" s="159">
        <v>229</v>
      </c>
      <c r="Z199" t="e">
        <f>#REF!</f>
        <v>#REF!</v>
      </c>
      <c r="AA199" t="e">
        <f>#REF!</f>
        <v>#REF!</v>
      </c>
      <c r="AB199" s="159">
        <v>177</v>
      </c>
      <c r="AC199">
        <f ca="1">Cashflows!AK204</f>
        <v>0</v>
      </c>
      <c r="AD199">
        <f ca="1">Cashflows!AL204</f>
        <v>0</v>
      </c>
      <c r="AE199" s="175" t="e">
        <f>#REF!</f>
        <v>#REF!</v>
      </c>
      <c r="AF199">
        <f>Cashflows!L204</f>
        <v>2.2277048980333953</v>
      </c>
      <c r="AG199" s="159">
        <v>0.06</v>
      </c>
      <c r="AH199" s="159">
        <v>1.07312E-2</v>
      </c>
      <c r="AI199" s="159">
        <v>8.9869548119125798E-4</v>
      </c>
      <c r="AJ199" t="e">
        <f>#REF!</f>
        <v>#REF!</v>
      </c>
      <c r="AK199" t="e">
        <f>#REF!</f>
        <v>#REF!</v>
      </c>
      <c r="AL199" t="e">
        <f>#REF!</f>
        <v>#REF!</v>
      </c>
      <c r="AM199" t="e">
        <f>#REF!</f>
        <v>#REF!</v>
      </c>
      <c r="AN199" t="e">
        <f>#REF!</f>
        <v>#REF!</v>
      </c>
      <c r="AO199" t="e">
        <f>#REF!</f>
        <v>#REF!</v>
      </c>
      <c r="AP199" s="176" t="e">
        <f>#REF!</f>
        <v>#REF!</v>
      </c>
      <c r="AQ199" s="160" t="e">
        <f>#REF!</f>
        <v>#REF!</v>
      </c>
      <c r="AR199" s="177" t="e">
        <f>#REF!</f>
        <v>#REF!</v>
      </c>
      <c r="AS199">
        <f ca="1">Cashflows!AM204</f>
        <v>0</v>
      </c>
      <c r="AT199" t="e">
        <f>#REF!</f>
        <v>#REF!</v>
      </c>
      <c r="AU199" t="e">
        <f>#REF!</f>
        <v>#REF!</v>
      </c>
      <c r="AV199" s="159">
        <v>0</v>
      </c>
      <c r="AW199" t="e">
        <f>#REF!</f>
        <v>#REF!</v>
      </c>
      <c r="AX199" t="e">
        <f>#REF!</f>
        <v>#REF!</v>
      </c>
      <c r="AY199" s="160" t="e">
        <f>#REF!</f>
        <v>#REF!</v>
      </c>
      <c r="AZ199" t="e">
        <f>Cashflows!#REF!</f>
        <v>#REF!</v>
      </c>
      <c r="BA199" t="e">
        <f>#REF!</f>
        <v>#REF!</v>
      </c>
      <c r="BB199" t="e">
        <f>#REF!</f>
        <v>#REF!</v>
      </c>
      <c r="BC199" t="e">
        <f>#REF!</f>
        <v>#REF!</v>
      </c>
      <c r="BD199" t="e">
        <f>#REF!</f>
        <v>#REF!</v>
      </c>
      <c r="BE199" s="159">
        <v>5.2774247178459799E-3</v>
      </c>
      <c r="BF199" s="159">
        <v>0</v>
      </c>
      <c r="BG199" t="e">
        <f>#REF!</f>
        <v>#REF!</v>
      </c>
      <c r="BH199" t="e">
        <f>#REF!</f>
        <v>#REF!</v>
      </c>
      <c r="BI199" t="e">
        <f>#REF!</f>
        <v>#REF!</v>
      </c>
      <c r="BJ199" t="e">
        <f>#REF!</f>
        <v>#REF!</v>
      </c>
      <c r="BK199" s="159">
        <v>0</v>
      </c>
      <c r="BL199">
        <f>Cashflows!R204</f>
        <v>0</v>
      </c>
      <c r="BM199" t="e">
        <f>#REF!</f>
        <v>#REF!</v>
      </c>
      <c r="BN199" t="e">
        <f>#REF!</f>
        <v>#REF!</v>
      </c>
      <c r="BO199" s="159">
        <v>0</v>
      </c>
      <c r="BP199" s="175" t="e">
        <f>#REF!</f>
        <v>#REF!</v>
      </c>
      <c r="BQ199" t="e">
        <f>Cashflows!#REF!</f>
        <v>#REF!</v>
      </c>
      <c r="BR199" t="e">
        <f>Cashflows!#REF!</f>
        <v>#REF!</v>
      </c>
    </row>
    <row r="200" spans="1:70">
      <c r="A200">
        <v>198</v>
      </c>
      <c r="B200" t="e">
        <f>#REF!</f>
        <v>#REF!</v>
      </c>
      <c r="C200" t="e">
        <f>#REF!</f>
        <v>#REF!</v>
      </c>
      <c r="D200" t="e">
        <f>#REF!</f>
        <v>#REF!</v>
      </c>
      <c r="E200" t="e">
        <f>#REF!</f>
        <v>#REF!</v>
      </c>
      <c r="F200" t="e">
        <f>#REF!</f>
        <v>#REF!</v>
      </c>
      <c r="G200" t="e">
        <f>#REF!</f>
        <v>#REF!</v>
      </c>
      <c r="H200" s="159">
        <v>0</v>
      </c>
      <c r="I200" s="159">
        <v>0</v>
      </c>
      <c r="J200" s="159">
        <v>0</v>
      </c>
      <c r="K200" s="159">
        <v>0</v>
      </c>
      <c r="L200" t="e">
        <f>#REF!</f>
        <v>#REF!</v>
      </c>
      <c r="M200" t="e">
        <f>#REF!</f>
        <v>#REF!</v>
      </c>
      <c r="N200" t="e">
        <f>#REF!</f>
        <v>#REF!</v>
      </c>
      <c r="O200" t="e">
        <f>#REF!</f>
        <v>#REF!</v>
      </c>
      <c r="P200" t="e">
        <f>#REF!</f>
        <v>#REF!</v>
      </c>
      <c r="Q200" t="e">
        <f>#REF!</f>
        <v>#REF!</v>
      </c>
      <c r="R200" t="e">
        <f>#REF!</f>
        <v>#REF!</v>
      </c>
      <c r="S200" t="e">
        <f>#REF!</f>
        <v>#REF!</v>
      </c>
      <c r="T200" t="e">
        <f>#REF!</f>
        <v>#REF!</v>
      </c>
      <c r="U200" s="159">
        <v>165</v>
      </c>
      <c r="V200" t="e">
        <f>#REF!</f>
        <v>#REF!</v>
      </c>
      <c r="W200" t="e">
        <f>#REF!</f>
        <v>#REF!</v>
      </c>
      <c r="X200" t="e">
        <f>#REF!</f>
        <v>#REF!</v>
      </c>
      <c r="Y200" s="159">
        <v>230</v>
      </c>
      <c r="Z200" t="e">
        <f>#REF!</f>
        <v>#REF!</v>
      </c>
      <c r="AA200" t="e">
        <f>#REF!</f>
        <v>#REF!</v>
      </c>
      <c r="AB200" s="159">
        <v>178</v>
      </c>
      <c r="AC200">
        <f ca="1">Cashflows!AK205</f>
        <v>0</v>
      </c>
      <c r="AD200">
        <f ca="1">Cashflows!AL205</f>
        <v>0</v>
      </c>
      <c r="AE200" s="175" t="e">
        <f>#REF!</f>
        <v>#REF!</v>
      </c>
      <c r="AF200">
        <f>Cashflows!L205</f>
        <v>2.2367808435414229</v>
      </c>
      <c r="AG200" s="159">
        <v>0.06</v>
      </c>
      <c r="AH200" s="159">
        <v>1.07312E-2</v>
      </c>
      <c r="AI200" s="159">
        <v>8.9869548119125798E-4</v>
      </c>
      <c r="AJ200" t="e">
        <f>#REF!</f>
        <v>#REF!</v>
      </c>
      <c r="AK200" t="e">
        <f>#REF!</f>
        <v>#REF!</v>
      </c>
      <c r="AL200" t="e">
        <f>#REF!</f>
        <v>#REF!</v>
      </c>
      <c r="AM200" t="e">
        <f>#REF!</f>
        <v>#REF!</v>
      </c>
      <c r="AN200" t="e">
        <f>#REF!</f>
        <v>#REF!</v>
      </c>
      <c r="AO200" t="e">
        <f>#REF!</f>
        <v>#REF!</v>
      </c>
      <c r="AP200" s="176" t="e">
        <f>#REF!</f>
        <v>#REF!</v>
      </c>
      <c r="AQ200" s="160" t="e">
        <f>#REF!</f>
        <v>#REF!</v>
      </c>
      <c r="AR200" s="177" t="e">
        <f>#REF!</f>
        <v>#REF!</v>
      </c>
      <c r="AS200">
        <f ca="1">Cashflows!AM205</f>
        <v>0</v>
      </c>
      <c r="AT200" t="e">
        <f>#REF!</f>
        <v>#REF!</v>
      </c>
      <c r="AU200" t="e">
        <f>#REF!</f>
        <v>#REF!</v>
      </c>
      <c r="AV200" s="159">
        <v>0</v>
      </c>
      <c r="AW200" t="e">
        <f>#REF!</f>
        <v>#REF!</v>
      </c>
      <c r="AX200" t="e">
        <f>#REF!</f>
        <v>#REF!</v>
      </c>
      <c r="AY200" s="160" t="e">
        <f>#REF!</f>
        <v>#REF!</v>
      </c>
      <c r="AZ200" t="e">
        <f>Cashflows!#REF!</f>
        <v>#REF!</v>
      </c>
      <c r="BA200" t="e">
        <f>#REF!</f>
        <v>#REF!</v>
      </c>
      <c r="BB200" t="e">
        <f>#REF!</f>
        <v>#REF!</v>
      </c>
      <c r="BC200" t="e">
        <f>#REF!</f>
        <v>#REF!</v>
      </c>
      <c r="BD200" t="e">
        <f>#REF!</f>
        <v>#REF!</v>
      </c>
      <c r="BE200" s="159">
        <v>5.2774247178459799E-3</v>
      </c>
      <c r="BF200" s="159">
        <v>0</v>
      </c>
      <c r="BG200" t="e">
        <f>#REF!</f>
        <v>#REF!</v>
      </c>
      <c r="BH200" t="e">
        <f>#REF!</f>
        <v>#REF!</v>
      </c>
      <c r="BI200" t="e">
        <f>#REF!</f>
        <v>#REF!</v>
      </c>
      <c r="BJ200" t="e">
        <f>#REF!</f>
        <v>#REF!</v>
      </c>
      <c r="BK200" s="159">
        <v>0</v>
      </c>
      <c r="BL200">
        <f>Cashflows!R205</f>
        <v>0</v>
      </c>
      <c r="BM200" t="e">
        <f>#REF!</f>
        <v>#REF!</v>
      </c>
      <c r="BN200" t="e">
        <f>#REF!</f>
        <v>#REF!</v>
      </c>
      <c r="BO200" s="159">
        <v>0</v>
      </c>
      <c r="BP200" s="175" t="e">
        <f>#REF!</f>
        <v>#REF!</v>
      </c>
      <c r="BQ200" t="e">
        <f>Cashflows!#REF!</f>
        <v>#REF!</v>
      </c>
      <c r="BR200" t="e">
        <f>Cashflows!#REF!</f>
        <v>#REF!</v>
      </c>
    </row>
    <row r="201" spans="1:70">
      <c r="A201">
        <v>199</v>
      </c>
      <c r="B201" t="e">
        <f>#REF!</f>
        <v>#REF!</v>
      </c>
      <c r="C201" t="e">
        <f>#REF!</f>
        <v>#REF!</v>
      </c>
      <c r="D201" t="e">
        <f>#REF!</f>
        <v>#REF!</v>
      </c>
      <c r="E201" t="e">
        <f>#REF!</f>
        <v>#REF!</v>
      </c>
      <c r="F201" t="e">
        <f>#REF!</f>
        <v>#REF!</v>
      </c>
      <c r="G201" t="e">
        <f>#REF!</f>
        <v>#REF!</v>
      </c>
      <c r="H201" s="159">
        <v>0</v>
      </c>
      <c r="I201" s="159">
        <v>0</v>
      </c>
      <c r="J201" s="159">
        <v>0</v>
      </c>
      <c r="K201" s="159">
        <v>0</v>
      </c>
      <c r="L201" t="e">
        <f>#REF!</f>
        <v>#REF!</v>
      </c>
      <c r="M201" t="e">
        <f>#REF!</f>
        <v>#REF!</v>
      </c>
      <c r="N201" t="e">
        <f>#REF!</f>
        <v>#REF!</v>
      </c>
      <c r="O201" t="e">
        <f>#REF!</f>
        <v>#REF!</v>
      </c>
      <c r="P201" t="e">
        <f>#REF!</f>
        <v>#REF!</v>
      </c>
      <c r="Q201" t="e">
        <f>#REF!</f>
        <v>#REF!</v>
      </c>
      <c r="R201" t="e">
        <f>#REF!</f>
        <v>#REF!</v>
      </c>
      <c r="S201" t="e">
        <f>#REF!</f>
        <v>#REF!</v>
      </c>
      <c r="T201" t="e">
        <f>#REF!</f>
        <v>#REF!</v>
      </c>
      <c r="U201" s="159">
        <v>166</v>
      </c>
      <c r="V201" t="e">
        <f>#REF!</f>
        <v>#REF!</v>
      </c>
      <c r="W201" t="e">
        <f>#REF!</f>
        <v>#REF!</v>
      </c>
      <c r="X201" t="e">
        <f>#REF!</f>
        <v>#REF!</v>
      </c>
      <c r="Y201" s="159">
        <v>231</v>
      </c>
      <c r="Z201" t="e">
        <f>#REF!</f>
        <v>#REF!</v>
      </c>
      <c r="AA201" t="e">
        <f>#REF!</f>
        <v>#REF!</v>
      </c>
      <c r="AB201" s="159">
        <v>179</v>
      </c>
      <c r="AC201">
        <f ca="1">Cashflows!AK206</f>
        <v>0</v>
      </c>
      <c r="AD201">
        <f ca="1">Cashflows!AL206</f>
        <v>0</v>
      </c>
      <c r="AE201" s="175" t="e">
        <f>#REF!</f>
        <v>#REF!</v>
      </c>
      <c r="AF201">
        <f>Cashflows!L206</f>
        <v>2.2458937655749041</v>
      </c>
      <c r="AG201" s="159">
        <v>0.06</v>
      </c>
      <c r="AH201" s="159">
        <v>1.07312E-2</v>
      </c>
      <c r="AI201" s="159">
        <v>8.9869548119125798E-4</v>
      </c>
      <c r="AJ201" t="e">
        <f>#REF!</f>
        <v>#REF!</v>
      </c>
      <c r="AK201" t="e">
        <f>#REF!</f>
        <v>#REF!</v>
      </c>
      <c r="AL201" t="e">
        <f>#REF!</f>
        <v>#REF!</v>
      </c>
      <c r="AM201" t="e">
        <f>#REF!</f>
        <v>#REF!</v>
      </c>
      <c r="AN201" t="e">
        <f>#REF!</f>
        <v>#REF!</v>
      </c>
      <c r="AO201" t="e">
        <f>#REF!</f>
        <v>#REF!</v>
      </c>
      <c r="AP201" s="176" t="e">
        <f>#REF!</f>
        <v>#REF!</v>
      </c>
      <c r="AQ201" s="160" t="e">
        <f>#REF!</f>
        <v>#REF!</v>
      </c>
      <c r="AR201" s="177" t="e">
        <f>#REF!</f>
        <v>#REF!</v>
      </c>
      <c r="AS201">
        <f ca="1">Cashflows!AM206</f>
        <v>0</v>
      </c>
      <c r="AT201" t="e">
        <f>#REF!</f>
        <v>#REF!</v>
      </c>
      <c r="AU201" t="e">
        <f>#REF!</f>
        <v>#REF!</v>
      </c>
      <c r="AV201" s="159">
        <v>0</v>
      </c>
      <c r="AW201" t="e">
        <f>#REF!</f>
        <v>#REF!</v>
      </c>
      <c r="AX201" t="e">
        <f>#REF!</f>
        <v>#REF!</v>
      </c>
      <c r="AY201" s="160" t="e">
        <f>#REF!</f>
        <v>#REF!</v>
      </c>
      <c r="AZ201" t="e">
        <f>Cashflows!#REF!</f>
        <v>#REF!</v>
      </c>
      <c r="BA201" t="e">
        <f>#REF!</f>
        <v>#REF!</v>
      </c>
      <c r="BB201" t="e">
        <f>#REF!</f>
        <v>#REF!</v>
      </c>
      <c r="BC201" t="e">
        <f>#REF!</f>
        <v>#REF!</v>
      </c>
      <c r="BD201" t="e">
        <f>#REF!</f>
        <v>#REF!</v>
      </c>
      <c r="BE201" s="159">
        <v>5.2774247178459799E-3</v>
      </c>
      <c r="BF201" s="159">
        <v>0</v>
      </c>
      <c r="BG201" t="e">
        <f>#REF!</f>
        <v>#REF!</v>
      </c>
      <c r="BH201" t="e">
        <f>#REF!</f>
        <v>#REF!</v>
      </c>
      <c r="BI201" t="e">
        <f>#REF!</f>
        <v>#REF!</v>
      </c>
      <c r="BJ201" t="e">
        <f>#REF!</f>
        <v>#REF!</v>
      </c>
      <c r="BK201" s="159">
        <v>0</v>
      </c>
      <c r="BL201">
        <f>Cashflows!R206</f>
        <v>0</v>
      </c>
      <c r="BM201" t="e">
        <f>#REF!</f>
        <v>#REF!</v>
      </c>
      <c r="BN201" t="e">
        <f>#REF!</f>
        <v>#REF!</v>
      </c>
      <c r="BO201" s="159">
        <v>0</v>
      </c>
      <c r="BP201" s="175" t="e">
        <f>#REF!</f>
        <v>#REF!</v>
      </c>
      <c r="BQ201" t="e">
        <f>Cashflows!#REF!</f>
        <v>#REF!</v>
      </c>
      <c r="BR201" t="e">
        <f>Cashflows!#REF!</f>
        <v>#REF!</v>
      </c>
    </row>
    <row r="202" spans="1:70">
      <c r="A202">
        <v>200</v>
      </c>
      <c r="B202" t="e">
        <f>#REF!</f>
        <v>#REF!</v>
      </c>
      <c r="C202" t="e">
        <f>#REF!</f>
        <v>#REF!</v>
      </c>
      <c r="D202" t="e">
        <f>#REF!</f>
        <v>#REF!</v>
      </c>
      <c r="E202" t="e">
        <f>#REF!</f>
        <v>#REF!</v>
      </c>
      <c r="F202" t="e">
        <f>#REF!</f>
        <v>#REF!</v>
      </c>
      <c r="G202" t="e">
        <f>#REF!</f>
        <v>#REF!</v>
      </c>
      <c r="H202" s="159">
        <v>0</v>
      </c>
      <c r="I202" s="159">
        <v>0</v>
      </c>
      <c r="J202" s="159">
        <v>0</v>
      </c>
      <c r="K202" s="159">
        <v>0</v>
      </c>
      <c r="L202" t="e">
        <f>#REF!</f>
        <v>#REF!</v>
      </c>
      <c r="M202" t="e">
        <f>#REF!</f>
        <v>#REF!</v>
      </c>
      <c r="N202" t="e">
        <f>#REF!</f>
        <v>#REF!</v>
      </c>
      <c r="O202" t="e">
        <f>#REF!</f>
        <v>#REF!</v>
      </c>
      <c r="P202" t="e">
        <f>#REF!</f>
        <v>#REF!</v>
      </c>
      <c r="Q202" t="e">
        <f>#REF!</f>
        <v>#REF!</v>
      </c>
      <c r="R202" t="e">
        <f>#REF!</f>
        <v>#REF!</v>
      </c>
      <c r="S202" t="e">
        <f>#REF!</f>
        <v>#REF!</v>
      </c>
      <c r="T202" t="e">
        <f>#REF!</f>
        <v>#REF!</v>
      </c>
      <c r="U202" s="159">
        <v>167</v>
      </c>
      <c r="V202" t="e">
        <f>#REF!</f>
        <v>#REF!</v>
      </c>
      <c r="W202" t="e">
        <f>#REF!</f>
        <v>#REF!</v>
      </c>
      <c r="X202" t="e">
        <f>#REF!</f>
        <v>#REF!</v>
      </c>
      <c r="Y202" s="159">
        <v>232</v>
      </c>
      <c r="Z202" t="e">
        <f>#REF!</f>
        <v>#REF!</v>
      </c>
      <c r="AA202" t="e">
        <f>#REF!</f>
        <v>#REF!</v>
      </c>
      <c r="AB202" s="159">
        <v>180</v>
      </c>
      <c r="AC202">
        <f ca="1">Cashflows!AK207</f>
        <v>0</v>
      </c>
      <c r="AD202">
        <f ca="1">Cashflows!AL207</f>
        <v>0</v>
      </c>
      <c r="AE202" s="175" t="e">
        <f>#REF!</f>
        <v>#REF!</v>
      </c>
      <c r="AF202">
        <f>Cashflows!L207</f>
        <v>2.2550438147807803</v>
      </c>
      <c r="AG202" s="159">
        <v>0.06</v>
      </c>
      <c r="AH202" s="159">
        <v>1.07312E-2</v>
      </c>
      <c r="AI202" s="159">
        <v>8.9869548119125798E-4</v>
      </c>
      <c r="AJ202" t="e">
        <f>#REF!</f>
        <v>#REF!</v>
      </c>
      <c r="AK202" t="e">
        <f>#REF!</f>
        <v>#REF!</v>
      </c>
      <c r="AL202" t="e">
        <f>#REF!</f>
        <v>#REF!</v>
      </c>
      <c r="AM202" t="e">
        <f>#REF!</f>
        <v>#REF!</v>
      </c>
      <c r="AN202" t="e">
        <f>#REF!</f>
        <v>#REF!</v>
      </c>
      <c r="AO202" t="e">
        <f>#REF!</f>
        <v>#REF!</v>
      </c>
      <c r="AP202" s="176" t="e">
        <f>#REF!</f>
        <v>#REF!</v>
      </c>
      <c r="AQ202" s="160" t="e">
        <f>#REF!</f>
        <v>#REF!</v>
      </c>
      <c r="AR202" s="177" t="e">
        <f>#REF!</f>
        <v>#REF!</v>
      </c>
      <c r="AS202">
        <f ca="1">Cashflows!AM207</f>
        <v>0</v>
      </c>
      <c r="AT202" t="e">
        <f>#REF!</f>
        <v>#REF!</v>
      </c>
      <c r="AU202" t="e">
        <f>#REF!</f>
        <v>#REF!</v>
      </c>
      <c r="AV202" s="159">
        <v>0</v>
      </c>
      <c r="AW202" t="e">
        <f>#REF!</f>
        <v>#REF!</v>
      </c>
      <c r="AX202" t="e">
        <f>#REF!</f>
        <v>#REF!</v>
      </c>
      <c r="AY202" s="160" t="e">
        <f>#REF!</f>
        <v>#REF!</v>
      </c>
      <c r="AZ202" t="e">
        <f>Cashflows!#REF!</f>
        <v>#REF!</v>
      </c>
      <c r="BA202" t="e">
        <f>#REF!</f>
        <v>#REF!</v>
      </c>
      <c r="BB202" t="e">
        <f>#REF!</f>
        <v>#REF!</v>
      </c>
      <c r="BC202" t="e">
        <f>#REF!</f>
        <v>#REF!</v>
      </c>
      <c r="BD202" t="e">
        <f>#REF!</f>
        <v>#REF!</v>
      </c>
      <c r="BE202" s="159">
        <v>5.2774247178459799E-3</v>
      </c>
      <c r="BF202" s="159">
        <v>0</v>
      </c>
      <c r="BG202" t="e">
        <f>#REF!</f>
        <v>#REF!</v>
      </c>
      <c r="BH202" t="e">
        <f>#REF!</f>
        <v>#REF!</v>
      </c>
      <c r="BI202" t="e">
        <f>#REF!</f>
        <v>#REF!</v>
      </c>
      <c r="BJ202" t="e">
        <f>#REF!</f>
        <v>#REF!</v>
      </c>
      <c r="BK202" s="159">
        <v>0</v>
      </c>
      <c r="BL202">
        <f>Cashflows!R207</f>
        <v>0</v>
      </c>
      <c r="BM202" t="e">
        <f>#REF!</f>
        <v>#REF!</v>
      </c>
      <c r="BN202" t="e">
        <f>#REF!</f>
        <v>#REF!</v>
      </c>
      <c r="BO202" s="159">
        <v>0</v>
      </c>
      <c r="BP202" s="175" t="e">
        <f>#REF!</f>
        <v>#REF!</v>
      </c>
      <c r="BQ202" t="e">
        <f>Cashflows!#REF!</f>
        <v>#REF!</v>
      </c>
      <c r="BR202" t="e">
        <f>Cashflows!#REF!</f>
        <v>#REF!</v>
      </c>
    </row>
    <row r="203" spans="1:70">
      <c r="A203">
        <v>201</v>
      </c>
      <c r="B203" t="e">
        <f>#REF!</f>
        <v>#REF!</v>
      </c>
      <c r="C203" t="e">
        <f>#REF!</f>
        <v>#REF!</v>
      </c>
      <c r="D203" t="e">
        <f>#REF!</f>
        <v>#REF!</v>
      </c>
      <c r="E203" t="e">
        <f>#REF!</f>
        <v>#REF!</v>
      </c>
      <c r="F203" t="e">
        <f>#REF!</f>
        <v>#REF!</v>
      </c>
      <c r="G203" t="e">
        <f>#REF!</f>
        <v>#REF!</v>
      </c>
      <c r="H203" s="159">
        <v>0</v>
      </c>
      <c r="I203" s="159">
        <v>0</v>
      </c>
      <c r="J203" s="159">
        <v>0</v>
      </c>
      <c r="K203" s="159">
        <v>0</v>
      </c>
      <c r="L203" t="e">
        <f>#REF!</f>
        <v>#REF!</v>
      </c>
      <c r="M203" t="e">
        <f>#REF!</f>
        <v>#REF!</v>
      </c>
      <c r="N203" t="e">
        <f>#REF!</f>
        <v>#REF!</v>
      </c>
      <c r="O203" t="e">
        <f>#REF!</f>
        <v>#REF!</v>
      </c>
      <c r="P203" t="e">
        <f>#REF!</f>
        <v>#REF!</v>
      </c>
      <c r="Q203" t="e">
        <f>#REF!</f>
        <v>#REF!</v>
      </c>
      <c r="R203" t="e">
        <f>#REF!</f>
        <v>#REF!</v>
      </c>
      <c r="S203" t="e">
        <f>#REF!</f>
        <v>#REF!</v>
      </c>
      <c r="T203" t="e">
        <f>#REF!</f>
        <v>#REF!</v>
      </c>
      <c r="U203" s="159">
        <v>168</v>
      </c>
      <c r="V203" t="e">
        <f>#REF!</f>
        <v>#REF!</v>
      </c>
      <c r="W203" t="e">
        <f>#REF!</f>
        <v>#REF!</v>
      </c>
      <c r="X203" t="e">
        <f>#REF!</f>
        <v>#REF!</v>
      </c>
      <c r="Y203" s="159">
        <v>233</v>
      </c>
      <c r="Z203" t="e">
        <f>#REF!</f>
        <v>#REF!</v>
      </c>
      <c r="AA203" t="e">
        <f>#REF!</f>
        <v>#REF!</v>
      </c>
      <c r="AB203" s="159">
        <v>181</v>
      </c>
      <c r="AC203">
        <f ca="1">Cashflows!AK208</f>
        <v>0</v>
      </c>
      <c r="AD203">
        <f ca="1">Cashflows!AL208</f>
        <v>0</v>
      </c>
      <c r="AE203" s="175" t="e">
        <f>#REF!</f>
        <v>#REF!</v>
      </c>
      <c r="AF203">
        <f>Cashflows!L208</f>
        <v>2.2642311424197477</v>
      </c>
      <c r="AG203" s="159">
        <v>0.06</v>
      </c>
      <c r="AH203" s="159">
        <v>1.07312E-2</v>
      </c>
      <c r="AI203" s="159">
        <v>8.9869548119125798E-4</v>
      </c>
      <c r="AJ203" t="e">
        <f>#REF!</f>
        <v>#REF!</v>
      </c>
      <c r="AK203" t="e">
        <f>#REF!</f>
        <v>#REF!</v>
      </c>
      <c r="AL203" t="e">
        <f>#REF!</f>
        <v>#REF!</v>
      </c>
      <c r="AM203" t="e">
        <f>#REF!</f>
        <v>#REF!</v>
      </c>
      <c r="AN203" t="e">
        <f>#REF!</f>
        <v>#REF!</v>
      </c>
      <c r="AO203" t="e">
        <f>#REF!</f>
        <v>#REF!</v>
      </c>
      <c r="AP203" s="176" t="e">
        <f>#REF!</f>
        <v>#REF!</v>
      </c>
      <c r="AQ203" s="160" t="e">
        <f>#REF!</f>
        <v>#REF!</v>
      </c>
      <c r="AR203" s="177" t="e">
        <f>#REF!</f>
        <v>#REF!</v>
      </c>
      <c r="AS203">
        <f ca="1">Cashflows!AM208</f>
        <v>0</v>
      </c>
      <c r="AT203" t="e">
        <f>#REF!</f>
        <v>#REF!</v>
      </c>
      <c r="AU203" t="e">
        <f>#REF!</f>
        <v>#REF!</v>
      </c>
      <c r="AV203" s="159">
        <v>0</v>
      </c>
      <c r="AW203" t="e">
        <f>#REF!</f>
        <v>#REF!</v>
      </c>
      <c r="AX203" t="e">
        <f>#REF!</f>
        <v>#REF!</v>
      </c>
      <c r="AY203" s="160" t="e">
        <f>#REF!</f>
        <v>#REF!</v>
      </c>
      <c r="AZ203" t="e">
        <f>Cashflows!#REF!</f>
        <v>#REF!</v>
      </c>
      <c r="BA203" t="e">
        <f>#REF!</f>
        <v>#REF!</v>
      </c>
      <c r="BB203" t="e">
        <f>#REF!</f>
        <v>#REF!</v>
      </c>
      <c r="BC203" t="e">
        <f>#REF!</f>
        <v>#REF!</v>
      </c>
      <c r="BD203" t="e">
        <f>#REF!</f>
        <v>#REF!</v>
      </c>
      <c r="BE203" s="159">
        <v>5.2774247178459799E-3</v>
      </c>
      <c r="BF203" s="159">
        <v>0</v>
      </c>
      <c r="BG203" t="e">
        <f>#REF!</f>
        <v>#REF!</v>
      </c>
      <c r="BH203" t="e">
        <f>#REF!</f>
        <v>#REF!</v>
      </c>
      <c r="BI203" t="e">
        <f>#REF!</f>
        <v>#REF!</v>
      </c>
      <c r="BJ203" t="e">
        <f>#REF!</f>
        <v>#REF!</v>
      </c>
      <c r="BK203" s="159">
        <v>0</v>
      </c>
      <c r="BL203">
        <f>Cashflows!R208</f>
        <v>0</v>
      </c>
      <c r="BM203" t="e">
        <f>#REF!</f>
        <v>#REF!</v>
      </c>
      <c r="BN203" t="e">
        <f>#REF!</f>
        <v>#REF!</v>
      </c>
      <c r="BO203" s="159">
        <v>0</v>
      </c>
      <c r="BP203" s="175" t="e">
        <f>#REF!</f>
        <v>#REF!</v>
      </c>
      <c r="BQ203" t="e">
        <f>Cashflows!#REF!</f>
        <v>#REF!</v>
      </c>
      <c r="BR203" t="e">
        <f>Cashflows!#REF!</f>
        <v>#REF!</v>
      </c>
    </row>
    <row r="204" spans="1:70">
      <c r="A204">
        <v>202</v>
      </c>
      <c r="B204" t="e">
        <f>#REF!</f>
        <v>#REF!</v>
      </c>
      <c r="C204" t="e">
        <f>#REF!</f>
        <v>#REF!</v>
      </c>
      <c r="D204" t="e">
        <f>#REF!</f>
        <v>#REF!</v>
      </c>
      <c r="E204" t="e">
        <f>#REF!</f>
        <v>#REF!</v>
      </c>
      <c r="F204" t="e">
        <f>#REF!</f>
        <v>#REF!</v>
      </c>
      <c r="G204" t="e">
        <f>#REF!</f>
        <v>#REF!</v>
      </c>
      <c r="H204" s="159">
        <v>0</v>
      </c>
      <c r="I204" s="159">
        <v>0</v>
      </c>
      <c r="J204" s="159">
        <v>0</v>
      </c>
      <c r="K204" s="159">
        <v>0</v>
      </c>
      <c r="L204" t="e">
        <f>#REF!</f>
        <v>#REF!</v>
      </c>
      <c r="M204" t="e">
        <f>#REF!</f>
        <v>#REF!</v>
      </c>
      <c r="N204" t="e">
        <f>#REF!</f>
        <v>#REF!</v>
      </c>
      <c r="O204" t="e">
        <f>#REF!</f>
        <v>#REF!</v>
      </c>
      <c r="P204" t="e">
        <f>#REF!</f>
        <v>#REF!</v>
      </c>
      <c r="Q204" t="e">
        <f>#REF!</f>
        <v>#REF!</v>
      </c>
      <c r="R204" t="e">
        <f>#REF!</f>
        <v>#REF!</v>
      </c>
      <c r="S204" t="e">
        <f>#REF!</f>
        <v>#REF!</v>
      </c>
      <c r="T204" t="e">
        <f>#REF!</f>
        <v>#REF!</v>
      </c>
      <c r="U204" s="159">
        <v>169</v>
      </c>
      <c r="V204" t="e">
        <f>#REF!</f>
        <v>#REF!</v>
      </c>
      <c r="W204" t="e">
        <f>#REF!</f>
        <v>#REF!</v>
      </c>
      <c r="X204" t="e">
        <f>#REF!</f>
        <v>#REF!</v>
      </c>
      <c r="Y204" s="159">
        <v>234</v>
      </c>
      <c r="Z204" t="e">
        <f>#REF!</f>
        <v>#REF!</v>
      </c>
      <c r="AA204" t="e">
        <f>#REF!</f>
        <v>#REF!</v>
      </c>
      <c r="AB204" s="159">
        <v>182</v>
      </c>
      <c r="AC204">
        <f ca="1">Cashflows!AK209</f>
        <v>0</v>
      </c>
      <c r="AD204">
        <f ca="1">Cashflows!AL209</f>
        <v>0</v>
      </c>
      <c r="AE204" s="175" t="e">
        <f>#REF!</f>
        <v>#REF!</v>
      </c>
      <c r="AF204">
        <f>Cashflows!L209</f>
        <v>2.2734559003687571</v>
      </c>
      <c r="AG204" s="159">
        <v>0.06</v>
      </c>
      <c r="AH204" s="159">
        <v>1.07312E-2</v>
      </c>
      <c r="AI204" s="159">
        <v>8.9869548119125798E-4</v>
      </c>
      <c r="AJ204" t="e">
        <f>#REF!</f>
        <v>#REF!</v>
      </c>
      <c r="AK204" t="e">
        <f>#REF!</f>
        <v>#REF!</v>
      </c>
      <c r="AL204" t="e">
        <f>#REF!</f>
        <v>#REF!</v>
      </c>
      <c r="AM204" t="e">
        <f>#REF!</f>
        <v>#REF!</v>
      </c>
      <c r="AN204" t="e">
        <f>#REF!</f>
        <v>#REF!</v>
      </c>
      <c r="AO204" t="e">
        <f>#REF!</f>
        <v>#REF!</v>
      </c>
      <c r="AP204" s="176" t="e">
        <f>#REF!</f>
        <v>#REF!</v>
      </c>
      <c r="AQ204" s="160" t="e">
        <f>#REF!</f>
        <v>#REF!</v>
      </c>
      <c r="AR204" s="177" t="e">
        <f>#REF!</f>
        <v>#REF!</v>
      </c>
      <c r="AS204">
        <f ca="1">Cashflows!AM209</f>
        <v>0</v>
      </c>
      <c r="AT204" t="e">
        <f>#REF!</f>
        <v>#REF!</v>
      </c>
      <c r="AU204" t="e">
        <f>#REF!</f>
        <v>#REF!</v>
      </c>
      <c r="AV204" s="159">
        <v>0</v>
      </c>
      <c r="AW204" t="e">
        <f>#REF!</f>
        <v>#REF!</v>
      </c>
      <c r="AX204" t="e">
        <f>#REF!</f>
        <v>#REF!</v>
      </c>
      <c r="AY204" s="160" t="e">
        <f>#REF!</f>
        <v>#REF!</v>
      </c>
      <c r="AZ204" t="e">
        <f>Cashflows!#REF!</f>
        <v>#REF!</v>
      </c>
      <c r="BA204" t="e">
        <f>#REF!</f>
        <v>#REF!</v>
      </c>
      <c r="BB204" t="e">
        <f>#REF!</f>
        <v>#REF!</v>
      </c>
      <c r="BC204" t="e">
        <f>#REF!</f>
        <v>#REF!</v>
      </c>
      <c r="BD204" t="e">
        <f>#REF!</f>
        <v>#REF!</v>
      </c>
      <c r="BE204" s="159">
        <v>5.2774247178459799E-3</v>
      </c>
      <c r="BF204" s="159">
        <v>0</v>
      </c>
      <c r="BG204" t="e">
        <f>#REF!</f>
        <v>#REF!</v>
      </c>
      <c r="BH204" t="e">
        <f>#REF!</f>
        <v>#REF!</v>
      </c>
      <c r="BI204" t="e">
        <f>#REF!</f>
        <v>#REF!</v>
      </c>
      <c r="BJ204" t="e">
        <f>#REF!</f>
        <v>#REF!</v>
      </c>
      <c r="BK204" s="159">
        <v>0</v>
      </c>
      <c r="BL204">
        <f>Cashflows!R209</f>
        <v>0</v>
      </c>
      <c r="BM204" t="e">
        <f>#REF!</f>
        <v>#REF!</v>
      </c>
      <c r="BN204" t="e">
        <f>#REF!</f>
        <v>#REF!</v>
      </c>
      <c r="BO204" s="159">
        <v>0</v>
      </c>
      <c r="BP204" s="175" t="e">
        <f>#REF!</f>
        <v>#REF!</v>
      </c>
      <c r="BQ204" t="e">
        <f>Cashflows!#REF!</f>
        <v>#REF!</v>
      </c>
      <c r="BR204" t="e">
        <f>Cashflows!#REF!</f>
        <v>#REF!</v>
      </c>
    </row>
    <row r="205" spans="1:70">
      <c r="A205">
        <v>203</v>
      </c>
      <c r="B205" t="e">
        <f>#REF!</f>
        <v>#REF!</v>
      </c>
      <c r="C205" t="e">
        <f>#REF!</f>
        <v>#REF!</v>
      </c>
      <c r="D205" t="e">
        <f>#REF!</f>
        <v>#REF!</v>
      </c>
      <c r="E205" t="e">
        <f>#REF!</f>
        <v>#REF!</v>
      </c>
      <c r="F205" t="e">
        <f>#REF!</f>
        <v>#REF!</v>
      </c>
      <c r="G205" t="e">
        <f>#REF!</f>
        <v>#REF!</v>
      </c>
      <c r="H205" s="159">
        <v>0</v>
      </c>
      <c r="I205" s="159">
        <v>0</v>
      </c>
      <c r="J205" s="159">
        <v>0</v>
      </c>
      <c r="K205" s="159">
        <v>0</v>
      </c>
      <c r="L205" t="e">
        <f>#REF!</f>
        <v>#REF!</v>
      </c>
      <c r="M205" t="e">
        <f>#REF!</f>
        <v>#REF!</v>
      </c>
      <c r="N205" t="e">
        <f>#REF!</f>
        <v>#REF!</v>
      </c>
      <c r="O205" t="e">
        <f>#REF!</f>
        <v>#REF!</v>
      </c>
      <c r="P205" t="e">
        <f>#REF!</f>
        <v>#REF!</v>
      </c>
      <c r="Q205" t="e">
        <f>#REF!</f>
        <v>#REF!</v>
      </c>
      <c r="R205" t="e">
        <f>#REF!</f>
        <v>#REF!</v>
      </c>
      <c r="S205" t="e">
        <f>#REF!</f>
        <v>#REF!</v>
      </c>
      <c r="T205" t="e">
        <f>#REF!</f>
        <v>#REF!</v>
      </c>
      <c r="U205" s="159">
        <v>170</v>
      </c>
      <c r="V205" t="e">
        <f>#REF!</f>
        <v>#REF!</v>
      </c>
      <c r="W205" t="e">
        <f>#REF!</f>
        <v>#REF!</v>
      </c>
      <c r="X205" t="e">
        <f>#REF!</f>
        <v>#REF!</v>
      </c>
      <c r="Y205" s="159">
        <v>235</v>
      </c>
      <c r="Z205" t="e">
        <f>#REF!</f>
        <v>#REF!</v>
      </c>
      <c r="AA205" t="e">
        <f>#REF!</f>
        <v>#REF!</v>
      </c>
      <c r="AB205" s="159">
        <v>183</v>
      </c>
      <c r="AC205">
        <f ca="1">Cashflows!AK210</f>
        <v>0</v>
      </c>
      <c r="AD205">
        <f ca="1">Cashflows!AL210</f>
        <v>0</v>
      </c>
      <c r="AE205" s="175" t="e">
        <f>#REF!</f>
        <v>#REF!</v>
      </c>
      <c r="AF205">
        <f>Cashflows!L210</f>
        <v>2.2827182411235252</v>
      </c>
      <c r="AG205" s="159">
        <v>0.06</v>
      </c>
      <c r="AH205" s="159">
        <v>1.07312E-2</v>
      </c>
      <c r="AI205" s="159">
        <v>8.9869548119125798E-4</v>
      </c>
      <c r="AJ205" t="e">
        <f>#REF!</f>
        <v>#REF!</v>
      </c>
      <c r="AK205" t="e">
        <f>#REF!</f>
        <v>#REF!</v>
      </c>
      <c r="AL205" t="e">
        <f>#REF!</f>
        <v>#REF!</v>
      </c>
      <c r="AM205" t="e">
        <f>#REF!</f>
        <v>#REF!</v>
      </c>
      <c r="AN205" t="e">
        <f>#REF!</f>
        <v>#REF!</v>
      </c>
      <c r="AO205" t="e">
        <f>#REF!</f>
        <v>#REF!</v>
      </c>
      <c r="AP205" s="176" t="e">
        <f>#REF!</f>
        <v>#REF!</v>
      </c>
      <c r="AQ205" s="160" t="e">
        <f>#REF!</f>
        <v>#REF!</v>
      </c>
      <c r="AR205" s="177" t="e">
        <f>#REF!</f>
        <v>#REF!</v>
      </c>
      <c r="AS205">
        <f ca="1">Cashflows!AM210</f>
        <v>0</v>
      </c>
      <c r="AT205" t="e">
        <f>#REF!</f>
        <v>#REF!</v>
      </c>
      <c r="AU205" t="e">
        <f>#REF!</f>
        <v>#REF!</v>
      </c>
      <c r="AV205" s="159">
        <v>0</v>
      </c>
      <c r="AW205" t="e">
        <f>#REF!</f>
        <v>#REF!</v>
      </c>
      <c r="AX205" t="e">
        <f>#REF!</f>
        <v>#REF!</v>
      </c>
      <c r="AY205" s="160" t="e">
        <f>#REF!</f>
        <v>#REF!</v>
      </c>
      <c r="AZ205" t="e">
        <f>Cashflows!#REF!</f>
        <v>#REF!</v>
      </c>
      <c r="BA205" t="e">
        <f>#REF!</f>
        <v>#REF!</v>
      </c>
      <c r="BB205" t="e">
        <f>#REF!</f>
        <v>#REF!</v>
      </c>
      <c r="BC205" t="e">
        <f>#REF!</f>
        <v>#REF!</v>
      </c>
      <c r="BD205" t="e">
        <f>#REF!</f>
        <v>#REF!</v>
      </c>
      <c r="BE205" s="159">
        <v>5.2774247178459799E-3</v>
      </c>
      <c r="BF205" s="159">
        <v>0</v>
      </c>
      <c r="BG205" t="e">
        <f>#REF!</f>
        <v>#REF!</v>
      </c>
      <c r="BH205" t="e">
        <f>#REF!</f>
        <v>#REF!</v>
      </c>
      <c r="BI205" t="e">
        <f>#REF!</f>
        <v>#REF!</v>
      </c>
      <c r="BJ205" t="e">
        <f>#REF!</f>
        <v>#REF!</v>
      </c>
      <c r="BK205" s="159">
        <v>0</v>
      </c>
      <c r="BL205">
        <f>Cashflows!R210</f>
        <v>0</v>
      </c>
      <c r="BM205" t="e">
        <f>#REF!</f>
        <v>#REF!</v>
      </c>
      <c r="BN205" t="e">
        <f>#REF!</f>
        <v>#REF!</v>
      </c>
      <c r="BO205" s="159">
        <v>0</v>
      </c>
      <c r="BP205" s="175" t="e">
        <f>#REF!</f>
        <v>#REF!</v>
      </c>
      <c r="BQ205" t="e">
        <f>Cashflows!#REF!</f>
        <v>#REF!</v>
      </c>
      <c r="BR205" t="e">
        <f>Cashflows!#REF!</f>
        <v>#REF!</v>
      </c>
    </row>
    <row r="206" spans="1:70">
      <c r="A206">
        <v>204</v>
      </c>
      <c r="B206" t="e">
        <f>#REF!</f>
        <v>#REF!</v>
      </c>
      <c r="C206" t="e">
        <f>#REF!</f>
        <v>#REF!</v>
      </c>
      <c r="D206" t="e">
        <f>#REF!</f>
        <v>#REF!</v>
      </c>
      <c r="E206" t="e">
        <f>#REF!</f>
        <v>#REF!</v>
      </c>
      <c r="F206" t="e">
        <f>#REF!</f>
        <v>#REF!</v>
      </c>
      <c r="G206" t="e">
        <f>#REF!</f>
        <v>#REF!</v>
      </c>
      <c r="H206" s="159">
        <v>0</v>
      </c>
      <c r="I206" s="159">
        <v>0</v>
      </c>
      <c r="J206" s="159">
        <v>0</v>
      </c>
      <c r="K206" s="159">
        <v>0</v>
      </c>
      <c r="L206" t="e">
        <f>#REF!</f>
        <v>#REF!</v>
      </c>
      <c r="M206" t="e">
        <f>#REF!</f>
        <v>#REF!</v>
      </c>
      <c r="N206" t="e">
        <f>#REF!</f>
        <v>#REF!</v>
      </c>
      <c r="O206" t="e">
        <f>#REF!</f>
        <v>#REF!</v>
      </c>
      <c r="P206" t="e">
        <f>#REF!</f>
        <v>#REF!</v>
      </c>
      <c r="Q206" t="e">
        <f>#REF!</f>
        <v>#REF!</v>
      </c>
      <c r="R206" t="e">
        <f>#REF!</f>
        <v>#REF!</v>
      </c>
      <c r="S206" t="e">
        <f>#REF!</f>
        <v>#REF!</v>
      </c>
      <c r="T206" t="e">
        <f>#REF!</f>
        <v>#REF!</v>
      </c>
      <c r="U206" s="159">
        <v>171</v>
      </c>
      <c r="V206" t="e">
        <f>#REF!</f>
        <v>#REF!</v>
      </c>
      <c r="W206" t="e">
        <f>#REF!</f>
        <v>#REF!</v>
      </c>
      <c r="X206" t="e">
        <f>#REF!</f>
        <v>#REF!</v>
      </c>
      <c r="Y206" s="159">
        <v>236</v>
      </c>
      <c r="Z206" t="e">
        <f>#REF!</f>
        <v>#REF!</v>
      </c>
      <c r="AA206" t="e">
        <f>#REF!</f>
        <v>#REF!</v>
      </c>
      <c r="AB206" s="159">
        <v>184</v>
      </c>
      <c r="AC206">
        <f ca="1">Cashflows!AK211</f>
        <v>0</v>
      </c>
      <c r="AD206">
        <f ca="1">Cashflows!AL211</f>
        <v>0</v>
      </c>
      <c r="AE206" s="175" t="e">
        <f>#REF!</f>
        <v>#REF!</v>
      </c>
      <c r="AF206">
        <f>Cashflows!L211</f>
        <v>2.2920183178010545</v>
      </c>
      <c r="AG206" s="159">
        <v>0.06</v>
      </c>
      <c r="AH206" s="159">
        <v>1.07312E-2</v>
      </c>
      <c r="AI206" s="159">
        <v>8.9869548119125798E-4</v>
      </c>
      <c r="AJ206" t="e">
        <f>#REF!</f>
        <v>#REF!</v>
      </c>
      <c r="AK206" t="e">
        <f>#REF!</f>
        <v>#REF!</v>
      </c>
      <c r="AL206" t="e">
        <f>#REF!</f>
        <v>#REF!</v>
      </c>
      <c r="AM206" t="e">
        <f>#REF!</f>
        <v>#REF!</v>
      </c>
      <c r="AN206" t="e">
        <f>#REF!</f>
        <v>#REF!</v>
      </c>
      <c r="AO206" t="e">
        <f>#REF!</f>
        <v>#REF!</v>
      </c>
      <c r="AP206" s="176" t="e">
        <f>#REF!</f>
        <v>#REF!</v>
      </c>
      <c r="AQ206" s="160" t="e">
        <f>#REF!</f>
        <v>#REF!</v>
      </c>
      <c r="AR206" s="177" t="e">
        <f>#REF!</f>
        <v>#REF!</v>
      </c>
      <c r="AS206">
        <f ca="1">Cashflows!AM211</f>
        <v>0</v>
      </c>
      <c r="AT206" t="e">
        <f>#REF!</f>
        <v>#REF!</v>
      </c>
      <c r="AU206" t="e">
        <f>#REF!</f>
        <v>#REF!</v>
      </c>
      <c r="AV206" s="159">
        <v>0</v>
      </c>
      <c r="AW206" t="e">
        <f>#REF!</f>
        <v>#REF!</v>
      </c>
      <c r="AX206" t="e">
        <f>#REF!</f>
        <v>#REF!</v>
      </c>
      <c r="AY206" s="160" t="e">
        <f>#REF!</f>
        <v>#REF!</v>
      </c>
      <c r="AZ206" t="e">
        <f>Cashflows!#REF!</f>
        <v>#REF!</v>
      </c>
      <c r="BA206" t="e">
        <f>#REF!</f>
        <v>#REF!</v>
      </c>
      <c r="BB206" t="e">
        <f>#REF!</f>
        <v>#REF!</v>
      </c>
      <c r="BC206" t="e">
        <f>#REF!</f>
        <v>#REF!</v>
      </c>
      <c r="BD206" t="e">
        <f>#REF!</f>
        <v>#REF!</v>
      </c>
      <c r="BE206" s="159">
        <v>5.2774247178459799E-3</v>
      </c>
      <c r="BF206" s="159">
        <v>0</v>
      </c>
      <c r="BG206" t="e">
        <f>#REF!</f>
        <v>#REF!</v>
      </c>
      <c r="BH206" t="e">
        <f>#REF!</f>
        <v>#REF!</v>
      </c>
      <c r="BI206" t="e">
        <f>#REF!</f>
        <v>#REF!</v>
      </c>
      <c r="BJ206" t="e">
        <f>#REF!</f>
        <v>#REF!</v>
      </c>
      <c r="BK206" s="159">
        <v>0</v>
      </c>
      <c r="BL206">
        <f>Cashflows!R211</f>
        <v>0</v>
      </c>
      <c r="BM206" t="e">
        <f>#REF!</f>
        <v>#REF!</v>
      </c>
      <c r="BN206" t="e">
        <f>#REF!</f>
        <v>#REF!</v>
      </c>
      <c r="BO206" s="159">
        <v>0</v>
      </c>
      <c r="BP206" s="175" t="e">
        <f>#REF!</f>
        <v>#REF!</v>
      </c>
      <c r="BQ206" t="e">
        <f>Cashflows!#REF!</f>
        <v>#REF!</v>
      </c>
      <c r="BR206" t="e">
        <f>Cashflows!#REF!</f>
        <v>#REF!</v>
      </c>
    </row>
    <row r="207" spans="1:70">
      <c r="A207">
        <v>205</v>
      </c>
      <c r="B207" t="e">
        <f>#REF!</f>
        <v>#REF!</v>
      </c>
      <c r="C207" t="e">
        <f>#REF!</f>
        <v>#REF!</v>
      </c>
      <c r="D207" t="e">
        <f>#REF!</f>
        <v>#REF!</v>
      </c>
      <c r="E207" t="e">
        <f>#REF!</f>
        <v>#REF!</v>
      </c>
      <c r="F207" t="e">
        <f>#REF!</f>
        <v>#REF!</v>
      </c>
      <c r="G207" t="e">
        <f>#REF!</f>
        <v>#REF!</v>
      </c>
      <c r="H207" s="159">
        <v>0</v>
      </c>
      <c r="I207" s="159">
        <v>0</v>
      </c>
      <c r="J207" s="159">
        <v>0</v>
      </c>
      <c r="K207" s="159">
        <v>0</v>
      </c>
      <c r="L207" t="e">
        <f>#REF!</f>
        <v>#REF!</v>
      </c>
      <c r="M207" t="e">
        <f>#REF!</f>
        <v>#REF!</v>
      </c>
      <c r="N207" t="e">
        <f>#REF!</f>
        <v>#REF!</v>
      </c>
      <c r="O207" t="e">
        <f>#REF!</f>
        <v>#REF!</v>
      </c>
      <c r="P207" t="e">
        <f>#REF!</f>
        <v>#REF!</v>
      </c>
      <c r="Q207" t="e">
        <f>#REF!</f>
        <v>#REF!</v>
      </c>
      <c r="R207" t="e">
        <f>#REF!</f>
        <v>#REF!</v>
      </c>
      <c r="S207" t="e">
        <f>#REF!</f>
        <v>#REF!</v>
      </c>
      <c r="T207" t="e">
        <f>#REF!</f>
        <v>#REF!</v>
      </c>
      <c r="U207" s="159">
        <v>172</v>
      </c>
      <c r="V207" t="e">
        <f>#REF!</f>
        <v>#REF!</v>
      </c>
      <c r="W207" t="e">
        <f>#REF!</f>
        <v>#REF!</v>
      </c>
      <c r="X207" t="e">
        <f>#REF!</f>
        <v>#REF!</v>
      </c>
      <c r="Y207" s="159">
        <v>237</v>
      </c>
      <c r="Z207" t="e">
        <f>#REF!</f>
        <v>#REF!</v>
      </c>
      <c r="AA207" t="e">
        <f>#REF!</f>
        <v>#REF!</v>
      </c>
      <c r="AB207" s="159">
        <v>185</v>
      </c>
      <c r="AC207">
        <f ca="1">Cashflows!AK212</f>
        <v>0</v>
      </c>
      <c r="AD207">
        <f ca="1">Cashflows!AL212</f>
        <v>0</v>
      </c>
      <c r="AE207" s="175" t="e">
        <f>#REF!</f>
        <v>#REF!</v>
      </c>
      <c r="AF207">
        <f>Cashflows!L212</f>
        <v>2.3013562841421655</v>
      </c>
      <c r="AG207" s="159">
        <v>0.06</v>
      </c>
      <c r="AH207" s="159">
        <v>1.07312E-2</v>
      </c>
      <c r="AI207" s="159">
        <v>8.9869548119125798E-4</v>
      </c>
      <c r="AJ207" t="e">
        <f>#REF!</f>
        <v>#REF!</v>
      </c>
      <c r="AK207" t="e">
        <f>#REF!</f>
        <v>#REF!</v>
      </c>
      <c r="AL207" t="e">
        <f>#REF!</f>
        <v>#REF!</v>
      </c>
      <c r="AM207" t="e">
        <f>#REF!</f>
        <v>#REF!</v>
      </c>
      <c r="AN207" t="e">
        <f>#REF!</f>
        <v>#REF!</v>
      </c>
      <c r="AO207" t="e">
        <f>#REF!</f>
        <v>#REF!</v>
      </c>
      <c r="AP207" s="176" t="e">
        <f>#REF!</f>
        <v>#REF!</v>
      </c>
      <c r="AQ207" s="160" t="e">
        <f>#REF!</f>
        <v>#REF!</v>
      </c>
      <c r="AR207" s="177" t="e">
        <f>#REF!</f>
        <v>#REF!</v>
      </c>
      <c r="AS207">
        <f ca="1">Cashflows!AM212</f>
        <v>0</v>
      </c>
      <c r="AT207" t="e">
        <f>#REF!</f>
        <v>#REF!</v>
      </c>
      <c r="AU207" t="e">
        <f>#REF!</f>
        <v>#REF!</v>
      </c>
      <c r="AV207" s="159">
        <v>0</v>
      </c>
      <c r="AW207" t="e">
        <f>#REF!</f>
        <v>#REF!</v>
      </c>
      <c r="AX207" t="e">
        <f>#REF!</f>
        <v>#REF!</v>
      </c>
      <c r="AY207" s="160" t="e">
        <f>#REF!</f>
        <v>#REF!</v>
      </c>
      <c r="AZ207" t="e">
        <f>Cashflows!#REF!</f>
        <v>#REF!</v>
      </c>
      <c r="BA207" t="e">
        <f>#REF!</f>
        <v>#REF!</v>
      </c>
      <c r="BB207" t="e">
        <f>#REF!</f>
        <v>#REF!</v>
      </c>
      <c r="BC207" t="e">
        <f>#REF!</f>
        <v>#REF!</v>
      </c>
      <c r="BD207" t="e">
        <f>#REF!</f>
        <v>#REF!</v>
      </c>
      <c r="BE207" s="159">
        <v>5.2774247178459799E-3</v>
      </c>
      <c r="BF207" s="159">
        <v>0</v>
      </c>
      <c r="BG207" t="e">
        <f>#REF!</f>
        <v>#REF!</v>
      </c>
      <c r="BH207" t="e">
        <f>#REF!</f>
        <v>#REF!</v>
      </c>
      <c r="BI207" t="e">
        <f>#REF!</f>
        <v>#REF!</v>
      </c>
      <c r="BJ207" t="e">
        <f>#REF!</f>
        <v>#REF!</v>
      </c>
      <c r="BK207" s="159">
        <v>0</v>
      </c>
      <c r="BL207">
        <f>Cashflows!R212</f>
        <v>0</v>
      </c>
      <c r="BM207" t="e">
        <f>#REF!</f>
        <v>#REF!</v>
      </c>
      <c r="BN207" t="e">
        <f>#REF!</f>
        <v>#REF!</v>
      </c>
      <c r="BO207" s="159">
        <v>0</v>
      </c>
      <c r="BP207" s="175" t="e">
        <f>#REF!</f>
        <v>#REF!</v>
      </c>
      <c r="BQ207" t="e">
        <f>Cashflows!#REF!</f>
        <v>#REF!</v>
      </c>
      <c r="BR207" t="e">
        <f>Cashflows!#REF!</f>
        <v>#REF!</v>
      </c>
    </row>
    <row r="208" spans="1:70">
      <c r="A208">
        <v>206</v>
      </c>
      <c r="B208" t="e">
        <f>#REF!</f>
        <v>#REF!</v>
      </c>
      <c r="C208" t="e">
        <f>#REF!</f>
        <v>#REF!</v>
      </c>
      <c r="D208" t="e">
        <f>#REF!</f>
        <v>#REF!</v>
      </c>
      <c r="E208" t="e">
        <f>#REF!</f>
        <v>#REF!</v>
      </c>
      <c r="F208" t="e">
        <f>#REF!</f>
        <v>#REF!</v>
      </c>
      <c r="G208" t="e">
        <f>#REF!</f>
        <v>#REF!</v>
      </c>
      <c r="H208" s="159">
        <v>0</v>
      </c>
      <c r="I208" s="159">
        <v>0</v>
      </c>
      <c r="J208" s="159">
        <v>0</v>
      </c>
      <c r="K208" s="159">
        <v>0</v>
      </c>
      <c r="L208" t="e">
        <f>#REF!</f>
        <v>#REF!</v>
      </c>
      <c r="M208" t="e">
        <f>#REF!</f>
        <v>#REF!</v>
      </c>
      <c r="N208" t="e">
        <f>#REF!</f>
        <v>#REF!</v>
      </c>
      <c r="O208" t="e">
        <f>#REF!</f>
        <v>#REF!</v>
      </c>
      <c r="P208" t="e">
        <f>#REF!</f>
        <v>#REF!</v>
      </c>
      <c r="Q208" t="e">
        <f>#REF!</f>
        <v>#REF!</v>
      </c>
      <c r="R208" t="e">
        <f>#REF!</f>
        <v>#REF!</v>
      </c>
      <c r="S208" t="e">
        <f>#REF!</f>
        <v>#REF!</v>
      </c>
      <c r="T208" t="e">
        <f>#REF!</f>
        <v>#REF!</v>
      </c>
      <c r="U208" s="159">
        <v>173</v>
      </c>
      <c r="V208" t="e">
        <f>#REF!</f>
        <v>#REF!</v>
      </c>
      <c r="W208" t="e">
        <f>#REF!</f>
        <v>#REF!</v>
      </c>
      <c r="X208" t="e">
        <f>#REF!</f>
        <v>#REF!</v>
      </c>
      <c r="Y208" s="159">
        <v>238</v>
      </c>
      <c r="Z208" t="e">
        <f>#REF!</f>
        <v>#REF!</v>
      </c>
      <c r="AA208" t="e">
        <f>#REF!</f>
        <v>#REF!</v>
      </c>
      <c r="AB208" s="159">
        <v>186</v>
      </c>
      <c r="AC208">
        <f ca="1">Cashflows!AK213</f>
        <v>0</v>
      </c>
      <c r="AD208">
        <f ca="1">Cashflows!AL213</f>
        <v>0</v>
      </c>
      <c r="AE208" s="175" t="e">
        <f>#REF!</f>
        <v>#REF!</v>
      </c>
      <c r="AF208">
        <f>Cashflows!L213</f>
        <v>2.3107322945140378</v>
      </c>
      <c r="AG208" s="159">
        <v>0.06</v>
      </c>
      <c r="AH208" s="159">
        <v>1.07312E-2</v>
      </c>
      <c r="AI208" s="159">
        <v>8.9869548119125798E-4</v>
      </c>
      <c r="AJ208" t="e">
        <f>#REF!</f>
        <v>#REF!</v>
      </c>
      <c r="AK208" t="e">
        <f>#REF!</f>
        <v>#REF!</v>
      </c>
      <c r="AL208" t="e">
        <f>#REF!</f>
        <v>#REF!</v>
      </c>
      <c r="AM208" t="e">
        <f>#REF!</f>
        <v>#REF!</v>
      </c>
      <c r="AN208" t="e">
        <f>#REF!</f>
        <v>#REF!</v>
      </c>
      <c r="AO208" t="e">
        <f>#REF!</f>
        <v>#REF!</v>
      </c>
      <c r="AP208" s="176" t="e">
        <f>#REF!</f>
        <v>#REF!</v>
      </c>
      <c r="AQ208" s="160" t="e">
        <f>#REF!</f>
        <v>#REF!</v>
      </c>
      <c r="AR208" s="177" t="e">
        <f>#REF!</f>
        <v>#REF!</v>
      </c>
      <c r="AS208">
        <f ca="1">Cashflows!AM213</f>
        <v>0</v>
      </c>
      <c r="AT208" t="e">
        <f>#REF!</f>
        <v>#REF!</v>
      </c>
      <c r="AU208" t="e">
        <f>#REF!</f>
        <v>#REF!</v>
      </c>
      <c r="AV208" s="159">
        <v>0</v>
      </c>
      <c r="AW208" t="e">
        <f>#REF!</f>
        <v>#REF!</v>
      </c>
      <c r="AX208" t="e">
        <f>#REF!</f>
        <v>#REF!</v>
      </c>
      <c r="AY208" s="160" t="e">
        <f>#REF!</f>
        <v>#REF!</v>
      </c>
      <c r="AZ208" t="e">
        <f>Cashflows!#REF!</f>
        <v>#REF!</v>
      </c>
      <c r="BA208" t="e">
        <f>#REF!</f>
        <v>#REF!</v>
      </c>
      <c r="BB208" t="e">
        <f>#REF!</f>
        <v>#REF!</v>
      </c>
      <c r="BC208" t="e">
        <f>#REF!</f>
        <v>#REF!</v>
      </c>
      <c r="BD208" t="e">
        <f>#REF!</f>
        <v>#REF!</v>
      </c>
      <c r="BE208" s="159">
        <v>5.2774247178459799E-3</v>
      </c>
      <c r="BF208" s="159">
        <v>0</v>
      </c>
      <c r="BG208" t="e">
        <f>#REF!</f>
        <v>#REF!</v>
      </c>
      <c r="BH208" t="e">
        <f>#REF!</f>
        <v>#REF!</v>
      </c>
      <c r="BI208" t="e">
        <f>#REF!</f>
        <v>#REF!</v>
      </c>
      <c r="BJ208" t="e">
        <f>#REF!</f>
        <v>#REF!</v>
      </c>
      <c r="BK208" s="159">
        <v>0</v>
      </c>
      <c r="BL208">
        <f>Cashflows!R213</f>
        <v>0</v>
      </c>
      <c r="BM208" t="e">
        <f>#REF!</f>
        <v>#REF!</v>
      </c>
      <c r="BN208" t="e">
        <f>#REF!</f>
        <v>#REF!</v>
      </c>
      <c r="BO208" s="159">
        <v>0</v>
      </c>
      <c r="BP208" s="175" t="e">
        <f>#REF!</f>
        <v>#REF!</v>
      </c>
      <c r="BQ208" t="e">
        <f>Cashflows!#REF!</f>
        <v>#REF!</v>
      </c>
      <c r="BR208" t="e">
        <f>Cashflows!#REF!</f>
        <v>#REF!</v>
      </c>
    </row>
    <row r="209" spans="1:70">
      <c r="A209">
        <v>207</v>
      </c>
      <c r="B209" t="e">
        <f>#REF!</f>
        <v>#REF!</v>
      </c>
      <c r="C209" t="e">
        <f>#REF!</f>
        <v>#REF!</v>
      </c>
      <c r="D209" t="e">
        <f>#REF!</f>
        <v>#REF!</v>
      </c>
      <c r="E209" t="e">
        <f>#REF!</f>
        <v>#REF!</v>
      </c>
      <c r="F209" t="e">
        <f>#REF!</f>
        <v>#REF!</v>
      </c>
      <c r="G209" t="e">
        <f>#REF!</f>
        <v>#REF!</v>
      </c>
      <c r="H209" s="159">
        <v>0</v>
      </c>
      <c r="I209" s="159">
        <v>0</v>
      </c>
      <c r="J209" s="159">
        <v>0</v>
      </c>
      <c r="K209" s="159">
        <v>0</v>
      </c>
      <c r="L209" t="e">
        <f>#REF!</f>
        <v>#REF!</v>
      </c>
      <c r="M209" t="e">
        <f>#REF!</f>
        <v>#REF!</v>
      </c>
      <c r="N209" t="e">
        <f>#REF!</f>
        <v>#REF!</v>
      </c>
      <c r="O209" t="e">
        <f>#REF!</f>
        <v>#REF!</v>
      </c>
      <c r="P209" t="e">
        <f>#REF!</f>
        <v>#REF!</v>
      </c>
      <c r="Q209" t="e">
        <f>#REF!</f>
        <v>#REF!</v>
      </c>
      <c r="R209" t="e">
        <f>#REF!</f>
        <v>#REF!</v>
      </c>
      <c r="S209" t="e">
        <f>#REF!</f>
        <v>#REF!</v>
      </c>
      <c r="T209" t="e">
        <f>#REF!</f>
        <v>#REF!</v>
      </c>
      <c r="U209" s="159">
        <v>174</v>
      </c>
      <c r="V209" t="e">
        <f>#REF!</f>
        <v>#REF!</v>
      </c>
      <c r="W209" t="e">
        <f>#REF!</f>
        <v>#REF!</v>
      </c>
      <c r="X209" t="e">
        <f>#REF!</f>
        <v>#REF!</v>
      </c>
      <c r="Y209" s="159">
        <v>239</v>
      </c>
      <c r="Z209" t="e">
        <f>#REF!</f>
        <v>#REF!</v>
      </c>
      <c r="AA209" t="e">
        <f>#REF!</f>
        <v>#REF!</v>
      </c>
      <c r="AB209" s="159">
        <v>187</v>
      </c>
      <c r="AC209">
        <f ca="1">Cashflows!AK214</f>
        <v>0</v>
      </c>
      <c r="AD209">
        <f ca="1">Cashflows!AL214</f>
        <v>0</v>
      </c>
      <c r="AE209" s="175" t="e">
        <f>#REF!</f>
        <v>#REF!</v>
      </c>
      <c r="AF209">
        <f>Cashflows!L214</f>
        <v>2.320146503912762</v>
      </c>
      <c r="AG209" s="159">
        <v>0.06</v>
      </c>
      <c r="AH209" s="159">
        <v>1.07312E-2</v>
      </c>
      <c r="AI209" s="159">
        <v>8.9869548119125798E-4</v>
      </c>
      <c r="AJ209" t="e">
        <f>#REF!</f>
        <v>#REF!</v>
      </c>
      <c r="AK209" t="e">
        <f>#REF!</f>
        <v>#REF!</v>
      </c>
      <c r="AL209" t="e">
        <f>#REF!</f>
        <v>#REF!</v>
      </c>
      <c r="AM209" t="e">
        <f>#REF!</f>
        <v>#REF!</v>
      </c>
      <c r="AN209" t="e">
        <f>#REF!</f>
        <v>#REF!</v>
      </c>
      <c r="AO209" t="e">
        <f>#REF!</f>
        <v>#REF!</v>
      </c>
      <c r="AP209" s="176" t="e">
        <f>#REF!</f>
        <v>#REF!</v>
      </c>
      <c r="AQ209" s="160" t="e">
        <f>#REF!</f>
        <v>#REF!</v>
      </c>
      <c r="AR209" s="177" t="e">
        <f>#REF!</f>
        <v>#REF!</v>
      </c>
      <c r="AS209">
        <f ca="1">Cashflows!AM214</f>
        <v>0</v>
      </c>
      <c r="AT209" t="e">
        <f>#REF!</f>
        <v>#REF!</v>
      </c>
      <c r="AU209" t="e">
        <f>#REF!</f>
        <v>#REF!</v>
      </c>
      <c r="AV209" s="159">
        <v>0</v>
      </c>
      <c r="AW209" t="e">
        <f>#REF!</f>
        <v>#REF!</v>
      </c>
      <c r="AX209" t="e">
        <f>#REF!</f>
        <v>#REF!</v>
      </c>
      <c r="AY209" s="160" t="e">
        <f>#REF!</f>
        <v>#REF!</v>
      </c>
      <c r="AZ209" t="e">
        <f>Cashflows!#REF!</f>
        <v>#REF!</v>
      </c>
      <c r="BA209" t="e">
        <f>#REF!</f>
        <v>#REF!</v>
      </c>
      <c r="BB209" t="e">
        <f>#REF!</f>
        <v>#REF!</v>
      </c>
      <c r="BC209" t="e">
        <f>#REF!</f>
        <v>#REF!</v>
      </c>
      <c r="BD209" t="e">
        <f>#REF!</f>
        <v>#REF!</v>
      </c>
      <c r="BE209" s="159">
        <v>5.2774247178459799E-3</v>
      </c>
      <c r="BF209" s="159">
        <v>0</v>
      </c>
      <c r="BG209" t="e">
        <f>#REF!</f>
        <v>#REF!</v>
      </c>
      <c r="BH209" t="e">
        <f>#REF!</f>
        <v>#REF!</v>
      </c>
      <c r="BI209" t="e">
        <f>#REF!</f>
        <v>#REF!</v>
      </c>
      <c r="BJ209" t="e">
        <f>#REF!</f>
        <v>#REF!</v>
      </c>
      <c r="BK209" s="159">
        <v>0</v>
      </c>
      <c r="BL209">
        <f>Cashflows!R214</f>
        <v>0</v>
      </c>
      <c r="BM209" t="e">
        <f>#REF!</f>
        <v>#REF!</v>
      </c>
      <c r="BN209" t="e">
        <f>#REF!</f>
        <v>#REF!</v>
      </c>
      <c r="BO209" s="159">
        <v>0</v>
      </c>
      <c r="BP209" s="175" t="e">
        <f>#REF!</f>
        <v>#REF!</v>
      </c>
      <c r="BQ209" t="e">
        <f>Cashflows!#REF!</f>
        <v>#REF!</v>
      </c>
      <c r="BR209" t="e">
        <f>Cashflows!#REF!</f>
        <v>#REF!</v>
      </c>
    </row>
    <row r="210" spans="1:70">
      <c r="A210">
        <v>208</v>
      </c>
      <c r="B210" t="e">
        <f>#REF!</f>
        <v>#REF!</v>
      </c>
      <c r="C210" t="e">
        <f>#REF!</f>
        <v>#REF!</v>
      </c>
      <c r="D210" t="e">
        <f>#REF!</f>
        <v>#REF!</v>
      </c>
      <c r="E210" t="e">
        <f>#REF!</f>
        <v>#REF!</v>
      </c>
      <c r="F210" t="e">
        <f>#REF!</f>
        <v>#REF!</v>
      </c>
      <c r="G210" t="e">
        <f>#REF!</f>
        <v>#REF!</v>
      </c>
      <c r="H210" s="159">
        <v>0</v>
      </c>
      <c r="I210" s="159">
        <v>0</v>
      </c>
      <c r="J210" s="159">
        <v>0</v>
      </c>
      <c r="K210" s="159">
        <v>0</v>
      </c>
      <c r="L210" t="e">
        <f>#REF!</f>
        <v>#REF!</v>
      </c>
      <c r="M210" t="e">
        <f>#REF!</f>
        <v>#REF!</v>
      </c>
      <c r="N210" t="e">
        <f>#REF!</f>
        <v>#REF!</v>
      </c>
      <c r="O210" t="e">
        <f>#REF!</f>
        <v>#REF!</v>
      </c>
      <c r="P210" t="e">
        <f>#REF!</f>
        <v>#REF!</v>
      </c>
      <c r="Q210" t="e">
        <f>#REF!</f>
        <v>#REF!</v>
      </c>
      <c r="R210" t="e">
        <f>#REF!</f>
        <v>#REF!</v>
      </c>
      <c r="S210" t="e">
        <f>#REF!</f>
        <v>#REF!</v>
      </c>
      <c r="T210" t="e">
        <f>#REF!</f>
        <v>#REF!</v>
      </c>
      <c r="U210" s="159">
        <v>175</v>
      </c>
      <c r="V210" t="e">
        <f>#REF!</f>
        <v>#REF!</v>
      </c>
      <c r="W210" t="e">
        <f>#REF!</f>
        <v>#REF!</v>
      </c>
      <c r="X210" t="e">
        <f>#REF!</f>
        <v>#REF!</v>
      </c>
      <c r="Y210" s="159">
        <v>240</v>
      </c>
      <c r="Z210" t="e">
        <f>#REF!</f>
        <v>#REF!</v>
      </c>
      <c r="AA210" t="e">
        <f>#REF!</f>
        <v>#REF!</v>
      </c>
      <c r="AB210" s="159">
        <v>188</v>
      </c>
      <c r="AC210">
        <f ca="1">Cashflows!AK215</f>
        <v>0</v>
      </c>
      <c r="AD210">
        <f ca="1">Cashflows!AL215</f>
        <v>0</v>
      </c>
      <c r="AE210" s="175" t="e">
        <f>#REF!</f>
        <v>#REF!</v>
      </c>
      <c r="AF210">
        <f>Cashflows!L215</f>
        <v>2.3295990679659018</v>
      </c>
      <c r="AG210" s="159">
        <v>0.06</v>
      </c>
      <c r="AH210" s="159">
        <v>1.07312E-2</v>
      </c>
      <c r="AI210" s="159">
        <v>8.9869548119125798E-4</v>
      </c>
      <c r="AJ210" t="e">
        <f>#REF!</f>
        <v>#REF!</v>
      </c>
      <c r="AK210" t="e">
        <f>#REF!</f>
        <v>#REF!</v>
      </c>
      <c r="AL210" t="e">
        <f>#REF!</f>
        <v>#REF!</v>
      </c>
      <c r="AM210" t="e">
        <f>#REF!</f>
        <v>#REF!</v>
      </c>
      <c r="AN210" t="e">
        <f>#REF!</f>
        <v>#REF!</v>
      </c>
      <c r="AO210" t="e">
        <f>#REF!</f>
        <v>#REF!</v>
      </c>
      <c r="AP210" s="176" t="e">
        <f>#REF!</f>
        <v>#REF!</v>
      </c>
      <c r="AQ210" s="160" t="e">
        <f>#REF!</f>
        <v>#REF!</v>
      </c>
      <c r="AR210" s="177" t="e">
        <f>#REF!</f>
        <v>#REF!</v>
      </c>
      <c r="AS210">
        <f ca="1">Cashflows!AM215</f>
        <v>0</v>
      </c>
      <c r="AT210" t="e">
        <f>#REF!</f>
        <v>#REF!</v>
      </c>
      <c r="AU210" t="e">
        <f>#REF!</f>
        <v>#REF!</v>
      </c>
      <c r="AV210" s="159">
        <v>0</v>
      </c>
      <c r="AW210" t="e">
        <f>#REF!</f>
        <v>#REF!</v>
      </c>
      <c r="AX210" t="e">
        <f>#REF!</f>
        <v>#REF!</v>
      </c>
      <c r="AY210" s="160" t="e">
        <f>#REF!</f>
        <v>#REF!</v>
      </c>
      <c r="AZ210" t="e">
        <f>Cashflows!#REF!</f>
        <v>#REF!</v>
      </c>
      <c r="BA210" t="e">
        <f>#REF!</f>
        <v>#REF!</v>
      </c>
      <c r="BB210" t="e">
        <f>#REF!</f>
        <v>#REF!</v>
      </c>
      <c r="BC210" t="e">
        <f>#REF!</f>
        <v>#REF!</v>
      </c>
      <c r="BD210" t="e">
        <f>#REF!</f>
        <v>#REF!</v>
      </c>
      <c r="BE210" s="159">
        <v>5.2774247178459799E-3</v>
      </c>
      <c r="BF210" s="159">
        <v>0</v>
      </c>
      <c r="BG210" t="e">
        <f>#REF!</f>
        <v>#REF!</v>
      </c>
      <c r="BH210" t="e">
        <f>#REF!</f>
        <v>#REF!</v>
      </c>
      <c r="BI210" t="e">
        <f>#REF!</f>
        <v>#REF!</v>
      </c>
      <c r="BJ210" t="e">
        <f>#REF!</f>
        <v>#REF!</v>
      </c>
      <c r="BK210" s="159">
        <v>0</v>
      </c>
      <c r="BL210">
        <f>Cashflows!R215</f>
        <v>0</v>
      </c>
      <c r="BM210" t="e">
        <f>#REF!</f>
        <v>#REF!</v>
      </c>
      <c r="BN210" t="e">
        <f>#REF!</f>
        <v>#REF!</v>
      </c>
      <c r="BO210" s="159">
        <v>0</v>
      </c>
      <c r="BP210" s="175" t="e">
        <f>#REF!</f>
        <v>#REF!</v>
      </c>
      <c r="BQ210" t="e">
        <f>Cashflows!#REF!</f>
        <v>#REF!</v>
      </c>
      <c r="BR210" t="e">
        <f>Cashflows!#REF!</f>
        <v>#REF!</v>
      </c>
    </row>
    <row r="211" spans="1:70">
      <c r="A211">
        <v>209</v>
      </c>
      <c r="B211" t="e">
        <f>#REF!</f>
        <v>#REF!</v>
      </c>
      <c r="C211" t="e">
        <f>#REF!</f>
        <v>#REF!</v>
      </c>
      <c r="D211" t="e">
        <f>#REF!</f>
        <v>#REF!</v>
      </c>
      <c r="E211" t="e">
        <f>#REF!</f>
        <v>#REF!</v>
      </c>
      <c r="F211" t="e">
        <f>#REF!</f>
        <v>#REF!</v>
      </c>
      <c r="G211" t="e">
        <f>#REF!</f>
        <v>#REF!</v>
      </c>
      <c r="H211" s="159">
        <v>0</v>
      </c>
      <c r="I211" s="159">
        <v>0</v>
      </c>
      <c r="J211" s="159">
        <v>0</v>
      </c>
      <c r="K211" s="159">
        <v>0</v>
      </c>
      <c r="L211" t="e">
        <f>#REF!</f>
        <v>#REF!</v>
      </c>
      <c r="M211" t="e">
        <f>#REF!</f>
        <v>#REF!</v>
      </c>
      <c r="N211" t="e">
        <f>#REF!</f>
        <v>#REF!</v>
      </c>
      <c r="O211" t="e">
        <f>#REF!</f>
        <v>#REF!</v>
      </c>
      <c r="P211" t="e">
        <f>#REF!</f>
        <v>#REF!</v>
      </c>
      <c r="Q211" t="e">
        <f>#REF!</f>
        <v>#REF!</v>
      </c>
      <c r="R211" t="e">
        <f>#REF!</f>
        <v>#REF!</v>
      </c>
      <c r="S211" t="e">
        <f>#REF!</f>
        <v>#REF!</v>
      </c>
      <c r="T211" t="e">
        <f>#REF!</f>
        <v>#REF!</v>
      </c>
      <c r="U211" s="159">
        <v>176</v>
      </c>
      <c r="V211" t="e">
        <f>#REF!</f>
        <v>#REF!</v>
      </c>
      <c r="W211" t="e">
        <f>#REF!</f>
        <v>#REF!</v>
      </c>
      <c r="X211" t="e">
        <f>#REF!</f>
        <v>#REF!</v>
      </c>
      <c r="Y211" s="159">
        <v>241</v>
      </c>
      <c r="Z211" t="e">
        <f>#REF!</f>
        <v>#REF!</v>
      </c>
      <c r="AA211" t="e">
        <f>#REF!</f>
        <v>#REF!</v>
      </c>
      <c r="AB211" s="159">
        <v>189</v>
      </c>
      <c r="AC211">
        <f ca="1">Cashflows!AK216</f>
        <v>0</v>
      </c>
      <c r="AD211">
        <f ca="1">Cashflows!AL216</f>
        <v>0</v>
      </c>
      <c r="AE211" s="175" t="e">
        <f>#REF!</f>
        <v>#REF!</v>
      </c>
      <c r="AF211">
        <f>Cashflows!L216</f>
        <v>2.3390901429350666</v>
      </c>
      <c r="AG211" s="159">
        <v>0.06</v>
      </c>
      <c r="AH211" s="159">
        <v>1.07312E-2</v>
      </c>
      <c r="AI211" s="159">
        <v>8.9869548119125798E-4</v>
      </c>
      <c r="AJ211" t="e">
        <f>#REF!</f>
        <v>#REF!</v>
      </c>
      <c r="AK211" t="e">
        <f>#REF!</f>
        <v>#REF!</v>
      </c>
      <c r="AL211" t="e">
        <f>#REF!</f>
        <v>#REF!</v>
      </c>
      <c r="AM211" t="e">
        <f>#REF!</f>
        <v>#REF!</v>
      </c>
      <c r="AN211" t="e">
        <f>#REF!</f>
        <v>#REF!</v>
      </c>
      <c r="AO211" t="e">
        <f>#REF!</f>
        <v>#REF!</v>
      </c>
      <c r="AP211" s="176" t="e">
        <f>#REF!</f>
        <v>#REF!</v>
      </c>
      <c r="AQ211" s="160" t="e">
        <f>#REF!</f>
        <v>#REF!</v>
      </c>
      <c r="AR211" s="177" t="e">
        <f>#REF!</f>
        <v>#REF!</v>
      </c>
      <c r="AS211">
        <f ca="1">Cashflows!AM216</f>
        <v>0</v>
      </c>
      <c r="AT211" t="e">
        <f>#REF!</f>
        <v>#REF!</v>
      </c>
      <c r="AU211" t="e">
        <f>#REF!</f>
        <v>#REF!</v>
      </c>
      <c r="AV211" s="159">
        <v>0</v>
      </c>
      <c r="AW211" t="e">
        <f>#REF!</f>
        <v>#REF!</v>
      </c>
      <c r="AX211" t="e">
        <f>#REF!</f>
        <v>#REF!</v>
      </c>
      <c r="AY211" s="160" t="e">
        <f>#REF!</f>
        <v>#REF!</v>
      </c>
      <c r="AZ211" t="e">
        <f>Cashflows!#REF!</f>
        <v>#REF!</v>
      </c>
      <c r="BA211" t="e">
        <f>#REF!</f>
        <v>#REF!</v>
      </c>
      <c r="BB211" t="e">
        <f>#REF!</f>
        <v>#REF!</v>
      </c>
      <c r="BC211" t="e">
        <f>#REF!</f>
        <v>#REF!</v>
      </c>
      <c r="BD211" t="e">
        <f>#REF!</f>
        <v>#REF!</v>
      </c>
      <c r="BE211" s="159">
        <v>5.2774247178459799E-3</v>
      </c>
      <c r="BF211" s="159">
        <v>0</v>
      </c>
      <c r="BG211" t="e">
        <f>#REF!</f>
        <v>#REF!</v>
      </c>
      <c r="BH211" t="e">
        <f>#REF!</f>
        <v>#REF!</v>
      </c>
      <c r="BI211" t="e">
        <f>#REF!</f>
        <v>#REF!</v>
      </c>
      <c r="BJ211" t="e">
        <f>#REF!</f>
        <v>#REF!</v>
      </c>
      <c r="BK211" s="159">
        <v>0</v>
      </c>
      <c r="BL211">
        <f>Cashflows!R216</f>
        <v>0</v>
      </c>
      <c r="BM211" t="e">
        <f>#REF!</f>
        <v>#REF!</v>
      </c>
      <c r="BN211" t="e">
        <f>#REF!</f>
        <v>#REF!</v>
      </c>
      <c r="BO211" s="159">
        <v>0</v>
      </c>
      <c r="BP211" s="175" t="e">
        <f>#REF!</f>
        <v>#REF!</v>
      </c>
      <c r="BQ211" t="e">
        <f>Cashflows!#REF!</f>
        <v>#REF!</v>
      </c>
      <c r="BR211" t="e">
        <f>Cashflows!#REF!</f>
        <v>#REF!</v>
      </c>
    </row>
    <row r="212" spans="1:70">
      <c r="A212">
        <v>210</v>
      </c>
      <c r="B212" t="e">
        <f>#REF!</f>
        <v>#REF!</v>
      </c>
      <c r="C212" t="e">
        <f>#REF!</f>
        <v>#REF!</v>
      </c>
      <c r="D212" t="e">
        <f>#REF!</f>
        <v>#REF!</v>
      </c>
      <c r="E212" t="e">
        <f>#REF!</f>
        <v>#REF!</v>
      </c>
      <c r="F212" t="e">
        <f>#REF!</f>
        <v>#REF!</v>
      </c>
      <c r="G212" t="e">
        <f>#REF!</f>
        <v>#REF!</v>
      </c>
      <c r="H212" s="159">
        <v>0</v>
      </c>
      <c r="I212" s="159">
        <v>0</v>
      </c>
      <c r="J212" s="159">
        <v>0</v>
      </c>
      <c r="K212" s="159">
        <v>0</v>
      </c>
      <c r="L212" t="e">
        <f>#REF!</f>
        <v>#REF!</v>
      </c>
      <c r="M212" t="e">
        <f>#REF!</f>
        <v>#REF!</v>
      </c>
      <c r="N212" t="e">
        <f>#REF!</f>
        <v>#REF!</v>
      </c>
      <c r="O212" t="e">
        <f>#REF!</f>
        <v>#REF!</v>
      </c>
      <c r="P212" t="e">
        <f>#REF!</f>
        <v>#REF!</v>
      </c>
      <c r="Q212" t="e">
        <f>#REF!</f>
        <v>#REF!</v>
      </c>
      <c r="R212" t="e">
        <f>#REF!</f>
        <v>#REF!</v>
      </c>
      <c r="S212" t="e">
        <f>#REF!</f>
        <v>#REF!</v>
      </c>
      <c r="T212" t="e">
        <f>#REF!</f>
        <v>#REF!</v>
      </c>
      <c r="U212" s="159">
        <v>177</v>
      </c>
      <c r="V212" t="e">
        <f>#REF!</f>
        <v>#REF!</v>
      </c>
      <c r="W212" t="e">
        <f>#REF!</f>
        <v>#REF!</v>
      </c>
      <c r="X212" t="e">
        <f>#REF!</f>
        <v>#REF!</v>
      </c>
      <c r="Y212" s="159">
        <v>242</v>
      </c>
      <c r="Z212" t="e">
        <f>#REF!</f>
        <v>#REF!</v>
      </c>
      <c r="AA212" t="e">
        <f>#REF!</f>
        <v>#REF!</v>
      </c>
      <c r="AB212" s="159">
        <v>190</v>
      </c>
      <c r="AC212">
        <f ca="1">Cashflows!AK217</f>
        <v>0</v>
      </c>
      <c r="AD212">
        <f ca="1">Cashflows!AL217</f>
        <v>0</v>
      </c>
      <c r="AE212" s="175" t="e">
        <f>#REF!</f>
        <v>#REF!</v>
      </c>
      <c r="AF212">
        <f>Cashflows!L217</f>
        <v>2.3486198857184957</v>
      </c>
      <c r="AG212" s="159">
        <v>0.06</v>
      </c>
      <c r="AH212" s="159">
        <v>1.07312E-2</v>
      </c>
      <c r="AI212" s="159">
        <v>8.9869548119125798E-4</v>
      </c>
      <c r="AJ212" t="e">
        <f>#REF!</f>
        <v>#REF!</v>
      </c>
      <c r="AK212" t="e">
        <f>#REF!</f>
        <v>#REF!</v>
      </c>
      <c r="AL212" t="e">
        <f>#REF!</f>
        <v>#REF!</v>
      </c>
      <c r="AM212" t="e">
        <f>#REF!</f>
        <v>#REF!</v>
      </c>
      <c r="AN212" t="e">
        <f>#REF!</f>
        <v>#REF!</v>
      </c>
      <c r="AO212" t="e">
        <f>#REF!</f>
        <v>#REF!</v>
      </c>
      <c r="AP212" s="176" t="e">
        <f>#REF!</f>
        <v>#REF!</v>
      </c>
      <c r="AQ212" s="160" t="e">
        <f>#REF!</f>
        <v>#REF!</v>
      </c>
      <c r="AR212" s="177" t="e">
        <f>#REF!</f>
        <v>#REF!</v>
      </c>
      <c r="AS212">
        <f ca="1">Cashflows!AM217</f>
        <v>0</v>
      </c>
      <c r="AT212" t="e">
        <f>#REF!</f>
        <v>#REF!</v>
      </c>
      <c r="AU212" t="e">
        <f>#REF!</f>
        <v>#REF!</v>
      </c>
      <c r="AV212" s="159">
        <v>0</v>
      </c>
      <c r="AW212" t="e">
        <f>#REF!</f>
        <v>#REF!</v>
      </c>
      <c r="AX212" t="e">
        <f>#REF!</f>
        <v>#REF!</v>
      </c>
      <c r="AY212" s="160" t="e">
        <f>#REF!</f>
        <v>#REF!</v>
      </c>
      <c r="AZ212" t="e">
        <f>Cashflows!#REF!</f>
        <v>#REF!</v>
      </c>
      <c r="BA212" t="e">
        <f>#REF!</f>
        <v>#REF!</v>
      </c>
      <c r="BB212" t="e">
        <f>#REF!</f>
        <v>#REF!</v>
      </c>
      <c r="BC212" t="e">
        <f>#REF!</f>
        <v>#REF!</v>
      </c>
      <c r="BD212" t="e">
        <f>#REF!</f>
        <v>#REF!</v>
      </c>
      <c r="BE212" s="159">
        <v>5.2774247178459799E-3</v>
      </c>
      <c r="BF212" s="159">
        <v>0</v>
      </c>
      <c r="BG212" t="e">
        <f>#REF!</f>
        <v>#REF!</v>
      </c>
      <c r="BH212" t="e">
        <f>#REF!</f>
        <v>#REF!</v>
      </c>
      <c r="BI212" t="e">
        <f>#REF!</f>
        <v>#REF!</v>
      </c>
      <c r="BJ212" t="e">
        <f>#REF!</f>
        <v>#REF!</v>
      </c>
      <c r="BK212" s="159">
        <v>0</v>
      </c>
      <c r="BL212">
        <f>Cashflows!R217</f>
        <v>0</v>
      </c>
      <c r="BM212" t="e">
        <f>#REF!</f>
        <v>#REF!</v>
      </c>
      <c r="BN212" t="e">
        <f>#REF!</f>
        <v>#REF!</v>
      </c>
      <c r="BO212" s="159">
        <v>0</v>
      </c>
      <c r="BP212" s="175" t="e">
        <f>#REF!</f>
        <v>#REF!</v>
      </c>
      <c r="BQ212" t="e">
        <f>Cashflows!#REF!</f>
        <v>#REF!</v>
      </c>
      <c r="BR212" t="e">
        <f>Cashflows!#REF!</f>
        <v>#REF!</v>
      </c>
    </row>
    <row r="213" spans="1:70">
      <c r="A213">
        <v>211</v>
      </c>
      <c r="B213" t="e">
        <f>#REF!</f>
        <v>#REF!</v>
      </c>
      <c r="C213" t="e">
        <f>#REF!</f>
        <v>#REF!</v>
      </c>
      <c r="D213" t="e">
        <f>#REF!</f>
        <v>#REF!</v>
      </c>
      <c r="E213" t="e">
        <f>#REF!</f>
        <v>#REF!</v>
      </c>
      <c r="F213" t="e">
        <f>#REF!</f>
        <v>#REF!</v>
      </c>
      <c r="G213" t="e">
        <f>#REF!</f>
        <v>#REF!</v>
      </c>
      <c r="H213" s="159">
        <v>0</v>
      </c>
      <c r="I213" s="159">
        <v>0</v>
      </c>
      <c r="J213" s="159">
        <v>0</v>
      </c>
      <c r="K213" s="159">
        <v>0</v>
      </c>
      <c r="L213" t="e">
        <f>#REF!</f>
        <v>#REF!</v>
      </c>
      <c r="M213" t="e">
        <f>#REF!</f>
        <v>#REF!</v>
      </c>
      <c r="N213" t="e">
        <f>#REF!</f>
        <v>#REF!</v>
      </c>
      <c r="O213" t="e">
        <f>#REF!</f>
        <v>#REF!</v>
      </c>
      <c r="P213" t="e">
        <f>#REF!</f>
        <v>#REF!</v>
      </c>
      <c r="Q213" t="e">
        <f>#REF!</f>
        <v>#REF!</v>
      </c>
      <c r="R213" t="e">
        <f>#REF!</f>
        <v>#REF!</v>
      </c>
      <c r="S213" t="e">
        <f>#REF!</f>
        <v>#REF!</v>
      </c>
      <c r="T213" t="e">
        <f>#REF!</f>
        <v>#REF!</v>
      </c>
      <c r="U213" s="159">
        <v>178</v>
      </c>
      <c r="V213" t="e">
        <f>#REF!</f>
        <v>#REF!</v>
      </c>
      <c r="W213" t="e">
        <f>#REF!</f>
        <v>#REF!</v>
      </c>
      <c r="X213" t="e">
        <f>#REF!</f>
        <v>#REF!</v>
      </c>
      <c r="Y213" s="159">
        <v>243</v>
      </c>
      <c r="Z213" t="e">
        <f>#REF!</f>
        <v>#REF!</v>
      </c>
      <c r="AA213" t="e">
        <f>#REF!</f>
        <v>#REF!</v>
      </c>
      <c r="AB213" s="159">
        <v>191</v>
      </c>
      <c r="AC213">
        <f ca="1">Cashflows!AK218</f>
        <v>0</v>
      </c>
      <c r="AD213">
        <f ca="1">Cashflows!AL218</f>
        <v>0</v>
      </c>
      <c r="AE213" s="175" t="e">
        <f>#REF!</f>
        <v>#REF!</v>
      </c>
      <c r="AF213">
        <f>Cashflows!L218</f>
        <v>2.3581884538536508</v>
      </c>
      <c r="AG213" s="159">
        <v>0.06</v>
      </c>
      <c r="AH213" s="159">
        <v>1.07312E-2</v>
      </c>
      <c r="AI213" s="159">
        <v>8.9869548119125798E-4</v>
      </c>
      <c r="AJ213" t="e">
        <f>#REF!</f>
        <v>#REF!</v>
      </c>
      <c r="AK213" t="e">
        <f>#REF!</f>
        <v>#REF!</v>
      </c>
      <c r="AL213" t="e">
        <f>#REF!</f>
        <v>#REF!</v>
      </c>
      <c r="AM213" t="e">
        <f>#REF!</f>
        <v>#REF!</v>
      </c>
      <c r="AN213" t="e">
        <f>#REF!</f>
        <v>#REF!</v>
      </c>
      <c r="AO213" t="e">
        <f>#REF!</f>
        <v>#REF!</v>
      </c>
      <c r="AP213" s="176" t="e">
        <f>#REF!</f>
        <v>#REF!</v>
      </c>
      <c r="AQ213" s="160" t="e">
        <f>#REF!</f>
        <v>#REF!</v>
      </c>
      <c r="AR213" s="177" t="e">
        <f>#REF!</f>
        <v>#REF!</v>
      </c>
      <c r="AS213">
        <f ca="1">Cashflows!AM218</f>
        <v>0</v>
      </c>
      <c r="AT213" t="e">
        <f>#REF!</f>
        <v>#REF!</v>
      </c>
      <c r="AU213" t="e">
        <f>#REF!</f>
        <v>#REF!</v>
      </c>
      <c r="AV213" s="159">
        <v>0</v>
      </c>
      <c r="AW213" t="e">
        <f>#REF!</f>
        <v>#REF!</v>
      </c>
      <c r="AX213" t="e">
        <f>#REF!</f>
        <v>#REF!</v>
      </c>
      <c r="AY213" s="160" t="e">
        <f>#REF!</f>
        <v>#REF!</v>
      </c>
      <c r="AZ213" t="e">
        <f>Cashflows!#REF!</f>
        <v>#REF!</v>
      </c>
      <c r="BA213" t="e">
        <f>#REF!</f>
        <v>#REF!</v>
      </c>
      <c r="BB213" t="e">
        <f>#REF!</f>
        <v>#REF!</v>
      </c>
      <c r="BC213" t="e">
        <f>#REF!</f>
        <v>#REF!</v>
      </c>
      <c r="BD213" t="e">
        <f>#REF!</f>
        <v>#REF!</v>
      </c>
      <c r="BE213" s="159">
        <v>5.2774247178459799E-3</v>
      </c>
      <c r="BF213" s="159">
        <v>0</v>
      </c>
      <c r="BG213" t="e">
        <f>#REF!</f>
        <v>#REF!</v>
      </c>
      <c r="BH213" t="e">
        <f>#REF!</f>
        <v>#REF!</v>
      </c>
      <c r="BI213" t="e">
        <f>#REF!</f>
        <v>#REF!</v>
      </c>
      <c r="BJ213" t="e">
        <f>#REF!</f>
        <v>#REF!</v>
      </c>
      <c r="BK213" s="159">
        <v>0</v>
      </c>
      <c r="BL213">
        <f>Cashflows!R218</f>
        <v>0</v>
      </c>
      <c r="BM213" t="e">
        <f>#REF!</f>
        <v>#REF!</v>
      </c>
      <c r="BN213" t="e">
        <f>#REF!</f>
        <v>#REF!</v>
      </c>
      <c r="BO213" s="159">
        <v>0</v>
      </c>
      <c r="BP213" s="175" t="e">
        <f>#REF!</f>
        <v>#REF!</v>
      </c>
      <c r="BQ213" t="e">
        <f>Cashflows!#REF!</f>
        <v>#REF!</v>
      </c>
      <c r="BR213" t="e">
        <f>Cashflows!#REF!</f>
        <v>#REF!</v>
      </c>
    </row>
    <row r="214" spans="1:70">
      <c r="A214">
        <v>212</v>
      </c>
      <c r="B214" t="e">
        <f>#REF!</f>
        <v>#REF!</v>
      </c>
      <c r="C214" t="e">
        <f>#REF!</f>
        <v>#REF!</v>
      </c>
      <c r="D214" t="e">
        <f>#REF!</f>
        <v>#REF!</v>
      </c>
      <c r="E214" t="e">
        <f>#REF!</f>
        <v>#REF!</v>
      </c>
      <c r="F214" t="e">
        <f>#REF!</f>
        <v>#REF!</v>
      </c>
      <c r="G214" t="e">
        <f>#REF!</f>
        <v>#REF!</v>
      </c>
      <c r="H214" s="159">
        <v>0</v>
      </c>
      <c r="I214" s="159">
        <v>0</v>
      </c>
      <c r="J214" s="159">
        <v>0</v>
      </c>
      <c r="K214" s="159">
        <v>0</v>
      </c>
      <c r="L214" t="e">
        <f>#REF!</f>
        <v>#REF!</v>
      </c>
      <c r="M214" t="e">
        <f>#REF!</f>
        <v>#REF!</v>
      </c>
      <c r="N214" t="e">
        <f>#REF!</f>
        <v>#REF!</v>
      </c>
      <c r="O214" t="e">
        <f>#REF!</f>
        <v>#REF!</v>
      </c>
      <c r="P214" t="e">
        <f>#REF!</f>
        <v>#REF!</v>
      </c>
      <c r="Q214" t="e">
        <f>#REF!</f>
        <v>#REF!</v>
      </c>
      <c r="R214" t="e">
        <f>#REF!</f>
        <v>#REF!</v>
      </c>
      <c r="S214" t="e">
        <f>#REF!</f>
        <v>#REF!</v>
      </c>
      <c r="T214" t="e">
        <f>#REF!</f>
        <v>#REF!</v>
      </c>
      <c r="U214" s="159">
        <v>179</v>
      </c>
      <c r="V214" t="e">
        <f>#REF!</f>
        <v>#REF!</v>
      </c>
      <c r="W214" t="e">
        <f>#REF!</f>
        <v>#REF!</v>
      </c>
      <c r="X214" t="e">
        <f>#REF!</f>
        <v>#REF!</v>
      </c>
      <c r="Y214" s="159">
        <v>244</v>
      </c>
      <c r="Z214" t="e">
        <f>#REF!</f>
        <v>#REF!</v>
      </c>
      <c r="AA214" t="e">
        <f>#REF!</f>
        <v>#REF!</v>
      </c>
      <c r="AB214" s="159">
        <v>192</v>
      </c>
      <c r="AC214">
        <f ca="1">Cashflows!AK219</f>
        <v>0</v>
      </c>
      <c r="AD214">
        <f ca="1">Cashflows!AL219</f>
        <v>0</v>
      </c>
      <c r="AE214" s="175" t="e">
        <f>#REF!</f>
        <v>#REF!</v>
      </c>
      <c r="AF214">
        <f>Cashflows!L219</f>
        <v>2.3677960055198208</v>
      </c>
      <c r="AG214" s="159">
        <v>0.06</v>
      </c>
      <c r="AH214" s="159">
        <v>1.07312E-2</v>
      </c>
      <c r="AI214" s="159">
        <v>8.9869548119125798E-4</v>
      </c>
      <c r="AJ214" t="e">
        <f>#REF!</f>
        <v>#REF!</v>
      </c>
      <c r="AK214" t="e">
        <f>#REF!</f>
        <v>#REF!</v>
      </c>
      <c r="AL214" t="e">
        <f>#REF!</f>
        <v>#REF!</v>
      </c>
      <c r="AM214" t="e">
        <f>#REF!</f>
        <v>#REF!</v>
      </c>
      <c r="AN214" t="e">
        <f>#REF!</f>
        <v>#REF!</v>
      </c>
      <c r="AO214" t="e">
        <f>#REF!</f>
        <v>#REF!</v>
      </c>
      <c r="AP214" s="176" t="e">
        <f>#REF!</f>
        <v>#REF!</v>
      </c>
      <c r="AQ214" s="160" t="e">
        <f>#REF!</f>
        <v>#REF!</v>
      </c>
      <c r="AR214" s="177" t="e">
        <f>#REF!</f>
        <v>#REF!</v>
      </c>
      <c r="AS214">
        <f ca="1">Cashflows!AM219</f>
        <v>0</v>
      </c>
      <c r="AT214" t="e">
        <f>#REF!</f>
        <v>#REF!</v>
      </c>
      <c r="AU214" t="e">
        <f>#REF!</f>
        <v>#REF!</v>
      </c>
      <c r="AV214" s="159">
        <v>0</v>
      </c>
      <c r="AW214" t="e">
        <f>#REF!</f>
        <v>#REF!</v>
      </c>
      <c r="AX214" t="e">
        <f>#REF!</f>
        <v>#REF!</v>
      </c>
      <c r="AY214" s="160" t="e">
        <f>#REF!</f>
        <v>#REF!</v>
      </c>
      <c r="AZ214" t="e">
        <f>Cashflows!#REF!</f>
        <v>#REF!</v>
      </c>
      <c r="BA214" t="e">
        <f>#REF!</f>
        <v>#REF!</v>
      </c>
      <c r="BB214" t="e">
        <f>#REF!</f>
        <v>#REF!</v>
      </c>
      <c r="BC214" t="e">
        <f>#REF!</f>
        <v>#REF!</v>
      </c>
      <c r="BD214" t="e">
        <f>#REF!</f>
        <v>#REF!</v>
      </c>
      <c r="BE214" s="159">
        <v>5.2774247178459799E-3</v>
      </c>
      <c r="BF214" s="159">
        <v>0</v>
      </c>
      <c r="BG214" t="e">
        <f>#REF!</f>
        <v>#REF!</v>
      </c>
      <c r="BH214" t="e">
        <f>#REF!</f>
        <v>#REF!</v>
      </c>
      <c r="BI214" t="e">
        <f>#REF!</f>
        <v>#REF!</v>
      </c>
      <c r="BJ214" t="e">
        <f>#REF!</f>
        <v>#REF!</v>
      </c>
      <c r="BK214" s="159">
        <v>0</v>
      </c>
      <c r="BL214">
        <f>Cashflows!R219</f>
        <v>0</v>
      </c>
      <c r="BM214" t="e">
        <f>#REF!</f>
        <v>#REF!</v>
      </c>
      <c r="BN214" t="e">
        <f>#REF!</f>
        <v>#REF!</v>
      </c>
      <c r="BO214" s="159">
        <v>0</v>
      </c>
      <c r="BP214" s="175" t="e">
        <f>#REF!</f>
        <v>#REF!</v>
      </c>
      <c r="BQ214" t="e">
        <f>Cashflows!#REF!</f>
        <v>#REF!</v>
      </c>
      <c r="BR214" t="e">
        <f>Cashflows!#REF!</f>
        <v>#REF!</v>
      </c>
    </row>
    <row r="215" spans="1:70">
      <c r="A215">
        <v>213</v>
      </c>
      <c r="B215" t="e">
        <f>#REF!</f>
        <v>#REF!</v>
      </c>
      <c r="C215" t="e">
        <f>#REF!</f>
        <v>#REF!</v>
      </c>
      <c r="D215" t="e">
        <f>#REF!</f>
        <v>#REF!</v>
      </c>
      <c r="E215" t="e">
        <f>#REF!</f>
        <v>#REF!</v>
      </c>
      <c r="F215" t="e">
        <f>#REF!</f>
        <v>#REF!</v>
      </c>
      <c r="G215" t="e">
        <f>#REF!</f>
        <v>#REF!</v>
      </c>
      <c r="H215" s="159">
        <v>0</v>
      </c>
      <c r="I215" s="159">
        <v>0</v>
      </c>
      <c r="J215" s="159">
        <v>0</v>
      </c>
      <c r="K215" s="159">
        <v>0</v>
      </c>
      <c r="L215" t="e">
        <f>#REF!</f>
        <v>#REF!</v>
      </c>
      <c r="M215" t="e">
        <f>#REF!</f>
        <v>#REF!</v>
      </c>
      <c r="N215" t="e">
        <f>#REF!</f>
        <v>#REF!</v>
      </c>
      <c r="O215" t="e">
        <f>#REF!</f>
        <v>#REF!</v>
      </c>
      <c r="P215" t="e">
        <f>#REF!</f>
        <v>#REF!</v>
      </c>
      <c r="Q215" t="e">
        <f>#REF!</f>
        <v>#REF!</v>
      </c>
      <c r="R215" t="e">
        <f>#REF!</f>
        <v>#REF!</v>
      </c>
      <c r="S215" t="e">
        <f>#REF!</f>
        <v>#REF!</v>
      </c>
      <c r="T215" t="e">
        <f>#REF!</f>
        <v>#REF!</v>
      </c>
      <c r="U215" s="159">
        <v>180</v>
      </c>
      <c r="V215" t="e">
        <f>#REF!</f>
        <v>#REF!</v>
      </c>
      <c r="W215" t="e">
        <f>#REF!</f>
        <v>#REF!</v>
      </c>
      <c r="X215" t="e">
        <f>#REF!</f>
        <v>#REF!</v>
      </c>
      <c r="Y215" s="159">
        <v>245</v>
      </c>
      <c r="Z215" t="e">
        <f>#REF!</f>
        <v>#REF!</v>
      </c>
      <c r="AA215" t="e">
        <f>#REF!</f>
        <v>#REF!</v>
      </c>
      <c r="AB215" s="159">
        <v>193</v>
      </c>
      <c r="AC215">
        <f ca="1">Cashflows!AK220</f>
        <v>0</v>
      </c>
      <c r="AD215">
        <f ca="1">Cashflows!AL220</f>
        <v>0</v>
      </c>
      <c r="AE215" s="175" t="e">
        <f>#REF!</f>
        <v>#REF!</v>
      </c>
      <c r="AF215">
        <f>Cashflows!L220</f>
        <v>2.3774426995407367</v>
      </c>
      <c r="AG215" s="159">
        <v>0.06</v>
      </c>
      <c r="AH215" s="159">
        <v>1.07312E-2</v>
      </c>
      <c r="AI215" s="159">
        <v>8.9869548119125798E-4</v>
      </c>
      <c r="AJ215" t="e">
        <f>#REF!</f>
        <v>#REF!</v>
      </c>
      <c r="AK215" t="e">
        <f>#REF!</f>
        <v>#REF!</v>
      </c>
      <c r="AL215" t="e">
        <f>#REF!</f>
        <v>#REF!</v>
      </c>
      <c r="AM215" t="e">
        <f>#REF!</f>
        <v>#REF!</v>
      </c>
      <c r="AN215" t="e">
        <f>#REF!</f>
        <v>#REF!</v>
      </c>
      <c r="AO215" t="e">
        <f>#REF!</f>
        <v>#REF!</v>
      </c>
      <c r="AP215" s="176" t="e">
        <f>#REF!</f>
        <v>#REF!</v>
      </c>
      <c r="AQ215" s="160" t="e">
        <f>#REF!</f>
        <v>#REF!</v>
      </c>
      <c r="AR215" s="177" t="e">
        <f>#REF!</f>
        <v>#REF!</v>
      </c>
      <c r="AS215">
        <f ca="1">Cashflows!AM220</f>
        <v>0</v>
      </c>
      <c r="AT215" t="e">
        <f>#REF!</f>
        <v>#REF!</v>
      </c>
      <c r="AU215" t="e">
        <f>#REF!</f>
        <v>#REF!</v>
      </c>
      <c r="AV215" s="159">
        <v>0</v>
      </c>
      <c r="AW215" t="e">
        <f>#REF!</f>
        <v>#REF!</v>
      </c>
      <c r="AX215" t="e">
        <f>#REF!</f>
        <v>#REF!</v>
      </c>
      <c r="AY215" s="160" t="e">
        <f>#REF!</f>
        <v>#REF!</v>
      </c>
      <c r="AZ215" t="e">
        <f>Cashflows!#REF!</f>
        <v>#REF!</v>
      </c>
      <c r="BA215" t="e">
        <f>#REF!</f>
        <v>#REF!</v>
      </c>
      <c r="BB215" t="e">
        <f>#REF!</f>
        <v>#REF!</v>
      </c>
      <c r="BC215" t="e">
        <f>#REF!</f>
        <v>#REF!</v>
      </c>
      <c r="BD215" t="e">
        <f>#REF!</f>
        <v>#REF!</v>
      </c>
      <c r="BE215" s="159">
        <v>5.2774247178459799E-3</v>
      </c>
      <c r="BF215" s="159">
        <v>0</v>
      </c>
      <c r="BG215" t="e">
        <f>#REF!</f>
        <v>#REF!</v>
      </c>
      <c r="BH215" t="e">
        <f>#REF!</f>
        <v>#REF!</v>
      </c>
      <c r="BI215" t="e">
        <f>#REF!</f>
        <v>#REF!</v>
      </c>
      <c r="BJ215" t="e">
        <f>#REF!</f>
        <v>#REF!</v>
      </c>
      <c r="BK215" s="159">
        <v>0</v>
      </c>
      <c r="BL215">
        <f>Cashflows!R220</f>
        <v>0</v>
      </c>
      <c r="BM215" t="e">
        <f>#REF!</f>
        <v>#REF!</v>
      </c>
      <c r="BN215" t="e">
        <f>#REF!</f>
        <v>#REF!</v>
      </c>
      <c r="BO215" s="159">
        <v>0</v>
      </c>
      <c r="BP215" s="175" t="e">
        <f>#REF!</f>
        <v>#REF!</v>
      </c>
      <c r="BQ215" t="e">
        <f>Cashflows!#REF!</f>
        <v>#REF!</v>
      </c>
      <c r="BR215" t="e">
        <f>Cashflows!#REF!</f>
        <v>#REF!</v>
      </c>
    </row>
    <row r="216" spans="1:70">
      <c r="A216">
        <v>214</v>
      </c>
      <c r="B216" t="e">
        <f>#REF!</f>
        <v>#REF!</v>
      </c>
      <c r="C216" t="e">
        <f>#REF!</f>
        <v>#REF!</v>
      </c>
      <c r="D216" t="e">
        <f>#REF!</f>
        <v>#REF!</v>
      </c>
      <c r="E216" t="e">
        <f>#REF!</f>
        <v>#REF!</v>
      </c>
      <c r="F216" t="e">
        <f>#REF!</f>
        <v>#REF!</v>
      </c>
      <c r="G216" t="e">
        <f>#REF!</f>
        <v>#REF!</v>
      </c>
      <c r="H216" s="159">
        <v>0</v>
      </c>
      <c r="I216" s="159">
        <v>0</v>
      </c>
      <c r="J216" s="159">
        <v>0</v>
      </c>
      <c r="K216" s="159">
        <v>0</v>
      </c>
      <c r="L216" t="e">
        <f>#REF!</f>
        <v>#REF!</v>
      </c>
      <c r="M216" t="e">
        <f>#REF!</f>
        <v>#REF!</v>
      </c>
      <c r="N216" t="e">
        <f>#REF!</f>
        <v>#REF!</v>
      </c>
      <c r="O216" t="e">
        <f>#REF!</f>
        <v>#REF!</v>
      </c>
      <c r="P216" t="e">
        <f>#REF!</f>
        <v>#REF!</v>
      </c>
      <c r="Q216" t="e">
        <f>#REF!</f>
        <v>#REF!</v>
      </c>
      <c r="R216" t="e">
        <f>#REF!</f>
        <v>#REF!</v>
      </c>
      <c r="S216" t="e">
        <f>#REF!</f>
        <v>#REF!</v>
      </c>
      <c r="T216" t="e">
        <f>#REF!</f>
        <v>#REF!</v>
      </c>
      <c r="U216" s="159">
        <v>181</v>
      </c>
      <c r="V216" t="e">
        <f>#REF!</f>
        <v>#REF!</v>
      </c>
      <c r="W216" t="e">
        <f>#REF!</f>
        <v>#REF!</v>
      </c>
      <c r="X216" t="e">
        <f>#REF!</f>
        <v>#REF!</v>
      </c>
      <c r="Y216" s="159">
        <v>246</v>
      </c>
      <c r="Z216" t="e">
        <f>#REF!</f>
        <v>#REF!</v>
      </c>
      <c r="AA216" t="e">
        <f>#REF!</f>
        <v>#REF!</v>
      </c>
      <c r="AB216" s="159">
        <v>194</v>
      </c>
      <c r="AC216">
        <f ca="1">Cashflows!AK221</f>
        <v>0</v>
      </c>
      <c r="AD216">
        <f ca="1">Cashflows!AL221</f>
        <v>0</v>
      </c>
      <c r="AE216" s="175" t="e">
        <f>#REF!</f>
        <v>#REF!</v>
      </c>
      <c r="AF216">
        <f>Cashflows!L221</f>
        <v>2.3871286953871969</v>
      </c>
      <c r="AG216" s="159">
        <v>0.06</v>
      </c>
      <c r="AH216" s="159">
        <v>1.07312E-2</v>
      </c>
      <c r="AI216" s="159">
        <v>8.9869548119125798E-4</v>
      </c>
      <c r="AJ216" t="e">
        <f>#REF!</f>
        <v>#REF!</v>
      </c>
      <c r="AK216" t="e">
        <f>#REF!</f>
        <v>#REF!</v>
      </c>
      <c r="AL216" t="e">
        <f>#REF!</f>
        <v>#REF!</v>
      </c>
      <c r="AM216" t="e">
        <f>#REF!</f>
        <v>#REF!</v>
      </c>
      <c r="AN216" t="e">
        <f>#REF!</f>
        <v>#REF!</v>
      </c>
      <c r="AO216" t="e">
        <f>#REF!</f>
        <v>#REF!</v>
      </c>
      <c r="AP216" s="176" t="e">
        <f>#REF!</f>
        <v>#REF!</v>
      </c>
      <c r="AQ216" s="160" t="e">
        <f>#REF!</f>
        <v>#REF!</v>
      </c>
      <c r="AR216" s="177" t="e">
        <f>#REF!</f>
        <v>#REF!</v>
      </c>
      <c r="AS216">
        <f ca="1">Cashflows!AM221</f>
        <v>0</v>
      </c>
      <c r="AT216" t="e">
        <f>#REF!</f>
        <v>#REF!</v>
      </c>
      <c r="AU216" t="e">
        <f>#REF!</f>
        <v>#REF!</v>
      </c>
      <c r="AV216" s="159">
        <v>0</v>
      </c>
      <c r="AW216" t="e">
        <f>#REF!</f>
        <v>#REF!</v>
      </c>
      <c r="AX216" t="e">
        <f>#REF!</f>
        <v>#REF!</v>
      </c>
      <c r="AY216" s="160" t="e">
        <f>#REF!</f>
        <v>#REF!</v>
      </c>
      <c r="AZ216" t="e">
        <f>Cashflows!#REF!</f>
        <v>#REF!</v>
      </c>
      <c r="BA216" t="e">
        <f>#REF!</f>
        <v>#REF!</v>
      </c>
      <c r="BB216" t="e">
        <f>#REF!</f>
        <v>#REF!</v>
      </c>
      <c r="BC216" t="e">
        <f>#REF!</f>
        <v>#REF!</v>
      </c>
      <c r="BD216" t="e">
        <f>#REF!</f>
        <v>#REF!</v>
      </c>
      <c r="BE216" s="159">
        <v>5.2774247178459799E-3</v>
      </c>
      <c r="BF216" s="159">
        <v>0</v>
      </c>
      <c r="BG216" t="e">
        <f>#REF!</f>
        <v>#REF!</v>
      </c>
      <c r="BH216" t="e">
        <f>#REF!</f>
        <v>#REF!</v>
      </c>
      <c r="BI216" t="e">
        <f>#REF!</f>
        <v>#REF!</v>
      </c>
      <c r="BJ216" t="e">
        <f>#REF!</f>
        <v>#REF!</v>
      </c>
      <c r="BK216" s="159">
        <v>0</v>
      </c>
      <c r="BL216">
        <f>Cashflows!R221</f>
        <v>0</v>
      </c>
      <c r="BM216" t="e">
        <f>#REF!</f>
        <v>#REF!</v>
      </c>
      <c r="BN216" t="e">
        <f>#REF!</f>
        <v>#REF!</v>
      </c>
      <c r="BO216" s="159">
        <v>0</v>
      </c>
      <c r="BP216" s="175" t="e">
        <f>#REF!</f>
        <v>#REF!</v>
      </c>
      <c r="BQ216" t="e">
        <f>Cashflows!#REF!</f>
        <v>#REF!</v>
      </c>
      <c r="BR216" t="e">
        <f>Cashflows!#REF!</f>
        <v>#REF!</v>
      </c>
    </row>
    <row r="217" spans="1:70">
      <c r="A217">
        <v>215</v>
      </c>
      <c r="B217" t="e">
        <f>#REF!</f>
        <v>#REF!</v>
      </c>
      <c r="C217" t="e">
        <f>#REF!</f>
        <v>#REF!</v>
      </c>
      <c r="D217" t="e">
        <f>#REF!</f>
        <v>#REF!</v>
      </c>
      <c r="E217" t="e">
        <f>#REF!</f>
        <v>#REF!</v>
      </c>
      <c r="F217" t="e">
        <f>#REF!</f>
        <v>#REF!</v>
      </c>
      <c r="G217" t="e">
        <f>#REF!</f>
        <v>#REF!</v>
      </c>
      <c r="H217" s="159">
        <v>0</v>
      </c>
      <c r="I217" s="159">
        <v>0</v>
      </c>
      <c r="J217" s="159">
        <v>0</v>
      </c>
      <c r="K217" s="159">
        <v>0</v>
      </c>
      <c r="L217" t="e">
        <f>#REF!</f>
        <v>#REF!</v>
      </c>
      <c r="M217" t="e">
        <f>#REF!</f>
        <v>#REF!</v>
      </c>
      <c r="N217" t="e">
        <f>#REF!</f>
        <v>#REF!</v>
      </c>
      <c r="O217" t="e">
        <f>#REF!</f>
        <v>#REF!</v>
      </c>
      <c r="P217" t="e">
        <f>#REF!</f>
        <v>#REF!</v>
      </c>
      <c r="Q217" t="e">
        <f>#REF!</f>
        <v>#REF!</v>
      </c>
      <c r="R217" t="e">
        <f>#REF!</f>
        <v>#REF!</v>
      </c>
      <c r="S217" t="e">
        <f>#REF!</f>
        <v>#REF!</v>
      </c>
      <c r="T217" t="e">
        <f>#REF!</f>
        <v>#REF!</v>
      </c>
      <c r="U217" s="159">
        <v>182</v>
      </c>
      <c r="V217" t="e">
        <f>#REF!</f>
        <v>#REF!</v>
      </c>
      <c r="W217" t="e">
        <f>#REF!</f>
        <v>#REF!</v>
      </c>
      <c r="X217" t="e">
        <f>#REF!</f>
        <v>#REF!</v>
      </c>
      <c r="Y217" s="159">
        <v>247</v>
      </c>
      <c r="Z217" t="e">
        <f>#REF!</f>
        <v>#REF!</v>
      </c>
      <c r="AA217" t="e">
        <f>#REF!</f>
        <v>#REF!</v>
      </c>
      <c r="AB217" s="159">
        <v>195</v>
      </c>
      <c r="AC217">
        <f ca="1">Cashflows!AK222</f>
        <v>0</v>
      </c>
      <c r="AD217">
        <f ca="1">Cashflows!AL222</f>
        <v>0</v>
      </c>
      <c r="AE217" s="175" t="e">
        <f>#REF!</f>
        <v>#REF!</v>
      </c>
      <c r="AF217">
        <f>Cashflows!L222</f>
        <v>2.3968541531797034</v>
      </c>
      <c r="AG217" s="159">
        <v>0.06</v>
      </c>
      <c r="AH217" s="159">
        <v>1.07312E-2</v>
      </c>
      <c r="AI217" s="159">
        <v>8.9869548119125798E-4</v>
      </c>
      <c r="AJ217" t="e">
        <f>#REF!</f>
        <v>#REF!</v>
      </c>
      <c r="AK217" t="e">
        <f>#REF!</f>
        <v>#REF!</v>
      </c>
      <c r="AL217" t="e">
        <f>#REF!</f>
        <v>#REF!</v>
      </c>
      <c r="AM217" t="e">
        <f>#REF!</f>
        <v>#REF!</v>
      </c>
      <c r="AN217" t="e">
        <f>#REF!</f>
        <v>#REF!</v>
      </c>
      <c r="AO217" t="e">
        <f>#REF!</f>
        <v>#REF!</v>
      </c>
      <c r="AP217" s="176" t="e">
        <f>#REF!</f>
        <v>#REF!</v>
      </c>
      <c r="AQ217" s="160" t="e">
        <f>#REF!</f>
        <v>#REF!</v>
      </c>
      <c r="AR217" s="177" t="e">
        <f>#REF!</f>
        <v>#REF!</v>
      </c>
      <c r="AS217">
        <f ca="1">Cashflows!AM222</f>
        <v>0</v>
      </c>
      <c r="AT217" t="e">
        <f>#REF!</f>
        <v>#REF!</v>
      </c>
      <c r="AU217" t="e">
        <f>#REF!</f>
        <v>#REF!</v>
      </c>
      <c r="AV217" s="159">
        <v>0</v>
      </c>
      <c r="AW217" t="e">
        <f>#REF!</f>
        <v>#REF!</v>
      </c>
      <c r="AX217" t="e">
        <f>#REF!</f>
        <v>#REF!</v>
      </c>
      <c r="AY217" s="160" t="e">
        <f>#REF!</f>
        <v>#REF!</v>
      </c>
      <c r="AZ217" t="e">
        <f>Cashflows!#REF!</f>
        <v>#REF!</v>
      </c>
      <c r="BA217" t="e">
        <f>#REF!</f>
        <v>#REF!</v>
      </c>
      <c r="BB217" t="e">
        <f>#REF!</f>
        <v>#REF!</v>
      </c>
      <c r="BC217" t="e">
        <f>#REF!</f>
        <v>#REF!</v>
      </c>
      <c r="BD217" t="e">
        <f>#REF!</f>
        <v>#REF!</v>
      </c>
      <c r="BE217" s="159">
        <v>5.2774247178459799E-3</v>
      </c>
      <c r="BF217" s="159">
        <v>0</v>
      </c>
      <c r="BG217" t="e">
        <f>#REF!</f>
        <v>#REF!</v>
      </c>
      <c r="BH217" t="e">
        <f>#REF!</f>
        <v>#REF!</v>
      </c>
      <c r="BI217" t="e">
        <f>#REF!</f>
        <v>#REF!</v>
      </c>
      <c r="BJ217" t="e">
        <f>#REF!</f>
        <v>#REF!</v>
      </c>
      <c r="BK217" s="159">
        <v>0</v>
      </c>
      <c r="BL217">
        <f>Cashflows!R222</f>
        <v>0</v>
      </c>
      <c r="BM217" t="e">
        <f>#REF!</f>
        <v>#REF!</v>
      </c>
      <c r="BN217" t="e">
        <f>#REF!</f>
        <v>#REF!</v>
      </c>
      <c r="BO217" s="159">
        <v>0</v>
      </c>
      <c r="BP217" s="175" t="e">
        <f>#REF!</f>
        <v>#REF!</v>
      </c>
      <c r="BQ217" t="e">
        <f>Cashflows!#REF!</f>
        <v>#REF!</v>
      </c>
      <c r="BR217" t="e">
        <f>Cashflows!#REF!</f>
        <v>#REF!</v>
      </c>
    </row>
    <row r="218" spans="1:70">
      <c r="A218">
        <v>216</v>
      </c>
      <c r="B218" t="e">
        <f>#REF!</f>
        <v>#REF!</v>
      </c>
      <c r="C218" t="e">
        <f>#REF!</f>
        <v>#REF!</v>
      </c>
      <c r="D218" t="e">
        <f>#REF!</f>
        <v>#REF!</v>
      </c>
      <c r="E218" t="e">
        <f>#REF!</f>
        <v>#REF!</v>
      </c>
      <c r="F218" t="e">
        <f>#REF!</f>
        <v>#REF!</v>
      </c>
      <c r="G218" t="e">
        <f>#REF!</f>
        <v>#REF!</v>
      </c>
      <c r="H218" s="159">
        <v>0</v>
      </c>
      <c r="I218" s="159">
        <v>0</v>
      </c>
      <c r="J218" s="159">
        <v>0</v>
      </c>
      <c r="K218" s="159">
        <v>0</v>
      </c>
      <c r="L218" t="e">
        <f>#REF!</f>
        <v>#REF!</v>
      </c>
      <c r="M218" t="e">
        <f>#REF!</f>
        <v>#REF!</v>
      </c>
      <c r="N218" t="e">
        <f>#REF!</f>
        <v>#REF!</v>
      </c>
      <c r="O218" t="e">
        <f>#REF!</f>
        <v>#REF!</v>
      </c>
      <c r="P218" t="e">
        <f>#REF!</f>
        <v>#REF!</v>
      </c>
      <c r="Q218" t="e">
        <f>#REF!</f>
        <v>#REF!</v>
      </c>
      <c r="R218" t="e">
        <f>#REF!</f>
        <v>#REF!</v>
      </c>
      <c r="S218" t="e">
        <f>#REF!</f>
        <v>#REF!</v>
      </c>
      <c r="T218" t="e">
        <f>#REF!</f>
        <v>#REF!</v>
      </c>
      <c r="U218" s="159">
        <v>183</v>
      </c>
      <c r="V218" t="e">
        <f>#REF!</f>
        <v>#REF!</v>
      </c>
      <c r="W218" t="e">
        <f>#REF!</f>
        <v>#REF!</v>
      </c>
      <c r="X218" t="e">
        <f>#REF!</f>
        <v>#REF!</v>
      </c>
      <c r="Y218" s="159">
        <v>248</v>
      </c>
      <c r="Z218" t="e">
        <f>#REF!</f>
        <v>#REF!</v>
      </c>
      <c r="AA218" t="e">
        <f>#REF!</f>
        <v>#REF!</v>
      </c>
      <c r="AB218" s="159">
        <v>196</v>
      </c>
      <c r="AC218">
        <f ca="1">Cashflows!AK223</f>
        <v>0</v>
      </c>
      <c r="AD218">
        <f ca="1">Cashflows!AL223</f>
        <v>0</v>
      </c>
      <c r="AE218" s="175" t="e">
        <f>#REF!</f>
        <v>#REF!</v>
      </c>
      <c r="AF218">
        <f>Cashflows!L223</f>
        <v>2.4066192336911092</v>
      </c>
      <c r="AG218" s="159">
        <v>0.06</v>
      </c>
      <c r="AH218" s="159">
        <v>1.07312E-2</v>
      </c>
      <c r="AI218" s="159">
        <v>8.9869548119125798E-4</v>
      </c>
      <c r="AJ218" t="e">
        <f>#REF!</f>
        <v>#REF!</v>
      </c>
      <c r="AK218" t="e">
        <f>#REF!</f>
        <v>#REF!</v>
      </c>
      <c r="AL218" t="e">
        <f>#REF!</f>
        <v>#REF!</v>
      </c>
      <c r="AM218" t="e">
        <f>#REF!</f>
        <v>#REF!</v>
      </c>
      <c r="AN218" t="e">
        <f>#REF!</f>
        <v>#REF!</v>
      </c>
      <c r="AO218" t="e">
        <f>#REF!</f>
        <v>#REF!</v>
      </c>
      <c r="AP218" s="176" t="e">
        <f>#REF!</f>
        <v>#REF!</v>
      </c>
      <c r="AQ218" s="160" t="e">
        <f>#REF!</f>
        <v>#REF!</v>
      </c>
      <c r="AR218" s="177" t="e">
        <f>#REF!</f>
        <v>#REF!</v>
      </c>
      <c r="AS218">
        <f ca="1">Cashflows!AM223</f>
        <v>0</v>
      </c>
      <c r="AT218" t="e">
        <f>#REF!</f>
        <v>#REF!</v>
      </c>
      <c r="AU218" t="e">
        <f>#REF!</f>
        <v>#REF!</v>
      </c>
      <c r="AV218" s="159">
        <v>0</v>
      </c>
      <c r="AW218" t="e">
        <f>#REF!</f>
        <v>#REF!</v>
      </c>
      <c r="AX218" t="e">
        <f>#REF!</f>
        <v>#REF!</v>
      </c>
      <c r="AY218" s="160" t="e">
        <f>#REF!</f>
        <v>#REF!</v>
      </c>
      <c r="AZ218" t="e">
        <f>Cashflows!#REF!</f>
        <v>#REF!</v>
      </c>
      <c r="BA218" t="e">
        <f>#REF!</f>
        <v>#REF!</v>
      </c>
      <c r="BB218" t="e">
        <f>#REF!</f>
        <v>#REF!</v>
      </c>
      <c r="BC218" t="e">
        <f>#REF!</f>
        <v>#REF!</v>
      </c>
      <c r="BD218" t="e">
        <f>#REF!</f>
        <v>#REF!</v>
      </c>
      <c r="BE218" s="159">
        <v>5.2774247178459799E-3</v>
      </c>
      <c r="BF218" s="159">
        <v>0</v>
      </c>
      <c r="BG218" t="e">
        <f>#REF!</f>
        <v>#REF!</v>
      </c>
      <c r="BH218" t="e">
        <f>#REF!</f>
        <v>#REF!</v>
      </c>
      <c r="BI218" t="e">
        <f>#REF!</f>
        <v>#REF!</v>
      </c>
      <c r="BJ218" t="e">
        <f>#REF!</f>
        <v>#REF!</v>
      </c>
      <c r="BK218" s="159">
        <v>0</v>
      </c>
      <c r="BL218">
        <f>Cashflows!R223</f>
        <v>0</v>
      </c>
      <c r="BM218" t="e">
        <f>#REF!</f>
        <v>#REF!</v>
      </c>
      <c r="BN218" t="e">
        <f>#REF!</f>
        <v>#REF!</v>
      </c>
      <c r="BO218" s="159">
        <v>0</v>
      </c>
      <c r="BP218" s="175" t="e">
        <f>#REF!</f>
        <v>#REF!</v>
      </c>
      <c r="BQ218" t="e">
        <f>Cashflows!#REF!</f>
        <v>#REF!</v>
      </c>
      <c r="BR218" t="e">
        <f>Cashflows!#REF!</f>
        <v>#REF!</v>
      </c>
    </row>
    <row r="219" spans="1:70">
      <c r="A219">
        <v>217</v>
      </c>
      <c r="B219" t="e">
        <f>#REF!</f>
        <v>#REF!</v>
      </c>
      <c r="C219" t="e">
        <f>#REF!</f>
        <v>#REF!</v>
      </c>
      <c r="D219" t="e">
        <f>#REF!</f>
        <v>#REF!</v>
      </c>
      <c r="E219" t="e">
        <f>#REF!</f>
        <v>#REF!</v>
      </c>
      <c r="F219" t="e">
        <f>#REF!</f>
        <v>#REF!</v>
      </c>
      <c r="G219" t="e">
        <f>#REF!</f>
        <v>#REF!</v>
      </c>
      <c r="H219" s="159">
        <v>0</v>
      </c>
      <c r="I219" s="159">
        <v>0</v>
      </c>
      <c r="J219" s="159">
        <v>0</v>
      </c>
      <c r="K219" s="159">
        <v>0</v>
      </c>
      <c r="L219" t="e">
        <f>#REF!</f>
        <v>#REF!</v>
      </c>
      <c r="M219" t="e">
        <f>#REF!</f>
        <v>#REF!</v>
      </c>
      <c r="N219" t="e">
        <f>#REF!</f>
        <v>#REF!</v>
      </c>
      <c r="O219" t="e">
        <f>#REF!</f>
        <v>#REF!</v>
      </c>
      <c r="P219" t="e">
        <f>#REF!</f>
        <v>#REF!</v>
      </c>
      <c r="Q219" t="e">
        <f>#REF!</f>
        <v>#REF!</v>
      </c>
      <c r="R219" t="e">
        <f>#REF!</f>
        <v>#REF!</v>
      </c>
      <c r="S219" t="e">
        <f>#REF!</f>
        <v>#REF!</v>
      </c>
      <c r="T219" t="e">
        <f>#REF!</f>
        <v>#REF!</v>
      </c>
      <c r="U219" s="159">
        <v>184</v>
      </c>
      <c r="V219" t="e">
        <f>#REF!</f>
        <v>#REF!</v>
      </c>
      <c r="W219" t="e">
        <f>#REF!</f>
        <v>#REF!</v>
      </c>
      <c r="X219" t="e">
        <f>#REF!</f>
        <v>#REF!</v>
      </c>
      <c r="Y219" s="159">
        <v>249</v>
      </c>
      <c r="Z219" t="e">
        <f>#REF!</f>
        <v>#REF!</v>
      </c>
      <c r="AA219" t="e">
        <f>#REF!</f>
        <v>#REF!</v>
      </c>
      <c r="AB219" s="159">
        <v>197</v>
      </c>
      <c r="AC219">
        <f ca="1">Cashflows!AK224</f>
        <v>0</v>
      </c>
      <c r="AD219">
        <f ca="1">Cashflows!AL224</f>
        <v>0</v>
      </c>
      <c r="AE219" s="175" t="e">
        <f>#REF!</f>
        <v>#REF!</v>
      </c>
      <c r="AF219">
        <f>Cashflows!L224</f>
        <v>2.4164240983492755</v>
      </c>
      <c r="AG219" s="159">
        <v>0.06</v>
      </c>
      <c r="AH219" s="159">
        <v>1.07312E-2</v>
      </c>
      <c r="AI219" s="159">
        <v>8.9869548119125798E-4</v>
      </c>
      <c r="AJ219" t="e">
        <f>#REF!</f>
        <v>#REF!</v>
      </c>
      <c r="AK219" t="e">
        <f>#REF!</f>
        <v>#REF!</v>
      </c>
      <c r="AL219" t="e">
        <f>#REF!</f>
        <v>#REF!</v>
      </c>
      <c r="AM219" t="e">
        <f>#REF!</f>
        <v>#REF!</v>
      </c>
      <c r="AN219" t="e">
        <f>#REF!</f>
        <v>#REF!</v>
      </c>
      <c r="AO219" t="e">
        <f>#REF!</f>
        <v>#REF!</v>
      </c>
      <c r="AP219" s="176" t="e">
        <f>#REF!</f>
        <v>#REF!</v>
      </c>
      <c r="AQ219" s="160" t="e">
        <f>#REF!</f>
        <v>#REF!</v>
      </c>
      <c r="AR219" s="177" t="e">
        <f>#REF!</f>
        <v>#REF!</v>
      </c>
      <c r="AS219">
        <f ca="1">Cashflows!AM224</f>
        <v>0</v>
      </c>
      <c r="AT219" t="e">
        <f>#REF!</f>
        <v>#REF!</v>
      </c>
      <c r="AU219" t="e">
        <f>#REF!</f>
        <v>#REF!</v>
      </c>
      <c r="AV219" s="159">
        <v>0</v>
      </c>
      <c r="AW219" t="e">
        <f>#REF!</f>
        <v>#REF!</v>
      </c>
      <c r="AX219" t="e">
        <f>#REF!</f>
        <v>#REF!</v>
      </c>
      <c r="AY219" s="160" t="e">
        <f>#REF!</f>
        <v>#REF!</v>
      </c>
      <c r="AZ219" t="e">
        <f>Cashflows!#REF!</f>
        <v>#REF!</v>
      </c>
      <c r="BA219" t="e">
        <f>#REF!</f>
        <v>#REF!</v>
      </c>
      <c r="BB219" t="e">
        <f>#REF!</f>
        <v>#REF!</v>
      </c>
      <c r="BC219" t="e">
        <f>#REF!</f>
        <v>#REF!</v>
      </c>
      <c r="BD219" t="e">
        <f>#REF!</f>
        <v>#REF!</v>
      </c>
      <c r="BE219" s="159">
        <v>5.2774247178459799E-3</v>
      </c>
      <c r="BF219" s="159">
        <v>0</v>
      </c>
      <c r="BG219" t="e">
        <f>#REF!</f>
        <v>#REF!</v>
      </c>
      <c r="BH219" t="e">
        <f>#REF!</f>
        <v>#REF!</v>
      </c>
      <c r="BI219" t="e">
        <f>#REF!</f>
        <v>#REF!</v>
      </c>
      <c r="BJ219" t="e">
        <f>#REF!</f>
        <v>#REF!</v>
      </c>
      <c r="BK219" s="159">
        <v>0</v>
      </c>
      <c r="BL219">
        <f>Cashflows!R224</f>
        <v>0</v>
      </c>
      <c r="BM219" t="e">
        <f>#REF!</f>
        <v>#REF!</v>
      </c>
      <c r="BN219" t="e">
        <f>#REF!</f>
        <v>#REF!</v>
      </c>
      <c r="BO219" s="159">
        <v>0</v>
      </c>
      <c r="BP219" s="175" t="e">
        <f>#REF!</f>
        <v>#REF!</v>
      </c>
      <c r="BQ219" t="e">
        <f>Cashflows!#REF!</f>
        <v>#REF!</v>
      </c>
      <c r="BR219" t="e">
        <f>Cashflows!#REF!</f>
        <v>#REF!</v>
      </c>
    </row>
    <row r="220" spans="1:70">
      <c r="A220">
        <v>218</v>
      </c>
      <c r="B220" t="e">
        <f>#REF!</f>
        <v>#REF!</v>
      </c>
      <c r="C220" t="e">
        <f>#REF!</f>
        <v>#REF!</v>
      </c>
      <c r="D220" t="e">
        <f>#REF!</f>
        <v>#REF!</v>
      </c>
      <c r="E220" t="e">
        <f>#REF!</f>
        <v>#REF!</v>
      </c>
      <c r="F220" t="e">
        <f>#REF!</f>
        <v>#REF!</v>
      </c>
      <c r="G220" t="e">
        <f>#REF!</f>
        <v>#REF!</v>
      </c>
      <c r="H220" s="159">
        <v>0</v>
      </c>
      <c r="I220" s="159">
        <v>0</v>
      </c>
      <c r="J220" s="159">
        <v>0</v>
      </c>
      <c r="K220" s="159">
        <v>0</v>
      </c>
      <c r="L220" t="e">
        <f>#REF!</f>
        <v>#REF!</v>
      </c>
      <c r="M220" t="e">
        <f>#REF!</f>
        <v>#REF!</v>
      </c>
      <c r="N220" t="e">
        <f>#REF!</f>
        <v>#REF!</v>
      </c>
      <c r="O220" t="e">
        <f>#REF!</f>
        <v>#REF!</v>
      </c>
      <c r="P220" t="e">
        <f>#REF!</f>
        <v>#REF!</v>
      </c>
      <c r="Q220" t="e">
        <f>#REF!</f>
        <v>#REF!</v>
      </c>
      <c r="R220" t="e">
        <f>#REF!</f>
        <v>#REF!</v>
      </c>
      <c r="S220" t="e">
        <f>#REF!</f>
        <v>#REF!</v>
      </c>
      <c r="T220" t="e">
        <f>#REF!</f>
        <v>#REF!</v>
      </c>
      <c r="U220" s="159">
        <v>185</v>
      </c>
      <c r="V220" t="e">
        <f>#REF!</f>
        <v>#REF!</v>
      </c>
      <c r="W220" t="e">
        <f>#REF!</f>
        <v>#REF!</v>
      </c>
      <c r="X220" t="e">
        <f>#REF!</f>
        <v>#REF!</v>
      </c>
      <c r="Y220" s="159">
        <v>250</v>
      </c>
      <c r="Z220" t="e">
        <f>#REF!</f>
        <v>#REF!</v>
      </c>
      <c r="AA220" t="e">
        <f>#REF!</f>
        <v>#REF!</v>
      </c>
      <c r="AB220" s="159">
        <v>198</v>
      </c>
      <c r="AC220">
        <f ca="1">Cashflows!AK225</f>
        <v>0</v>
      </c>
      <c r="AD220">
        <f ca="1">Cashflows!AL225</f>
        <v>0</v>
      </c>
      <c r="AE220" s="175" t="e">
        <f>#REF!</f>
        <v>#REF!</v>
      </c>
      <c r="AF220">
        <f>Cashflows!L225</f>
        <v>2.4262689092397411</v>
      </c>
      <c r="AG220" s="159">
        <v>0.06</v>
      </c>
      <c r="AH220" s="159">
        <v>1.07312E-2</v>
      </c>
      <c r="AI220" s="159">
        <v>8.9869548119125798E-4</v>
      </c>
      <c r="AJ220" t="e">
        <f>#REF!</f>
        <v>#REF!</v>
      </c>
      <c r="AK220" t="e">
        <f>#REF!</f>
        <v>#REF!</v>
      </c>
      <c r="AL220" t="e">
        <f>#REF!</f>
        <v>#REF!</v>
      </c>
      <c r="AM220" t="e">
        <f>#REF!</f>
        <v>#REF!</v>
      </c>
      <c r="AN220" t="e">
        <f>#REF!</f>
        <v>#REF!</v>
      </c>
      <c r="AO220" t="e">
        <f>#REF!</f>
        <v>#REF!</v>
      </c>
      <c r="AP220" s="176" t="e">
        <f>#REF!</f>
        <v>#REF!</v>
      </c>
      <c r="AQ220" s="160" t="e">
        <f>#REF!</f>
        <v>#REF!</v>
      </c>
      <c r="AR220" s="177" t="e">
        <f>#REF!</f>
        <v>#REF!</v>
      </c>
      <c r="AS220">
        <f ca="1">Cashflows!AM225</f>
        <v>0</v>
      </c>
      <c r="AT220" t="e">
        <f>#REF!</f>
        <v>#REF!</v>
      </c>
      <c r="AU220" t="e">
        <f>#REF!</f>
        <v>#REF!</v>
      </c>
      <c r="AV220" s="159">
        <v>0</v>
      </c>
      <c r="AW220" t="e">
        <f>#REF!</f>
        <v>#REF!</v>
      </c>
      <c r="AX220" t="e">
        <f>#REF!</f>
        <v>#REF!</v>
      </c>
      <c r="AY220" s="160" t="e">
        <f>#REF!</f>
        <v>#REF!</v>
      </c>
      <c r="AZ220" t="e">
        <f>Cashflows!#REF!</f>
        <v>#REF!</v>
      </c>
      <c r="BA220" t="e">
        <f>#REF!</f>
        <v>#REF!</v>
      </c>
      <c r="BB220" t="e">
        <f>#REF!</f>
        <v>#REF!</v>
      </c>
      <c r="BC220" t="e">
        <f>#REF!</f>
        <v>#REF!</v>
      </c>
      <c r="BD220" t="e">
        <f>#REF!</f>
        <v>#REF!</v>
      </c>
      <c r="BE220" s="159">
        <v>5.2774247178459799E-3</v>
      </c>
      <c r="BF220" s="159">
        <v>0</v>
      </c>
      <c r="BG220" t="e">
        <f>#REF!</f>
        <v>#REF!</v>
      </c>
      <c r="BH220" t="e">
        <f>#REF!</f>
        <v>#REF!</v>
      </c>
      <c r="BI220" t="e">
        <f>#REF!</f>
        <v>#REF!</v>
      </c>
      <c r="BJ220" t="e">
        <f>#REF!</f>
        <v>#REF!</v>
      </c>
      <c r="BK220" s="159">
        <v>0</v>
      </c>
      <c r="BL220">
        <f>Cashflows!R225</f>
        <v>0</v>
      </c>
      <c r="BM220" t="e">
        <f>#REF!</f>
        <v>#REF!</v>
      </c>
      <c r="BN220" t="e">
        <f>#REF!</f>
        <v>#REF!</v>
      </c>
      <c r="BO220" s="159">
        <v>0</v>
      </c>
      <c r="BP220" s="175" t="e">
        <f>#REF!</f>
        <v>#REF!</v>
      </c>
      <c r="BQ220" t="e">
        <f>Cashflows!#REF!</f>
        <v>#REF!</v>
      </c>
      <c r="BR220" t="e">
        <f>Cashflows!#REF!</f>
        <v>#REF!</v>
      </c>
    </row>
    <row r="221" spans="1:70">
      <c r="A221">
        <v>219</v>
      </c>
      <c r="B221" t="e">
        <f>#REF!</f>
        <v>#REF!</v>
      </c>
      <c r="C221" t="e">
        <f>#REF!</f>
        <v>#REF!</v>
      </c>
      <c r="D221" t="e">
        <f>#REF!</f>
        <v>#REF!</v>
      </c>
      <c r="E221" t="e">
        <f>#REF!</f>
        <v>#REF!</v>
      </c>
      <c r="F221" t="e">
        <f>#REF!</f>
        <v>#REF!</v>
      </c>
      <c r="G221" t="e">
        <f>#REF!</f>
        <v>#REF!</v>
      </c>
      <c r="H221" s="159">
        <v>0</v>
      </c>
      <c r="I221" s="159">
        <v>0</v>
      </c>
      <c r="J221" s="159">
        <v>0</v>
      </c>
      <c r="K221" s="159">
        <v>0</v>
      </c>
      <c r="L221" t="e">
        <f>#REF!</f>
        <v>#REF!</v>
      </c>
      <c r="M221" t="e">
        <f>#REF!</f>
        <v>#REF!</v>
      </c>
      <c r="N221" t="e">
        <f>#REF!</f>
        <v>#REF!</v>
      </c>
      <c r="O221" t="e">
        <f>#REF!</f>
        <v>#REF!</v>
      </c>
      <c r="P221" t="e">
        <f>#REF!</f>
        <v>#REF!</v>
      </c>
      <c r="Q221" t="e">
        <f>#REF!</f>
        <v>#REF!</v>
      </c>
      <c r="R221" t="e">
        <f>#REF!</f>
        <v>#REF!</v>
      </c>
      <c r="S221" t="e">
        <f>#REF!</f>
        <v>#REF!</v>
      </c>
      <c r="T221" t="e">
        <f>#REF!</f>
        <v>#REF!</v>
      </c>
      <c r="U221" s="159">
        <v>186</v>
      </c>
      <c r="V221" t="e">
        <f>#REF!</f>
        <v>#REF!</v>
      </c>
      <c r="W221" t="e">
        <f>#REF!</f>
        <v>#REF!</v>
      </c>
      <c r="X221" t="e">
        <f>#REF!</f>
        <v>#REF!</v>
      </c>
      <c r="Y221" s="159">
        <v>251</v>
      </c>
      <c r="Z221" t="e">
        <f>#REF!</f>
        <v>#REF!</v>
      </c>
      <c r="AA221" t="e">
        <f>#REF!</f>
        <v>#REF!</v>
      </c>
      <c r="AB221" s="159">
        <v>199</v>
      </c>
      <c r="AC221">
        <f ca="1">Cashflows!AK226</f>
        <v>0</v>
      </c>
      <c r="AD221">
        <f ca="1">Cashflows!AL226</f>
        <v>0</v>
      </c>
      <c r="AE221" s="175" t="e">
        <f>#REF!</f>
        <v>#REF!</v>
      </c>
      <c r="AF221">
        <f>Cashflows!L226</f>
        <v>2.4361538291084015</v>
      </c>
      <c r="AG221" s="159">
        <v>0.06</v>
      </c>
      <c r="AH221" s="159">
        <v>1.07312E-2</v>
      </c>
      <c r="AI221" s="159">
        <v>8.9869548119125798E-4</v>
      </c>
      <c r="AJ221" t="e">
        <f>#REF!</f>
        <v>#REF!</v>
      </c>
      <c r="AK221" t="e">
        <f>#REF!</f>
        <v>#REF!</v>
      </c>
      <c r="AL221" t="e">
        <f>#REF!</f>
        <v>#REF!</v>
      </c>
      <c r="AM221" t="e">
        <f>#REF!</f>
        <v>#REF!</v>
      </c>
      <c r="AN221" t="e">
        <f>#REF!</f>
        <v>#REF!</v>
      </c>
      <c r="AO221" t="e">
        <f>#REF!</f>
        <v>#REF!</v>
      </c>
      <c r="AP221" s="176" t="e">
        <f>#REF!</f>
        <v>#REF!</v>
      </c>
      <c r="AQ221" s="160" t="e">
        <f>#REF!</f>
        <v>#REF!</v>
      </c>
      <c r="AR221" s="177" t="e">
        <f>#REF!</f>
        <v>#REF!</v>
      </c>
      <c r="AS221">
        <f ca="1">Cashflows!AM226</f>
        <v>0</v>
      </c>
      <c r="AT221" t="e">
        <f>#REF!</f>
        <v>#REF!</v>
      </c>
      <c r="AU221" t="e">
        <f>#REF!</f>
        <v>#REF!</v>
      </c>
      <c r="AV221" s="159">
        <v>0</v>
      </c>
      <c r="AW221" t="e">
        <f>#REF!</f>
        <v>#REF!</v>
      </c>
      <c r="AX221" t="e">
        <f>#REF!</f>
        <v>#REF!</v>
      </c>
      <c r="AY221" s="160" t="e">
        <f>#REF!</f>
        <v>#REF!</v>
      </c>
      <c r="AZ221" t="e">
        <f>Cashflows!#REF!</f>
        <v>#REF!</v>
      </c>
      <c r="BA221" t="e">
        <f>#REF!</f>
        <v>#REF!</v>
      </c>
      <c r="BB221" t="e">
        <f>#REF!</f>
        <v>#REF!</v>
      </c>
      <c r="BC221" t="e">
        <f>#REF!</f>
        <v>#REF!</v>
      </c>
      <c r="BD221" t="e">
        <f>#REF!</f>
        <v>#REF!</v>
      </c>
      <c r="BE221" s="159">
        <v>5.2774247178459799E-3</v>
      </c>
      <c r="BF221" s="159">
        <v>0</v>
      </c>
      <c r="BG221" t="e">
        <f>#REF!</f>
        <v>#REF!</v>
      </c>
      <c r="BH221" t="e">
        <f>#REF!</f>
        <v>#REF!</v>
      </c>
      <c r="BI221" t="e">
        <f>#REF!</f>
        <v>#REF!</v>
      </c>
      <c r="BJ221" t="e">
        <f>#REF!</f>
        <v>#REF!</v>
      </c>
      <c r="BK221" s="159">
        <v>0</v>
      </c>
      <c r="BL221">
        <f>Cashflows!R226</f>
        <v>0</v>
      </c>
      <c r="BM221" t="e">
        <f>#REF!</f>
        <v>#REF!</v>
      </c>
      <c r="BN221" t="e">
        <f>#REF!</f>
        <v>#REF!</v>
      </c>
      <c r="BO221" s="159">
        <v>0</v>
      </c>
      <c r="BP221" s="175" t="e">
        <f>#REF!</f>
        <v>#REF!</v>
      </c>
      <c r="BQ221" t="e">
        <f>Cashflows!#REF!</f>
        <v>#REF!</v>
      </c>
      <c r="BR221" t="e">
        <f>Cashflows!#REF!</f>
        <v>#REF!</v>
      </c>
    </row>
    <row r="222" spans="1:70">
      <c r="A222">
        <v>220</v>
      </c>
      <c r="B222" t="e">
        <f>#REF!</f>
        <v>#REF!</v>
      </c>
      <c r="C222" t="e">
        <f>#REF!</f>
        <v>#REF!</v>
      </c>
      <c r="D222" t="e">
        <f>#REF!</f>
        <v>#REF!</v>
      </c>
      <c r="E222" t="e">
        <f>#REF!</f>
        <v>#REF!</v>
      </c>
      <c r="F222" t="e">
        <f>#REF!</f>
        <v>#REF!</v>
      </c>
      <c r="G222" t="e">
        <f>#REF!</f>
        <v>#REF!</v>
      </c>
      <c r="H222" s="159">
        <v>0</v>
      </c>
      <c r="I222" s="159">
        <v>0</v>
      </c>
      <c r="J222" s="159">
        <v>0</v>
      </c>
      <c r="K222" s="159">
        <v>0</v>
      </c>
      <c r="L222" t="e">
        <f>#REF!</f>
        <v>#REF!</v>
      </c>
      <c r="M222" t="e">
        <f>#REF!</f>
        <v>#REF!</v>
      </c>
      <c r="N222" t="e">
        <f>#REF!</f>
        <v>#REF!</v>
      </c>
      <c r="O222" t="e">
        <f>#REF!</f>
        <v>#REF!</v>
      </c>
      <c r="P222" t="e">
        <f>#REF!</f>
        <v>#REF!</v>
      </c>
      <c r="Q222" t="e">
        <f>#REF!</f>
        <v>#REF!</v>
      </c>
      <c r="R222" t="e">
        <f>#REF!</f>
        <v>#REF!</v>
      </c>
      <c r="S222" t="e">
        <f>#REF!</f>
        <v>#REF!</v>
      </c>
      <c r="T222" t="e">
        <f>#REF!</f>
        <v>#REF!</v>
      </c>
      <c r="U222" s="159">
        <v>187</v>
      </c>
      <c r="V222" t="e">
        <f>#REF!</f>
        <v>#REF!</v>
      </c>
      <c r="W222" t="e">
        <f>#REF!</f>
        <v>#REF!</v>
      </c>
      <c r="X222" t="e">
        <f>#REF!</f>
        <v>#REF!</v>
      </c>
      <c r="Y222" s="159">
        <v>252</v>
      </c>
      <c r="Z222" t="e">
        <f>#REF!</f>
        <v>#REF!</v>
      </c>
      <c r="AA222" t="e">
        <f>#REF!</f>
        <v>#REF!</v>
      </c>
      <c r="AB222" s="159">
        <v>200</v>
      </c>
      <c r="AC222">
        <f ca="1">Cashflows!AK227</f>
        <v>0</v>
      </c>
      <c r="AD222">
        <f ca="1">Cashflows!AL227</f>
        <v>0</v>
      </c>
      <c r="AE222" s="175" t="e">
        <f>#REF!</f>
        <v>#REF!</v>
      </c>
      <c r="AF222">
        <f>Cashflows!L227</f>
        <v>2.4460790213641981</v>
      </c>
      <c r="AG222" s="159">
        <v>0.06</v>
      </c>
      <c r="AH222" s="159">
        <v>1.07312E-2</v>
      </c>
      <c r="AI222" s="159">
        <v>8.9869548119125798E-4</v>
      </c>
      <c r="AJ222" t="e">
        <f>#REF!</f>
        <v>#REF!</v>
      </c>
      <c r="AK222" t="e">
        <f>#REF!</f>
        <v>#REF!</v>
      </c>
      <c r="AL222" t="e">
        <f>#REF!</f>
        <v>#REF!</v>
      </c>
      <c r="AM222" t="e">
        <f>#REF!</f>
        <v>#REF!</v>
      </c>
      <c r="AN222" t="e">
        <f>#REF!</f>
        <v>#REF!</v>
      </c>
      <c r="AO222" t="e">
        <f>#REF!</f>
        <v>#REF!</v>
      </c>
      <c r="AP222" s="176" t="e">
        <f>#REF!</f>
        <v>#REF!</v>
      </c>
      <c r="AQ222" s="160" t="e">
        <f>#REF!</f>
        <v>#REF!</v>
      </c>
      <c r="AR222" s="177" t="e">
        <f>#REF!</f>
        <v>#REF!</v>
      </c>
      <c r="AS222">
        <f ca="1">Cashflows!AM227</f>
        <v>0</v>
      </c>
      <c r="AT222" t="e">
        <f>#REF!</f>
        <v>#REF!</v>
      </c>
      <c r="AU222" t="e">
        <f>#REF!</f>
        <v>#REF!</v>
      </c>
      <c r="AV222" s="159">
        <v>0</v>
      </c>
      <c r="AW222" t="e">
        <f>#REF!</f>
        <v>#REF!</v>
      </c>
      <c r="AX222" t="e">
        <f>#REF!</f>
        <v>#REF!</v>
      </c>
      <c r="AY222" s="160" t="e">
        <f>#REF!</f>
        <v>#REF!</v>
      </c>
      <c r="AZ222" t="e">
        <f>Cashflows!#REF!</f>
        <v>#REF!</v>
      </c>
      <c r="BA222" t="e">
        <f>#REF!</f>
        <v>#REF!</v>
      </c>
      <c r="BB222" t="e">
        <f>#REF!</f>
        <v>#REF!</v>
      </c>
      <c r="BC222" t="e">
        <f>#REF!</f>
        <v>#REF!</v>
      </c>
      <c r="BD222" t="e">
        <f>#REF!</f>
        <v>#REF!</v>
      </c>
      <c r="BE222" s="159">
        <v>5.2774247178459799E-3</v>
      </c>
      <c r="BF222" s="159">
        <v>0</v>
      </c>
      <c r="BG222" t="e">
        <f>#REF!</f>
        <v>#REF!</v>
      </c>
      <c r="BH222" t="e">
        <f>#REF!</f>
        <v>#REF!</v>
      </c>
      <c r="BI222" t="e">
        <f>#REF!</f>
        <v>#REF!</v>
      </c>
      <c r="BJ222" t="e">
        <f>#REF!</f>
        <v>#REF!</v>
      </c>
      <c r="BK222" s="159">
        <v>0</v>
      </c>
      <c r="BL222">
        <f>Cashflows!R227</f>
        <v>0</v>
      </c>
      <c r="BM222" t="e">
        <f>#REF!</f>
        <v>#REF!</v>
      </c>
      <c r="BN222" t="e">
        <f>#REF!</f>
        <v>#REF!</v>
      </c>
      <c r="BO222" s="159">
        <v>0</v>
      </c>
      <c r="BP222" s="175" t="e">
        <f>#REF!</f>
        <v>#REF!</v>
      </c>
      <c r="BQ222" t="e">
        <f>Cashflows!#REF!</f>
        <v>#REF!</v>
      </c>
      <c r="BR222" t="e">
        <f>Cashflows!#REF!</f>
        <v>#REF!</v>
      </c>
    </row>
    <row r="223" spans="1:70">
      <c r="A223">
        <v>221</v>
      </c>
      <c r="B223" t="e">
        <f>#REF!</f>
        <v>#REF!</v>
      </c>
      <c r="C223" t="e">
        <f>#REF!</f>
        <v>#REF!</v>
      </c>
      <c r="D223" t="e">
        <f>#REF!</f>
        <v>#REF!</v>
      </c>
      <c r="E223" t="e">
        <f>#REF!</f>
        <v>#REF!</v>
      </c>
      <c r="F223" t="e">
        <f>#REF!</f>
        <v>#REF!</v>
      </c>
      <c r="G223" t="e">
        <f>#REF!</f>
        <v>#REF!</v>
      </c>
      <c r="H223" s="159">
        <v>0</v>
      </c>
      <c r="I223" s="159">
        <v>0</v>
      </c>
      <c r="J223" s="159">
        <v>0</v>
      </c>
      <c r="K223" s="159">
        <v>0</v>
      </c>
      <c r="L223" t="e">
        <f>#REF!</f>
        <v>#REF!</v>
      </c>
      <c r="M223" t="e">
        <f>#REF!</f>
        <v>#REF!</v>
      </c>
      <c r="N223" t="e">
        <f>#REF!</f>
        <v>#REF!</v>
      </c>
      <c r="O223" t="e">
        <f>#REF!</f>
        <v>#REF!</v>
      </c>
      <c r="P223" t="e">
        <f>#REF!</f>
        <v>#REF!</v>
      </c>
      <c r="Q223" t="e">
        <f>#REF!</f>
        <v>#REF!</v>
      </c>
      <c r="R223" t="e">
        <f>#REF!</f>
        <v>#REF!</v>
      </c>
      <c r="S223" t="e">
        <f>#REF!</f>
        <v>#REF!</v>
      </c>
      <c r="T223" t="e">
        <f>#REF!</f>
        <v>#REF!</v>
      </c>
      <c r="U223" s="159">
        <v>188</v>
      </c>
      <c r="V223" t="e">
        <f>#REF!</f>
        <v>#REF!</v>
      </c>
      <c r="W223" t="e">
        <f>#REF!</f>
        <v>#REF!</v>
      </c>
      <c r="X223" t="e">
        <f>#REF!</f>
        <v>#REF!</v>
      </c>
      <c r="Y223" s="159">
        <v>253</v>
      </c>
      <c r="Z223" t="e">
        <f>#REF!</f>
        <v>#REF!</v>
      </c>
      <c r="AA223" t="e">
        <f>#REF!</f>
        <v>#REF!</v>
      </c>
      <c r="AB223" s="159">
        <v>201</v>
      </c>
      <c r="AC223">
        <f ca="1">Cashflows!AK228</f>
        <v>0</v>
      </c>
      <c r="AD223">
        <f ca="1">Cashflows!AL228</f>
        <v>0</v>
      </c>
      <c r="AE223" s="175" t="e">
        <f>#REF!</f>
        <v>#REF!</v>
      </c>
      <c r="AF223">
        <f>Cashflows!L228</f>
        <v>2.4560446500818212</v>
      </c>
      <c r="AG223" s="159">
        <v>0.06</v>
      </c>
      <c r="AH223" s="159">
        <v>1.07312E-2</v>
      </c>
      <c r="AI223" s="159">
        <v>8.9869548119125798E-4</v>
      </c>
      <c r="AJ223" t="e">
        <f>#REF!</f>
        <v>#REF!</v>
      </c>
      <c r="AK223" t="e">
        <f>#REF!</f>
        <v>#REF!</v>
      </c>
      <c r="AL223" t="e">
        <f>#REF!</f>
        <v>#REF!</v>
      </c>
      <c r="AM223" t="e">
        <f>#REF!</f>
        <v>#REF!</v>
      </c>
      <c r="AN223" t="e">
        <f>#REF!</f>
        <v>#REF!</v>
      </c>
      <c r="AO223" t="e">
        <f>#REF!</f>
        <v>#REF!</v>
      </c>
      <c r="AP223" s="176" t="e">
        <f>#REF!</f>
        <v>#REF!</v>
      </c>
      <c r="AQ223" s="160" t="e">
        <f>#REF!</f>
        <v>#REF!</v>
      </c>
      <c r="AR223" s="177" t="e">
        <f>#REF!</f>
        <v>#REF!</v>
      </c>
      <c r="AS223">
        <f ca="1">Cashflows!AM228</f>
        <v>0</v>
      </c>
      <c r="AT223" t="e">
        <f>#REF!</f>
        <v>#REF!</v>
      </c>
      <c r="AU223" t="e">
        <f>#REF!</f>
        <v>#REF!</v>
      </c>
      <c r="AV223" s="159">
        <v>0</v>
      </c>
      <c r="AW223" t="e">
        <f>#REF!</f>
        <v>#REF!</v>
      </c>
      <c r="AX223" t="e">
        <f>#REF!</f>
        <v>#REF!</v>
      </c>
      <c r="AY223" s="160" t="e">
        <f>#REF!</f>
        <v>#REF!</v>
      </c>
      <c r="AZ223" t="e">
        <f>Cashflows!#REF!</f>
        <v>#REF!</v>
      </c>
      <c r="BA223" t="e">
        <f>#REF!</f>
        <v>#REF!</v>
      </c>
      <c r="BB223" t="e">
        <f>#REF!</f>
        <v>#REF!</v>
      </c>
      <c r="BC223" t="e">
        <f>#REF!</f>
        <v>#REF!</v>
      </c>
      <c r="BD223" t="e">
        <f>#REF!</f>
        <v>#REF!</v>
      </c>
      <c r="BE223" s="159">
        <v>5.2774247178459799E-3</v>
      </c>
      <c r="BF223" s="159">
        <v>0</v>
      </c>
      <c r="BG223" t="e">
        <f>#REF!</f>
        <v>#REF!</v>
      </c>
      <c r="BH223" t="e">
        <f>#REF!</f>
        <v>#REF!</v>
      </c>
      <c r="BI223" t="e">
        <f>#REF!</f>
        <v>#REF!</v>
      </c>
      <c r="BJ223" t="e">
        <f>#REF!</f>
        <v>#REF!</v>
      </c>
      <c r="BK223" s="159">
        <v>0</v>
      </c>
      <c r="BL223">
        <f>Cashflows!R228</f>
        <v>0</v>
      </c>
      <c r="BM223" t="e">
        <f>#REF!</f>
        <v>#REF!</v>
      </c>
      <c r="BN223" t="e">
        <f>#REF!</f>
        <v>#REF!</v>
      </c>
      <c r="BO223" s="159">
        <v>0</v>
      </c>
      <c r="BP223" s="175" t="e">
        <f>#REF!</f>
        <v>#REF!</v>
      </c>
      <c r="BQ223" t="e">
        <f>Cashflows!#REF!</f>
        <v>#REF!</v>
      </c>
      <c r="BR223" t="e">
        <f>Cashflows!#REF!</f>
        <v>#REF!</v>
      </c>
    </row>
    <row r="224" spans="1:70">
      <c r="A224">
        <v>222</v>
      </c>
      <c r="B224" t="e">
        <f>#REF!</f>
        <v>#REF!</v>
      </c>
      <c r="C224" t="e">
        <f>#REF!</f>
        <v>#REF!</v>
      </c>
      <c r="D224" t="e">
        <f>#REF!</f>
        <v>#REF!</v>
      </c>
      <c r="E224" t="e">
        <f>#REF!</f>
        <v>#REF!</v>
      </c>
      <c r="F224" t="e">
        <f>#REF!</f>
        <v>#REF!</v>
      </c>
      <c r="G224" t="e">
        <f>#REF!</f>
        <v>#REF!</v>
      </c>
      <c r="H224" s="159">
        <v>0</v>
      </c>
      <c r="I224" s="159">
        <v>0</v>
      </c>
      <c r="J224" s="159">
        <v>0</v>
      </c>
      <c r="K224" s="159">
        <v>0</v>
      </c>
      <c r="L224" t="e">
        <f>#REF!</f>
        <v>#REF!</v>
      </c>
      <c r="M224" t="e">
        <f>#REF!</f>
        <v>#REF!</v>
      </c>
      <c r="N224" t="e">
        <f>#REF!</f>
        <v>#REF!</v>
      </c>
      <c r="O224" t="e">
        <f>#REF!</f>
        <v>#REF!</v>
      </c>
      <c r="P224" t="e">
        <f>#REF!</f>
        <v>#REF!</v>
      </c>
      <c r="Q224" t="e">
        <f>#REF!</f>
        <v>#REF!</v>
      </c>
      <c r="R224" t="e">
        <f>#REF!</f>
        <v>#REF!</v>
      </c>
      <c r="S224" t="e">
        <f>#REF!</f>
        <v>#REF!</v>
      </c>
      <c r="T224" t="e">
        <f>#REF!</f>
        <v>#REF!</v>
      </c>
      <c r="U224" s="159">
        <v>189</v>
      </c>
      <c r="V224" t="e">
        <f>#REF!</f>
        <v>#REF!</v>
      </c>
      <c r="W224" t="e">
        <f>#REF!</f>
        <v>#REF!</v>
      </c>
      <c r="X224" t="e">
        <f>#REF!</f>
        <v>#REF!</v>
      </c>
      <c r="Y224" s="159">
        <v>254</v>
      </c>
      <c r="Z224" t="e">
        <f>#REF!</f>
        <v>#REF!</v>
      </c>
      <c r="AA224" t="e">
        <f>#REF!</f>
        <v>#REF!</v>
      </c>
      <c r="AB224" s="159">
        <v>202</v>
      </c>
      <c r="AC224">
        <f ca="1">Cashflows!AK229</f>
        <v>0</v>
      </c>
      <c r="AD224">
        <f ca="1">Cashflows!AL229</f>
        <v>0</v>
      </c>
      <c r="AE224" s="175" t="e">
        <f>#REF!</f>
        <v>#REF!</v>
      </c>
      <c r="AF224">
        <f>Cashflows!L229</f>
        <v>2.4660508800044219</v>
      </c>
      <c r="AG224" s="159">
        <v>0.06</v>
      </c>
      <c r="AH224" s="159">
        <v>1.07312E-2</v>
      </c>
      <c r="AI224" s="159">
        <v>8.9869548119125798E-4</v>
      </c>
      <c r="AJ224" t="e">
        <f>#REF!</f>
        <v>#REF!</v>
      </c>
      <c r="AK224" t="e">
        <f>#REF!</f>
        <v>#REF!</v>
      </c>
      <c r="AL224" t="e">
        <f>#REF!</f>
        <v>#REF!</v>
      </c>
      <c r="AM224" t="e">
        <f>#REF!</f>
        <v>#REF!</v>
      </c>
      <c r="AN224" t="e">
        <f>#REF!</f>
        <v>#REF!</v>
      </c>
      <c r="AO224" t="e">
        <f>#REF!</f>
        <v>#REF!</v>
      </c>
      <c r="AP224" s="176" t="e">
        <f>#REF!</f>
        <v>#REF!</v>
      </c>
      <c r="AQ224" s="160" t="e">
        <f>#REF!</f>
        <v>#REF!</v>
      </c>
      <c r="AR224" s="177" t="e">
        <f>#REF!</f>
        <v>#REF!</v>
      </c>
      <c r="AS224">
        <f ca="1">Cashflows!AM229</f>
        <v>0</v>
      </c>
      <c r="AT224" t="e">
        <f>#REF!</f>
        <v>#REF!</v>
      </c>
      <c r="AU224" t="e">
        <f>#REF!</f>
        <v>#REF!</v>
      </c>
      <c r="AV224" s="159">
        <v>0</v>
      </c>
      <c r="AW224" t="e">
        <f>#REF!</f>
        <v>#REF!</v>
      </c>
      <c r="AX224" t="e">
        <f>#REF!</f>
        <v>#REF!</v>
      </c>
      <c r="AY224" s="160" t="e">
        <f>#REF!</f>
        <v>#REF!</v>
      </c>
      <c r="AZ224" t="e">
        <f>Cashflows!#REF!</f>
        <v>#REF!</v>
      </c>
      <c r="BA224" t="e">
        <f>#REF!</f>
        <v>#REF!</v>
      </c>
      <c r="BB224" t="e">
        <f>#REF!</f>
        <v>#REF!</v>
      </c>
      <c r="BC224" t="e">
        <f>#REF!</f>
        <v>#REF!</v>
      </c>
      <c r="BD224" t="e">
        <f>#REF!</f>
        <v>#REF!</v>
      </c>
      <c r="BE224" s="159">
        <v>5.2774247178459799E-3</v>
      </c>
      <c r="BF224" s="159">
        <v>0</v>
      </c>
      <c r="BG224" t="e">
        <f>#REF!</f>
        <v>#REF!</v>
      </c>
      <c r="BH224" t="e">
        <f>#REF!</f>
        <v>#REF!</v>
      </c>
      <c r="BI224" t="e">
        <f>#REF!</f>
        <v>#REF!</v>
      </c>
      <c r="BJ224" t="e">
        <f>#REF!</f>
        <v>#REF!</v>
      </c>
      <c r="BK224" s="159">
        <v>0</v>
      </c>
      <c r="BL224">
        <f>Cashflows!R229</f>
        <v>0</v>
      </c>
      <c r="BM224" t="e">
        <f>#REF!</f>
        <v>#REF!</v>
      </c>
      <c r="BN224" t="e">
        <f>#REF!</f>
        <v>#REF!</v>
      </c>
      <c r="BO224" s="159">
        <v>0</v>
      </c>
      <c r="BP224" s="175" t="e">
        <f>#REF!</f>
        <v>#REF!</v>
      </c>
      <c r="BQ224" t="e">
        <f>Cashflows!#REF!</f>
        <v>#REF!</v>
      </c>
      <c r="BR224" t="e">
        <f>Cashflows!#REF!</f>
        <v>#REF!</v>
      </c>
    </row>
    <row r="225" spans="1:70">
      <c r="A225">
        <v>223</v>
      </c>
      <c r="B225" t="e">
        <f>#REF!</f>
        <v>#REF!</v>
      </c>
      <c r="C225" t="e">
        <f>#REF!</f>
        <v>#REF!</v>
      </c>
      <c r="D225" t="e">
        <f>#REF!</f>
        <v>#REF!</v>
      </c>
      <c r="E225" t="e">
        <f>#REF!</f>
        <v>#REF!</v>
      </c>
      <c r="F225" t="e">
        <f>#REF!</f>
        <v>#REF!</v>
      </c>
      <c r="G225" t="e">
        <f>#REF!</f>
        <v>#REF!</v>
      </c>
      <c r="H225" s="159">
        <v>0</v>
      </c>
      <c r="I225" s="159">
        <v>0</v>
      </c>
      <c r="J225" s="159">
        <v>0</v>
      </c>
      <c r="K225" s="159">
        <v>0</v>
      </c>
      <c r="L225" t="e">
        <f>#REF!</f>
        <v>#REF!</v>
      </c>
      <c r="M225" t="e">
        <f>#REF!</f>
        <v>#REF!</v>
      </c>
      <c r="N225" t="e">
        <f>#REF!</f>
        <v>#REF!</v>
      </c>
      <c r="O225" t="e">
        <f>#REF!</f>
        <v>#REF!</v>
      </c>
      <c r="P225" t="e">
        <f>#REF!</f>
        <v>#REF!</v>
      </c>
      <c r="Q225" t="e">
        <f>#REF!</f>
        <v>#REF!</v>
      </c>
      <c r="R225" t="e">
        <f>#REF!</f>
        <v>#REF!</v>
      </c>
      <c r="S225" t="e">
        <f>#REF!</f>
        <v>#REF!</v>
      </c>
      <c r="T225" t="e">
        <f>#REF!</f>
        <v>#REF!</v>
      </c>
      <c r="U225" s="159">
        <v>190</v>
      </c>
      <c r="V225" t="e">
        <f>#REF!</f>
        <v>#REF!</v>
      </c>
      <c r="W225" t="e">
        <f>#REF!</f>
        <v>#REF!</v>
      </c>
      <c r="X225" t="e">
        <f>#REF!</f>
        <v>#REF!</v>
      </c>
      <c r="Y225" s="159">
        <v>255</v>
      </c>
      <c r="Z225" t="e">
        <f>#REF!</f>
        <v>#REF!</v>
      </c>
      <c r="AA225" t="e">
        <f>#REF!</f>
        <v>#REF!</v>
      </c>
      <c r="AB225" s="159">
        <v>203</v>
      </c>
      <c r="AC225">
        <f ca="1">Cashflows!AK230</f>
        <v>0</v>
      </c>
      <c r="AD225">
        <f ca="1">Cashflows!AL230</f>
        <v>0</v>
      </c>
      <c r="AE225" s="175" t="e">
        <f>#REF!</f>
        <v>#REF!</v>
      </c>
      <c r="AF225">
        <f>Cashflows!L230</f>
        <v>2.4760978765463348</v>
      </c>
      <c r="AG225" s="159">
        <v>0.06</v>
      </c>
      <c r="AH225" s="159">
        <v>1.07312E-2</v>
      </c>
      <c r="AI225" s="159">
        <v>8.9869548119125798E-4</v>
      </c>
      <c r="AJ225" t="e">
        <f>#REF!</f>
        <v>#REF!</v>
      </c>
      <c r="AK225" t="e">
        <f>#REF!</f>
        <v>#REF!</v>
      </c>
      <c r="AL225" t="e">
        <f>#REF!</f>
        <v>#REF!</v>
      </c>
      <c r="AM225" t="e">
        <f>#REF!</f>
        <v>#REF!</v>
      </c>
      <c r="AN225" t="e">
        <f>#REF!</f>
        <v>#REF!</v>
      </c>
      <c r="AO225" t="e">
        <f>#REF!</f>
        <v>#REF!</v>
      </c>
      <c r="AP225" s="176" t="e">
        <f>#REF!</f>
        <v>#REF!</v>
      </c>
      <c r="AQ225" s="160" t="e">
        <f>#REF!</f>
        <v>#REF!</v>
      </c>
      <c r="AR225" s="177" t="e">
        <f>#REF!</f>
        <v>#REF!</v>
      </c>
      <c r="AS225">
        <f ca="1">Cashflows!AM230</f>
        <v>0</v>
      </c>
      <c r="AT225" t="e">
        <f>#REF!</f>
        <v>#REF!</v>
      </c>
      <c r="AU225" t="e">
        <f>#REF!</f>
        <v>#REF!</v>
      </c>
      <c r="AV225" s="159">
        <v>0</v>
      </c>
      <c r="AW225" t="e">
        <f>#REF!</f>
        <v>#REF!</v>
      </c>
      <c r="AX225" t="e">
        <f>#REF!</f>
        <v>#REF!</v>
      </c>
      <c r="AY225" s="160" t="e">
        <f>#REF!</f>
        <v>#REF!</v>
      </c>
      <c r="AZ225" t="e">
        <f>Cashflows!#REF!</f>
        <v>#REF!</v>
      </c>
      <c r="BA225" t="e">
        <f>#REF!</f>
        <v>#REF!</v>
      </c>
      <c r="BB225" t="e">
        <f>#REF!</f>
        <v>#REF!</v>
      </c>
      <c r="BC225" t="e">
        <f>#REF!</f>
        <v>#REF!</v>
      </c>
      <c r="BD225" t="e">
        <f>#REF!</f>
        <v>#REF!</v>
      </c>
      <c r="BE225" s="159">
        <v>5.2774247178459799E-3</v>
      </c>
      <c r="BF225" s="159">
        <v>0</v>
      </c>
      <c r="BG225" t="e">
        <f>#REF!</f>
        <v>#REF!</v>
      </c>
      <c r="BH225" t="e">
        <f>#REF!</f>
        <v>#REF!</v>
      </c>
      <c r="BI225" t="e">
        <f>#REF!</f>
        <v>#REF!</v>
      </c>
      <c r="BJ225" t="e">
        <f>#REF!</f>
        <v>#REF!</v>
      </c>
      <c r="BK225" s="159">
        <v>0</v>
      </c>
      <c r="BL225">
        <f>Cashflows!R230</f>
        <v>0</v>
      </c>
      <c r="BM225" t="e">
        <f>#REF!</f>
        <v>#REF!</v>
      </c>
      <c r="BN225" t="e">
        <f>#REF!</f>
        <v>#REF!</v>
      </c>
      <c r="BO225" s="159">
        <v>0</v>
      </c>
      <c r="BP225" s="175" t="e">
        <f>#REF!</f>
        <v>#REF!</v>
      </c>
      <c r="BQ225" t="e">
        <f>Cashflows!#REF!</f>
        <v>#REF!</v>
      </c>
      <c r="BR225" t="e">
        <f>Cashflows!#REF!</f>
        <v>#REF!</v>
      </c>
    </row>
    <row r="226" spans="1:70">
      <c r="A226">
        <v>224</v>
      </c>
      <c r="B226" t="e">
        <f>#REF!</f>
        <v>#REF!</v>
      </c>
      <c r="C226" t="e">
        <f>#REF!</f>
        <v>#REF!</v>
      </c>
      <c r="D226" t="e">
        <f>#REF!</f>
        <v>#REF!</v>
      </c>
      <c r="E226" t="e">
        <f>#REF!</f>
        <v>#REF!</v>
      </c>
      <c r="F226" t="e">
        <f>#REF!</f>
        <v>#REF!</v>
      </c>
      <c r="G226" t="e">
        <f>#REF!</f>
        <v>#REF!</v>
      </c>
      <c r="H226" s="159">
        <v>0</v>
      </c>
      <c r="I226" s="159">
        <v>0</v>
      </c>
      <c r="J226" s="159">
        <v>0</v>
      </c>
      <c r="K226" s="159">
        <v>0</v>
      </c>
      <c r="L226" t="e">
        <f>#REF!</f>
        <v>#REF!</v>
      </c>
      <c r="M226" t="e">
        <f>#REF!</f>
        <v>#REF!</v>
      </c>
      <c r="N226" t="e">
        <f>#REF!</f>
        <v>#REF!</v>
      </c>
      <c r="O226" t="e">
        <f>#REF!</f>
        <v>#REF!</v>
      </c>
      <c r="P226" t="e">
        <f>#REF!</f>
        <v>#REF!</v>
      </c>
      <c r="Q226" t="e">
        <f>#REF!</f>
        <v>#REF!</v>
      </c>
      <c r="R226" t="e">
        <f>#REF!</f>
        <v>#REF!</v>
      </c>
      <c r="S226" t="e">
        <f>#REF!</f>
        <v>#REF!</v>
      </c>
      <c r="T226" t="e">
        <f>#REF!</f>
        <v>#REF!</v>
      </c>
      <c r="U226" s="159">
        <v>191</v>
      </c>
      <c r="V226" t="e">
        <f>#REF!</f>
        <v>#REF!</v>
      </c>
      <c r="W226" t="e">
        <f>#REF!</f>
        <v>#REF!</v>
      </c>
      <c r="X226" t="e">
        <f>#REF!</f>
        <v>#REF!</v>
      </c>
      <c r="Y226" s="159">
        <v>256</v>
      </c>
      <c r="Z226" t="e">
        <f>#REF!</f>
        <v>#REF!</v>
      </c>
      <c r="AA226" t="e">
        <f>#REF!</f>
        <v>#REF!</v>
      </c>
      <c r="AB226" s="159">
        <v>204</v>
      </c>
      <c r="AC226">
        <f ca="1">Cashflows!AK231</f>
        <v>0</v>
      </c>
      <c r="AD226">
        <f ca="1">Cashflows!AL231</f>
        <v>0</v>
      </c>
      <c r="AE226" s="175" t="e">
        <f>#REF!</f>
        <v>#REF!</v>
      </c>
      <c r="AF226">
        <f>Cashflows!L231</f>
        <v>2.4861858057958135</v>
      </c>
      <c r="AG226" s="159">
        <v>0.06</v>
      </c>
      <c r="AH226" s="159">
        <v>1.07312E-2</v>
      </c>
      <c r="AI226" s="159">
        <v>8.9869548119125798E-4</v>
      </c>
      <c r="AJ226" t="e">
        <f>#REF!</f>
        <v>#REF!</v>
      </c>
      <c r="AK226" t="e">
        <f>#REF!</f>
        <v>#REF!</v>
      </c>
      <c r="AL226" t="e">
        <f>#REF!</f>
        <v>#REF!</v>
      </c>
      <c r="AM226" t="e">
        <f>#REF!</f>
        <v>#REF!</v>
      </c>
      <c r="AN226" t="e">
        <f>#REF!</f>
        <v>#REF!</v>
      </c>
      <c r="AO226" t="e">
        <f>#REF!</f>
        <v>#REF!</v>
      </c>
      <c r="AP226" s="176" t="e">
        <f>#REF!</f>
        <v>#REF!</v>
      </c>
      <c r="AQ226" s="160" t="e">
        <f>#REF!</f>
        <v>#REF!</v>
      </c>
      <c r="AR226" s="177" t="e">
        <f>#REF!</f>
        <v>#REF!</v>
      </c>
      <c r="AS226">
        <f ca="1">Cashflows!AM231</f>
        <v>0</v>
      </c>
      <c r="AT226" t="e">
        <f>#REF!</f>
        <v>#REF!</v>
      </c>
      <c r="AU226" t="e">
        <f>#REF!</f>
        <v>#REF!</v>
      </c>
      <c r="AV226" s="159">
        <v>0</v>
      </c>
      <c r="AW226" t="e">
        <f>#REF!</f>
        <v>#REF!</v>
      </c>
      <c r="AX226" t="e">
        <f>#REF!</f>
        <v>#REF!</v>
      </c>
      <c r="AY226" s="160" t="e">
        <f>#REF!</f>
        <v>#REF!</v>
      </c>
      <c r="AZ226" t="e">
        <f>Cashflows!#REF!</f>
        <v>#REF!</v>
      </c>
      <c r="BA226" t="e">
        <f>#REF!</f>
        <v>#REF!</v>
      </c>
      <c r="BB226" t="e">
        <f>#REF!</f>
        <v>#REF!</v>
      </c>
      <c r="BC226" t="e">
        <f>#REF!</f>
        <v>#REF!</v>
      </c>
      <c r="BD226" t="e">
        <f>#REF!</f>
        <v>#REF!</v>
      </c>
      <c r="BE226" s="159">
        <v>5.2774247178459799E-3</v>
      </c>
      <c r="BF226" s="159">
        <v>0</v>
      </c>
      <c r="BG226" t="e">
        <f>#REF!</f>
        <v>#REF!</v>
      </c>
      <c r="BH226" t="e">
        <f>#REF!</f>
        <v>#REF!</v>
      </c>
      <c r="BI226" t="e">
        <f>#REF!</f>
        <v>#REF!</v>
      </c>
      <c r="BJ226" t="e">
        <f>#REF!</f>
        <v>#REF!</v>
      </c>
      <c r="BK226" s="159">
        <v>0</v>
      </c>
      <c r="BL226">
        <f>Cashflows!R231</f>
        <v>0</v>
      </c>
      <c r="BM226" t="e">
        <f>#REF!</f>
        <v>#REF!</v>
      </c>
      <c r="BN226" t="e">
        <f>#REF!</f>
        <v>#REF!</v>
      </c>
      <c r="BO226" s="159">
        <v>0</v>
      </c>
      <c r="BP226" s="175" t="e">
        <f>#REF!</f>
        <v>#REF!</v>
      </c>
      <c r="BQ226" t="e">
        <f>Cashflows!#REF!</f>
        <v>#REF!</v>
      </c>
      <c r="BR226" t="e">
        <f>Cashflows!#REF!</f>
        <v>#REF!</v>
      </c>
    </row>
    <row r="227" spans="1:70">
      <c r="A227">
        <v>225</v>
      </c>
      <c r="B227" t="e">
        <f>#REF!</f>
        <v>#REF!</v>
      </c>
      <c r="C227" t="e">
        <f>#REF!</f>
        <v>#REF!</v>
      </c>
      <c r="D227" t="e">
        <f>#REF!</f>
        <v>#REF!</v>
      </c>
      <c r="E227" t="e">
        <f>#REF!</f>
        <v>#REF!</v>
      </c>
      <c r="F227" t="e">
        <f>#REF!</f>
        <v>#REF!</v>
      </c>
      <c r="G227" t="e">
        <f>#REF!</f>
        <v>#REF!</v>
      </c>
      <c r="H227" s="159">
        <v>0</v>
      </c>
      <c r="I227" s="159">
        <v>0</v>
      </c>
      <c r="J227" s="159">
        <v>0</v>
      </c>
      <c r="K227" s="159">
        <v>0</v>
      </c>
      <c r="L227" t="e">
        <f>#REF!</f>
        <v>#REF!</v>
      </c>
      <c r="M227" t="e">
        <f>#REF!</f>
        <v>#REF!</v>
      </c>
      <c r="N227" t="e">
        <f>#REF!</f>
        <v>#REF!</v>
      </c>
      <c r="O227" t="e">
        <f>#REF!</f>
        <v>#REF!</v>
      </c>
      <c r="P227" t="e">
        <f>#REF!</f>
        <v>#REF!</v>
      </c>
      <c r="Q227" t="e">
        <f>#REF!</f>
        <v>#REF!</v>
      </c>
      <c r="R227" t="e">
        <f>#REF!</f>
        <v>#REF!</v>
      </c>
      <c r="S227" t="e">
        <f>#REF!</f>
        <v>#REF!</v>
      </c>
      <c r="T227" t="e">
        <f>#REF!</f>
        <v>#REF!</v>
      </c>
      <c r="U227" s="159">
        <v>192</v>
      </c>
      <c r="V227" t="e">
        <f>#REF!</f>
        <v>#REF!</v>
      </c>
      <c r="W227" t="e">
        <f>#REF!</f>
        <v>#REF!</v>
      </c>
      <c r="X227" t="e">
        <f>#REF!</f>
        <v>#REF!</v>
      </c>
      <c r="Y227" s="159">
        <v>257</v>
      </c>
      <c r="Z227" t="e">
        <f>#REF!</f>
        <v>#REF!</v>
      </c>
      <c r="AA227" t="e">
        <f>#REF!</f>
        <v>#REF!</v>
      </c>
      <c r="AB227" s="159">
        <v>205</v>
      </c>
      <c r="AC227">
        <f ca="1">Cashflows!AK232</f>
        <v>0</v>
      </c>
      <c r="AD227">
        <f ca="1">Cashflows!AL232</f>
        <v>0</v>
      </c>
      <c r="AE227" s="175" t="e">
        <f>#REF!</f>
        <v>#REF!</v>
      </c>
      <c r="AF227">
        <f>Cashflows!L232</f>
        <v>2.4963148345177752</v>
      </c>
      <c r="AG227" s="159">
        <v>0.06</v>
      </c>
      <c r="AH227" s="159">
        <v>1.07312E-2</v>
      </c>
      <c r="AI227" s="159">
        <v>8.9869548119125798E-4</v>
      </c>
      <c r="AJ227" t="e">
        <f>#REF!</f>
        <v>#REF!</v>
      </c>
      <c r="AK227" t="e">
        <f>#REF!</f>
        <v>#REF!</v>
      </c>
      <c r="AL227" t="e">
        <f>#REF!</f>
        <v>#REF!</v>
      </c>
      <c r="AM227" t="e">
        <f>#REF!</f>
        <v>#REF!</v>
      </c>
      <c r="AN227" t="e">
        <f>#REF!</f>
        <v>#REF!</v>
      </c>
      <c r="AO227" t="e">
        <f>#REF!</f>
        <v>#REF!</v>
      </c>
      <c r="AP227" s="176" t="e">
        <f>#REF!</f>
        <v>#REF!</v>
      </c>
      <c r="AQ227" s="160" t="e">
        <f>#REF!</f>
        <v>#REF!</v>
      </c>
      <c r="AR227" s="177" t="e">
        <f>#REF!</f>
        <v>#REF!</v>
      </c>
      <c r="AS227">
        <f ca="1">Cashflows!AM232</f>
        <v>0</v>
      </c>
      <c r="AT227" t="e">
        <f>#REF!</f>
        <v>#REF!</v>
      </c>
      <c r="AU227" t="e">
        <f>#REF!</f>
        <v>#REF!</v>
      </c>
      <c r="AV227" s="159">
        <v>0</v>
      </c>
      <c r="AW227" t="e">
        <f>#REF!</f>
        <v>#REF!</v>
      </c>
      <c r="AX227" t="e">
        <f>#REF!</f>
        <v>#REF!</v>
      </c>
      <c r="AY227" s="160" t="e">
        <f>#REF!</f>
        <v>#REF!</v>
      </c>
      <c r="AZ227" t="e">
        <f>Cashflows!#REF!</f>
        <v>#REF!</v>
      </c>
      <c r="BA227" t="e">
        <f>#REF!</f>
        <v>#REF!</v>
      </c>
      <c r="BB227" t="e">
        <f>#REF!</f>
        <v>#REF!</v>
      </c>
      <c r="BC227" t="e">
        <f>#REF!</f>
        <v>#REF!</v>
      </c>
      <c r="BD227" t="e">
        <f>#REF!</f>
        <v>#REF!</v>
      </c>
      <c r="BE227" s="159">
        <v>5.2774247178459799E-3</v>
      </c>
      <c r="BF227" s="159">
        <v>0</v>
      </c>
      <c r="BG227" t="e">
        <f>#REF!</f>
        <v>#REF!</v>
      </c>
      <c r="BH227" t="e">
        <f>#REF!</f>
        <v>#REF!</v>
      </c>
      <c r="BI227" t="e">
        <f>#REF!</f>
        <v>#REF!</v>
      </c>
      <c r="BJ227" t="e">
        <f>#REF!</f>
        <v>#REF!</v>
      </c>
      <c r="BK227" s="159">
        <v>0</v>
      </c>
      <c r="BL227">
        <f>Cashflows!R232</f>
        <v>0</v>
      </c>
      <c r="BM227" t="e">
        <f>#REF!</f>
        <v>#REF!</v>
      </c>
      <c r="BN227" t="e">
        <f>#REF!</f>
        <v>#REF!</v>
      </c>
      <c r="BO227" s="159">
        <v>0</v>
      </c>
      <c r="BP227" s="175" t="e">
        <f>#REF!</f>
        <v>#REF!</v>
      </c>
      <c r="BQ227" t="e">
        <f>Cashflows!#REF!</f>
        <v>#REF!</v>
      </c>
      <c r="BR227" t="e">
        <f>Cashflows!#REF!</f>
        <v>#REF!</v>
      </c>
    </row>
    <row r="228" spans="1:70">
      <c r="A228">
        <v>226</v>
      </c>
      <c r="B228" t="e">
        <f>#REF!</f>
        <v>#REF!</v>
      </c>
      <c r="C228" t="e">
        <f>#REF!</f>
        <v>#REF!</v>
      </c>
      <c r="D228" t="e">
        <f>#REF!</f>
        <v>#REF!</v>
      </c>
      <c r="E228" t="e">
        <f>#REF!</f>
        <v>#REF!</v>
      </c>
      <c r="F228" t="e">
        <f>#REF!</f>
        <v>#REF!</v>
      </c>
      <c r="G228" t="e">
        <f>#REF!</f>
        <v>#REF!</v>
      </c>
      <c r="H228" s="159">
        <v>0</v>
      </c>
      <c r="I228" s="159">
        <v>0</v>
      </c>
      <c r="J228" s="159">
        <v>0</v>
      </c>
      <c r="K228" s="159">
        <v>0</v>
      </c>
      <c r="L228" t="e">
        <f>#REF!</f>
        <v>#REF!</v>
      </c>
      <c r="M228" t="e">
        <f>#REF!</f>
        <v>#REF!</v>
      </c>
      <c r="N228" t="e">
        <f>#REF!</f>
        <v>#REF!</v>
      </c>
      <c r="O228" t="e">
        <f>#REF!</f>
        <v>#REF!</v>
      </c>
      <c r="P228" t="e">
        <f>#REF!</f>
        <v>#REF!</v>
      </c>
      <c r="Q228" t="e">
        <f>#REF!</f>
        <v>#REF!</v>
      </c>
      <c r="R228" t="e">
        <f>#REF!</f>
        <v>#REF!</v>
      </c>
      <c r="S228" t="e">
        <f>#REF!</f>
        <v>#REF!</v>
      </c>
      <c r="T228" t="e">
        <f>#REF!</f>
        <v>#REF!</v>
      </c>
      <c r="U228" s="159">
        <v>193</v>
      </c>
      <c r="V228" t="e">
        <f>#REF!</f>
        <v>#REF!</v>
      </c>
      <c r="W228" t="e">
        <f>#REF!</f>
        <v>#REF!</v>
      </c>
      <c r="X228" t="e">
        <f>#REF!</f>
        <v>#REF!</v>
      </c>
      <c r="Y228" s="159">
        <v>258</v>
      </c>
      <c r="Z228" t="e">
        <f>#REF!</f>
        <v>#REF!</v>
      </c>
      <c r="AA228" t="e">
        <f>#REF!</f>
        <v>#REF!</v>
      </c>
      <c r="AB228" s="159">
        <v>206</v>
      </c>
      <c r="AC228">
        <f ca="1">Cashflows!AK233</f>
        <v>0</v>
      </c>
      <c r="AD228">
        <f ca="1">Cashflows!AL233</f>
        <v>0</v>
      </c>
      <c r="AE228" s="175" t="e">
        <f>#REF!</f>
        <v>#REF!</v>
      </c>
      <c r="AF228">
        <f>Cashflows!L233</f>
        <v>2.5064851301565585</v>
      </c>
      <c r="AG228" s="159">
        <v>0.06</v>
      </c>
      <c r="AH228" s="159">
        <v>1.07312E-2</v>
      </c>
      <c r="AI228" s="159">
        <v>8.9869548119125798E-4</v>
      </c>
      <c r="AJ228" t="e">
        <f>#REF!</f>
        <v>#REF!</v>
      </c>
      <c r="AK228" t="e">
        <f>#REF!</f>
        <v>#REF!</v>
      </c>
      <c r="AL228" t="e">
        <f>#REF!</f>
        <v>#REF!</v>
      </c>
      <c r="AM228" t="e">
        <f>#REF!</f>
        <v>#REF!</v>
      </c>
      <c r="AN228" t="e">
        <f>#REF!</f>
        <v>#REF!</v>
      </c>
      <c r="AO228" t="e">
        <f>#REF!</f>
        <v>#REF!</v>
      </c>
      <c r="AP228" s="176" t="e">
        <f>#REF!</f>
        <v>#REF!</v>
      </c>
      <c r="AQ228" s="160" t="e">
        <f>#REF!</f>
        <v>#REF!</v>
      </c>
      <c r="AR228" s="177" t="e">
        <f>#REF!</f>
        <v>#REF!</v>
      </c>
      <c r="AS228">
        <f ca="1">Cashflows!AM233</f>
        <v>0</v>
      </c>
      <c r="AT228" t="e">
        <f>#REF!</f>
        <v>#REF!</v>
      </c>
      <c r="AU228" t="e">
        <f>#REF!</f>
        <v>#REF!</v>
      </c>
      <c r="AV228" s="159">
        <v>0</v>
      </c>
      <c r="AW228" t="e">
        <f>#REF!</f>
        <v>#REF!</v>
      </c>
      <c r="AX228" t="e">
        <f>#REF!</f>
        <v>#REF!</v>
      </c>
      <c r="AY228" s="160" t="e">
        <f>#REF!</f>
        <v>#REF!</v>
      </c>
      <c r="AZ228" t="e">
        <f>Cashflows!#REF!</f>
        <v>#REF!</v>
      </c>
      <c r="BA228" t="e">
        <f>#REF!</f>
        <v>#REF!</v>
      </c>
      <c r="BB228" t="e">
        <f>#REF!</f>
        <v>#REF!</v>
      </c>
      <c r="BC228" t="e">
        <f>#REF!</f>
        <v>#REF!</v>
      </c>
      <c r="BD228" t="e">
        <f>#REF!</f>
        <v>#REF!</v>
      </c>
      <c r="BE228" s="159">
        <v>5.2774247178459799E-3</v>
      </c>
      <c r="BF228" s="159">
        <v>0</v>
      </c>
      <c r="BG228" t="e">
        <f>#REF!</f>
        <v>#REF!</v>
      </c>
      <c r="BH228" t="e">
        <f>#REF!</f>
        <v>#REF!</v>
      </c>
      <c r="BI228" t="e">
        <f>#REF!</f>
        <v>#REF!</v>
      </c>
      <c r="BJ228" t="e">
        <f>#REF!</f>
        <v>#REF!</v>
      </c>
      <c r="BK228" s="159">
        <v>0</v>
      </c>
      <c r="BL228">
        <f>Cashflows!R233</f>
        <v>0</v>
      </c>
      <c r="BM228" t="e">
        <f>#REF!</f>
        <v>#REF!</v>
      </c>
      <c r="BN228" t="e">
        <f>#REF!</f>
        <v>#REF!</v>
      </c>
      <c r="BO228" s="159">
        <v>0</v>
      </c>
      <c r="BP228" s="175" t="e">
        <f>#REF!</f>
        <v>#REF!</v>
      </c>
      <c r="BQ228" t="e">
        <f>Cashflows!#REF!</f>
        <v>#REF!</v>
      </c>
      <c r="BR228" t="e">
        <f>Cashflows!#REF!</f>
        <v>#REF!</v>
      </c>
    </row>
    <row r="229" spans="1:70">
      <c r="A229">
        <v>227</v>
      </c>
      <c r="B229" t="e">
        <f>#REF!</f>
        <v>#REF!</v>
      </c>
      <c r="C229" t="e">
        <f>#REF!</f>
        <v>#REF!</v>
      </c>
      <c r="D229" t="e">
        <f>#REF!</f>
        <v>#REF!</v>
      </c>
      <c r="E229" t="e">
        <f>#REF!</f>
        <v>#REF!</v>
      </c>
      <c r="F229" t="e">
        <f>#REF!</f>
        <v>#REF!</v>
      </c>
      <c r="G229" t="e">
        <f>#REF!</f>
        <v>#REF!</v>
      </c>
      <c r="H229" s="159">
        <v>0</v>
      </c>
      <c r="I229" s="159">
        <v>0</v>
      </c>
      <c r="J229" s="159">
        <v>0</v>
      </c>
      <c r="K229" s="159">
        <v>0</v>
      </c>
      <c r="L229" t="e">
        <f>#REF!</f>
        <v>#REF!</v>
      </c>
      <c r="M229" t="e">
        <f>#REF!</f>
        <v>#REF!</v>
      </c>
      <c r="N229" t="e">
        <f>#REF!</f>
        <v>#REF!</v>
      </c>
      <c r="O229" t="e">
        <f>#REF!</f>
        <v>#REF!</v>
      </c>
      <c r="P229" t="e">
        <f>#REF!</f>
        <v>#REF!</v>
      </c>
      <c r="Q229" t="e">
        <f>#REF!</f>
        <v>#REF!</v>
      </c>
      <c r="R229" t="e">
        <f>#REF!</f>
        <v>#REF!</v>
      </c>
      <c r="S229" t="e">
        <f>#REF!</f>
        <v>#REF!</v>
      </c>
      <c r="T229" t="e">
        <f>#REF!</f>
        <v>#REF!</v>
      </c>
      <c r="U229" s="159">
        <v>194</v>
      </c>
      <c r="V229" t="e">
        <f>#REF!</f>
        <v>#REF!</v>
      </c>
      <c r="W229" t="e">
        <f>#REF!</f>
        <v>#REF!</v>
      </c>
      <c r="X229" t="e">
        <f>#REF!</f>
        <v>#REF!</v>
      </c>
      <c r="Y229" s="159">
        <v>259</v>
      </c>
      <c r="Z229" t="e">
        <f>#REF!</f>
        <v>#REF!</v>
      </c>
      <c r="AA229" t="e">
        <f>#REF!</f>
        <v>#REF!</v>
      </c>
      <c r="AB229" s="159">
        <v>207</v>
      </c>
      <c r="AC229">
        <f ca="1">Cashflows!AK234</f>
        <v>0</v>
      </c>
      <c r="AD229">
        <f ca="1">Cashflows!AL234</f>
        <v>0</v>
      </c>
      <c r="AE229" s="175" t="e">
        <f>#REF!</f>
        <v>#REF!</v>
      </c>
      <c r="AF229">
        <f>Cashflows!L234</f>
        <v>2.5166968608386902</v>
      </c>
      <c r="AG229" s="159">
        <v>0.06</v>
      </c>
      <c r="AH229" s="159">
        <v>1.07312E-2</v>
      </c>
      <c r="AI229" s="159">
        <v>8.9869548119125798E-4</v>
      </c>
      <c r="AJ229" t="e">
        <f>#REF!</f>
        <v>#REF!</v>
      </c>
      <c r="AK229" t="e">
        <f>#REF!</f>
        <v>#REF!</v>
      </c>
      <c r="AL229" t="e">
        <f>#REF!</f>
        <v>#REF!</v>
      </c>
      <c r="AM229" t="e">
        <f>#REF!</f>
        <v>#REF!</v>
      </c>
      <c r="AN229" t="e">
        <f>#REF!</f>
        <v>#REF!</v>
      </c>
      <c r="AO229" t="e">
        <f>#REF!</f>
        <v>#REF!</v>
      </c>
      <c r="AP229" s="176" t="e">
        <f>#REF!</f>
        <v>#REF!</v>
      </c>
      <c r="AQ229" s="160" t="e">
        <f>#REF!</f>
        <v>#REF!</v>
      </c>
      <c r="AR229" s="177" t="e">
        <f>#REF!</f>
        <v>#REF!</v>
      </c>
      <c r="AS229">
        <f ca="1">Cashflows!AM234</f>
        <v>0</v>
      </c>
      <c r="AT229" t="e">
        <f>#REF!</f>
        <v>#REF!</v>
      </c>
      <c r="AU229" t="e">
        <f>#REF!</f>
        <v>#REF!</v>
      </c>
      <c r="AV229" s="159">
        <v>0</v>
      </c>
      <c r="AW229" t="e">
        <f>#REF!</f>
        <v>#REF!</v>
      </c>
      <c r="AX229" t="e">
        <f>#REF!</f>
        <v>#REF!</v>
      </c>
      <c r="AY229" s="160" t="e">
        <f>#REF!</f>
        <v>#REF!</v>
      </c>
      <c r="AZ229" t="e">
        <f>Cashflows!#REF!</f>
        <v>#REF!</v>
      </c>
      <c r="BA229" t="e">
        <f>#REF!</f>
        <v>#REF!</v>
      </c>
      <c r="BB229" t="e">
        <f>#REF!</f>
        <v>#REF!</v>
      </c>
      <c r="BC229" t="e">
        <f>#REF!</f>
        <v>#REF!</v>
      </c>
      <c r="BD229" t="e">
        <f>#REF!</f>
        <v>#REF!</v>
      </c>
      <c r="BE229" s="159">
        <v>5.2774247178459799E-3</v>
      </c>
      <c r="BF229" s="159">
        <v>0</v>
      </c>
      <c r="BG229" t="e">
        <f>#REF!</f>
        <v>#REF!</v>
      </c>
      <c r="BH229" t="e">
        <f>#REF!</f>
        <v>#REF!</v>
      </c>
      <c r="BI229" t="e">
        <f>#REF!</f>
        <v>#REF!</v>
      </c>
      <c r="BJ229" t="e">
        <f>#REF!</f>
        <v>#REF!</v>
      </c>
      <c r="BK229" s="159">
        <v>0</v>
      </c>
      <c r="BL229">
        <f>Cashflows!R234</f>
        <v>0</v>
      </c>
      <c r="BM229" t="e">
        <f>#REF!</f>
        <v>#REF!</v>
      </c>
      <c r="BN229" t="e">
        <f>#REF!</f>
        <v>#REF!</v>
      </c>
      <c r="BO229" s="159">
        <v>0</v>
      </c>
      <c r="BP229" s="175" t="e">
        <f>#REF!</f>
        <v>#REF!</v>
      </c>
      <c r="BQ229" t="e">
        <f>Cashflows!#REF!</f>
        <v>#REF!</v>
      </c>
      <c r="BR229" t="e">
        <f>Cashflows!#REF!</f>
        <v>#REF!</v>
      </c>
    </row>
    <row r="230" spans="1:70">
      <c r="A230">
        <v>228</v>
      </c>
      <c r="B230" t="e">
        <f>#REF!</f>
        <v>#REF!</v>
      </c>
      <c r="C230" t="e">
        <f>#REF!</f>
        <v>#REF!</v>
      </c>
      <c r="D230" t="e">
        <f>#REF!</f>
        <v>#REF!</v>
      </c>
      <c r="E230" t="e">
        <f>#REF!</f>
        <v>#REF!</v>
      </c>
      <c r="F230" t="e">
        <f>#REF!</f>
        <v>#REF!</v>
      </c>
      <c r="G230" t="e">
        <f>#REF!</f>
        <v>#REF!</v>
      </c>
      <c r="H230" s="159">
        <v>0</v>
      </c>
      <c r="I230" s="159">
        <v>0</v>
      </c>
      <c r="J230" s="159">
        <v>0</v>
      </c>
      <c r="K230" s="159">
        <v>0</v>
      </c>
      <c r="L230" t="e">
        <f>#REF!</f>
        <v>#REF!</v>
      </c>
      <c r="M230" t="e">
        <f>#REF!</f>
        <v>#REF!</v>
      </c>
      <c r="N230" t="e">
        <f>#REF!</f>
        <v>#REF!</v>
      </c>
      <c r="O230" t="e">
        <f>#REF!</f>
        <v>#REF!</v>
      </c>
      <c r="P230" t="e">
        <f>#REF!</f>
        <v>#REF!</v>
      </c>
      <c r="Q230" t="e">
        <f>#REF!</f>
        <v>#REF!</v>
      </c>
      <c r="R230" t="e">
        <f>#REF!</f>
        <v>#REF!</v>
      </c>
      <c r="S230" t="e">
        <f>#REF!</f>
        <v>#REF!</v>
      </c>
      <c r="T230" t="e">
        <f>#REF!</f>
        <v>#REF!</v>
      </c>
      <c r="U230" s="159">
        <v>195</v>
      </c>
      <c r="V230" t="e">
        <f>#REF!</f>
        <v>#REF!</v>
      </c>
      <c r="W230" t="e">
        <f>#REF!</f>
        <v>#REF!</v>
      </c>
      <c r="X230" t="e">
        <f>#REF!</f>
        <v>#REF!</v>
      </c>
      <c r="Y230" s="159">
        <v>260</v>
      </c>
      <c r="Z230" t="e">
        <f>#REF!</f>
        <v>#REF!</v>
      </c>
      <c r="AA230" t="e">
        <f>#REF!</f>
        <v>#REF!</v>
      </c>
      <c r="AB230" s="159">
        <v>208</v>
      </c>
      <c r="AC230">
        <f ca="1">Cashflows!AK235</f>
        <v>0</v>
      </c>
      <c r="AD230">
        <f ca="1">Cashflows!AL235</f>
        <v>0</v>
      </c>
      <c r="AE230" s="175" t="e">
        <f>#REF!</f>
        <v>#REF!</v>
      </c>
      <c r="AF230">
        <f>Cashflows!L235</f>
        <v>2.5269501953756661</v>
      </c>
      <c r="AG230" s="159">
        <v>0.06</v>
      </c>
      <c r="AH230" s="159">
        <v>1.07312E-2</v>
      </c>
      <c r="AI230" s="159">
        <v>8.9869548119125798E-4</v>
      </c>
      <c r="AJ230" t="e">
        <f>#REF!</f>
        <v>#REF!</v>
      </c>
      <c r="AK230" t="e">
        <f>#REF!</f>
        <v>#REF!</v>
      </c>
      <c r="AL230" t="e">
        <f>#REF!</f>
        <v>#REF!</v>
      </c>
      <c r="AM230" t="e">
        <f>#REF!</f>
        <v>#REF!</v>
      </c>
      <c r="AN230" t="e">
        <f>#REF!</f>
        <v>#REF!</v>
      </c>
      <c r="AO230" t="e">
        <f>#REF!</f>
        <v>#REF!</v>
      </c>
      <c r="AP230" s="176" t="e">
        <f>#REF!</f>
        <v>#REF!</v>
      </c>
      <c r="AQ230" s="160" t="e">
        <f>#REF!</f>
        <v>#REF!</v>
      </c>
      <c r="AR230" s="177" t="e">
        <f>#REF!</f>
        <v>#REF!</v>
      </c>
      <c r="AS230">
        <f ca="1">Cashflows!AM235</f>
        <v>0</v>
      </c>
      <c r="AT230" t="e">
        <f>#REF!</f>
        <v>#REF!</v>
      </c>
      <c r="AU230" t="e">
        <f>#REF!</f>
        <v>#REF!</v>
      </c>
      <c r="AV230" s="159">
        <v>0</v>
      </c>
      <c r="AW230" t="e">
        <f>#REF!</f>
        <v>#REF!</v>
      </c>
      <c r="AX230" t="e">
        <f>#REF!</f>
        <v>#REF!</v>
      </c>
      <c r="AY230" s="160" t="e">
        <f>#REF!</f>
        <v>#REF!</v>
      </c>
      <c r="AZ230" t="e">
        <f>Cashflows!#REF!</f>
        <v>#REF!</v>
      </c>
      <c r="BA230" t="e">
        <f>#REF!</f>
        <v>#REF!</v>
      </c>
      <c r="BB230" t="e">
        <f>#REF!</f>
        <v>#REF!</v>
      </c>
      <c r="BC230" t="e">
        <f>#REF!</f>
        <v>#REF!</v>
      </c>
      <c r="BD230" t="e">
        <f>#REF!</f>
        <v>#REF!</v>
      </c>
      <c r="BE230" s="159">
        <v>5.2774247178459799E-3</v>
      </c>
      <c r="BF230" s="159">
        <v>0</v>
      </c>
      <c r="BG230" t="e">
        <f>#REF!</f>
        <v>#REF!</v>
      </c>
      <c r="BH230" t="e">
        <f>#REF!</f>
        <v>#REF!</v>
      </c>
      <c r="BI230" t="e">
        <f>#REF!</f>
        <v>#REF!</v>
      </c>
      <c r="BJ230" t="e">
        <f>#REF!</f>
        <v>#REF!</v>
      </c>
      <c r="BK230" s="159">
        <v>0</v>
      </c>
      <c r="BL230">
        <f>Cashflows!R235</f>
        <v>0</v>
      </c>
      <c r="BM230" t="e">
        <f>#REF!</f>
        <v>#REF!</v>
      </c>
      <c r="BN230" t="e">
        <f>#REF!</f>
        <v>#REF!</v>
      </c>
      <c r="BO230" s="159">
        <v>0</v>
      </c>
      <c r="BP230" s="175" t="e">
        <f>#REF!</f>
        <v>#REF!</v>
      </c>
      <c r="BQ230" t="e">
        <f>Cashflows!#REF!</f>
        <v>#REF!</v>
      </c>
      <c r="BR230" t="e">
        <f>Cashflows!#REF!</f>
        <v>#REF!</v>
      </c>
    </row>
    <row r="231" spans="1:70">
      <c r="A231">
        <v>229</v>
      </c>
      <c r="B231" t="e">
        <f>#REF!</f>
        <v>#REF!</v>
      </c>
      <c r="C231" t="e">
        <f>#REF!</f>
        <v>#REF!</v>
      </c>
      <c r="D231" t="e">
        <f>#REF!</f>
        <v>#REF!</v>
      </c>
      <c r="E231" t="e">
        <f>#REF!</f>
        <v>#REF!</v>
      </c>
      <c r="F231" t="e">
        <f>#REF!</f>
        <v>#REF!</v>
      </c>
      <c r="G231" t="e">
        <f>#REF!</f>
        <v>#REF!</v>
      </c>
      <c r="H231" s="159">
        <v>0</v>
      </c>
      <c r="I231" s="159">
        <v>0</v>
      </c>
      <c r="J231" s="159">
        <v>0</v>
      </c>
      <c r="K231" s="159">
        <v>0</v>
      </c>
      <c r="L231" t="e">
        <f>#REF!</f>
        <v>#REF!</v>
      </c>
      <c r="M231" t="e">
        <f>#REF!</f>
        <v>#REF!</v>
      </c>
      <c r="N231" t="e">
        <f>#REF!</f>
        <v>#REF!</v>
      </c>
      <c r="O231" t="e">
        <f>#REF!</f>
        <v>#REF!</v>
      </c>
      <c r="P231" t="e">
        <f>#REF!</f>
        <v>#REF!</v>
      </c>
      <c r="Q231" t="e">
        <f>#REF!</f>
        <v>#REF!</v>
      </c>
      <c r="R231" t="e">
        <f>#REF!</f>
        <v>#REF!</v>
      </c>
      <c r="S231" t="e">
        <f>#REF!</f>
        <v>#REF!</v>
      </c>
      <c r="T231" t="e">
        <f>#REF!</f>
        <v>#REF!</v>
      </c>
      <c r="U231" s="159">
        <v>196</v>
      </c>
      <c r="V231" t="e">
        <f>#REF!</f>
        <v>#REF!</v>
      </c>
      <c r="W231" t="e">
        <f>#REF!</f>
        <v>#REF!</v>
      </c>
      <c r="X231" t="e">
        <f>#REF!</f>
        <v>#REF!</v>
      </c>
      <c r="Y231" s="159">
        <v>261</v>
      </c>
      <c r="Z231" t="e">
        <f>#REF!</f>
        <v>#REF!</v>
      </c>
      <c r="AA231" t="e">
        <f>#REF!</f>
        <v>#REF!</v>
      </c>
      <c r="AB231" s="159">
        <v>209</v>
      </c>
      <c r="AC231">
        <f ca="1">Cashflows!AK236</f>
        <v>0</v>
      </c>
      <c r="AD231">
        <f ca="1">Cashflows!AL236</f>
        <v>0</v>
      </c>
      <c r="AE231" s="175" t="e">
        <f>#REF!</f>
        <v>#REF!</v>
      </c>
      <c r="AF231">
        <f>Cashflows!L236</f>
        <v>2.537245303266741</v>
      </c>
      <c r="AG231" s="159">
        <v>0.06</v>
      </c>
      <c r="AH231" s="159">
        <v>1.07312E-2</v>
      </c>
      <c r="AI231" s="159">
        <v>8.9869548119125798E-4</v>
      </c>
      <c r="AJ231" t="e">
        <f>#REF!</f>
        <v>#REF!</v>
      </c>
      <c r="AK231" t="e">
        <f>#REF!</f>
        <v>#REF!</v>
      </c>
      <c r="AL231" t="e">
        <f>#REF!</f>
        <v>#REF!</v>
      </c>
      <c r="AM231" t="e">
        <f>#REF!</f>
        <v>#REF!</v>
      </c>
      <c r="AN231" t="e">
        <f>#REF!</f>
        <v>#REF!</v>
      </c>
      <c r="AO231" t="e">
        <f>#REF!</f>
        <v>#REF!</v>
      </c>
      <c r="AP231" s="176" t="e">
        <f>#REF!</f>
        <v>#REF!</v>
      </c>
      <c r="AQ231" s="160" t="e">
        <f>#REF!</f>
        <v>#REF!</v>
      </c>
      <c r="AR231" s="177" t="e">
        <f>#REF!</f>
        <v>#REF!</v>
      </c>
      <c r="AS231">
        <f ca="1">Cashflows!AM236</f>
        <v>0</v>
      </c>
      <c r="AT231" t="e">
        <f>#REF!</f>
        <v>#REF!</v>
      </c>
      <c r="AU231" t="e">
        <f>#REF!</f>
        <v>#REF!</v>
      </c>
      <c r="AV231" s="159">
        <v>0</v>
      </c>
      <c r="AW231" t="e">
        <f>#REF!</f>
        <v>#REF!</v>
      </c>
      <c r="AX231" t="e">
        <f>#REF!</f>
        <v>#REF!</v>
      </c>
      <c r="AY231" s="160" t="e">
        <f>#REF!</f>
        <v>#REF!</v>
      </c>
      <c r="AZ231" t="e">
        <f>Cashflows!#REF!</f>
        <v>#REF!</v>
      </c>
      <c r="BA231" t="e">
        <f>#REF!</f>
        <v>#REF!</v>
      </c>
      <c r="BB231" t="e">
        <f>#REF!</f>
        <v>#REF!</v>
      </c>
      <c r="BC231" t="e">
        <f>#REF!</f>
        <v>#REF!</v>
      </c>
      <c r="BD231" t="e">
        <f>#REF!</f>
        <v>#REF!</v>
      </c>
      <c r="BE231" s="159">
        <v>5.2774247178459799E-3</v>
      </c>
      <c r="BF231" s="159">
        <v>0</v>
      </c>
      <c r="BG231" t="e">
        <f>#REF!</f>
        <v>#REF!</v>
      </c>
      <c r="BH231" t="e">
        <f>#REF!</f>
        <v>#REF!</v>
      </c>
      <c r="BI231" t="e">
        <f>#REF!</f>
        <v>#REF!</v>
      </c>
      <c r="BJ231" t="e">
        <f>#REF!</f>
        <v>#REF!</v>
      </c>
      <c r="BK231" s="159">
        <v>0</v>
      </c>
      <c r="BL231">
        <f>Cashflows!R236</f>
        <v>0</v>
      </c>
      <c r="BM231" t="e">
        <f>#REF!</f>
        <v>#REF!</v>
      </c>
      <c r="BN231" t="e">
        <f>#REF!</f>
        <v>#REF!</v>
      </c>
      <c r="BO231" s="159">
        <v>0</v>
      </c>
      <c r="BP231" s="175" t="e">
        <f>#REF!</f>
        <v>#REF!</v>
      </c>
      <c r="BQ231" t="e">
        <f>Cashflows!#REF!</f>
        <v>#REF!</v>
      </c>
      <c r="BR231" t="e">
        <f>Cashflows!#REF!</f>
        <v>#REF!</v>
      </c>
    </row>
    <row r="232" spans="1:70">
      <c r="A232">
        <v>230</v>
      </c>
      <c r="B232" t="e">
        <f>#REF!</f>
        <v>#REF!</v>
      </c>
      <c r="C232" t="e">
        <f>#REF!</f>
        <v>#REF!</v>
      </c>
      <c r="D232" t="e">
        <f>#REF!</f>
        <v>#REF!</v>
      </c>
      <c r="E232" t="e">
        <f>#REF!</f>
        <v>#REF!</v>
      </c>
      <c r="F232" t="e">
        <f>#REF!</f>
        <v>#REF!</v>
      </c>
      <c r="G232" t="e">
        <f>#REF!</f>
        <v>#REF!</v>
      </c>
      <c r="H232" s="159">
        <v>0</v>
      </c>
      <c r="I232" s="159">
        <v>0</v>
      </c>
      <c r="J232" s="159">
        <v>0</v>
      </c>
      <c r="K232" s="159">
        <v>0</v>
      </c>
      <c r="L232" t="e">
        <f>#REF!</f>
        <v>#REF!</v>
      </c>
      <c r="M232" t="e">
        <f>#REF!</f>
        <v>#REF!</v>
      </c>
      <c r="N232" t="e">
        <f>#REF!</f>
        <v>#REF!</v>
      </c>
      <c r="O232" t="e">
        <f>#REF!</f>
        <v>#REF!</v>
      </c>
      <c r="P232" t="e">
        <f>#REF!</f>
        <v>#REF!</v>
      </c>
      <c r="Q232" t="e">
        <f>#REF!</f>
        <v>#REF!</v>
      </c>
      <c r="R232" t="e">
        <f>#REF!</f>
        <v>#REF!</v>
      </c>
      <c r="S232" t="e">
        <f>#REF!</f>
        <v>#REF!</v>
      </c>
      <c r="T232" t="e">
        <f>#REF!</f>
        <v>#REF!</v>
      </c>
      <c r="U232" s="159">
        <v>197</v>
      </c>
      <c r="V232" t="e">
        <f>#REF!</f>
        <v>#REF!</v>
      </c>
      <c r="W232" t="e">
        <f>#REF!</f>
        <v>#REF!</v>
      </c>
      <c r="X232" t="e">
        <f>#REF!</f>
        <v>#REF!</v>
      </c>
      <c r="Y232" s="159">
        <v>262</v>
      </c>
      <c r="Z232" t="e">
        <f>#REF!</f>
        <v>#REF!</v>
      </c>
      <c r="AA232" t="e">
        <f>#REF!</f>
        <v>#REF!</v>
      </c>
      <c r="AB232" s="159">
        <v>210</v>
      </c>
      <c r="AC232">
        <f ca="1">Cashflows!AK237</f>
        <v>0</v>
      </c>
      <c r="AD232">
        <f ca="1">Cashflows!AL237</f>
        <v>0</v>
      </c>
      <c r="AE232" s="175" t="e">
        <f>#REF!</f>
        <v>#REF!</v>
      </c>
      <c r="AF232">
        <f>Cashflows!L237</f>
        <v>2.54758235470173</v>
      </c>
      <c r="AG232" s="159">
        <v>0.06</v>
      </c>
      <c r="AH232" s="159">
        <v>1.07312E-2</v>
      </c>
      <c r="AI232" s="159">
        <v>8.9869548119125798E-4</v>
      </c>
      <c r="AJ232" t="e">
        <f>#REF!</f>
        <v>#REF!</v>
      </c>
      <c r="AK232" t="e">
        <f>#REF!</f>
        <v>#REF!</v>
      </c>
      <c r="AL232" t="e">
        <f>#REF!</f>
        <v>#REF!</v>
      </c>
      <c r="AM232" t="e">
        <f>#REF!</f>
        <v>#REF!</v>
      </c>
      <c r="AN232" t="e">
        <f>#REF!</f>
        <v>#REF!</v>
      </c>
      <c r="AO232" t="e">
        <f>#REF!</f>
        <v>#REF!</v>
      </c>
      <c r="AP232" s="176" t="e">
        <f>#REF!</f>
        <v>#REF!</v>
      </c>
      <c r="AQ232" s="160" t="e">
        <f>#REF!</f>
        <v>#REF!</v>
      </c>
      <c r="AR232" s="177" t="e">
        <f>#REF!</f>
        <v>#REF!</v>
      </c>
      <c r="AS232">
        <f ca="1">Cashflows!AM237</f>
        <v>0</v>
      </c>
      <c r="AT232" t="e">
        <f>#REF!</f>
        <v>#REF!</v>
      </c>
      <c r="AU232" t="e">
        <f>#REF!</f>
        <v>#REF!</v>
      </c>
      <c r="AV232" s="159">
        <v>0</v>
      </c>
      <c r="AW232" t="e">
        <f>#REF!</f>
        <v>#REF!</v>
      </c>
      <c r="AX232" t="e">
        <f>#REF!</f>
        <v>#REF!</v>
      </c>
      <c r="AY232" s="160" t="e">
        <f>#REF!</f>
        <v>#REF!</v>
      </c>
      <c r="AZ232" t="e">
        <f>Cashflows!#REF!</f>
        <v>#REF!</v>
      </c>
      <c r="BA232" t="e">
        <f>#REF!</f>
        <v>#REF!</v>
      </c>
      <c r="BB232" t="e">
        <f>#REF!</f>
        <v>#REF!</v>
      </c>
      <c r="BC232" t="e">
        <f>#REF!</f>
        <v>#REF!</v>
      </c>
      <c r="BD232" t="e">
        <f>#REF!</f>
        <v>#REF!</v>
      </c>
      <c r="BE232" s="159">
        <v>5.2774247178459799E-3</v>
      </c>
      <c r="BF232" s="159">
        <v>0</v>
      </c>
      <c r="BG232" t="e">
        <f>#REF!</f>
        <v>#REF!</v>
      </c>
      <c r="BH232" t="e">
        <f>#REF!</f>
        <v>#REF!</v>
      </c>
      <c r="BI232" t="e">
        <f>#REF!</f>
        <v>#REF!</v>
      </c>
      <c r="BJ232" t="e">
        <f>#REF!</f>
        <v>#REF!</v>
      </c>
      <c r="BK232" s="159">
        <v>0</v>
      </c>
      <c r="BL232">
        <f>Cashflows!R237</f>
        <v>0</v>
      </c>
      <c r="BM232" t="e">
        <f>#REF!</f>
        <v>#REF!</v>
      </c>
      <c r="BN232" t="e">
        <f>#REF!</f>
        <v>#REF!</v>
      </c>
      <c r="BO232" s="159">
        <v>0</v>
      </c>
      <c r="BP232" s="175" t="e">
        <f>#REF!</f>
        <v>#REF!</v>
      </c>
      <c r="BQ232" t="e">
        <f>Cashflows!#REF!</f>
        <v>#REF!</v>
      </c>
      <c r="BR232" t="e">
        <f>Cashflows!#REF!</f>
        <v>#REF!</v>
      </c>
    </row>
    <row r="233" spans="1:70">
      <c r="A233">
        <v>231</v>
      </c>
      <c r="B233" t="e">
        <f>#REF!</f>
        <v>#REF!</v>
      </c>
      <c r="C233" t="e">
        <f>#REF!</f>
        <v>#REF!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s="159">
        <v>0</v>
      </c>
      <c r="I233" s="159">
        <v>0</v>
      </c>
      <c r="J233" s="159">
        <v>0</v>
      </c>
      <c r="K233" s="159">
        <v>0</v>
      </c>
      <c r="L233" t="e">
        <f>#REF!</f>
        <v>#REF!</v>
      </c>
      <c r="M233" t="e">
        <f>#REF!</f>
        <v>#REF!</v>
      </c>
      <c r="N233" t="e">
        <f>#REF!</f>
        <v>#REF!</v>
      </c>
      <c r="O233" t="e">
        <f>#REF!</f>
        <v>#REF!</v>
      </c>
      <c r="P233" t="e">
        <f>#REF!</f>
        <v>#REF!</v>
      </c>
      <c r="Q233" t="e">
        <f>#REF!</f>
        <v>#REF!</v>
      </c>
      <c r="R233" t="e">
        <f>#REF!</f>
        <v>#REF!</v>
      </c>
      <c r="S233" t="e">
        <f>#REF!</f>
        <v>#REF!</v>
      </c>
      <c r="T233" t="e">
        <f>#REF!</f>
        <v>#REF!</v>
      </c>
      <c r="U233" s="159">
        <v>198</v>
      </c>
      <c r="V233" t="e">
        <f>#REF!</f>
        <v>#REF!</v>
      </c>
      <c r="W233" t="e">
        <f>#REF!</f>
        <v>#REF!</v>
      </c>
      <c r="X233" t="e">
        <f>#REF!</f>
        <v>#REF!</v>
      </c>
      <c r="Y233" s="159">
        <v>263</v>
      </c>
      <c r="Z233" t="e">
        <f>#REF!</f>
        <v>#REF!</v>
      </c>
      <c r="AA233" t="e">
        <f>#REF!</f>
        <v>#REF!</v>
      </c>
      <c r="AB233" s="159">
        <v>211</v>
      </c>
      <c r="AC233">
        <f ca="1">Cashflows!AK238</f>
        <v>0</v>
      </c>
      <c r="AD233">
        <f ca="1">Cashflows!AL238</f>
        <v>0</v>
      </c>
      <c r="AE233" s="175" t="e">
        <f>#REF!</f>
        <v>#REF!</v>
      </c>
      <c r="AF233">
        <f>Cashflows!L238</f>
        <v>2.5579615205638233</v>
      </c>
      <c r="AG233" s="159">
        <v>0.06</v>
      </c>
      <c r="AH233" s="159">
        <v>1.07312E-2</v>
      </c>
      <c r="AI233" s="159">
        <v>8.9869548119125798E-4</v>
      </c>
      <c r="AJ233" t="e">
        <f>#REF!</f>
        <v>#REF!</v>
      </c>
      <c r="AK233" t="e">
        <f>#REF!</f>
        <v>#REF!</v>
      </c>
      <c r="AL233" t="e">
        <f>#REF!</f>
        <v>#REF!</v>
      </c>
      <c r="AM233" t="e">
        <f>#REF!</f>
        <v>#REF!</v>
      </c>
      <c r="AN233" t="e">
        <f>#REF!</f>
        <v>#REF!</v>
      </c>
      <c r="AO233" t="e">
        <f>#REF!</f>
        <v>#REF!</v>
      </c>
      <c r="AP233" s="176" t="e">
        <f>#REF!</f>
        <v>#REF!</v>
      </c>
      <c r="AQ233" s="160" t="e">
        <f>#REF!</f>
        <v>#REF!</v>
      </c>
      <c r="AR233" s="177" t="e">
        <f>#REF!</f>
        <v>#REF!</v>
      </c>
      <c r="AS233">
        <f ca="1">Cashflows!AM238</f>
        <v>0</v>
      </c>
      <c r="AT233" t="e">
        <f>#REF!</f>
        <v>#REF!</v>
      </c>
      <c r="AU233" t="e">
        <f>#REF!</f>
        <v>#REF!</v>
      </c>
      <c r="AV233" s="159">
        <v>0</v>
      </c>
      <c r="AW233" t="e">
        <f>#REF!</f>
        <v>#REF!</v>
      </c>
      <c r="AX233" t="e">
        <f>#REF!</f>
        <v>#REF!</v>
      </c>
      <c r="AY233" s="160" t="e">
        <f>#REF!</f>
        <v>#REF!</v>
      </c>
      <c r="AZ233" t="e">
        <f>Cashflows!#REF!</f>
        <v>#REF!</v>
      </c>
      <c r="BA233" t="e">
        <f>#REF!</f>
        <v>#REF!</v>
      </c>
      <c r="BB233" t="e">
        <f>#REF!</f>
        <v>#REF!</v>
      </c>
      <c r="BC233" t="e">
        <f>#REF!</f>
        <v>#REF!</v>
      </c>
      <c r="BD233" t="e">
        <f>#REF!</f>
        <v>#REF!</v>
      </c>
      <c r="BE233" s="159">
        <v>5.2774247178459799E-3</v>
      </c>
      <c r="BF233" s="159">
        <v>0</v>
      </c>
      <c r="BG233" t="e">
        <f>#REF!</f>
        <v>#REF!</v>
      </c>
      <c r="BH233" t="e">
        <f>#REF!</f>
        <v>#REF!</v>
      </c>
      <c r="BI233" t="e">
        <f>#REF!</f>
        <v>#REF!</v>
      </c>
      <c r="BJ233" t="e">
        <f>#REF!</f>
        <v>#REF!</v>
      </c>
      <c r="BK233" s="159">
        <v>0</v>
      </c>
      <c r="BL233">
        <f>Cashflows!R238</f>
        <v>0</v>
      </c>
      <c r="BM233" t="e">
        <f>#REF!</f>
        <v>#REF!</v>
      </c>
      <c r="BN233" t="e">
        <f>#REF!</f>
        <v>#REF!</v>
      </c>
      <c r="BO233" s="159">
        <v>0</v>
      </c>
      <c r="BP233" s="175" t="e">
        <f>#REF!</f>
        <v>#REF!</v>
      </c>
      <c r="BQ233" t="e">
        <f>Cashflows!#REF!</f>
        <v>#REF!</v>
      </c>
      <c r="BR233" t="e">
        <f>Cashflows!#REF!</f>
        <v>#REF!</v>
      </c>
    </row>
    <row r="234" spans="1:70">
      <c r="A234">
        <v>232</v>
      </c>
      <c r="B234" t="e">
        <f>#REF!</f>
        <v>#REF!</v>
      </c>
      <c r="C234" t="e">
        <f>#REF!</f>
        <v>#REF!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s="159">
        <v>0</v>
      </c>
      <c r="I234" s="159">
        <v>0</v>
      </c>
      <c r="J234" s="159">
        <v>0</v>
      </c>
      <c r="K234" s="159">
        <v>0</v>
      </c>
      <c r="L234" t="e">
        <f>#REF!</f>
        <v>#REF!</v>
      </c>
      <c r="M234" t="e">
        <f>#REF!</f>
        <v>#REF!</v>
      </c>
      <c r="N234" t="e">
        <f>#REF!</f>
        <v>#REF!</v>
      </c>
      <c r="O234" t="e">
        <f>#REF!</f>
        <v>#REF!</v>
      </c>
      <c r="P234" t="e">
        <f>#REF!</f>
        <v>#REF!</v>
      </c>
      <c r="Q234" t="e">
        <f>#REF!</f>
        <v>#REF!</v>
      </c>
      <c r="R234" t="e">
        <f>#REF!</f>
        <v>#REF!</v>
      </c>
      <c r="S234" t="e">
        <f>#REF!</f>
        <v>#REF!</v>
      </c>
      <c r="T234" t="e">
        <f>#REF!</f>
        <v>#REF!</v>
      </c>
      <c r="U234" s="159">
        <v>199</v>
      </c>
      <c r="V234" t="e">
        <f>#REF!</f>
        <v>#REF!</v>
      </c>
      <c r="W234" t="e">
        <f>#REF!</f>
        <v>#REF!</v>
      </c>
      <c r="X234" t="e">
        <f>#REF!</f>
        <v>#REF!</v>
      </c>
      <c r="Y234" s="159">
        <v>264</v>
      </c>
      <c r="Z234" t="e">
        <f>#REF!</f>
        <v>#REF!</v>
      </c>
      <c r="AA234" t="e">
        <f>#REF!</f>
        <v>#REF!</v>
      </c>
      <c r="AB234" s="159">
        <v>212</v>
      </c>
      <c r="AC234">
        <f ca="1">Cashflows!AK239</f>
        <v>0</v>
      </c>
      <c r="AD234">
        <f ca="1">Cashflows!AL239</f>
        <v>0</v>
      </c>
      <c r="AE234" s="175" t="e">
        <f>#REF!</f>
        <v>#REF!</v>
      </c>
      <c r="AF234">
        <f>Cashflows!L239</f>
        <v>2.5683829724324099</v>
      </c>
      <c r="AG234" s="159">
        <v>0.06</v>
      </c>
      <c r="AH234" s="159">
        <v>1.07312E-2</v>
      </c>
      <c r="AI234" s="159">
        <v>8.9869548119125798E-4</v>
      </c>
      <c r="AJ234" t="e">
        <f>#REF!</f>
        <v>#REF!</v>
      </c>
      <c r="AK234" t="e">
        <f>#REF!</f>
        <v>#REF!</v>
      </c>
      <c r="AL234" t="e">
        <f>#REF!</f>
        <v>#REF!</v>
      </c>
      <c r="AM234" t="e">
        <f>#REF!</f>
        <v>#REF!</v>
      </c>
      <c r="AN234" t="e">
        <f>#REF!</f>
        <v>#REF!</v>
      </c>
      <c r="AO234" t="e">
        <f>#REF!</f>
        <v>#REF!</v>
      </c>
      <c r="AP234" s="176" t="e">
        <f>#REF!</f>
        <v>#REF!</v>
      </c>
      <c r="AQ234" s="160" t="e">
        <f>#REF!</f>
        <v>#REF!</v>
      </c>
      <c r="AR234" s="177" t="e">
        <f>#REF!</f>
        <v>#REF!</v>
      </c>
      <c r="AS234">
        <f ca="1">Cashflows!AM239</f>
        <v>0</v>
      </c>
      <c r="AT234" t="e">
        <f>#REF!</f>
        <v>#REF!</v>
      </c>
      <c r="AU234" t="e">
        <f>#REF!</f>
        <v>#REF!</v>
      </c>
      <c r="AV234" s="159">
        <v>0</v>
      </c>
      <c r="AW234" t="e">
        <f>#REF!</f>
        <v>#REF!</v>
      </c>
      <c r="AX234" t="e">
        <f>#REF!</f>
        <v>#REF!</v>
      </c>
      <c r="AY234" s="160" t="e">
        <f>#REF!</f>
        <v>#REF!</v>
      </c>
      <c r="AZ234" t="e">
        <f>Cashflows!#REF!</f>
        <v>#REF!</v>
      </c>
      <c r="BA234" t="e">
        <f>#REF!</f>
        <v>#REF!</v>
      </c>
      <c r="BB234" t="e">
        <f>#REF!</f>
        <v>#REF!</v>
      </c>
      <c r="BC234" t="e">
        <f>#REF!</f>
        <v>#REF!</v>
      </c>
      <c r="BD234" t="e">
        <f>#REF!</f>
        <v>#REF!</v>
      </c>
      <c r="BE234" s="159">
        <v>5.2774247178459799E-3</v>
      </c>
      <c r="BF234" s="159">
        <v>0</v>
      </c>
      <c r="BG234" t="e">
        <f>#REF!</f>
        <v>#REF!</v>
      </c>
      <c r="BH234" t="e">
        <f>#REF!</f>
        <v>#REF!</v>
      </c>
      <c r="BI234" t="e">
        <f>#REF!</f>
        <v>#REF!</v>
      </c>
      <c r="BJ234" t="e">
        <f>#REF!</f>
        <v>#REF!</v>
      </c>
      <c r="BK234" s="159">
        <v>0</v>
      </c>
      <c r="BL234">
        <f>Cashflows!R239</f>
        <v>0</v>
      </c>
      <c r="BM234" t="e">
        <f>#REF!</f>
        <v>#REF!</v>
      </c>
      <c r="BN234" t="e">
        <f>#REF!</f>
        <v>#REF!</v>
      </c>
      <c r="BO234" s="159">
        <v>0</v>
      </c>
      <c r="BP234" s="175" t="e">
        <f>#REF!</f>
        <v>#REF!</v>
      </c>
      <c r="BQ234" t="e">
        <f>Cashflows!#REF!</f>
        <v>#REF!</v>
      </c>
      <c r="BR234" t="e">
        <f>Cashflows!#REF!</f>
        <v>#REF!</v>
      </c>
    </row>
    <row r="235" spans="1:70">
      <c r="A235">
        <v>233</v>
      </c>
      <c r="B235" t="e">
        <f>#REF!</f>
        <v>#REF!</v>
      </c>
      <c r="C235" t="e">
        <f>#REF!</f>
        <v>#REF!</v>
      </c>
      <c r="D235" t="e">
        <f>#REF!</f>
        <v>#REF!</v>
      </c>
      <c r="E235" t="e">
        <f>#REF!</f>
        <v>#REF!</v>
      </c>
      <c r="F235" t="e">
        <f>#REF!</f>
        <v>#REF!</v>
      </c>
      <c r="G235" t="e">
        <f>#REF!</f>
        <v>#REF!</v>
      </c>
      <c r="H235" s="159">
        <v>0</v>
      </c>
      <c r="I235" s="159">
        <v>0</v>
      </c>
      <c r="J235" s="159">
        <v>0</v>
      </c>
      <c r="K235" s="159">
        <v>0</v>
      </c>
      <c r="L235" t="e">
        <f>#REF!</f>
        <v>#REF!</v>
      </c>
      <c r="M235" t="e">
        <f>#REF!</f>
        <v>#REF!</v>
      </c>
      <c r="N235" t="e">
        <f>#REF!</f>
        <v>#REF!</v>
      </c>
      <c r="O235" t="e">
        <f>#REF!</f>
        <v>#REF!</v>
      </c>
      <c r="P235" t="e">
        <f>#REF!</f>
        <v>#REF!</v>
      </c>
      <c r="Q235" t="e">
        <f>#REF!</f>
        <v>#REF!</v>
      </c>
      <c r="R235" t="e">
        <f>#REF!</f>
        <v>#REF!</v>
      </c>
      <c r="S235" t="e">
        <f>#REF!</f>
        <v>#REF!</v>
      </c>
      <c r="T235" t="e">
        <f>#REF!</f>
        <v>#REF!</v>
      </c>
      <c r="U235" s="159">
        <v>200</v>
      </c>
      <c r="V235" t="e">
        <f>#REF!</f>
        <v>#REF!</v>
      </c>
      <c r="W235" t="e">
        <f>#REF!</f>
        <v>#REF!</v>
      </c>
      <c r="X235" t="e">
        <f>#REF!</f>
        <v>#REF!</v>
      </c>
      <c r="Y235" s="159">
        <v>265</v>
      </c>
      <c r="Z235" t="e">
        <f>#REF!</f>
        <v>#REF!</v>
      </c>
      <c r="AA235" t="e">
        <f>#REF!</f>
        <v>#REF!</v>
      </c>
      <c r="AB235" s="159">
        <v>213</v>
      </c>
      <c r="AC235">
        <f ca="1">Cashflows!AK240</f>
        <v>0</v>
      </c>
      <c r="AD235">
        <f ca="1">Cashflows!AL240</f>
        <v>0</v>
      </c>
      <c r="AE235" s="175" t="e">
        <f>#REF!</f>
        <v>#REF!</v>
      </c>
      <c r="AF235">
        <f>Cashflows!L240</f>
        <v>2.5788468825859141</v>
      </c>
      <c r="AG235" s="159">
        <v>0.06</v>
      </c>
      <c r="AH235" s="159">
        <v>1.07312E-2</v>
      </c>
      <c r="AI235" s="159">
        <v>8.9869548119125798E-4</v>
      </c>
      <c r="AJ235" t="e">
        <f>#REF!</f>
        <v>#REF!</v>
      </c>
      <c r="AK235" t="e">
        <f>#REF!</f>
        <v>#REF!</v>
      </c>
      <c r="AL235" t="e">
        <f>#REF!</f>
        <v>#REF!</v>
      </c>
      <c r="AM235" t="e">
        <f>#REF!</f>
        <v>#REF!</v>
      </c>
      <c r="AN235" t="e">
        <f>#REF!</f>
        <v>#REF!</v>
      </c>
      <c r="AO235" t="e">
        <f>#REF!</f>
        <v>#REF!</v>
      </c>
      <c r="AP235" s="176" t="e">
        <f>#REF!</f>
        <v>#REF!</v>
      </c>
      <c r="AQ235" s="160" t="e">
        <f>#REF!</f>
        <v>#REF!</v>
      </c>
      <c r="AR235" s="177" t="e">
        <f>#REF!</f>
        <v>#REF!</v>
      </c>
      <c r="AS235">
        <f ca="1">Cashflows!AM240</f>
        <v>0</v>
      </c>
      <c r="AT235" t="e">
        <f>#REF!</f>
        <v>#REF!</v>
      </c>
      <c r="AU235" t="e">
        <f>#REF!</f>
        <v>#REF!</v>
      </c>
      <c r="AV235" s="159">
        <v>0</v>
      </c>
      <c r="AW235" t="e">
        <f>#REF!</f>
        <v>#REF!</v>
      </c>
      <c r="AX235" t="e">
        <f>#REF!</f>
        <v>#REF!</v>
      </c>
      <c r="AY235" s="160" t="e">
        <f>#REF!</f>
        <v>#REF!</v>
      </c>
      <c r="AZ235" t="e">
        <f>Cashflows!#REF!</f>
        <v>#REF!</v>
      </c>
      <c r="BA235" t="e">
        <f>#REF!</f>
        <v>#REF!</v>
      </c>
      <c r="BB235" t="e">
        <f>#REF!</f>
        <v>#REF!</v>
      </c>
      <c r="BC235" t="e">
        <f>#REF!</f>
        <v>#REF!</v>
      </c>
      <c r="BD235" t="e">
        <f>#REF!</f>
        <v>#REF!</v>
      </c>
      <c r="BE235" s="159">
        <v>5.2774247178459799E-3</v>
      </c>
      <c r="BF235" s="159">
        <v>0</v>
      </c>
      <c r="BG235" t="e">
        <f>#REF!</f>
        <v>#REF!</v>
      </c>
      <c r="BH235" t="e">
        <f>#REF!</f>
        <v>#REF!</v>
      </c>
      <c r="BI235" t="e">
        <f>#REF!</f>
        <v>#REF!</v>
      </c>
      <c r="BJ235" t="e">
        <f>#REF!</f>
        <v>#REF!</v>
      </c>
      <c r="BK235" s="159">
        <v>0</v>
      </c>
      <c r="BL235">
        <f>Cashflows!R240</f>
        <v>0</v>
      </c>
      <c r="BM235" t="e">
        <f>#REF!</f>
        <v>#REF!</v>
      </c>
      <c r="BN235" t="e">
        <f>#REF!</f>
        <v>#REF!</v>
      </c>
      <c r="BO235" s="159">
        <v>0</v>
      </c>
      <c r="BP235" s="175" t="e">
        <f>#REF!</f>
        <v>#REF!</v>
      </c>
      <c r="BQ235" t="e">
        <f>Cashflows!#REF!</f>
        <v>#REF!</v>
      </c>
      <c r="BR235" t="e">
        <f>Cashflows!#REF!</f>
        <v>#REF!</v>
      </c>
    </row>
    <row r="236" spans="1:70">
      <c r="A236">
        <v>234</v>
      </c>
      <c r="B236" t="e">
        <f>#REF!</f>
        <v>#REF!</v>
      </c>
      <c r="C236" t="e">
        <f>#REF!</f>
        <v>#REF!</v>
      </c>
      <c r="D236" t="e">
        <f>#REF!</f>
        <v>#REF!</v>
      </c>
      <c r="E236" t="e">
        <f>#REF!</f>
        <v>#REF!</v>
      </c>
      <c r="F236" t="e">
        <f>#REF!</f>
        <v>#REF!</v>
      </c>
      <c r="G236" t="e">
        <f>#REF!</f>
        <v>#REF!</v>
      </c>
      <c r="H236" s="159">
        <v>0</v>
      </c>
      <c r="I236" s="159">
        <v>0</v>
      </c>
      <c r="J236" s="159">
        <v>0</v>
      </c>
      <c r="K236" s="159">
        <v>0</v>
      </c>
      <c r="L236" t="e">
        <f>#REF!</f>
        <v>#REF!</v>
      </c>
      <c r="M236" t="e">
        <f>#REF!</f>
        <v>#REF!</v>
      </c>
      <c r="N236" t="e">
        <f>#REF!</f>
        <v>#REF!</v>
      </c>
      <c r="O236" t="e">
        <f>#REF!</f>
        <v>#REF!</v>
      </c>
      <c r="P236" t="e">
        <f>#REF!</f>
        <v>#REF!</v>
      </c>
      <c r="Q236" t="e">
        <f>#REF!</f>
        <v>#REF!</v>
      </c>
      <c r="R236" t="e">
        <f>#REF!</f>
        <v>#REF!</v>
      </c>
      <c r="S236" t="e">
        <f>#REF!</f>
        <v>#REF!</v>
      </c>
      <c r="T236" t="e">
        <f>#REF!</f>
        <v>#REF!</v>
      </c>
      <c r="U236" s="159">
        <v>201</v>
      </c>
      <c r="V236" t="e">
        <f>#REF!</f>
        <v>#REF!</v>
      </c>
      <c r="W236" t="e">
        <f>#REF!</f>
        <v>#REF!</v>
      </c>
      <c r="X236" t="e">
        <f>#REF!</f>
        <v>#REF!</v>
      </c>
      <c r="Y236" s="159">
        <v>266</v>
      </c>
      <c r="Z236" t="e">
        <f>#REF!</f>
        <v>#REF!</v>
      </c>
      <c r="AA236" t="e">
        <f>#REF!</f>
        <v>#REF!</v>
      </c>
      <c r="AB236" s="159">
        <v>214</v>
      </c>
      <c r="AC236">
        <f ca="1">Cashflows!AK241</f>
        <v>0</v>
      </c>
      <c r="AD236">
        <f ca="1">Cashflows!AL241</f>
        <v>0</v>
      </c>
      <c r="AE236" s="175" t="e">
        <f>#REF!</f>
        <v>#REF!</v>
      </c>
      <c r="AF236">
        <f>Cashflows!L241</f>
        <v>2.5893534240046447</v>
      </c>
      <c r="AG236" s="159">
        <v>0.06</v>
      </c>
      <c r="AH236" s="159">
        <v>1.07312E-2</v>
      </c>
      <c r="AI236" s="159">
        <v>8.9869548119125798E-4</v>
      </c>
      <c r="AJ236" t="e">
        <f>#REF!</f>
        <v>#REF!</v>
      </c>
      <c r="AK236" t="e">
        <f>#REF!</f>
        <v>#REF!</v>
      </c>
      <c r="AL236" t="e">
        <f>#REF!</f>
        <v>#REF!</v>
      </c>
      <c r="AM236" t="e">
        <f>#REF!</f>
        <v>#REF!</v>
      </c>
      <c r="AN236" t="e">
        <f>#REF!</f>
        <v>#REF!</v>
      </c>
      <c r="AO236" t="e">
        <f>#REF!</f>
        <v>#REF!</v>
      </c>
      <c r="AP236" s="176" t="e">
        <f>#REF!</f>
        <v>#REF!</v>
      </c>
      <c r="AQ236" s="160" t="e">
        <f>#REF!</f>
        <v>#REF!</v>
      </c>
      <c r="AR236" s="177" t="e">
        <f>#REF!</f>
        <v>#REF!</v>
      </c>
      <c r="AS236">
        <f ca="1">Cashflows!AM241</f>
        <v>0</v>
      </c>
      <c r="AT236" t="e">
        <f>#REF!</f>
        <v>#REF!</v>
      </c>
      <c r="AU236" t="e">
        <f>#REF!</f>
        <v>#REF!</v>
      </c>
      <c r="AV236" s="159">
        <v>0</v>
      </c>
      <c r="AW236" t="e">
        <f>#REF!</f>
        <v>#REF!</v>
      </c>
      <c r="AX236" t="e">
        <f>#REF!</f>
        <v>#REF!</v>
      </c>
      <c r="AY236" s="160" t="e">
        <f>#REF!</f>
        <v>#REF!</v>
      </c>
      <c r="AZ236" t="e">
        <f>Cashflows!#REF!</f>
        <v>#REF!</v>
      </c>
      <c r="BA236" t="e">
        <f>#REF!</f>
        <v>#REF!</v>
      </c>
      <c r="BB236" t="e">
        <f>#REF!</f>
        <v>#REF!</v>
      </c>
      <c r="BC236" t="e">
        <f>#REF!</f>
        <v>#REF!</v>
      </c>
      <c r="BD236" t="e">
        <f>#REF!</f>
        <v>#REF!</v>
      </c>
      <c r="BE236" s="159">
        <v>5.2774247178459799E-3</v>
      </c>
      <c r="BF236" s="159">
        <v>0</v>
      </c>
      <c r="BG236" t="e">
        <f>#REF!</f>
        <v>#REF!</v>
      </c>
      <c r="BH236" t="e">
        <f>#REF!</f>
        <v>#REF!</v>
      </c>
      <c r="BI236" t="e">
        <f>#REF!</f>
        <v>#REF!</v>
      </c>
      <c r="BJ236" t="e">
        <f>#REF!</f>
        <v>#REF!</v>
      </c>
      <c r="BK236" s="159">
        <v>0</v>
      </c>
      <c r="BL236">
        <f>Cashflows!R241</f>
        <v>0</v>
      </c>
      <c r="BM236" t="e">
        <f>#REF!</f>
        <v>#REF!</v>
      </c>
      <c r="BN236" t="e">
        <f>#REF!</f>
        <v>#REF!</v>
      </c>
      <c r="BO236" s="159">
        <v>0</v>
      </c>
      <c r="BP236" s="175" t="e">
        <f>#REF!</f>
        <v>#REF!</v>
      </c>
      <c r="BQ236" t="e">
        <f>Cashflows!#REF!</f>
        <v>#REF!</v>
      </c>
      <c r="BR236" t="e">
        <f>Cashflows!#REF!</f>
        <v>#REF!</v>
      </c>
    </row>
    <row r="237" spans="1:70">
      <c r="A237">
        <v>235</v>
      </c>
      <c r="B237" t="e">
        <f>#REF!</f>
        <v>#REF!</v>
      </c>
      <c r="C237" t="e">
        <f>#REF!</f>
        <v>#REF!</v>
      </c>
      <c r="D237" t="e">
        <f>#REF!</f>
        <v>#REF!</v>
      </c>
      <c r="E237" t="e">
        <f>#REF!</f>
        <v>#REF!</v>
      </c>
      <c r="F237" t="e">
        <f>#REF!</f>
        <v>#REF!</v>
      </c>
      <c r="G237" t="e">
        <f>#REF!</f>
        <v>#REF!</v>
      </c>
      <c r="H237" s="159">
        <v>0</v>
      </c>
      <c r="I237" s="159">
        <v>0</v>
      </c>
      <c r="J237" s="159">
        <v>0</v>
      </c>
      <c r="K237" s="159">
        <v>0</v>
      </c>
      <c r="L237" t="e">
        <f>#REF!</f>
        <v>#REF!</v>
      </c>
      <c r="M237" t="e">
        <f>#REF!</f>
        <v>#REF!</v>
      </c>
      <c r="N237" t="e">
        <f>#REF!</f>
        <v>#REF!</v>
      </c>
      <c r="O237" t="e">
        <f>#REF!</f>
        <v>#REF!</v>
      </c>
      <c r="P237" t="e">
        <f>#REF!</f>
        <v>#REF!</v>
      </c>
      <c r="Q237" t="e">
        <f>#REF!</f>
        <v>#REF!</v>
      </c>
      <c r="R237" t="e">
        <f>#REF!</f>
        <v>#REF!</v>
      </c>
      <c r="S237" t="e">
        <f>#REF!</f>
        <v>#REF!</v>
      </c>
      <c r="T237" t="e">
        <f>#REF!</f>
        <v>#REF!</v>
      </c>
      <c r="U237" s="159">
        <v>202</v>
      </c>
      <c r="V237" t="e">
        <f>#REF!</f>
        <v>#REF!</v>
      </c>
      <c r="W237" t="e">
        <f>#REF!</f>
        <v>#REF!</v>
      </c>
      <c r="X237" t="e">
        <f>#REF!</f>
        <v>#REF!</v>
      </c>
      <c r="Y237" s="159">
        <v>267</v>
      </c>
      <c r="Z237" t="e">
        <f>#REF!</f>
        <v>#REF!</v>
      </c>
      <c r="AA237" t="e">
        <f>#REF!</f>
        <v>#REF!</v>
      </c>
      <c r="AB237" s="159">
        <v>215</v>
      </c>
      <c r="AC237">
        <f ca="1">Cashflows!AK242</f>
        <v>0</v>
      </c>
      <c r="AD237">
        <f ca="1">Cashflows!AL242</f>
        <v>0</v>
      </c>
      <c r="AE237" s="175" t="e">
        <f>#REF!</f>
        <v>#REF!</v>
      </c>
      <c r="AF237">
        <f>Cashflows!L242</f>
        <v>2.5999027703736535</v>
      </c>
      <c r="AG237" s="159">
        <v>0.06</v>
      </c>
      <c r="AH237" s="159">
        <v>1.07312E-2</v>
      </c>
      <c r="AI237" s="159">
        <v>8.9869548119125798E-4</v>
      </c>
      <c r="AJ237" t="e">
        <f>#REF!</f>
        <v>#REF!</v>
      </c>
      <c r="AK237" t="e">
        <f>#REF!</f>
        <v>#REF!</v>
      </c>
      <c r="AL237" t="e">
        <f>#REF!</f>
        <v>#REF!</v>
      </c>
      <c r="AM237" t="e">
        <f>#REF!</f>
        <v>#REF!</v>
      </c>
      <c r="AN237" t="e">
        <f>#REF!</f>
        <v>#REF!</v>
      </c>
      <c r="AO237" t="e">
        <f>#REF!</f>
        <v>#REF!</v>
      </c>
      <c r="AP237" s="176" t="e">
        <f>#REF!</f>
        <v>#REF!</v>
      </c>
      <c r="AQ237" s="160" t="e">
        <f>#REF!</f>
        <v>#REF!</v>
      </c>
      <c r="AR237" s="177" t="e">
        <f>#REF!</f>
        <v>#REF!</v>
      </c>
      <c r="AS237">
        <f ca="1">Cashflows!AM242</f>
        <v>0</v>
      </c>
      <c r="AT237" t="e">
        <f>#REF!</f>
        <v>#REF!</v>
      </c>
      <c r="AU237" t="e">
        <f>#REF!</f>
        <v>#REF!</v>
      </c>
      <c r="AV237" s="159">
        <v>0</v>
      </c>
      <c r="AW237" t="e">
        <f>#REF!</f>
        <v>#REF!</v>
      </c>
      <c r="AX237" t="e">
        <f>#REF!</f>
        <v>#REF!</v>
      </c>
      <c r="AY237" s="160" t="e">
        <f>#REF!</f>
        <v>#REF!</v>
      </c>
      <c r="AZ237" t="e">
        <f>Cashflows!#REF!</f>
        <v>#REF!</v>
      </c>
      <c r="BA237" t="e">
        <f>#REF!</f>
        <v>#REF!</v>
      </c>
      <c r="BB237" t="e">
        <f>#REF!</f>
        <v>#REF!</v>
      </c>
      <c r="BC237" t="e">
        <f>#REF!</f>
        <v>#REF!</v>
      </c>
      <c r="BD237" t="e">
        <f>#REF!</f>
        <v>#REF!</v>
      </c>
      <c r="BE237" s="159">
        <v>5.2774247178459799E-3</v>
      </c>
      <c r="BF237" s="159">
        <v>0</v>
      </c>
      <c r="BG237" t="e">
        <f>#REF!</f>
        <v>#REF!</v>
      </c>
      <c r="BH237" t="e">
        <f>#REF!</f>
        <v>#REF!</v>
      </c>
      <c r="BI237" t="e">
        <f>#REF!</f>
        <v>#REF!</v>
      </c>
      <c r="BJ237" t="e">
        <f>#REF!</f>
        <v>#REF!</v>
      </c>
      <c r="BK237" s="159">
        <v>0</v>
      </c>
      <c r="BL237">
        <f>Cashflows!R242</f>
        <v>0</v>
      </c>
      <c r="BM237" t="e">
        <f>#REF!</f>
        <v>#REF!</v>
      </c>
      <c r="BN237" t="e">
        <f>#REF!</f>
        <v>#REF!</v>
      </c>
      <c r="BO237" s="159">
        <v>0</v>
      </c>
      <c r="BP237" s="175" t="e">
        <f>#REF!</f>
        <v>#REF!</v>
      </c>
      <c r="BQ237" t="e">
        <f>Cashflows!#REF!</f>
        <v>#REF!</v>
      </c>
      <c r="BR237" t="e">
        <f>Cashflows!#REF!</f>
        <v>#REF!</v>
      </c>
    </row>
    <row r="238" spans="1:70">
      <c r="A238">
        <v>236</v>
      </c>
      <c r="B238" t="e">
        <f>#REF!</f>
        <v>#REF!</v>
      </c>
      <c r="C238" t="e">
        <f>#REF!</f>
        <v>#REF!</v>
      </c>
      <c r="D238" t="e">
        <f>#REF!</f>
        <v>#REF!</v>
      </c>
      <c r="E238" t="e">
        <f>#REF!</f>
        <v>#REF!</v>
      </c>
      <c r="F238" t="e">
        <f>#REF!</f>
        <v>#REF!</v>
      </c>
      <c r="G238" t="e">
        <f>#REF!</f>
        <v>#REF!</v>
      </c>
      <c r="H238" s="159">
        <v>0</v>
      </c>
      <c r="I238" s="159">
        <v>0</v>
      </c>
      <c r="J238" s="159">
        <v>0</v>
      </c>
      <c r="K238" s="159">
        <v>0</v>
      </c>
      <c r="L238" t="e">
        <f>#REF!</f>
        <v>#REF!</v>
      </c>
      <c r="M238" t="e">
        <f>#REF!</f>
        <v>#REF!</v>
      </c>
      <c r="N238" t="e">
        <f>#REF!</f>
        <v>#REF!</v>
      </c>
      <c r="O238" t="e">
        <f>#REF!</f>
        <v>#REF!</v>
      </c>
      <c r="P238" t="e">
        <f>#REF!</f>
        <v>#REF!</v>
      </c>
      <c r="Q238" t="e">
        <f>#REF!</f>
        <v>#REF!</v>
      </c>
      <c r="R238" t="e">
        <f>#REF!</f>
        <v>#REF!</v>
      </c>
      <c r="S238" t="e">
        <f>#REF!</f>
        <v>#REF!</v>
      </c>
      <c r="T238" t="e">
        <f>#REF!</f>
        <v>#REF!</v>
      </c>
      <c r="U238" s="159">
        <v>203</v>
      </c>
      <c r="V238" t="e">
        <f>#REF!</f>
        <v>#REF!</v>
      </c>
      <c r="W238" t="e">
        <f>#REF!</f>
        <v>#REF!</v>
      </c>
      <c r="X238" t="e">
        <f>#REF!</f>
        <v>#REF!</v>
      </c>
      <c r="Y238" s="159">
        <v>268</v>
      </c>
      <c r="Z238" t="e">
        <f>#REF!</f>
        <v>#REF!</v>
      </c>
      <c r="AA238" t="e">
        <f>#REF!</f>
        <v>#REF!</v>
      </c>
      <c r="AB238" s="159">
        <v>216</v>
      </c>
      <c r="AC238">
        <f ca="1">Cashflows!AK243</f>
        <v>0</v>
      </c>
      <c r="AD238">
        <f ca="1">Cashflows!AL243</f>
        <v>0</v>
      </c>
      <c r="AE238" s="175" t="e">
        <f>#REF!</f>
        <v>#REF!</v>
      </c>
      <c r="AF238">
        <f>Cashflows!L243</f>
        <v>2.6104950960856059</v>
      </c>
      <c r="AG238" s="159">
        <v>0.06</v>
      </c>
      <c r="AH238" s="159">
        <v>1.07312E-2</v>
      </c>
      <c r="AI238" s="159">
        <v>8.9869548119125798E-4</v>
      </c>
      <c r="AJ238" t="e">
        <f>#REF!</f>
        <v>#REF!</v>
      </c>
      <c r="AK238" t="e">
        <f>#REF!</f>
        <v>#REF!</v>
      </c>
      <c r="AL238" t="e">
        <f>#REF!</f>
        <v>#REF!</v>
      </c>
      <c r="AM238" t="e">
        <f>#REF!</f>
        <v>#REF!</v>
      </c>
      <c r="AN238" t="e">
        <f>#REF!</f>
        <v>#REF!</v>
      </c>
      <c r="AO238" t="e">
        <f>#REF!</f>
        <v>#REF!</v>
      </c>
      <c r="AP238" s="176" t="e">
        <f>#REF!</f>
        <v>#REF!</v>
      </c>
      <c r="AQ238" s="160" t="e">
        <f>#REF!</f>
        <v>#REF!</v>
      </c>
      <c r="AR238" s="177" t="e">
        <f>#REF!</f>
        <v>#REF!</v>
      </c>
      <c r="AS238">
        <f ca="1">Cashflows!AM243</f>
        <v>0</v>
      </c>
      <c r="AT238" t="e">
        <f>#REF!</f>
        <v>#REF!</v>
      </c>
      <c r="AU238" t="e">
        <f>#REF!</f>
        <v>#REF!</v>
      </c>
      <c r="AV238" s="159">
        <v>0</v>
      </c>
      <c r="AW238" t="e">
        <f>#REF!</f>
        <v>#REF!</v>
      </c>
      <c r="AX238" t="e">
        <f>#REF!</f>
        <v>#REF!</v>
      </c>
      <c r="AY238" s="160" t="e">
        <f>#REF!</f>
        <v>#REF!</v>
      </c>
      <c r="AZ238" t="e">
        <f>Cashflows!#REF!</f>
        <v>#REF!</v>
      </c>
      <c r="BA238" t="e">
        <f>#REF!</f>
        <v>#REF!</v>
      </c>
      <c r="BB238" t="e">
        <f>#REF!</f>
        <v>#REF!</v>
      </c>
      <c r="BC238" t="e">
        <f>#REF!</f>
        <v>#REF!</v>
      </c>
      <c r="BD238" t="e">
        <f>#REF!</f>
        <v>#REF!</v>
      </c>
      <c r="BE238" s="159">
        <v>5.2774247178459799E-3</v>
      </c>
      <c r="BF238" s="159">
        <v>0</v>
      </c>
      <c r="BG238" t="e">
        <f>#REF!</f>
        <v>#REF!</v>
      </c>
      <c r="BH238" t="e">
        <f>#REF!</f>
        <v>#REF!</v>
      </c>
      <c r="BI238" t="e">
        <f>#REF!</f>
        <v>#REF!</v>
      </c>
      <c r="BJ238" t="e">
        <f>#REF!</f>
        <v>#REF!</v>
      </c>
      <c r="BK238" s="159">
        <v>0</v>
      </c>
      <c r="BL238">
        <f>Cashflows!R243</f>
        <v>0</v>
      </c>
      <c r="BM238" t="e">
        <f>#REF!</f>
        <v>#REF!</v>
      </c>
      <c r="BN238" t="e">
        <f>#REF!</f>
        <v>#REF!</v>
      </c>
      <c r="BO238" s="159">
        <v>0</v>
      </c>
      <c r="BP238" s="175" t="e">
        <f>#REF!</f>
        <v>#REF!</v>
      </c>
      <c r="BQ238" t="e">
        <f>Cashflows!#REF!</f>
        <v>#REF!</v>
      </c>
      <c r="BR238" t="e">
        <f>Cashflows!#REF!</f>
        <v>#REF!</v>
      </c>
    </row>
    <row r="239" spans="1:70">
      <c r="A239">
        <v>237</v>
      </c>
      <c r="B239" t="e">
        <f>#REF!</f>
        <v>#REF!</v>
      </c>
      <c r="C239" t="e">
        <f>#REF!</f>
        <v>#REF!</v>
      </c>
      <c r="D239" t="e">
        <f>#REF!</f>
        <v>#REF!</v>
      </c>
      <c r="E239" t="e">
        <f>#REF!</f>
        <v>#REF!</v>
      </c>
      <c r="F239" t="e">
        <f>#REF!</f>
        <v>#REF!</v>
      </c>
      <c r="G239" t="e">
        <f>#REF!</f>
        <v>#REF!</v>
      </c>
      <c r="H239" s="159">
        <v>0</v>
      </c>
      <c r="I239" s="159">
        <v>0</v>
      </c>
      <c r="J239" s="159">
        <v>0</v>
      </c>
      <c r="K239" s="159">
        <v>0</v>
      </c>
      <c r="L239" t="e">
        <f>#REF!</f>
        <v>#REF!</v>
      </c>
      <c r="M239" t="e">
        <f>#REF!</f>
        <v>#REF!</v>
      </c>
      <c r="N239" t="e">
        <f>#REF!</f>
        <v>#REF!</v>
      </c>
      <c r="O239" t="e">
        <f>#REF!</f>
        <v>#REF!</v>
      </c>
      <c r="P239" t="e">
        <f>#REF!</f>
        <v>#REF!</v>
      </c>
      <c r="Q239" t="e">
        <f>#REF!</f>
        <v>#REF!</v>
      </c>
      <c r="R239" t="e">
        <f>#REF!</f>
        <v>#REF!</v>
      </c>
      <c r="S239" t="e">
        <f>#REF!</f>
        <v>#REF!</v>
      </c>
      <c r="T239" t="e">
        <f>#REF!</f>
        <v>#REF!</v>
      </c>
      <c r="U239" s="159">
        <v>204</v>
      </c>
      <c r="V239" t="e">
        <f>#REF!</f>
        <v>#REF!</v>
      </c>
      <c r="W239" t="e">
        <f>#REF!</f>
        <v>#REF!</v>
      </c>
      <c r="X239" t="e">
        <f>#REF!</f>
        <v>#REF!</v>
      </c>
      <c r="Y239" s="159">
        <v>269</v>
      </c>
      <c r="Z239" t="e">
        <f>#REF!</f>
        <v>#REF!</v>
      </c>
      <c r="AA239" t="e">
        <f>#REF!</f>
        <v>#REF!</v>
      </c>
      <c r="AB239" s="159">
        <v>217</v>
      </c>
      <c r="AC239">
        <f ca="1">Cashflows!AK244</f>
        <v>0</v>
      </c>
      <c r="AD239">
        <f ca="1">Cashflows!AL244</f>
        <v>0</v>
      </c>
      <c r="AE239" s="175" t="e">
        <f>#REF!</f>
        <v>#REF!</v>
      </c>
      <c r="AF239">
        <f>Cashflows!L244</f>
        <v>2.6211305762436656</v>
      </c>
      <c r="AG239" s="159">
        <v>0.06</v>
      </c>
      <c r="AH239" s="159">
        <v>1.07312E-2</v>
      </c>
      <c r="AI239" s="159">
        <v>8.9869548119125798E-4</v>
      </c>
      <c r="AJ239" t="e">
        <f>#REF!</f>
        <v>#REF!</v>
      </c>
      <c r="AK239" t="e">
        <f>#REF!</f>
        <v>#REF!</v>
      </c>
      <c r="AL239" t="e">
        <f>#REF!</f>
        <v>#REF!</v>
      </c>
      <c r="AM239" t="e">
        <f>#REF!</f>
        <v>#REF!</v>
      </c>
      <c r="AN239" t="e">
        <f>#REF!</f>
        <v>#REF!</v>
      </c>
      <c r="AO239" t="e">
        <f>#REF!</f>
        <v>#REF!</v>
      </c>
      <c r="AP239" s="176" t="e">
        <f>#REF!</f>
        <v>#REF!</v>
      </c>
      <c r="AQ239" s="160" t="e">
        <f>#REF!</f>
        <v>#REF!</v>
      </c>
      <c r="AR239" s="177" t="e">
        <f>#REF!</f>
        <v>#REF!</v>
      </c>
      <c r="AS239">
        <f ca="1">Cashflows!AM244</f>
        <v>0</v>
      </c>
      <c r="AT239" t="e">
        <f>#REF!</f>
        <v>#REF!</v>
      </c>
      <c r="AU239" t="e">
        <f>#REF!</f>
        <v>#REF!</v>
      </c>
      <c r="AV239" s="159">
        <v>0</v>
      </c>
      <c r="AW239" t="e">
        <f>#REF!</f>
        <v>#REF!</v>
      </c>
      <c r="AX239" t="e">
        <f>#REF!</f>
        <v>#REF!</v>
      </c>
      <c r="AY239" s="160" t="e">
        <f>#REF!</f>
        <v>#REF!</v>
      </c>
      <c r="AZ239" t="e">
        <f>Cashflows!#REF!</f>
        <v>#REF!</v>
      </c>
      <c r="BA239" t="e">
        <f>#REF!</f>
        <v>#REF!</v>
      </c>
      <c r="BB239" t="e">
        <f>#REF!</f>
        <v>#REF!</v>
      </c>
      <c r="BC239" t="e">
        <f>#REF!</f>
        <v>#REF!</v>
      </c>
      <c r="BD239" t="e">
        <f>#REF!</f>
        <v>#REF!</v>
      </c>
      <c r="BE239" s="159">
        <v>5.2774247178459799E-3</v>
      </c>
      <c r="BF239" s="159">
        <v>0</v>
      </c>
      <c r="BG239" t="e">
        <f>#REF!</f>
        <v>#REF!</v>
      </c>
      <c r="BH239" t="e">
        <f>#REF!</f>
        <v>#REF!</v>
      </c>
      <c r="BI239" t="e">
        <f>#REF!</f>
        <v>#REF!</v>
      </c>
      <c r="BJ239" t="e">
        <f>#REF!</f>
        <v>#REF!</v>
      </c>
      <c r="BK239" s="159">
        <v>0</v>
      </c>
      <c r="BL239">
        <f>Cashflows!R244</f>
        <v>0</v>
      </c>
      <c r="BM239" t="e">
        <f>#REF!</f>
        <v>#REF!</v>
      </c>
      <c r="BN239" t="e">
        <f>#REF!</f>
        <v>#REF!</v>
      </c>
      <c r="BO239" s="159">
        <v>0</v>
      </c>
      <c r="BP239" s="175" t="e">
        <f>#REF!</f>
        <v>#REF!</v>
      </c>
      <c r="BQ239" t="e">
        <f>Cashflows!#REF!</f>
        <v>#REF!</v>
      </c>
      <c r="BR239" t="e">
        <f>Cashflows!#REF!</f>
        <v>#REF!</v>
      </c>
    </row>
    <row r="240" spans="1:70">
      <c r="A240">
        <v>238</v>
      </c>
      <c r="B240" t="e">
        <f>#REF!</f>
        <v>#REF!</v>
      </c>
      <c r="C240" t="e">
        <f>#REF!</f>
        <v>#REF!</v>
      </c>
      <c r="D240" t="e">
        <f>#REF!</f>
        <v>#REF!</v>
      </c>
      <c r="E240" t="e">
        <f>#REF!</f>
        <v>#REF!</v>
      </c>
      <c r="F240" t="e">
        <f>#REF!</f>
        <v>#REF!</v>
      </c>
      <c r="G240" t="e">
        <f>#REF!</f>
        <v>#REF!</v>
      </c>
      <c r="H240" s="159">
        <v>0</v>
      </c>
      <c r="I240" s="159">
        <v>0</v>
      </c>
      <c r="J240" s="159">
        <v>0</v>
      </c>
      <c r="K240" s="159">
        <v>0</v>
      </c>
      <c r="L240" t="e">
        <f>#REF!</f>
        <v>#REF!</v>
      </c>
      <c r="M240" t="e">
        <f>#REF!</f>
        <v>#REF!</v>
      </c>
      <c r="N240" t="e">
        <f>#REF!</f>
        <v>#REF!</v>
      </c>
      <c r="O240" t="e">
        <f>#REF!</f>
        <v>#REF!</v>
      </c>
      <c r="P240" t="e">
        <f>#REF!</f>
        <v>#REF!</v>
      </c>
      <c r="Q240" t="e">
        <f>#REF!</f>
        <v>#REF!</v>
      </c>
      <c r="R240" t="e">
        <f>#REF!</f>
        <v>#REF!</v>
      </c>
      <c r="S240" t="e">
        <f>#REF!</f>
        <v>#REF!</v>
      </c>
      <c r="T240" t="e">
        <f>#REF!</f>
        <v>#REF!</v>
      </c>
      <c r="U240" s="159">
        <v>205</v>
      </c>
      <c r="V240" t="e">
        <f>#REF!</f>
        <v>#REF!</v>
      </c>
      <c r="W240" t="e">
        <f>#REF!</f>
        <v>#REF!</v>
      </c>
      <c r="X240" t="e">
        <f>#REF!</f>
        <v>#REF!</v>
      </c>
      <c r="Y240" s="159">
        <v>270</v>
      </c>
      <c r="Z240" t="e">
        <f>#REF!</f>
        <v>#REF!</v>
      </c>
      <c r="AA240" t="e">
        <f>#REF!</f>
        <v>#REF!</v>
      </c>
      <c r="AB240" s="159">
        <v>218</v>
      </c>
      <c r="AC240">
        <f ca="1">Cashflows!AK245</f>
        <v>0</v>
      </c>
      <c r="AD240">
        <f ca="1">Cashflows!AL245</f>
        <v>0</v>
      </c>
      <c r="AE240" s="175" t="e">
        <f>#REF!</f>
        <v>#REF!</v>
      </c>
      <c r="AF240">
        <f>Cashflows!L245</f>
        <v>2.6318093866643877</v>
      </c>
      <c r="AG240" s="159">
        <v>0.06</v>
      </c>
      <c r="AH240" s="159">
        <v>1.07312E-2</v>
      </c>
      <c r="AI240" s="159">
        <v>8.9869548119125798E-4</v>
      </c>
      <c r="AJ240" t="e">
        <f>#REF!</f>
        <v>#REF!</v>
      </c>
      <c r="AK240" t="e">
        <f>#REF!</f>
        <v>#REF!</v>
      </c>
      <c r="AL240" t="e">
        <f>#REF!</f>
        <v>#REF!</v>
      </c>
      <c r="AM240" t="e">
        <f>#REF!</f>
        <v>#REF!</v>
      </c>
      <c r="AN240" t="e">
        <f>#REF!</f>
        <v>#REF!</v>
      </c>
      <c r="AO240" t="e">
        <f>#REF!</f>
        <v>#REF!</v>
      </c>
      <c r="AP240" s="176" t="e">
        <f>#REF!</f>
        <v>#REF!</v>
      </c>
      <c r="AQ240" s="160" t="e">
        <f>#REF!</f>
        <v>#REF!</v>
      </c>
      <c r="AR240" s="177" t="e">
        <f>#REF!</f>
        <v>#REF!</v>
      </c>
      <c r="AS240">
        <f ca="1">Cashflows!AM245</f>
        <v>0</v>
      </c>
      <c r="AT240" t="e">
        <f>#REF!</f>
        <v>#REF!</v>
      </c>
      <c r="AU240" t="e">
        <f>#REF!</f>
        <v>#REF!</v>
      </c>
      <c r="AV240" s="159">
        <v>0</v>
      </c>
      <c r="AW240" t="e">
        <f>#REF!</f>
        <v>#REF!</v>
      </c>
      <c r="AX240" t="e">
        <f>#REF!</f>
        <v>#REF!</v>
      </c>
      <c r="AY240" s="160" t="e">
        <f>#REF!</f>
        <v>#REF!</v>
      </c>
      <c r="AZ240" t="e">
        <f>Cashflows!#REF!</f>
        <v>#REF!</v>
      </c>
      <c r="BA240" t="e">
        <f>#REF!</f>
        <v>#REF!</v>
      </c>
      <c r="BB240" t="e">
        <f>#REF!</f>
        <v>#REF!</v>
      </c>
      <c r="BC240" t="e">
        <f>#REF!</f>
        <v>#REF!</v>
      </c>
      <c r="BD240" t="e">
        <f>#REF!</f>
        <v>#REF!</v>
      </c>
      <c r="BE240" s="159">
        <v>5.2774247178459799E-3</v>
      </c>
      <c r="BF240" s="159">
        <v>0</v>
      </c>
      <c r="BG240" t="e">
        <f>#REF!</f>
        <v>#REF!</v>
      </c>
      <c r="BH240" t="e">
        <f>#REF!</f>
        <v>#REF!</v>
      </c>
      <c r="BI240" t="e">
        <f>#REF!</f>
        <v>#REF!</v>
      </c>
      <c r="BJ240" t="e">
        <f>#REF!</f>
        <v>#REF!</v>
      </c>
      <c r="BK240" s="159">
        <v>0</v>
      </c>
      <c r="BL240">
        <f>Cashflows!R245</f>
        <v>0</v>
      </c>
      <c r="BM240" t="e">
        <f>#REF!</f>
        <v>#REF!</v>
      </c>
      <c r="BN240" t="e">
        <f>#REF!</f>
        <v>#REF!</v>
      </c>
      <c r="BO240" s="159">
        <v>0</v>
      </c>
      <c r="BP240" s="175" t="e">
        <f>#REF!</f>
        <v>#REF!</v>
      </c>
      <c r="BQ240" t="e">
        <f>Cashflows!#REF!</f>
        <v>#REF!</v>
      </c>
      <c r="BR240" t="e">
        <f>Cashflows!#REF!</f>
        <v>#REF!</v>
      </c>
    </row>
    <row r="241" spans="1:70">
      <c r="A241">
        <v>239</v>
      </c>
      <c r="B241" t="e">
        <f>#REF!</f>
        <v>#REF!</v>
      </c>
      <c r="C241" t="e">
        <f>#REF!</f>
        <v>#REF!</v>
      </c>
      <c r="D241" t="e">
        <f>#REF!</f>
        <v>#REF!</v>
      </c>
      <c r="E241" t="e">
        <f>#REF!</f>
        <v>#REF!</v>
      </c>
      <c r="F241" t="e">
        <f>#REF!</f>
        <v>#REF!</v>
      </c>
      <c r="G241" t="e">
        <f>#REF!</f>
        <v>#REF!</v>
      </c>
      <c r="H241" s="159">
        <v>0</v>
      </c>
      <c r="I241" s="159">
        <v>0</v>
      </c>
      <c r="J241" s="159">
        <v>0</v>
      </c>
      <c r="K241" s="159">
        <v>0</v>
      </c>
      <c r="L241" t="e">
        <f>#REF!</f>
        <v>#REF!</v>
      </c>
      <c r="M241" t="e">
        <f>#REF!</f>
        <v>#REF!</v>
      </c>
      <c r="N241" t="e">
        <f>#REF!</f>
        <v>#REF!</v>
      </c>
      <c r="O241" t="e">
        <f>#REF!</f>
        <v>#REF!</v>
      </c>
      <c r="P241" t="e">
        <f>#REF!</f>
        <v>#REF!</v>
      </c>
      <c r="Q241" t="e">
        <f>#REF!</f>
        <v>#REF!</v>
      </c>
      <c r="R241" t="e">
        <f>#REF!</f>
        <v>#REF!</v>
      </c>
      <c r="S241" t="e">
        <f>#REF!</f>
        <v>#REF!</v>
      </c>
      <c r="T241" t="e">
        <f>#REF!</f>
        <v>#REF!</v>
      </c>
      <c r="U241" s="159">
        <v>206</v>
      </c>
      <c r="V241" t="e">
        <f>#REF!</f>
        <v>#REF!</v>
      </c>
      <c r="W241" t="e">
        <f>#REF!</f>
        <v>#REF!</v>
      </c>
      <c r="X241" t="e">
        <f>#REF!</f>
        <v>#REF!</v>
      </c>
      <c r="Y241" s="159">
        <v>271</v>
      </c>
      <c r="Z241" t="e">
        <f>#REF!</f>
        <v>#REF!</v>
      </c>
      <c r="AA241" t="e">
        <f>#REF!</f>
        <v>#REF!</v>
      </c>
      <c r="AB241" s="159">
        <v>219</v>
      </c>
      <c r="AC241">
        <f ca="1">Cashflows!AK246</f>
        <v>0</v>
      </c>
      <c r="AD241">
        <f ca="1">Cashflows!AL246</f>
        <v>0</v>
      </c>
      <c r="AE241" s="175" t="e">
        <f>#REF!</f>
        <v>#REF!</v>
      </c>
      <c r="AF241">
        <f>Cashflows!L246</f>
        <v>2.6425317038806262</v>
      </c>
      <c r="AG241" s="159">
        <v>0.06</v>
      </c>
      <c r="AH241" s="159">
        <v>1.07312E-2</v>
      </c>
      <c r="AI241" s="159">
        <v>8.9869548119125798E-4</v>
      </c>
      <c r="AJ241" t="e">
        <f>#REF!</f>
        <v>#REF!</v>
      </c>
      <c r="AK241" t="e">
        <f>#REF!</f>
        <v>#REF!</v>
      </c>
      <c r="AL241" t="e">
        <f>#REF!</f>
        <v>#REF!</v>
      </c>
      <c r="AM241" t="e">
        <f>#REF!</f>
        <v>#REF!</v>
      </c>
      <c r="AN241" t="e">
        <f>#REF!</f>
        <v>#REF!</v>
      </c>
      <c r="AO241" t="e">
        <f>#REF!</f>
        <v>#REF!</v>
      </c>
      <c r="AP241" s="176" t="e">
        <f>#REF!</f>
        <v>#REF!</v>
      </c>
      <c r="AQ241" s="160" t="e">
        <f>#REF!</f>
        <v>#REF!</v>
      </c>
      <c r="AR241" s="177" t="e">
        <f>#REF!</f>
        <v>#REF!</v>
      </c>
      <c r="AS241">
        <f ca="1">Cashflows!AM246</f>
        <v>0</v>
      </c>
      <c r="AT241" t="e">
        <f>#REF!</f>
        <v>#REF!</v>
      </c>
      <c r="AU241" t="e">
        <f>#REF!</f>
        <v>#REF!</v>
      </c>
      <c r="AV241" s="159">
        <v>0</v>
      </c>
      <c r="AW241" t="e">
        <f>#REF!</f>
        <v>#REF!</v>
      </c>
      <c r="AX241" t="e">
        <f>#REF!</f>
        <v>#REF!</v>
      </c>
      <c r="AY241" s="160" t="e">
        <f>#REF!</f>
        <v>#REF!</v>
      </c>
      <c r="AZ241" t="e">
        <f>Cashflows!#REF!</f>
        <v>#REF!</v>
      </c>
      <c r="BA241" t="e">
        <f>#REF!</f>
        <v>#REF!</v>
      </c>
      <c r="BB241" t="e">
        <f>#REF!</f>
        <v>#REF!</v>
      </c>
      <c r="BC241" t="e">
        <f>#REF!</f>
        <v>#REF!</v>
      </c>
      <c r="BD241" t="e">
        <f>#REF!</f>
        <v>#REF!</v>
      </c>
      <c r="BE241" s="159">
        <v>5.2774247178459799E-3</v>
      </c>
      <c r="BF241" s="159">
        <v>0</v>
      </c>
      <c r="BG241" t="e">
        <f>#REF!</f>
        <v>#REF!</v>
      </c>
      <c r="BH241" t="e">
        <f>#REF!</f>
        <v>#REF!</v>
      </c>
      <c r="BI241" t="e">
        <f>#REF!</f>
        <v>#REF!</v>
      </c>
      <c r="BJ241" t="e">
        <f>#REF!</f>
        <v>#REF!</v>
      </c>
      <c r="BK241" s="159">
        <v>0</v>
      </c>
      <c r="BL241">
        <f>Cashflows!R246</f>
        <v>0</v>
      </c>
      <c r="BM241" t="e">
        <f>#REF!</f>
        <v>#REF!</v>
      </c>
      <c r="BN241" t="e">
        <f>#REF!</f>
        <v>#REF!</v>
      </c>
      <c r="BO241" s="159">
        <v>0</v>
      </c>
      <c r="BP241" s="175" t="e">
        <f>#REF!</f>
        <v>#REF!</v>
      </c>
      <c r="BQ241" t="e">
        <f>Cashflows!#REF!</f>
        <v>#REF!</v>
      </c>
      <c r="BR241" t="e">
        <f>Cashflows!#REF!</f>
        <v>#REF!</v>
      </c>
    </row>
    <row r="242" spans="1:70">
      <c r="A242">
        <v>240</v>
      </c>
      <c r="B242" t="e">
        <f>#REF!</f>
        <v>#REF!</v>
      </c>
      <c r="C242" t="e">
        <f>#REF!</f>
        <v>#REF!</v>
      </c>
      <c r="D242" t="e">
        <f>#REF!</f>
        <v>#REF!</v>
      </c>
      <c r="E242" t="e">
        <f>#REF!</f>
        <v>#REF!</v>
      </c>
      <c r="F242" t="e">
        <f>#REF!</f>
        <v>#REF!</v>
      </c>
      <c r="G242" t="e">
        <f>#REF!</f>
        <v>#REF!</v>
      </c>
      <c r="H242" s="159">
        <v>0</v>
      </c>
      <c r="I242" s="159">
        <v>0</v>
      </c>
      <c r="J242" s="159">
        <v>0</v>
      </c>
      <c r="K242" s="159">
        <v>0</v>
      </c>
      <c r="L242" t="e">
        <f>#REF!</f>
        <v>#REF!</v>
      </c>
      <c r="M242" t="e">
        <f>#REF!</f>
        <v>#REF!</v>
      </c>
      <c r="N242" t="e">
        <f>#REF!</f>
        <v>#REF!</v>
      </c>
      <c r="O242" t="e">
        <f>#REF!</f>
        <v>#REF!</v>
      </c>
      <c r="P242" t="e">
        <f>#REF!</f>
        <v>#REF!</v>
      </c>
      <c r="Q242" t="e">
        <f>#REF!</f>
        <v>#REF!</v>
      </c>
      <c r="R242" t="e">
        <f>#REF!</f>
        <v>#REF!</v>
      </c>
      <c r="S242" t="e">
        <f>#REF!</f>
        <v>#REF!</v>
      </c>
      <c r="T242" t="e">
        <f>#REF!</f>
        <v>#REF!</v>
      </c>
      <c r="U242" s="159">
        <v>207</v>
      </c>
      <c r="V242" t="e">
        <f>#REF!</f>
        <v>#REF!</v>
      </c>
      <c r="W242" t="e">
        <f>#REF!</f>
        <v>#REF!</v>
      </c>
      <c r="X242" t="e">
        <f>#REF!</f>
        <v>#REF!</v>
      </c>
      <c r="Y242" s="159">
        <v>272</v>
      </c>
      <c r="Z242" t="e">
        <f>#REF!</f>
        <v>#REF!</v>
      </c>
      <c r="AA242" t="e">
        <f>#REF!</f>
        <v>#REF!</v>
      </c>
      <c r="AB242" s="159">
        <v>220</v>
      </c>
      <c r="AC242">
        <f ca="1">Cashflows!AK247</f>
        <v>0</v>
      </c>
      <c r="AD242">
        <f ca="1">Cashflows!AL247</f>
        <v>0</v>
      </c>
      <c r="AE242" s="175" t="e">
        <f>#REF!</f>
        <v>#REF!</v>
      </c>
      <c r="AF242">
        <f>Cashflows!L247</f>
        <v>2.6532977051444511</v>
      </c>
      <c r="AG242" s="159">
        <v>0.06</v>
      </c>
      <c r="AH242" s="159">
        <v>1.07312E-2</v>
      </c>
      <c r="AI242" s="159">
        <v>8.9869548119125798E-4</v>
      </c>
      <c r="AJ242" t="e">
        <f>#REF!</f>
        <v>#REF!</v>
      </c>
      <c r="AK242" t="e">
        <f>#REF!</f>
        <v>#REF!</v>
      </c>
      <c r="AL242" t="e">
        <f>#REF!</f>
        <v>#REF!</v>
      </c>
      <c r="AM242" t="e">
        <f>#REF!</f>
        <v>#REF!</v>
      </c>
      <c r="AN242" t="e">
        <f>#REF!</f>
        <v>#REF!</v>
      </c>
      <c r="AO242" t="e">
        <f>#REF!</f>
        <v>#REF!</v>
      </c>
      <c r="AP242" s="176" t="e">
        <f>#REF!</f>
        <v>#REF!</v>
      </c>
      <c r="AQ242" s="160" t="e">
        <f>#REF!</f>
        <v>#REF!</v>
      </c>
      <c r="AR242" s="177" t="e">
        <f>#REF!</f>
        <v>#REF!</v>
      </c>
      <c r="AS242">
        <f ca="1">Cashflows!AM247</f>
        <v>0</v>
      </c>
      <c r="AT242" t="e">
        <f>#REF!</f>
        <v>#REF!</v>
      </c>
      <c r="AU242" t="e">
        <f>#REF!</f>
        <v>#REF!</v>
      </c>
      <c r="AV242" s="159">
        <v>0</v>
      </c>
      <c r="AW242" t="e">
        <f>#REF!</f>
        <v>#REF!</v>
      </c>
      <c r="AX242" t="e">
        <f>#REF!</f>
        <v>#REF!</v>
      </c>
      <c r="AY242" s="160" t="e">
        <f>#REF!</f>
        <v>#REF!</v>
      </c>
      <c r="AZ242" t="e">
        <f>Cashflows!#REF!</f>
        <v>#REF!</v>
      </c>
      <c r="BA242" t="e">
        <f>#REF!</f>
        <v>#REF!</v>
      </c>
      <c r="BB242" t="e">
        <f>#REF!</f>
        <v>#REF!</v>
      </c>
      <c r="BC242" t="e">
        <f>#REF!</f>
        <v>#REF!</v>
      </c>
      <c r="BD242" t="e">
        <f>#REF!</f>
        <v>#REF!</v>
      </c>
      <c r="BE242" s="159">
        <v>5.2774247178459799E-3</v>
      </c>
      <c r="BF242" s="159">
        <v>0</v>
      </c>
      <c r="BG242" t="e">
        <f>#REF!</f>
        <v>#REF!</v>
      </c>
      <c r="BH242" t="e">
        <f>#REF!</f>
        <v>#REF!</v>
      </c>
      <c r="BI242" t="e">
        <f>#REF!</f>
        <v>#REF!</v>
      </c>
      <c r="BJ242" t="e">
        <f>#REF!</f>
        <v>#REF!</v>
      </c>
      <c r="BK242" s="159">
        <v>0</v>
      </c>
      <c r="BL242">
        <f>Cashflows!R247</f>
        <v>0</v>
      </c>
      <c r="BM242" t="e">
        <f>#REF!</f>
        <v>#REF!</v>
      </c>
      <c r="BN242" t="e">
        <f>#REF!</f>
        <v>#REF!</v>
      </c>
      <c r="BO242" s="159">
        <v>0</v>
      </c>
      <c r="BP242" s="175" t="e">
        <f>#REF!</f>
        <v>#REF!</v>
      </c>
      <c r="BQ242" t="e">
        <f>Cashflows!#REF!</f>
        <v>#REF!</v>
      </c>
      <c r="BR242" t="e">
        <f>Cashflows!#REF!</f>
        <v>#REF!</v>
      </c>
    </row>
    <row r="243" spans="1:70">
      <c r="A243">
        <v>241</v>
      </c>
      <c r="B243" t="e">
        <f>#REF!</f>
        <v>#REF!</v>
      </c>
      <c r="C243" t="e">
        <f>#REF!</f>
        <v>#REF!</v>
      </c>
      <c r="D243" t="e">
        <f>#REF!</f>
        <v>#REF!</v>
      </c>
      <c r="E243" t="e">
        <f>#REF!</f>
        <v>#REF!</v>
      </c>
      <c r="F243" t="e">
        <f>#REF!</f>
        <v>#REF!</v>
      </c>
      <c r="G243" t="e">
        <f>#REF!</f>
        <v>#REF!</v>
      </c>
      <c r="H243" s="159">
        <v>0</v>
      </c>
      <c r="I243" s="159">
        <v>0</v>
      </c>
      <c r="J243" s="159">
        <v>0</v>
      </c>
      <c r="K243" s="159">
        <v>0</v>
      </c>
      <c r="L243" t="e">
        <f>#REF!</f>
        <v>#REF!</v>
      </c>
      <c r="M243" t="e">
        <f>#REF!</f>
        <v>#REF!</v>
      </c>
      <c r="N243" t="e">
        <f>#REF!</f>
        <v>#REF!</v>
      </c>
      <c r="O243" t="e">
        <f>#REF!</f>
        <v>#REF!</v>
      </c>
      <c r="P243" t="e">
        <f>#REF!</f>
        <v>#REF!</v>
      </c>
      <c r="Q243" t="e">
        <f>#REF!</f>
        <v>#REF!</v>
      </c>
      <c r="R243" t="e">
        <f>#REF!</f>
        <v>#REF!</v>
      </c>
      <c r="S243" t="e">
        <f>#REF!</f>
        <v>#REF!</v>
      </c>
      <c r="T243" t="e">
        <f>#REF!</f>
        <v>#REF!</v>
      </c>
      <c r="U243" s="159">
        <v>208</v>
      </c>
      <c r="V243" t="e">
        <f>#REF!</f>
        <v>#REF!</v>
      </c>
      <c r="W243" t="e">
        <f>#REF!</f>
        <v>#REF!</v>
      </c>
      <c r="X243" t="e">
        <f>#REF!</f>
        <v>#REF!</v>
      </c>
      <c r="Y243" s="159">
        <v>273</v>
      </c>
      <c r="Z243" t="e">
        <f>#REF!</f>
        <v>#REF!</v>
      </c>
      <c r="AA243" t="e">
        <f>#REF!</f>
        <v>#REF!</v>
      </c>
      <c r="AB243" s="159">
        <v>221</v>
      </c>
      <c r="AC243">
        <f ca="1">Cashflows!AK248</f>
        <v>0</v>
      </c>
      <c r="AD243">
        <f ca="1">Cashflows!AL248</f>
        <v>0</v>
      </c>
      <c r="AE243" s="175" t="e">
        <f>#REF!</f>
        <v>#REF!</v>
      </c>
      <c r="AF243">
        <f>Cashflows!L248</f>
        <v>2.6641075684300795</v>
      </c>
      <c r="AG243" s="159">
        <v>0.06</v>
      </c>
      <c r="AH243" s="159">
        <v>1.07312E-2</v>
      </c>
      <c r="AI243" s="159">
        <v>8.9869548119125798E-4</v>
      </c>
      <c r="AJ243" t="e">
        <f>#REF!</f>
        <v>#REF!</v>
      </c>
      <c r="AK243" t="e">
        <f>#REF!</f>
        <v>#REF!</v>
      </c>
      <c r="AL243" t="e">
        <f>#REF!</f>
        <v>#REF!</v>
      </c>
      <c r="AM243" t="e">
        <f>#REF!</f>
        <v>#REF!</v>
      </c>
      <c r="AN243" t="e">
        <f>#REF!</f>
        <v>#REF!</v>
      </c>
      <c r="AO243" t="e">
        <f>#REF!</f>
        <v>#REF!</v>
      </c>
      <c r="AP243" s="176" t="e">
        <f>#REF!</f>
        <v>#REF!</v>
      </c>
      <c r="AQ243" s="160" t="e">
        <f>#REF!</f>
        <v>#REF!</v>
      </c>
      <c r="AR243" s="177" t="e">
        <f>#REF!</f>
        <v>#REF!</v>
      </c>
      <c r="AS243">
        <f ca="1">Cashflows!AM248</f>
        <v>0</v>
      </c>
      <c r="AT243" t="e">
        <f>#REF!</f>
        <v>#REF!</v>
      </c>
      <c r="AU243" t="e">
        <f>#REF!</f>
        <v>#REF!</v>
      </c>
      <c r="AV243" s="159">
        <v>0</v>
      </c>
      <c r="AW243" t="e">
        <f>#REF!</f>
        <v>#REF!</v>
      </c>
      <c r="AX243" t="e">
        <f>#REF!</f>
        <v>#REF!</v>
      </c>
      <c r="AY243" s="160" t="e">
        <f>#REF!</f>
        <v>#REF!</v>
      </c>
      <c r="AZ243" t="e">
        <f>Cashflows!#REF!</f>
        <v>#REF!</v>
      </c>
      <c r="BA243" t="e">
        <f>#REF!</f>
        <v>#REF!</v>
      </c>
      <c r="BB243" t="e">
        <f>#REF!</f>
        <v>#REF!</v>
      </c>
      <c r="BC243" t="e">
        <f>#REF!</f>
        <v>#REF!</v>
      </c>
      <c r="BD243" t="e">
        <f>#REF!</f>
        <v>#REF!</v>
      </c>
      <c r="BE243" s="159">
        <v>5.2774247178459799E-3</v>
      </c>
      <c r="BF243" s="159">
        <v>0</v>
      </c>
      <c r="BG243" t="e">
        <f>#REF!</f>
        <v>#REF!</v>
      </c>
      <c r="BH243" t="e">
        <f>#REF!</f>
        <v>#REF!</v>
      </c>
      <c r="BI243" t="e">
        <f>#REF!</f>
        <v>#REF!</v>
      </c>
      <c r="BJ243" t="e">
        <f>#REF!</f>
        <v>#REF!</v>
      </c>
      <c r="BK243" s="159">
        <v>0</v>
      </c>
      <c r="BL243">
        <f>Cashflows!R248</f>
        <v>0</v>
      </c>
      <c r="BM243" t="e">
        <f>#REF!</f>
        <v>#REF!</v>
      </c>
      <c r="BN243" t="e">
        <f>#REF!</f>
        <v>#REF!</v>
      </c>
      <c r="BO243" s="159">
        <v>0</v>
      </c>
      <c r="BP243" s="175" t="e">
        <f>#REF!</f>
        <v>#REF!</v>
      </c>
      <c r="BQ243" t="e">
        <f>Cashflows!#REF!</f>
        <v>#REF!</v>
      </c>
      <c r="BR243" t="e">
        <f>Cashflows!#REF!</f>
        <v>#REF!</v>
      </c>
    </row>
    <row r="244" spans="1:70">
      <c r="A244">
        <v>242</v>
      </c>
      <c r="B244" t="e">
        <f>#REF!</f>
        <v>#REF!</v>
      </c>
      <c r="C244" t="e">
        <f>#REF!</f>
        <v>#REF!</v>
      </c>
      <c r="D244" t="e">
        <f>#REF!</f>
        <v>#REF!</v>
      </c>
      <c r="E244" t="e">
        <f>#REF!</f>
        <v>#REF!</v>
      </c>
      <c r="F244" t="e">
        <f>#REF!</f>
        <v>#REF!</v>
      </c>
      <c r="G244" t="e">
        <f>#REF!</f>
        <v>#REF!</v>
      </c>
      <c r="H244" s="159">
        <v>0</v>
      </c>
      <c r="I244" s="159">
        <v>0</v>
      </c>
      <c r="J244" s="159">
        <v>0</v>
      </c>
      <c r="K244" s="159">
        <v>0</v>
      </c>
      <c r="L244" t="e">
        <f>#REF!</f>
        <v>#REF!</v>
      </c>
      <c r="M244" t="e">
        <f>#REF!</f>
        <v>#REF!</v>
      </c>
      <c r="N244" t="e">
        <f>#REF!</f>
        <v>#REF!</v>
      </c>
      <c r="O244" t="e">
        <f>#REF!</f>
        <v>#REF!</v>
      </c>
      <c r="P244" t="e">
        <f>#REF!</f>
        <v>#REF!</v>
      </c>
      <c r="Q244" t="e">
        <f>#REF!</f>
        <v>#REF!</v>
      </c>
      <c r="R244" t="e">
        <f>#REF!</f>
        <v>#REF!</v>
      </c>
      <c r="S244" t="e">
        <f>#REF!</f>
        <v>#REF!</v>
      </c>
      <c r="T244" t="e">
        <f>#REF!</f>
        <v>#REF!</v>
      </c>
      <c r="U244" s="159">
        <v>209</v>
      </c>
      <c r="V244" t="e">
        <f>#REF!</f>
        <v>#REF!</v>
      </c>
      <c r="W244" t="e">
        <f>#REF!</f>
        <v>#REF!</v>
      </c>
      <c r="X244" t="e">
        <f>#REF!</f>
        <v>#REF!</v>
      </c>
      <c r="Y244" s="159">
        <v>274</v>
      </c>
      <c r="Z244" t="e">
        <f>#REF!</f>
        <v>#REF!</v>
      </c>
      <c r="AA244" t="e">
        <f>#REF!</f>
        <v>#REF!</v>
      </c>
      <c r="AB244" s="159">
        <v>222</v>
      </c>
      <c r="AC244">
        <f ca="1">Cashflows!AK249</f>
        <v>0</v>
      </c>
      <c r="AD244">
        <f ca="1">Cashflows!AL249</f>
        <v>0</v>
      </c>
      <c r="AE244" s="175" t="e">
        <f>#REF!</f>
        <v>#REF!</v>
      </c>
      <c r="AF244">
        <f>Cashflows!L249</f>
        <v>2.6749614724368178</v>
      </c>
      <c r="AG244" s="159">
        <v>0.06</v>
      </c>
      <c r="AH244" s="159">
        <v>1.07312E-2</v>
      </c>
      <c r="AI244" s="159">
        <v>8.9869548119125798E-4</v>
      </c>
      <c r="AJ244" t="e">
        <f>#REF!</f>
        <v>#REF!</v>
      </c>
      <c r="AK244" t="e">
        <f>#REF!</f>
        <v>#REF!</v>
      </c>
      <c r="AL244" t="e">
        <f>#REF!</f>
        <v>#REF!</v>
      </c>
      <c r="AM244" t="e">
        <f>#REF!</f>
        <v>#REF!</v>
      </c>
      <c r="AN244" t="e">
        <f>#REF!</f>
        <v>#REF!</v>
      </c>
      <c r="AO244" t="e">
        <f>#REF!</f>
        <v>#REF!</v>
      </c>
      <c r="AP244" s="176" t="e">
        <f>#REF!</f>
        <v>#REF!</v>
      </c>
      <c r="AQ244" s="160" t="e">
        <f>#REF!</f>
        <v>#REF!</v>
      </c>
      <c r="AR244" s="177" t="e">
        <f>#REF!</f>
        <v>#REF!</v>
      </c>
      <c r="AS244">
        <f ca="1">Cashflows!AM249</f>
        <v>0</v>
      </c>
      <c r="AT244" t="e">
        <f>#REF!</f>
        <v>#REF!</v>
      </c>
      <c r="AU244" t="e">
        <f>#REF!</f>
        <v>#REF!</v>
      </c>
      <c r="AV244" s="159">
        <v>0</v>
      </c>
      <c r="AW244" t="e">
        <f>#REF!</f>
        <v>#REF!</v>
      </c>
      <c r="AX244" t="e">
        <f>#REF!</f>
        <v>#REF!</v>
      </c>
      <c r="AY244" s="160" t="e">
        <f>#REF!</f>
        <v>#REF!</v>
      </c>
      <c r="AZ244" t="e">
        <f>Cashflows!#REF!</f>
        <v>#REF!</v>
      </c>
      <c r="BA244" t="e">
        <f>#REF!</f>
        <v>#REF!</v>
      </c>
      <c r="BB244" t="e">
        <f>#REF!</f>
        <v>#REF!</v>
      </c>
      <c r="BC244" t="e">
        <f>#REF!</f>
        <v>#REF!</v>
      </c>
      <c r="BD244" t="e">
        <f>#REF!</f>
        <v>#REF!</v>
      </c>
      <c r="BE244" s="159">
        <v>5.2774247178459799E-3</v>
      </c>
      <c r="BF244" s="159">
        <v>0</v>
      </c>
      <c r="BG244" t="e">
        <f>#REF!</f>
        <v>#REF!</v>
      </c>
      <c r="BH244" t="e">
        <f>#REF!</f>
        <v>#REF!</v>
      </c>
      <c r="BI244" t="e">
        <f>#REF!</f>
        <v>#REF!</v>
      </c>
      <c r="BJ244" t="e">
        <f>#REF!</f>
        <v>#REF!</v>
      </c>
      <c r="BK244" s="159">
        <v>0</v>
      </c>
      <c r="BL244">
        <f>Cashflows!R249</f>
        <v>0</v>
      </c>
      <c r="BM244" t="e">
        <f>#REF!</f>
        <v>#REF!</v>
      </c>
      <c r="BN244" t="e">
        <f>#REF!</f>
        <v>#REF!</v>
      </c>
      <c r="BO244" s="159">
        <v>0</v>
      </c>
      <c r="BP244" s="175" t="e">
        <f>#REF!</f>
        <v>#REF!</v>
      </c>
      <c r="BQ244" t="e">
        <f>Cashflows!#REF!</f>
        <v>#REF!</v>
      </c>
      <c r="BR244" t="e">
        <f>Cashflows!#REF!</f>
        <v>#REF!</v>
      </c>
    </row>
    <row r="245" spans="1:70">
      <c r="A245">
        <v>243</v>
      </c>
      <c r="B245" t="e">
        <f>#REF!</f>
        <v>#REF!</v>
      </c>
      <c r="C245" t="e">
        <f>#REF!</f>
        <v>#REF!</v>
      </c>
      <c r="D245" t="e">
        <f>#REF!</f>
        <v>#REF!</v>
      </c>
      <c r="E245" t="e">
        <f>#REF!</f>
        <v>#REF!</v>
      </c>
      <c r="F245" t="e">
        <f>#REF!</f>
        <v>#REF!</v>
      </c>
      <c r="G245" t="e">
        <f>#REF!</f>
        <v>#REF!</v>
      </c>
      <c r="H245" s="159">
        <v>0</v>
      </c>
      <c r="I245" s="159">
        <v>0</v>
      </c>
      <c r="J245" s="159">
        <v>0</v>
      </c>
      <c r="K245" s="159">
        <v>0</v>
      </c>
      <c r="L245" t="e">
        <f>#REF!</f>
        <v>#REF!</v>
      </c>
      <c r="M245" t="e">
        <f>#REF!</f>
        <v>#REF!</v>
      </c>
      <c r="N245" t="e">
        <f>#REF!</f>
        <v>#REF!</v>
      </c>
      <c r="O245" t="e">
        <f>#REF!</f>
        <v>#REF!</v>
      </c>
      <c r="P245" t="e">
        <f>#REF!</f>
        <v>#REF!</v>
      </c>
      <c r="Q245" t="e">
        <f>#REF!</f>
        <v>#REF!</v>
      </c>
      <c r="R245" t="e">
        <f>#REF!</f>
        <v>#REF!</v>
      </c>
      <c r="S245" t="e">
        <f>#REF!</f>
        <v>#REF!</v>
      </c>
      <c r="T245" t="e">
        <f>#REF!</f>
        <v>#REF!</v>
      </c>
      <c r="U245" s="159">
        <v>210</v>
      </c>
      <c r="V245" t="e">
        <f>#REF!</f>
        <v>#REF!</v>
      </c>
      <c r="W245" t="e">
        <f>#REF!</f>
        <v>#REF!</v>
      </c>
      <c r="X245" t="e">
        <f>#REF!</f>
        <v>#REF!</v>
      </c>
      <c r="Y245" s="159">
        <v>275</v>
      </c>
      <c r="Z245" t="e">
        <f>#REF!</f>
        <v>#REF!</v>
      </c>
      <c r="AA245" t="e">
        <f>#REF!</f>
        <v>#REF!</v>
      </c>
      <c r="AB245" s="159">
        <v>223</v>
      </c>
      <c r="AC245">
        <f ca="1">Cashflows!AK250</f>
        <v>0</v>
      </c>
      <c r="AD245">
        <f ca="1">Cashflows!AL250</f>
        <v>0</v>
      </c>
      <c r="AE245" s="175" t="e">
        <f>#REF!</f>
        <v>#REF!</v>
      </c>
      <c r="AF245">
        <f>Cashflows!L250</f>
        <v>2.6858595965920156</v>
      </c>
      <c r="AG245" s="159">
        <v>0.06</v>
      </c>
      <c r="AH245" s="159">
        <v>1.07312E-2</v>
      </c>
      <c r="AI245" s="159">
        <v>8.9869548119125798E-4</v>
      </c>
      <c r="AJ245" t="e">
        <f>#REF!</f>
        <v>#REF!</v>
      </c>
      <c r="AK245" t="e">
        <f>#REF!</f>
        <v>#REF!</v>
      </c>
      <c r="AL245" t="e">
        <f>#REF!</f>
        <v>#REF!</v>
      </c>
      <c r="AM245" t="e">
        <f>#REF!</f>
        <v>#REF!</v>
      </c>
      <c r="AN245" t="e">
        <f>#REF!</f>
        <v>#REF!</v>
      </c>
      <c r="AO245" t="e">
        <f>#REF!</f>
        <v>#REF!</v>
      </c>
      <c r="AP245" s="176" t="e">
        <f>#REF!</f>
        <v>#REF!</v>
      </c>
      <c r="AQ245" s="160" t="e">
        <f>#REF!</f>
        <v>#REF!</v>
      </c>
      <c r="AR245" s="177" t="e">
        <f>#REF!</f>
        <v>#REF!</v>
      </c>
      <c r="AS245">
        <f ca="1">Cashflows!AM250</f>
        <v>0</v>
      </c>
      <c r="AT245" t="e">
        <f>#REF!</f>
        <v>#REF!</v>
      </c>
      <c r="AU245" t="e">
        <f>#REF!</f>
        <v>#REF!</v>
      </c>
      <c r="AV245" s="159">
        <v>0</v>
      </c>
      <c r="AW245" t="e">
        <f>#REF!</f>
        <v>#REF!</v>
      </c>
      <c r="AX245" t="e">
        <f>#REF!</f>
        <v>#REF!</v>
      </c>
      <c r="AY245" s="160" t="e">
        <f>#REF!</f>
        <v>#REF!</v>
      </c>
      <c r="AZ245" t="e">
        <f>Cashflows!#REF!</f>
        <v>#REF!</v>
      </c>
      <c r="BA245" t="e">
        <f>#REF!</f>
        <v>#REF!</v>
      </c>
      <c r="BB245" t="e">
        <f>#REF!</f>
        <v>#REF!</v>
      </c>
      <c r="BC245" t="e">
        <f>#REF!</f>
        <v>#REF!</v>
      </c>
      <c r="BD245" t="e">
        <f>#REF!</f>
        <v>#REF!</v>
      </c>
      <c r="BE245" s="159">
        <v>5.2774247178459799E-3</v>
      </c>
      <c r="BF245" s="159">
        <v>0</v>
      </c>
      <c r="BG245" t="e">
        <f>#REF!</f>
        <v>#REF!</v>
      </c>
      <c r="BH245" t="e">
        <f>#REF!</f>
        <v>#REF!</v>
      </c>
      <c r="BI245" t="e">
        <f>#REF!</f>
        <v>#REF!</v>
      </c>
      <c r="BJ245" t="e">
        <f>#REF!</f>
        <v>#REF!</v>
      </c>
      <c r="BK245" s="159">
        <v>0</v>
      </c>
      <c r="BL245">
        <f>Cashflows!R250</f>
        <v>0</v>
      </c>
      <c r="BM245" t="e">
        <f>#REF!</f>
        <v>#REF!</v>
      </c>
      <c r="BN245" t="e">
        <f>#REF!</f>
        <v>#REF!</v>
      </c>
      <c r="BO245" s="159">
        <v>0</v>
      </c>
      <c r="BP245" s="175" t="e">
        <f>#REF!</f>
        <v>#REF!</v>
      </c>
      <c r="BQ245" t="e">
        <f>Cashflows!#REF!</f>
        <v>#REF!</v>
      </c>
      <c r="BR245" t="e">
        <f>Cashflows!#REF!</f>
        <v>#REF!</v>
      </c>
    </row>
    <row r="246" spans="1:70">
      <c r="A246">
        <v>244</v>
      </c>
      <c r="B246" t="e">
        <f>#REF!</f>
        <v>#REF!</v>
      </c>
      <c r="C246" t="e">
        <f>#REF!</f>
        <v>#REF!</v>
      </c>
      <c r="D246" t="e">
        <f>#REF!</f>
        <v>#REF!</v>
      </c>
      <c r="E246" t="e">
        <f>#REF!</f>
        <v>#REF!</v>
      </c>
      <c r="F246" t="e">
        <f>#REF!</f>
        <v>#REF!</v>
      </c>
      <c r="G246" t="e">
        <f>#REF!</f>
        <v>#REF!</v>
      </c>
      <c r="H246" s="159">
        <v>0</v>
      </c>
      <c r="I246" s="159">
        <v>0</v>
      </c>
      <c r="J246" s="159">
        <v>0</v>
      </c>
      <c r="K246" s="159">
        <v>0</v>
      </c>
      <c r="L246" t="e">
        <f>#REF!</f>
        <v>#REF!</v>
      </c>
      <c r="M246" t="e">
        <f>#REF!</f>
        <v>#REF!</v>
      </c>
      <c r="N246" t="e">
        <f>#REF!</f>
        <v>#REF!</v>
      </c>
      <c r="O246" t="e">
        <f>#REF!</f>
        <v>#REF!</v>
      </c>
      <c r="P246" t="e">
        <f>#REF!</f>
        <v>#REF!</v>
      </c>
      <c r="Q246" t="e">
        <f>#REF!</f>
        <v>#REF!</v>
      </c>
      <c r="R246" t="e">
        <f>#REF!</f>
        <v>#REF!</v>
      </c>
      <c r="S246" t="e">
        <f>#REF!</f>
        <v>#REF!</v>
      </c>
      <c r="T246" t="e">
        <f>#REF!</f>
        <v>#REF!</v>
      </c>
      <c r="U246" s="159">
        <v>211</v>
      </c>
      <c r="V246" t="e">
        <f>#REF!</f>
        <v>#REF!</v>
      </c>
      <c r="W246" t="e">
        <f>#REF!</f>
        <v>#REF!</v>
      </c>
      <c r="X246" t="e">
        <f>#REF!</f>
        <v>#REF!</v>
      </c>
      <c r="Y246" s="159">
        <v>276</v>
      </c>
      <c r="Z246" t="e">
        <f>#REF!</f>
        <v>#REF!</v>
      </c>
      <c r="AA246" t="e">
        <f>#REF!</f>
        <v>#REF!</v>
      </c>
      <c r="AB246" s="159">
        <v>224</v>
      </c>
      <c r="AC246">
        <f ca="1">Cashflows!AK251</f>
        <v>0</v>
      </c>
      <c r="AD246">
        <f ca="1">Cashflows!AL251</f>
        <v>0</v>
      </c>
      <c r="AE246" s="175" t="e">
        <f>#REF!</f>
        <v>#REF!</v>
      </c>
      <c r="AF246">
        <f>Cashflows!L251</f>
        <v>2.6968021210540312</v>
      </c>
      <c r="AG246" s="159">
        <v>0.06</v>
      </c>
      <c r="AH246" s="159">
        <v>1.07312E-2</v>
      </c>
      <c r="AI246" s="159">
        <v>8.9869548119125798E-4</v>
      </c>
      <c r="AJ246" t="e">
        <f>#REF!</f>
        <v>#REF!</v>
      </c>
      <c r="AK246" t="e">
        <f>#REF!</f>
        <v>#REF!</v>
      </c>
      <c r="AL246" t="e">
        <f>#REF!</f>
        <v>#REF!</v>
      </c>
      <c r="AM246" t="e">
        <f>#REF!</f>
        <v>#REF!</v>
      </c>
      <c r="AN246" t="e">
        <f>#REF!</f>
        <v>#REF!</v>
      </c>
      <c r="AO246" t="e">
        <f>#REF!</f>
        <v>#REF!</v>
      </c>
      <c r="AP246" s="176" t="e">
        <f>#REF!</f>
        <v>#REF!</v>
      </c>
      <c r="AQ246" s="160" t="e">
        <f>#REF!</f>
        <v>#REF!</v>
      </c>
      <c r="AR246" s="177" t="e">
        <f>#REF!</f>
        <v>#REF!</v>
      </c>
      <c r="AS246">
        <f ca="1">Cashflows!AM251</f>
        <v>0</v>
      </c>
      <c r="AT246" t="e">
        <f>#REF!</f>
        <v>#REF!</v>
      </c>
      <c r="AU246" t="e">
        <f>#REF!</f>
        <v>#REF!</v>
      </c>
      <c r="AV246" s="159">
        <v>0</v>
      </c>
      <c r="AW246" t="e">
        <f>#REF!</f>
        <v>#REF!</v>
      </c>
      <c r="AX246" t="e">
        <f>#REF!</f>
        <v>#REF!</v>
      </c>
      <c r="AY246" s="160" t="e">
        <f>#REF!</f>
        <v>#REF!</v>
      </c>
      <c r="AZ246" t="e">
        <f>Cashflows!#REF!</f>
        <v>#REF!</v>
      </c>
      <c r="BA246" t="e">
        <f>#REF!</f>
        <v>#REF!</v>
      </c>
      <c r="BB246" t="e">
        <f>#REF!</f>
        <v>#REF!</v>
      </c>
      <c r="BC246" t="e">
        <f>#REF!</f>
        <v>#REF!</v>
      </c>
      <c r="BD246" t="e">
        <f>#REF!</f>
        <v>#REF!</v>
      </c>
      <c r="BE246" s="159">
        <v>5.2774247178459799E-3</v>
      </c>
      <c r="BF246" s="159">
        <v>0</v>
      </c>
      <c r="BG246" t="e">
        <f>#REF!</f>
        <v>#REF!</v>
      </c>
      <c r="BH246" t="e">
        <f>#REF!</f>
        <v>#REF!</v>
      </c>
      <c r="BI246" t="e">
        <f>#REF!</f>
        <v>#REF!</v>
      </c>
      <c r="BJ246" t="e">
        <f>#REF!</f>
        <v>#REF!</v>
      </c>
      <c r="BK246" s="159">
        <v>0</v>
      </c>
      <c r="BL246">
        <f>Cashflows!R251</f>
        <v>0</v>
      </c>
      <c r="BM246" t="e">
        <f>#REF!</f>
        <v>#REF!</v>
      </c>
      <c r="BN246" t="e">
        <f>#REF!</f>
        <v>#REF!</v>
      </c>
      <c r="BO246" s="159">
        <v>0</v>
      </c>
      <c r="BP246" s="175" t="e">
        <f>#REF!</f>
        <v>#REF!</v>
      </c>
      <c r="BQ246" t="e">
        <f>Cashflows!#REF!</f>
        <v>#REF!</v>
      </c>
      <c r="BR246" t="e">
        <f>Cashflows!#REF!</f>
        <v>#REF!</v>
      </c>
    </row>
    <row r="247" spans="1:70">
      <c r="A247">
        <v>245</v>
      </c>
      <c r="B247" t="e">
        <f>#REF!</f>
        <v>#REF!</v>
      </c>
      <c r="C247" t="e">
        <f>#REF!</f>
        <v>#REF!</v>
      </c>
      <c r="D247" t="e">
        <f>#REF!</f>
        <v>#REF!</v>
      </c>
      <c r="E247" t="e">
        <f>#REF!</f>
        <v>#REF!</v>
      </c>
      <c r="F247" t="e">
        <f>#REF!</f>
        <v>#REF!</v>
      </c>
      <c r="G247" t="e">
        <f>#REF!</f>
        <v>#REF!</v>
      </c>
      <c r="H247" s="159">
        <v>0</v>
      </c>
      <c r="I247" s="159">
        <v>0</v>
      </c>
      <c r="J247" s="159">
        <v>0</v>
      </c>
      <c r="K247" s="159">
        <v>0</v>
      </c>
      <c r="L247" t="e">
        <f>#REF!</f>
        <v>#REF!</v>
      </c>
      <c r="M247" t="e">
        <f>#REF!</f>
        <v>#REF!</v>
      </c>
      <c r="N247" t="e">
        <f>#REF!</f>
        <v>#REF!</v>
      </c>
      <c r="O247" t="e">
        <f>#REF!</f>
        <v>#REF!</v>
      </c>
      <c r="P247" t="e">
        <f>#REF!</f>
        <v>#REF!</v>
      </c>
      <c r="Q247" t="e">
        <f>#REF!</f>
        <v>#REF!</v>
      </c>
      <c r="R247" t="e">
        <f>#REF!</f>
        <v>#REF!</v>
      </c>
      <c r="S247" t="e">
        <f>#REF!</f>
        <v>#REF!</v>
      </c>
      <c r="T247" t="e">
        <f>#REF!</f>
        <v>#REF!</v>
      </c>
      <c r="U247" s="159">
        <v>212</v>
      </c>
      <c r="V247" t="e">
        <f>#REF!</f>
        <v>#REF!</v>
      </c>
      <c r="W247" t="e">
        <f>#REF!</f>
        <v>#REF!</v>
      </c>
      <c r="X247" t="e">
        <f>#REF!</f>
        <v>#REF!</v>
      </c>
      <c r="Y247" s="159">
        <v>277</v>
      </c>
      <c r="Z247" t="e">
        <f>#REF!</f>
        <v>#REF!</v>
      </c>
      <c r="AA247" t="e">
        <f>#REF!</f>
        <v>#REF!</v>
      </c>
      <c r="AB247" s="159">
        <v>225</v>
      </c>
      <c r="AC247">
        <f ca="1">Cashflows!AK252</f>
        <v>0</v>
      </c>
      <c r="AD247">
        <f ca="1">Cashflows!AL252</f>
        <v>0</v>
      </c>
      <c r="AE247" s="175" t="e">
        <f>#REF!</f>
        <v>#REF!</v>
      </c>
      <c r="AF247">
        <f>Cashflows!L252</f>
        <v>2.7077892267152106</v>
      </c>
      <c r="AG247" s="159">
        <v>0.06</v>
      </c>
      <c r="AH247" s="159">
        <v>1.07312E-2</v>
      </c>
      <c r="AI247" s="159">
        <v>8.9869548119125798E-4</v>
      </c>
      <c r="AJ247" t="e">
        <f>#REF!</f>
        <v>#REF!</v>
      </c>
      <c r="AK247" t="e">
        <f>#REF!</f>
        <v>#REF!</v>
      </c>
      <c r="AL247" t="e">
        <f>#REF!</f>
        <v>#REF!</v>
      </c>
      <c r="AM247" t="e">
        <f>#REF!</f>
        <v>#REF!</v>
      </c>
      <c r="AN247" t="e">
        <f>#REF!</f>
        <v>#REF!</v>
      </c>
      <c r="AO247" t="e">
        <f>#REF!</f>
        <v>#REF!</v>
      </c>
      <c r="AP247" s="176" t="e">
        <f>#REF!</f>
        <v>#REF!</v>
      </c>
      <c r="AQ247" s="160" t="e">
        <f>#REF!</f>
        <v>#REF!</v>
      </c>
      <c r="AR247" s="177" t="e">
        <f>#REF!</f>
        <v>#REF!</v>
      </c>
      <c r="AS247">
        <f ca="1">Cashflows!AM252</f>
        <v>0</v>
      </c>
      <c r="AT247" t="e">
        <f>#REF!</f>
        <v>#REF!</v>
      </c>
      <c r="AU247" t="e">
        <f>#REF!</f>
        <v>#REF!</v>
      </c>
      <c r="AV247" s="159">
        <v>0</v>
      </c>
      <c r="AW247" t="e">
        <f>#REF!</f>
        <v>#REF!</v>
      </c>
      <c r="AX247" t="e">
        <f>#REF!</f>
        <v>#REF!</v>
      </c>
      <c r="AY247" s="160" t="e">
        <f>#REF!</f>
        <v>#REF!</v>
      </c>
      <c r="AZ247" t="e">
        <f>Cashflows!#REF!</f>
        <v>#REF!</v>
      </c>
      <c r="BA247" t="e">
        <f>#REF!</f>
        <v>#REF!</v>
      </c>
      <c r="BB247" t="e">
        <f>#REF!</f>
        <v>#REF!</v>
      </c>
      <c r="BC247" t="e">
        <f>#REF!</f>
        <v>#REF!</v>
      </c>
      <c r="BD247" t="e">
        <f>#REF!</f>
        <v>#REF!</v>
      </c>
      <c r="BE247" s="159">
        <v>5.2774247178459799E-3</v>
      </c>
      <c r="BF247" s="159">
        <v>0</v>
      </c>
      <c r="BG247" t="e">
        <f>#REF!</f>
        <v>#REF!</v>
      </c>
      <c r="BH247" t="e">
        <f>#REF!</f>
        <v>#REF!</v>
      </c>
      <c r="BI247" t="e">
        <f>#REF!</f>
        <v>#REF!</v>
      </c>
      <c r="BJ247" t="e">
        <f>#REF!</f>
        <v>#REF!</v>
      </c>
      <c r="BK247" s="159">
        <v>0</v>
      </c>
      <c r="BL247">
        <f>Cashflows!R252</f>
        <v>0</v>
      </c>
      <c r="BM247" t="e">
        <f>#REF!</f>
        <v>#REF!</v>
      </c>
      <c r="BN247" t="e">
        <f>#REF!</f>
        <v>#REF!</v>
      </c>
      <c r="BO247" s="159">
        <v>0</v>
      </c>
      <c r="BP247" s="175" t="e">
        <f>#REF!</f>
        <v>#REF!</v>
      </c>
      <c r="BQ247" t="e">
        <f>Cashflows!#REF!</f>
        <v>#REF!</v>
      </c>
      <c r="BR247" t="e">
        <f>Cashflows!#REF!</f>
        <v>#REF!</v>
      </c>
    </row>
    <row r="248" spans="1:70">
      <c r="A248">
        <v>246</v>
      </c>
      <c r="B248" t="e">
        <f>#REF!</f>
        <v>#REF!</v>
      </c>
      <c r="C248" t="e">
        <f>#REF!</f>
        <v>#REF!</v>
      </c>
      <c r="D248" t="e">
        <f>#REF!</f>
        <v>#REF!</v>
      </c>
      <c r="E248" t="e">
        <f>#REF!</f>
        <v>#REF!</v>
      </c>
      <c r="F248" t="e">
        <f>#REF!</f>
        <v>#REF!</v>
      </c>
      <c r="G248" t="e">
        <f>#REF!</f>
        <v>#REF!</v>
      </c>
      <c r="H248" s="159">
        <v>0</v>
      </c>
      <c r="I248" s="159">
        <v>0</v>
      </c>
      <c r="J248" s="159">
        <v>0</v>
      </c>
      <c r="K248" s="159">
        <v>0</v>
      </c>
      <c r="L248" t="e">
        <f>#REF!</f>
        <v>#REF!</v>
      </c>
      <c r="M248" t="e">
        <f>#REF!</f>
        <v>#REF!</v>
      </c>
      <c r="N248" t="e">
        <f>#REF!</f>
        <v>#REF!</v>
      </c>
      <c r="O248" t="e">
        <f>#REF!</f>
        <v>#REF!</v>
      </c>
      <c r="P248" t="e">
        <f>#REF!</f>
        <v>#REF!</v>
      </c>
      <c r="Q248" t="e">
        <f>#REF!</f>
        <v>#REF!</v>
      </c>
      <c r="R248" t="e">
        <f>#REF!</f>
        <v>#REF!</v>
      </c>
      <c r="S248" t="e">
        <f>#REF!</f>
        <v>#REF!</v>
      </c>
      <c r="T248" t="e">
        <f>#REF!</f>
        <v>#REF!</v>
      </c>
      <c r="U248" s="159">
        <v>213</v>
      </c>
      <c r="V248" t="e">
        <f>#REF!</f>
        <v>#REF!</v>
      </c>
      <c r="W248" t="e">
        <f>#REF!</f>
        <v>#REF!</v>
      </c>
      <c r="X248" t="e">
        <f>#REF!</f>
        <v>#REF!</v>
      </c>
      <c r="Y248" s="159">
        <v>278</v>
      </c>
      <c r="Z248" t="e">
        <f>#REF!</f>
        <v>#REF!</v>
      </c>
      <c r="AA248" t="e">
        <f>#REF!</f>
        <v>#REF!</v>
      </c>
      <c r="AB248" s="159">
        <v>226</v>
      </c>
      <c r="AC248">
        <f ca="1">Cashflows!AK253</f>
        <v>0</v>
      </c>
      <c r="AD248">
        <f ca="1">Cashflows!AL253</f>
        <v>0</v>
      </c>
      <c r="AE248" s="175" t="e">
        <f>#REF!</f>
        <v>#REF!</v>
      </c>
      <c r="AF248">
        <f>Cashflows!L253</f>
        <v>2.7188210952048779</v>
      </c>
      <c r="AG248" s="159">
        <v>0.06</v>
      </c>
      <c r="AH248" s="159">
        <v>1.07312E-2</v>
      </c>
      <c r="AI248" s="159">
        <v>8.9869548119125798E-4</v>
      </c>
      <c r="AJ248" t="e">
        <f>#REF!</f>
        <v>#REF!</v>
      </c>
      <c r="AK248" t="e">
        <f>#REF!</f>
        <v>#REF!</v>
      </c>
      <c r="AL248" t="e">
        <f>#REF!</f>
        <v>#REF!</v>
      </c>
      <c r="AM248" t="e">
        <f>#REF!</f>
        <v>#REF!</v>
      </c>
      <c r="AN248" t="e">
        <f>#REF!</f>
        <v>#REF!</v>
      </c>
      <c r="AO248" t="e">
        <f>#REF!</f>
        <v>#REF!</v>
      </c>
      <c r="AP248" s="176" t="e">
        <f>#REF!</f>
        <v>#REF!</v>
      </c>
      <c r="AQ248" s="160" t="e">
        <f>#REF!</f>
        <v>#REF!</v>
      </c>
      <c r="AR248" s="177" t="e">
        <f>#REF!</f>
        <v>#REF!</v>
      </c>
      <c r="AS248">
        <f ca="1">Cashflows!AM253</f>
        <v>0</v>
      </c>
      <c r="AT248" t="e">
        <f>#REF!</f>
        <v>#REF!</v>
      </c>
      <c r="AU248" t="e">
        <f>#REF!</f>
        <v>#REF!</v>
      </c>
      <c r="AV248" s="159">
        <v>0</v>
      </c>
      <c r="AW248" t="e">
        <f>#REF!</f>
        <v>#REF!</v>
      </c>
      <c r="AX248" t="e">
        <f>#REF!</f>
        <v>#REF!</v>
      </c>
      <c r="AY248" s="160" t="e">
        <f>#REF!</f>
        <v>#REF!</v>
      </c>
      <c r="AZ248" t="e">
        <f>Cashflows!#REF!</f>
        <v>#REF!</v>
      </c>
      <c r="BA248" t="e">
        <f>#REF!</f>
        <v>#REF!</v>
      </c>
      <c r="BB248" t="e">
        <f>#REF!</f>
        <v>#REF!</v>
      </c>
      <c r="BC248" t="e">
        <f>#REF!</f>
        <v>#REF!</v>
      </c>
      <c r="BD248" t="e">
        <f>#REF!</f>
        <v>#REF!</v>
      </c>
      <c r="BE248" s="159">
        <v>5.2774247178459799E-3</v>
      </c>
      <c r="BF248" s="159">
        <v>0</v>
      </c>
      <c r="BG248" t="e">
        <f>#REF!</f>
        <v>#REF!</v>
      </c>
      <c r="BH248" t="e">
        <f>#REF!</f>
        <v>#REF!</v>
      </c>
      <c r="BI248" t="e">
        <f>#REF!</f>
        <v>#REF!</v>
      </c>
      <c r="BJ248" t="e">
        <f>#REF!</f>
        <v>#REF!</v>
      </c>
      <c r="BK248" s="159">
        <v>0</v>
      </c>
      <c r="BL248">
        <f>Cashflows!R253</f>
        <v>0</v>
      </c>
      <c r="BM248" t="e">
        <f>#REF!</f>
        <v>#REF!</v>
      </c>
      <c r="BN248" t="e">
        <f>#REF!</f>
        <v>#REF!</v>
      </c>
      <c r="BO248" s="159">
        <v>0</v>
      </c>
      <c r="BP248" s="175" t="e">
        <f>#REF!</f>
        <v>#REF!</v>
      </c>
      <c r="BQ248" t="e">
        <f>Cashflows!#REF!</f>
        <v>#REF!</v>
      </c>
      <c r="BR248" t="e">
        <f>Cashflows!#REF!</f>
        <v>#REF!</v>
      </c>
    </row>
    <row r="249" spans="1:70">
      <c r="A249">
        <v>247</v>
      </c>
      <c r="B249" t="e">
        <f>#REF!</f>
        <v>#REF!</v>
      </c>
      <c r="C249" t="e">
        <f>#REF!</f>
        <v>#REF!</v>
      </c>
      <c r="D249" t="e">
        <f>#REF!</f>
        <v>#REF!</v>
      </c>
      <c r="E249" t="e">
        <f>#REF!</f>
        <v>#REF!</v>
      </c>
      <c r="F249" t="e">
        <f>#REF!</f>
        <v>#REF!</v>
      </c>
      <c r="G249" t="e">
        <f>#REF!</f>
        <v>#REF!</v>
      </c>
      <c r="H249" s="159">
        <v>0</v>
      </c>
      <c r="I249" s="159">
        <v>0</v>
      </c>
      <c r="J249" s="159">
        <v>0</v>
      </c>
      <c r="K249" s="159">
        <v>0</v>
      </c>
      <c r="L249" t="e">
        <f>#REF!</f>
        <v>#REF!</v>
      </c>
      <c r="M249" t="e">
        <f>#REF!</f>
        <v>#REF!</v>
      </c>
      <c r="N249" t="e">
        <f>#REF!</f>
        <v>#REF!</v>
      </c>
      <c r="O249" t="e">
        <f>#REF!</f>
        <v>#REF!</v>
      </c>
      <c r="P249" t="e">
        <f>#REF!</f>
        <v>#REF!</v>
      </c>
      <c r="Q249" t="e">
        <f>#REF!</f>
        <v>#REF!</v>
      </c>
      <c r="R249" t="e">
        <f>#REF!</f>
        <v>#REF!</v>
      </c>
      <c r="S249" t="e">
        <f>#REF!</f>
        <v>#REF!</v>
      </c>
      <c r="T249" t="e">
        <f>#REF!</f>
        <v>#REF!</v>
      </c>
      <c r="U249" s="159">
        <v>214</v>
      </c>
      <c r="V249" t="e">
        <f>#REF!</f>
        <v>#REF!</v>
      </c>
      <c r="W249" t="e">
        <f>#REF!</f>
        <v>#REF!</v>
      </c>
      <c r="X249" t="e">
        <f>#REF!</f>
        <v>#REF!</v>
      </c>
      <c r="Y249" s="159">
        <v>279</v>
      </c>
      <c r="Z249" t="e">
        <f>#REF!</f>
        <v>#REF!</v>
      </c>
      <c r="AA249" t="e">
        <f>#REF!</f>
        <v>#REF!</v>
      </c>
      <c r="AB249" s="159">
        <v>227</v>
      </c>
      <c r="AC249">
        <f ca="1">Cashflows!AK254</f>
        <v>0</v>
      </c>
      <c r="AD249">
        <f ca="1">Cashflows!AL254</f>
        <v>0</v>
      </c>
      <c r="AE249" s="175" t="e">
        <f>#REF!</f>
        <v>#REF!</v>
      </c>
      <c r="AF249">
        <f>Cashflows!L254</f>
        <v>2.7298979088923372</v>
      </c>
      <c r="AG249" s="159">
        <v>0.06</v>
      </c>
      <c r="AH249" s="159">
        <v>1.07312E-2</v>
      </c>
      <c r="AI249" s="159">
        <v>8.9869548119125798E-4</v>
      </c>
      <c r="AJ249" t="e">
        <f>#REF!</f>
        <v>#REF!</v>
      </c>
      <c r="AK249" t="e">
        <f>#REF!</f>
        <v>#REF!</v>
      </c>
      <c r="AL249" t="e">
        <f>#REF!</f>
        <v>#REF!</v>
      </c>
      <c r="AM249" t="e">
        <f>#REF!</f>
        <v>#REF!</v>
      </c>
      <c r="AN249" t="e">
        <f>#REF!</f>
        <v>#REF!</v>
      </c>
      <c r="AO249" t="e">
        <f>#REF!</f>
        <v>#REF!</v>
      </c>
      <c r="AP249" s="176" t="e">
        <f>#REF!</f>
        <v>#REF!</v>
      </c>
      <c r="AQ249" s="160" t="e">
        <f>#REF!</f>
        <v>#REF!</v>
      </c>
      <c r="AR249" s="177" t="e">
        <f>#REF!</f>
        <v>#REF!</v>
      </c>
      <c r="AS249">
        <f ca="1">Cashflows!AM254</f>
        <v>0</v>
      </c>
      <c r="AT249" t="e">
        <f>#REF!</f>
        <v>#REF!</v>
      </c>
      <c r="AU249" t="e">
        <f>#REF!</f>
        <v>#REF!</v>
      </c>
      <c r="AV249" s="159">
        <v>0</v>
      </c>
      <c r="AW249" t="e">
        <f>#REF!</f>
        <v>#REF!</v>
      </c>
      <c r="AX249" t="e">
        <f>#REF!</f>
        <v>#REF!</v>
      </c>
      <c r="AY249" s="160" t="e">
        <f>#REF!</f>
        <v>#REF!</v>
      </c>
      <c r="AZ249" t="e">
        <f>Cashflows!#REF!</f>
        <v>#REF!</v>
      </c>
      <c r="BA249" t="e">
        <f>#REF!</f>
        <v>#REF!</v>
      </c>
      <c r="BB249" t="e">
        <f>#REF!</f>
        <v>#REF!</v>
      </c>
      <c r="BC249" t="e">
        <f>#REF!</f>
        <v>#REF!</v>
      </c>
      <c r="BD249" t="e">
        <f>#REF!</f>
        <v>#REF!</v>
      </c>
      <c r="BE249" s="159">
        <v>5.2774247178459799E-3</v>
      </c>
      <c r="BF249" s="159">
        <v>0</v>
      </c>
      <c r="BG249" t="e">
        <f>#REF!</f>
        <v>#REF!</v>
      </c>
      <c r="BH249" t="e">
        <f>#REF!</f>
        <v>#REF!</v>
      </c>
      <c r="BI249" t="e">
        <f>#REF!</f>
        <v>#REF!</v>
      </c>
      <c r="BJ249" t="e">
        <f>#REF!</f>
        <v>#REF!</v>
      </c>
      <c r="BK249" s="159">
        <v>0</v>
      </c>
      <c r="BL249">
        <f>Cashflows!R254</f>
        <v>0</v>
      </c>
      <c r="BM249" t="e">
        <f>#REF!</f>
        <v>#REF!</v>
      </c>
      <c r="BN249" t="e">
        <f>#REF!</f>
        <v>#REF!</v>
      </c>
      <c r="BO249" s="159">
        <v>0</v>
      </c>
      <c r="BP249" s="175" t="e">
        <f>#REF!</f>
        <v>#REF!</v>
      </c>
      <c r="BQ249" t="e">
        <f>Cashflows!#REF!</f>
        <v>#REF!</v>
      </c>
      <c r="BR249" t="e">
        <f>Cashflows!#REF!</f>
        <v>#REF!</v>
      </c>
    </row>
    <row r="250" spans="1:70">
      <c r="A250">
        <v>248</v>
      </c>
      <c r="B250" t="e">
        <f>#REF!</f>
        <v>#REF!</v>
      </c>
      <c r="C250" t="e">
        <f>#REF!</f>
        <v>#REF!</v>
      </c>
      <c r="D250" t="e">
        <f>#REF!</f>
        <v>#REF!</v>
      </c>
      <c r="E250" t="e">
        <f>#REF!</f>
        <v>#REF!</v>
      </c>
      <c r="F250" t="e">
        <f>#REF!</f>
        <v>#REF!</v>
      </c>
      <c r="G250" t="e">
        <f>#REF!</f>
        <v>#REF!</v>
      </c>
      <c r="H250" s="159">
        <v>0</v>
      </c>
      <c r="I250" s="159">
        <v>0</v>
      </c>
      <c r="J250" s="159">
        <v>0</v>
      </c>
      <c r="K250" s="159">
        <v>0</v>
      </c>
      <c r="L250" t="e">
        <f>#REF!</f>
        <v>#REF!</v>
      </c>
      <c r="M250" t="e">
        <f>#REF!</f>
        <v>#REF!</v>
      </c>
      <c r="N250" t="e">
        <f>#REF!</f>
        <v>#REF!</v>
      </c>
      <c r="O250" t="e">
        <f>#REF!</f>
        <v>#REF!</v>
      </c>
      <c r="P250" t="e">
        <f>#REF!</f>
        <v>#REF!</v>
      </c>
      <c r="Q250" t="e">
        <f>#REF!</f>
        <v>#REF!</v>
      </c>
      <c r="R250" t="e">
        <f>#REF!</f>
        <v>#REF!</v>
      </c>
      <c r="S250" t="e">
        <f>#REF!</f>
        <v>#REF!</v>
      </c>
      <c r="T250" t="e">
        <f>#REF!</f>
        <v>#REF!</v>
      </c>
      <c r="U250" s="159">
        <v>215</v>
      </c>
      <c r="V250" t="e">
        <f>#REF!</f>
        <v>#REF!</v>
      </c>
      <c r="W250" t="e">
        <f>#REF!</f>
        <v>#REF!</v>
      </c>
      <c r="X250" t="e">
        <f>#REF!</f>
        <v>#REF!</v>
      </c>
      <c r="Y250" s="159">
        <v>280</v>
      </c>
      <c r="Z250" t="e">
        <f>#REF!</f>
        <v>#REF!</v>
      </c>
      <c r="AA250" t="e">
        <f>#REF!</f>
        <v>#REF!</v>
      </c>
      <c r="AB250" s="159">
        <v>228</v>
      </c>
      <c r="AC250">
        <f ca="1">Cashflows!AK255</f>
        <v>0</v>
      </c>
      <c r="AD250">
        <f ca="1">Cashflows!AL255</f>
        <v>0</v>
      </c>
      <c r="AE250" s="175" t="e">
        <f>#REF!</f>
        <v>#REF!</v>
      </c>
      <c r="AF250">
        <f>Cashflows!L255</f>
        <v>2.7410198508898875</v>
      </c>
      <c r="AG250" s="159">
        <v>0.06</v>
      </c>
      <c r="AH250" s="159">
        <v>1.07312E-2</v>
      </c>
      <c r="AI250" s="159">
        <v>8.9869548119125798E-4</v>
      </c>
      <c r="AJ250" t="e">
        <f>#REF!</f>
        <v>#REF!</v>
      </c>
      <c r="AK250" t="e">
        <f>#REF!</f>
        <v>#REF!</v>
      </c>
      <c r="AL250" t="e">
        <f>#REF!</f>
        <v>#REF!</v>
      </c>
      <c r="AM250" t="e">
        <f>#REF!</f>
        <v>#REF!</v>
      </c>
      <c r="AN250" t="e">
        <f>#REF!</f>
        <v>#REF!</v>
      </c>
      <c r="AO250" t="e">
        <f>#REF!</f>
        <v>#REF!</v>
      </c>
      <c r="AP250" s="176" t="e">
        <f>#REF!</f>
        <v>#REF!</v>
      </c>
      <c r="AQ250" s="160" t="e">
        <f>#REF!</f>
        <v>#REF!</v>
      </c>
      <c r="AR250" s="177" t="e">
        <f>#REF!</f>
        <v>#REF!</v>
      </c>
      <c r="AS250">
        <f ca="1">Cashflows!AM255</f>
        <v>0</v>
      </c>
      <c r="AT250" t="e">
        <f>#REF!</f>
        <v>#REF!</v>
      </c>
      <c r="AU250" t="e">
        <f>#REF!</f>
        <v>#REF!</v>
      </c>
      <c r="AV250" s="159">
        <v>0</v>
      </c>
      <c r="AW250" t="e">
        <f>#REF!</f>
        <v>#REF!</v>
      </c>
      <c r="AX250" t="e">
        <f>#REF!</f>
        <v>#REF!</v>
      </c>
      <c r="AY250" s="160" t="e">
        <f>#REF!</f>
        <v>#REF!</v>
      </c>
      <c r="AZ250" t="e">
        <f>Cashflows!#REF!</f>
        <v>#REF!</v>
      </c>
      <c r="BA250" t="e">
        <f>#REF!</f>
        <v>#REF!</v>
      </c>
      <c r="BB250" t="e">
        <f>#REF!</f>
        <v>#REF!</v>
      </c>
      <c r="BC250" t="e">
        <f>#REF!</f>
        <v>#REF!</v>
      </c>
      <c r="BD250" t="e">
        <f>#REF!</f>
        <v>#REF!</v>
      </c>
      <c r="BE250" s="159">
        <v>5.2774247178459799E-3</v>
      </c>
      <c r="BF250" s="159">
        <v>0</v>
      </c>
      <c r="BG250" t="e">
        <f>#REF!</f>
        <v>#REF!</v>
      </c>
      <c r="BH250" t="e">
        <f>#REF!</f>
        <v>#REF!</v>
      </c>
      <c r="BI250" t="e">
        <f>#REF!</f>
        <v>#REF!</v>
      </c>
      <c r="BJ250" t="e">
        <f>#REF!</f>
        <v>#REF!</v>
      </c>
      <c r="BK250" s="159">
        <v>0</v>
      </c>
      <c r="BL250">
        <f>Cashflows!R255</f>
        <v>0</v>
      </c>
      <c r="BM250" t="e">
        <f>#REF!</f>
        <v>#REF!</v>
      </c>
      <c r="BN250" t="e">
        <f>#REF!</f>
        <v>#REF!</v>
      </c>
      <c r="BO250" s="159">
        <v>0</v>
      </c>
      <c r="BP250" s="175" t="e">
        <f>#REF!</f>
        <v>#REF!</v>
      </c>
      <c r="BQ250" t="e">
        <f>Cashflows!#REF!</f>
        <v>#REF!</v>
      </c>
      <c r="BR250" t="e">
        <f>Cashflows!#REF!</f>
        <v>#REF!</v>
      </c>
    </row>
    <row r="251" spans="1:70">
      <c r="A251">
        <v>249</v>
      </c>
      <c r="B251" t="e">
        <f>#REF!</f>
        <v>#REF!</v>
      </c>
      <c r="C251" t="e">
        <f>#REF!</f>
        <v>#REF!</v>
      </c>
      <c r="D251" t="e">
        <f>#REF!</f>
        <v>#REF!</v>
      </c>
      <c r="E251" t="e">
        <f>#REF!</f>
        <v>#REF!</v>
      </c>
      <c r="F251" t="e">
        <f>#REF!</f>
        <v>#REF!</v>
      </c>
      <c r="G251" t="e">
        <f>#REF!</f>
        <v>#REF!</v>
      </c>
      <c r="H251" s="159">
        <v>0</v>
      </c>
      <c r="I251" s="159">
        <v>0</v>
      </c>
      <c r="J251" s="159">
        <v>0</v>
      </c>
      <c r="K251" s="159">
        <v>0</v>
      </c>
      <c r="L251" t="e">
        <f>#REF!</f>
        <v>#REF!</v>
      </c>
      <c r="M251" t="e">
        <f>#REF!</f>
        <v>#REF!</v>
      </c>
      <c r="N251" t="e">
        <f>#REF!</f>
        <v>#REF!</v>
      </c>
      <c r="O251" t="e">
        <f>#REF!</f>
        <v>#REF!</v>
      </c>
      <c r="P251" t="e">
        <f>#REF!</f>
        <v>#REF!</v>
      </c>
      <c r="Q251" t="e">
        <f>#REF!</f>
        <v>#REF!</v>
      </c>
      <c r="R251" t="e">
        <f>#REF!</f>
        <v>#REF!</v>
      </c>
      <c r="S251" t="e">
        <f>#REF!</f>
        <v>#REF!</v>
      </c>
      <c r="T251" t="e">
        <f>#REF!</f>
        <v>#REF!</v>
      </c>
      <c r="U251" s="159">
        <v>216</v>
      </c>
      <c r="V251" t="e">
        <f>#REF!</f>
        <v>#REF!</v>
      </c>
      <c r="W251" t="e">
        <f>#REF!</f>
        <v>#REF!</v>
      </c>
      <c r="X251" t="e">
        <f>#REF!</f>
        <v>#REF!</v>
      </c>
      <c r="Y251" s="159">
        <v>281</v>
      </c>
      <c r="Z251" t="e">
        <f>#REF!</f>
        <v>#REF!</v>
      </c>
      <c r="AA251" t="e">
        <f>#REF!</f>
        <v>#REF!</v>
      </c>
      <c r="AB251" s="159">
        <v>229</v>
      </c>
      <c r="AC251">
        <f ca="1">Cashflows!AK256</f>
        <v>0</v>
      </c>
      <c r="AD251">
        <f ca="1">Cashflows!AL256</f>
        <v>0</v>
      </c>
      <c r="AE251" s="175" t="e">
        <f>#REF!</f>
        <v>#REF!</v>
      </c>
      <c r="AF251">
        <f>Cashflows!L256</f>
        <v>2.7521871050558504</v>
      </c>
      <c r="AG251" s="159">
        <v>0.06</v>
      </c>
      <c r="AH251" s="159">
        <v>1.07312E-2</v>
      </c>
      <c r="AI251" s="159">
        <v>8.9869548119125798E-4</v>
      </c>
      <c r="AJ251" t="e">
        <f>#REF!</f>
        <v>#REF!</v>
      </c>
      <c r="AK251" t="e">
        <f>#REF!</f>
        <v>#REF!</v>
      </c>
      <c r="AL251" t="e">
        <f>#REF!</f>
        <v>#REF!</v>
      </c>
      <c r="AM251" t="e">
        <f>#REF!</f>
        <v>#REF!</v>
      </c>
      <c r="AN251" t="e">
        <f>#REF!</f>
        <v>#REF!</v>
      </c>
      <c r="AO251" t="e">
        <f>#REF!</f>
        <v>#REF!</v>
      </c>
      <c r="AP251" s="176" t="e">
        <f>#REF!</f>
        <v>#REF!</v>
      </c>
      <c r="AQ251" s="160" t="e">
        <f>#REF!</f>
        <v>#REF!</v>
      </c>
      <c r="AR251" s="177" t="e">
        <f>#REF!</f>
        <v>#REF!</v>
      </c>
      <c r="AS251">
        <f ca="1">Cashflows!AM256</f>
        <v>0</v>
      </c>
      <c r="AT251" t="e">
        <f>#REF!</f>
        <v>#REF!</v>
      </c>
      <c r="AU251" t="e">
        <f>#REF!</f>
        <v>#REF!</v>
      </c>
      <c r="AV251" s="159">
        <v>0</v>
      </c>
      <c r="AW251" t="e">
        <f>#REF!</f>
        <v>#REF!</v>
      </c>
      <c r="AX251" t="e">
        <f>#REF!</f>
        <v>#REF!</v>
      </c>
      <c r="AY251" s="160" t="e">
        <f>#REF!</f>
        <v>#REF!</v>
      </c>
      <c r="AZ251" t="e">
        <f>Cashflows!#REF!</f>
        <v>#REF!</v>
      </c>
      <c r="BA251" t="e">
        <f>#REF!</f>
        <v>#REF!</v>
      </c>
      <c r="BB251" t="e">
        <f>#REF!</f>
        <v>#REF!</v>
      </c>
      <c r="BC251" t="e">
        <f>#REF!</f>
        <v>#REF!</v>
      </c>
      <c r="BD251" t="e">
        <f>#REF!</f>
        <v>#REF!</v>
      </c>
      <c r="BE251" s="159">
        <v>5.2774247178459799E-3</v>
      </c>
      <c r="BF251" s="159">
        <v>0</v>
      </c>
      <c r="BG251" t="e">
        <f>#REF!</f>
        <v>#REF!</v>
      </c>
      <c r="BH251" t="e">
        <f>#REF!</f>
        <v>#REF!</v>
      </c>
      <c r="BI251" t="e">
        <f>#REF!</f>
        <v>#REF!</v>
      </c>
      <c r="BJ251" t="e">
        <f>#REF!</f>
        <v>#REF!</v>
      </c>
      <c r="BK251" s="159">
        <v>0</v>
      </c>
      <c r="BL251">
        <f>Cashflows!R256</f>
        <v>0</v>
      </c>
      <c r="BM251" t="e">
        <f>#REF!</f>
        <v>#REF!</v>
      </c>
      <c r="BN251" t="e">
        <f>#REF!</f>
        <v>#REF!</v>
      </c>
      <c r="BO251" s="159">
        <v>0</v>
      </c>
      <c r="BP251" s="175" t="e">
        <f>#REF!</f>
        <v>#REF!</v>
      </c>
      <c r="BQ251" t="e">
        <f>Cashflows!#REF!</f>
        <v>#REF!</v>
      </c>
      <c r="BR251" t="e">
        <f>Cashflows!#REF!</f>
        <v>#REF!</v>
      </c>
    </row>
    <row r="252" spans="1:70">
      <c r="A252">
        <v>250</v>
      </c>
      <c r="B252" t="e">
        <f>#REF!</f>
        <v>#REF!</v>
      </c>
      <c r="C252" t="e">
        <f>#REF!</f>
        <v>#REF!</v>
      </c>
      <c r="D252" t="e">
        <f>#REF!</f>
        <v>#REF!</v>
      </c>
      <c r="E252" t="e">
        <f>#REF!</f>
        <v>#REF!</v>
      </c>
      <c r="F252" t="e">
        <f>#REF!</f>
        <v>#REF!</v>
      </c>
      <c r="G252" t="e">
        <f>#REF!</f>
        <v>#REF!</v>
      </c>
      <c r="H252" s="159">
        <v>0</v>
      </c>
      <c r="I252" s="159">
        <v>0</v>
      </c>
      <c r="J252" s="159">
        <v>0</v>
      </c>
      <c r="K252" s="159">
        <v>0</v>
      </c>
      <c r="L252" t="e">
        <f>#REF!</f>
        <v>#REF!</v>
      </c>
      <c r="M252" t="e">
        <f>#REF!</f>
        <v>#REF!</v>
      </c>
      <c r="N252" t="e">
        <f>#REF!</f>
        <v>#REF!</v>
      </c>
      <c r="O252" t="e">
        <f>#REF!</f>
        <v>#REF!</v>
      </c>
      <c r="P252" t="e">
        <f>#REF!</f>
        <v>#REF!</v>
      </c>
      <c r="Q252" t="e">
        <f>#REF!</f>
        <v>#REF!</v>
      </c>
      <c r="R252" t="e">
        <f>#REF!</f>
        <v>#REF!</v>
      </c>
      <c r="S252" t="e">
        <f>#REF!</f>
        <v>#REF!</v>
      </c>
      <c r="T252" t="e">
        <f>#REF!</f>
        <v>#REF!</v>
      </c>
      <c r="U252" s="159">
        <v>217</v>
      </c>
      <c r="V252" t="e">
        <f>#REF!</f>
        <v>#REF!</v>
      </c>
      <c r="W252" t="e">
        <f>#REF!</f>
        <v>#REF!</v>
      </c>
      <c r="X252" t="e">
        <f>#REF!</f>
        <v>#REF!</v>
      </c>
      <c r="Y252" s="159">
        <v>282</v>
      </c>
      <c r="Z252" t="e">
        <f>#REF!</f>
        <v>#REF!</v>
      </c>
      <c r="AA252" t="e">
        <f>#REF!</f>
        <v>#REF!</v>
      </c>
      <c r="AB252" s="159">
        <v>230</v>
      </c>
      <c r="AC252">
        <f ca="1">Cashflows!AK257</f>
        <v>0</v>
      </c>
      <c r="AD252">
        <f ca="1">Cashflows!AL257</f>
        <v>0</v>
      </c>
      <c r="AE252" s="175" t="e">
        <f>#REF!</f>
        <v>#REF!</v>
      </c>
      <c r="AF252">
        <f>Cashflows!L257</f>
        <v>2.763399855997609</v>
      </c>
      <c r="AG252" s="159">
        <v>0.06</v>
      </c>
      <c r="AH252" s="159">
        <v>1.07312E-2</v>
      </c>
      <c r="AI252" s="159">
        <v>8.9869548119125798E-4</v>
      </c>
      <c r="AJ252" t="e">
        <f>#REF!</f>
        <v>#REF!</v>
      </c>
      <c r="AK252" t="e">
        <f>#REF!</f>
        <v>#REF!</v>
      </c>
      <c r="AL252" t="e">
        <f>#REF!</f>
        <v>#REF!</v>
      </c>
      <c r="AM252" t="e">
        <f>#REF!</f>
        <v>#REF!</v>
      </c>
      <c r="AN252" t="e">
        <f>#REF!</f>
        <v>#REF!</v>
      </c>
      <c r="AO252" t="e">
        <f>#REF!</f>
        <v>#REF!</v>
      </c>
      <c r="AP252" s="176" t="e">
        <f>#REF!</f>
        <v>#REF!</v>
      </c>
      <c r="AQ252" s="160" t="e">
        <f>#REF!</f>
        <v>#REF!</v>
      </c>
      <c r="AR252" s="177" t="e">
        <f>#REF!</f>
        <v>#REF!</v>
      </c>
      <c r="AS252">
        <f ca="1">Cashflows!AM257</f>
        <v>0</v>
      </c>
      <c r="AT252" t="e">
        <f>#REF!</f>
        <v>#REF!</v>
      </c>
      <c r="AU252" t="e">
        <f>#REF!</f>
        <v>#REF!</v>
      </c>
      <c r="AV252" s="159">
        <v>0</v>
      </c>
      <c r="AW252" t="e">
        <f>#REF!</f>
        <v>#REF!</v>
      </c>
      <c r="AX252" t="e">
        <f>#REF!</f>
        <v>#REF!</v>
      </c>
      <c r="AY252" s="160" t="e">
        <f>#REF!</f>
        <v>#REF!</v>
      </c>
      <c r="AZ252" t="e">
        <f>Cashflows!#REF!</f>
        <v>#REF!</v>
      </c>
      <c r="BA252" t="e">
        <f>#REF!</f>
        <v>#REF!</v>
      </c>
      <c r="BB252" t="e">
        <f>#REF!</f>
        <v>#REF!</v>
      </c>
      <c r="BC252" t="e">
        <f>#REF!</f>
        <v>#REF!</v>
      </c>
      <c r="BD252" t="e">
        <f>#REF!</f>
        <v>#REF!</v>
      </c>
      <c r="BE252" s="159">
        <v>5.2774247178459799E-3</v>
      </c>
      <c r="BF252" s="159">
        <v>0</v>
      </c>
      <c r="BG252" t="e">
        <f>#REF!</f>
        <v>#REF!</v>
      </c>
      <c r="BH252" t="e">
        <f>#REF!</f>
        <v>#REF!</v>
      </c>
      <c r="BI252" t="e">
        <f>#REF!</f>
        <v>#REF!</v>
      </c>
      <c r="BJ252" t="e">
        <f>#REF!</f>
        <v>#REF!</v>
      </c>
      <c r="BK252" s="159">
        <v>0</v>
      </c>
      <c r="BL252">
        <f>Cashflows!R257</f>
        <v>0</v>
      </c>
      <c r="BM252" t="e">
        <f>#REF!</f>
        <v>#REF!</v>
      </c>
      <c r="BN252" t="e">
        <f>#REF!</f>
        <v>#REF!</v>
      </c>
      <c r="BO252" s="159">
        <v>0</v>
      </c>
      <c r="BP252" s="175" t="e">
        <f>#REF!</f>
        <v>#REF!</v>
      </c>
      <c r="BQ252" t="e">
        <f>Cashflows!#REF!</f>
        <v>#REF!</v>
      </c>
      <c r="BR252" t="e">
        <f>Cashflows!#REF!</f>
        <v>#REF!</v>
      </c>
    </row>
    <row r="253" spans="1:70">
      <c r="A253">
        <v>251</v>
      </c>
      <c r="B253" t="e">
        <f>#REF!</f>
        <v>#REF!</v>
      </c>
      <c r="C253" t="e">
        <f>#REF!</f>
        <v>#REF!</v>
      </c>
      <c r="D253" t="e">
        <f>#REF!</f>
        <v>#REF!</v>
      </c>
      <c r="E253" t="e">
        <f>#REF!</f>
        <v>#REF!</v>
      </c>
      <c r="F253" t="e">
        <f>#REF!</f>
        <v>#REF!</v>
      </c>
      <c r="G253" t="e">
        <f>#REF!</f>
        <v>#REF!</v>
      </c>
      <c r="H253" s="159">
        <v>0</v>
      </c>
      <c r="I253" s="159">
        <v>0</v>
      </c>
      <c r="J253" s="159">
        <v>0</v>
      </c>
      <c r="K253" s="159">
        <v>0</v>
      </c>
      <c r="L253" t="e">
        <f>#REF!</f>
        <v>#REF!</v>
      </c>
      <c r="M253" t="e">
        <f>#REF!</f>
        <v>#REF!</v>
      </c>
      <c r="N253" t="e">
        <f>#REF!</f>
        <v>#REF!</v>
      </c>
      <c r="O253" t="e">
        <f>#REF!</f>
        <v>#REF!</v>
      </c>
      <c r="P253" t="e">
        <f>#REF!</f>
        <v>#REF!</v>
      </c>
      <c r="Q253" t="e">
        <f>#REF!</f>
        <v>#REF!</v>
      </c>
      <c r="R253" t="e">
        <f>#REF!</f>
        <v>#REF!</v>
      </c>
      <c r="S253" t="e">
        <f>#REF!</f>
        <v>#REF!</v>
      </c>
      <c r="T253" t="e">
        <f>#REF!</f>
        <v>#REF!</v>
      </c>
      <c r="U253" s="159">
        <v>218</v>
      </c>
      <c r="V253" t="e">
        <f>#REF!</f>
        <v>#REF!</v>
      </c>
      <c r="W253" t="e">
        <f>#REF!</f>
        <v>#REF!</v>
      </c>
      <c r="X253" t="e">
        <f>#REF!</f>
        <v>#REF!</v>
      </c>
      <c r="Y253" s="159">
        <v>283</v>
      </c>
      <c r="Z253" t="e">
        <f>#REF!</f>
        <v>#REF!</v>
      </c>
      <c r="AA253" t="e">
        <f>#REF!</f>
        <v>#REF!</v>
      </c>
      <c r="AB253" s="159">
        <v>231</v>
      </c>
      <c r="AC253">
        <f ca="1">Cashflows!AK258</f>
        <v>0</v>
      </c>
      <c r="AD253">
        <f ca="1">Cashflows!AL258</f>
        <v>0</v>
      </c>
      <c r="AE253" s="175" t="e">
        <f>#REF!</f>
        <v>#REF!</v>
      </c>
      <c r="AF253">
        <f>Cashflows!L258</f>
        <v>2.7746582890746594</v>
      </c>
      <c r="AG253" s="159">
        <v>0.06</v>
      </c>
      <c r="AH253" s="159">
        <v>1.07312E-2</v>
      </c>
      <c r="AI253" s="159">
        <v>8.9869548119125798E-4</v>
      </c>
      <c r="AJ253" t="e">
        <f>#REF!</f>
        <v>#REF!</v>
      </c>
      <c r="AK253" t="e">
        <f>#REF!</f>
        <v>#REF!</v>
      </c>
      <c r="AL253" t="e">
        <f>#REF!</f>
        <v>#REF!</v>
      </c>
      <c r="AM253" t="e">
        <f>#REF!</f>
        <v>#REF!</v>
      </c>
      <c r="AN253" t="e">
        <f>#REF!</f>
        <v>#REF!</v>
      </c>
      <c r="AO253" t="e">
        <f>#REF!</f>
        <v>#REF!</v>
      </c>
      <c r="AP253" s="176" t="e">
        <f>#REF!</f>
        <v>#REF!</v>
      </c>
      <c r="AQ253" s="160" t="e">
        <f>#REF!</f>
        <v>#REF!</v>
      </c>
      <c r="AR253" s="177" t="e">
        <f>#REF!</f>
        <v>#REF!</v>
      </c>
      <c r="AS253">
        <f ca="1">Cashflows!AM258</f>
        <v>0</v>
      </c>
      <c r="AT253" t="e">
        <f>#REF!</f>
        <v>#REF!</v>
      </c>
      <c r="AU253" t="e">
        <f>#REF!</f>
        <v>#REF!</v>
      </c>
      <c r="AV253" s="159">
        <v>0</v>
      </c>
      <c r="AW253" t="e">
        <f>#REF!</f>
        <v>#REF!</v>
      </c>
      <c r="AX253" t="e">
        <f>#REF!</f>
        <v>#REF!</v>
      </c>
      <c r="AY253" s="160" t="e">
        <f>#REF!</f>
        <v>#REF!</v>
      </c>
      <c r="AZ253" t="e">
        <f>Cashflows!#REF!</f>
        <v>#REF!</v>
      </c>
      <c r="BA253" t="e">
        <f>#REF!</f>
        <v>#REF!</v>
      </c>
      <c r="BB253" t="e">
        <f>#REF!</f>
        <v>#REF!</v>
      </c>
      <c r="BC253" t="e">
        <f>#REF!</f>
        <v>#REF!</v>
      </c>
      <c r="BD253" t="e">
        <f>#REF!</f>
        <v>#REF!</v>
      </c>
      <c r="BE253" s="159">
        <v>5.2774247178459799E-3</v>
      </c>
      <c r="BF253" s="159">
        <v>0</v>
      </c>
      <c r="BG253" t="e">
        <f>#REF!</f>
        <v>#REF!</v>
      </c>
      <c r="BH253" t="e">
        <f>#REF!</f>
        <v>#REF!</v>
      </c>
      <c r="BI253" t="e">
        <f>#REF!</f>
        <v>#REF!</v>
      </c>
      <c r="BJ253" t="e">
        <f>#REF!</f>
        <v>#REF!</v>
      </c>
      <c r="BK253" s="159">
        <v>0</v>
      </c>
      <c r="BL253">
        <f>Cashflows!R258</f>
        <v>0</v>
      </c>
      <c r="BM253" t="e">
        <f>#REF!</f>
        <v>#REF!</v>
      </c>
      <c r="BN253" t="e">
        <f>#REF!</f>
        <v>#REF!</v>
      </c>
      <c r="BO253" s="159">
        <v>0</v>
      </c>
      <c r="BP253" s="175" t="e">
        <f>#REF!</f>
        <v>#REF!</v>
      </c>
      <c r="BQ253" t="e">
        <f>Cashflows!#REF!</f>
        <v>#REF!</v>
      </c>
      <c r="BR253" t="e">
        <f>Cashflows!#REF!</f>
        <v>#REF!</v>
      </c>
    </row>
    <row r="254" spans="1:70">
      <c r="A254">
        <v>252</v>
      </c>
      <c r="B254" t="e">
        <f>#REF!</f>
        <v>#REF!</v>
      </c>
      <c r="C254" t="e">
        <f>#REF!</f>
        <v>#REF!</v>
      </c>
      <c r="D254" t="e">
        <f>#REF!</f>
        <v>#REF!</v>
      </c>
      <c r="E254" t="e">
        <f>#REF!</f>
        <v>#REF!</v>
      </c>
      <c r="F254" t="e">
        <f>#REF!</f>
        <v>#REF!</v>
      </c>
      <c r="G254" t="e">
        <f>#REF!</f>
        <v>#REF!</v>
      </c>
      <c r="H254" s="159">
        <v>0</v>
      </c>
      <c r="I254" s="159">
        <v>0</v>
      </c>
      <c r="J254" s="159">
        <v>0</v>
      </c>
      <c r="K254" s="159">
        <v>0</v>
      </c>
      <c r="L254" t="e">
        <f>#REF!</f>
        <v>#REF!</v>
      </c>
      <c r="M254" t="e">
        <f>#REF!</f>
        <v>#REF!</v>
      </c>
      <c r="N254" t="e">
        <f>#REF!</f>
        <v>#REF!</v>
      </c>
      <c r="O254" t="e">
        <f>#REF!</f>
        <v>#REF!</v>
      </c>
      <c r="P254" t="e">
        <f>#REF!</f>
        <v>#REF!</v>
      </c>
      <c r="Q254" t="e">
        <f>#REF!</f>
        <v>#REF!</v>
      </c>
      <c r="R254" t="e">
        <f>#REF!</f>
        <v>#REF!</v>
      </c>
      <c r="S254" t="e">
        <f>#REF!</f>
        <v>#REF!</v>
      </c>
      <c r="T254" t="e">
        <f>#REF!</f>
        <v>#REF!</v>
      </c>
      <c r="U254" s="159">
        <v>219</v>
      </c>
      <c r="V254" t="e">
        <f>#REF!</f>
        <v>#REF!</v>
      </c>
      <c r="W254" t="e">
        <f>#REF!</f>
        <v>#REF!</v>
      </c>
      <c r="X254" t="e">
        <f>#REF!</f>
        <v>#REF!</v>
      </c>
      <c r="Y254" s="159">
        <v>284</v>
      </c>
      <c r="Z254" t="e">
        <f>#REF!</f>
        <v>#REF!</v>
      </c>
      <c r="AA254" t="e">
        <f>#REF!</f>
        <v>#REF!</v>
      </c>
      <c r="AB254" s="159">
        <v>232</v>
      </c>
      <c r="AC254">
        <f ca="1">Cashflows!AK259</f>
        <v>0</v>
      </c>
      <c r="AD254">
        <f ca="1">Cashflows!AL259</f>
        <v>0</v>
      </c>
      <c r="AE254" s="175" t="e">
        <f>#REF!</f>
        <v>#REF!</v>
      </c>
      <c r="AF254">
        <f>Cashflows!L259</f>
        <v>2.7859625904016756</v>
      </c>
      <c r="AG254" s="159">
        <v>0.06</v>
      </c>
      <c r="AH254" s="159">
        <v>1.07312E-2</v>
      </c>
      <c r="AI254" s="159">
        <v>8.9869548119125798E-4</v>
      </c>
      <c r="AJ254" t="e">
        <f>#REF!</f>
        <v>#REF!</v>
      </c>
      <c r="AK254" t="e">
        <f>#REF!</f>
        <v>#REF!</v>
      </c>
      <c r="AL254" t="e">
        <f>#REF!</f>
        <v>#REF!</v>
      </c>
      <c r="AM254" t="e">
        <f>#REF!</f>
        <v>#REF!</v>
      </c>
      <c r="AN254" t="e">
        <f>#REF!</f>
        <v>#REF!</v>
      </c>
      <c r="AO254" t="e">
        <f>#REF!</f>
        <v>#REF!</v>
      </c>
      <c r="AP254" s="176" t="e">
        <f>#REF!</f>
        <v>#REF!</v>
      </c>
      <c r="AQ254" s="160" t="e">
        <f>#REF!</f>
        <v>#REF!</v>
      </c>
      <c r="AR254" s="177" t="e">
        <f>#REF!</f>
        <v>#REF!</v>
      </c>
      <c r="AS254">
        <f ca="1">Cashflows!AM259</f>
        <v>0</v>
      </c>
      <c r="AT254" t="e">
        <f>#REF!</f>
        <v>#REF!</v>
      </c>
      <c r="AU254" t="e">
        <f>#REF!</f>
        <v>#REF!</v>
      </c>
      <c r="AV254" s="159">
        <v>0</v>
      </c>
      <c r="AW254" t="e">
        <f>#REF!</f>
        <v>#REF!</v>
      </c>
      <c r="AX254" t="e">
        <f>#REF!</f>
        <v>#REF!</v>
      </c>
      <c r="AY254" s="160" t="e">
        <f>#REF!</f>
        <v>#REF!</v>
      </c>
      <c r="AZ254" t="e">
        <f>Cashflows!#REF!</f>
        <v>#REF!</v>
      </c>
      <c r="BA254" t="e">
        <f>#REF!</f>
        <v>#REF!</v>
      </c>
      <c r="BB254" t="e">
        <f>#REF!</f>
        <v>#REF!</v>
      </c>
      <c r="BC254" t="e">
        <f>#REF!</f>
        <v>#REF!</v>
      </c>
      <c r="BD254" t="e">
        <f>#REF!</f>
        <v>#REF!</v>
      </c>
      <c r="BE254" s="159">
        <v>5.2774247178459799E-3</v>
      </c>
      <c r="BF254" s="159">
        <v>0</v>
      </c>
      <c r="BG254" t="e">
        <f>#REF!</f>
        <v>#REF!</v>
      </c>
      <c r="BH254" t="e">
        <f>#REF!</f>
        <v>#REF!</v>
      </c>
      <c r="BI254" t="e">
        <f>#REF!</f>
        <v>#REF!</v>
      </c>
      <c r="BJ254" t="e">
        <f>#REF!</f>
        <v>#REF!</v>
      </c>
      <c r="BK254" s="159">
        <v>0</v>
      </c>
      <c r="BL254">
        <f>Cashflows!R259</f>
        <v>0</v>
      </c>
      <c r="BM254" t="e">
        <f>#REF!</f>
        <v>#REF!</v>
      </c>
      <c r="BN254" t="e">
        <f>#REF!</f>
        <v>#REF!</v>
      </c>
      <c r="BO254" s="159">
        <v>0</v>
      </c>
      <c r="BP254" s="175" t="e">
        <f>#REF!</f>
        <v>#REF!</v>
      </c>
      <c r="BQ254" t="e">
        <f>Cashflows!#REF!</f>
        <v>#REF!</v>
      </c>
      <c r="BR254" t="e">
        <f>Cashflows!#REF!</f>
        <v>#REF!</v>
      </c>
    </row>
    <row r="255" spans="1:70">
      <c r="A255">
        <v>253</v>
      </c>
      <c r="B255" t="e">
        <f>#REF!</f>
        <v>#REF!</v>
      </c>
      <c r="C255" t="e">
        <f>#REF!</f>
        <v>#REF!</v>
      </c>
      <c r="D255" t="e">
        <f>#REF!</f>
        <v>#REF!</v>
      </c>
      <c r="E255" t="e">
        <f>#REF!</f>
        <v>#REF!</v>
      </c>
      <c r="F255" t="e">
        <f>#REF!</f>
        <v>#REF!</v>
      </c>
      <c r="G255" t="e">
        <f>#REF!</f>
        <v>#REF!</v>
      </c>
      <c r="H255" s="159">
        <v>0</v>
      </c>
      <c r="I255" s="159">
        <v>0</v>
      </c>
      <c r="J255" s="159">
        <v>0</v>
      </c>
      <c r="K255" s="159">
        <v>0</v>
      </c>
      <c r="L255" t="e">
        <f>#REF!</f>
        <v>#REF!</v>
      </c>
      <c r="M255" t="e">
        <f>#REF!</f>
        <v>#REF!</v>
      </c>
      <c r="N255" t="e">
        <f>#REF!</f>
        <v>#REF!</v>
      </c>
      <c r="O255" t="e">
        <f>#REF!</f>
        <v>#REF!</v>
      </c>
      <c r="P255" t="e">
        <f>#REF!</f>
        <v>#REF!</v>
      </c>
      <c r="Q255" t="e">
        <f>#REF!</f>
        <v>#REF!</v>
      </c>
      <c r="R255" t="e">
        <f>#REF!</f>
        <v>#REF!</v>
      </c>
      <c r="S255" t="e">
        <f>#REF!</f>
        <v>#REF!</v>
      </c>
      <c r="T255" t="e">
        <f>#REF!</f>
        <v>#REF!</v>
      </c>
      <c r="U255" s="159">
        <v>220</v>
      </c>
      <c r="V255" t="e">
        <f>#REF!</f>
        <v>#REF!</v>
      </c>
      <c r="W255" t="e">
        <f>#REF!</f>
        <v>#REF!</v>
      </c>
      <c r="X255" t="e">
        <f>#REF!</f>
        <v>#REF!</v>
      </c>
      <c r="Y255" s="159">
        <v>285</v>
      </c>
      <c r="Z255" t="e">
        <f>#REF!</f>
        <v>#REF!</v>
      </c>
      <c r="AA255" t="e">
        <f>#REF!</f>
        <v>#REF!</v>
      </c>
      <c r="AB255" s="159">
        <v>233</v>
      </c>
      <c r="AC255">
        <f ca="1">Cashflows!AK260</f>
        <v>0</v>
      </c>
      <c r="AD255">
        <f ca="1">Cashflows!AL260</f>
        <v>0</v>
      </c>
      <c r="AE255" s="175" t="e">
        <f>#REF!</f>
        <v>#REF!</v>
      </c>
      <c r="AF255">
        <f>Cashflows!L260</f>
        <v>2.7973129468515858</v>
      </c>
      <c r="AG255" s="159">
        <v>0.06</v>
      </c>
      <c r="AH255" s="159">
        <v>1.07312E-2</v>
      </c>
      <c r="AI255" s="159">
        <v>8.9869548119125798E-4</v>
      </c>
      <c r="AJ255" t="e">
        <f>#REF!</f>
        <v>#REF!</v>
      </c>
      <c r="AK255" t="e">
        <f>#REF!</f>
        <v>#REF!</v>
      </c>
      <c r="AL255" t="e">
        <f>#REF!</f>
        <v>#REF!</v>
      </c>
      <c r="AM255" t="e">
        <f>#REF!</f>
        <v>#REF!</v>
      </c>
      <c r="AN255" t="e">
        <f>#REF!</f>
        <v>#REF!</v>
      </c>
      <c r="AO255" t="e">
        <f>#REF!</f>
        <v>#REF!</v>
      </c>
      <c r="AP255" s="176" t="e">
        <f>#REF!</f>
        <v>#REF!</v>
      </c>
      <c r="AQ255" s="160" t="e">
        <f>#REF!</f>
        <v>#REF!</v>
      </c>
      <c r="AR255" s="177" t="e">
        <f>#REF!</f>
        <v>#REF!</v>
      </c>
      <c r="AS255">
        <f ca="1">Cashflows!AM260</f>
        <v>0</v>
      </c>
      <c r="AT255" t="e">
        <f>#REF!</f>
        <v>#REF!</v>
      </c>
      <c r="AU255" t="e">
        <f>#REF!</f>
        <v>#REF!</v>
      </c>
      <c r="AV255" s="159">
        <v>0</v>
      </c>
      <c r="AW255" t="e">
        <f>#REF!</f>
        <v>#REF!</v>
      </c>
      <c r="AX255" t="e">
        <f>#REF!</f>
        <v>#REF!</v>
      </c>
      <c r="AY255" s="160" t="e">
        <f>#REF!</f>
        <v>#REF!</v>
      </c>
      <c r="AZ255" t="e">
        <f>Cashflows!#REF!</f>
        <v>#REF!</v>
      </c>
      <c r="BA255" t="e">
        <f>#REF!</f>
        <v>#REF!</v>
      </c>
      <c r="BB255" t="e">
        <f>#REF!</f>
        <v>#REF!</v>
      </c>
      <c r="BC255" t="e">
        <f>#REF!</f>
        <v>#REF!</v>
      </c>
      <c r="BD255" t="e">
        <f>#REF!</f>
        <v>#REF!</v>
      </c>
      <c r="BE255" s="159">
        <v>5.2774247178459799E-3</v>
      </c>
      <c r="BF255" s="159">
        <v>0</v>
      </c>
      <c r="BG255" t="e">
        <f>#REF!</f>
        <v>#REF!</v>
      </c>
      <c r="BH255" t="e">
        <f>#REF!</f>
        <v>#REF!</v>
      </c>
      <c r="BI255" t="e">
        <f>#REF!</f>
        <v>#REF!</v>
      </c>
      <c r="BJ255" t="e">
        <f>#REF!</f>
        <v>#REF!</v>
      </c>
      <c r="BK255" s="159">
        <v>0</v>
      </c>
      <c r="BL255">
        <f>Cashflows!R260</f>
        <v>0</v>
      </c>
      <c r="BM255" t="e">
        <f>#REF!</f>
        <v>#REF!</v>
      </c>
      <c r="BN255" t="e">
        <f>#REF!</f>
        <v>#REF!</v>
      </c>
      <c r="BO255" s="159">
        <v>0</v>
      </c>
      <c r="BP255" s="175" t="e">
        <f>#REF!</f>
        <v>#REF!</v>
      </c>
      <c r="BQ255" t="e">
        <f>Cashflows!#REF!</f>
        <v>#REF!</v>
      </c>
      <c r="BR255" t="e">
        <f>Cashflows!#REF!</f>
        <v>#REF!</v>
      </c>
    </row>
    <row r="256" spans="1:70">
      <c r="A256">
        <v>254</v>
      </c>
      <c r="B256" t="e">
        <f>#REF!</f>
        <v>#REF!</v>
      </c>
      <c r="C256" t="e">
        <f>#REF!</f>
        <v>#REF!</v>
      </c>
      <c r="D256" t="e">
        <f>#REF!</f>
        <v>#REF!</v>
      </c>
      <c r="E256" t="e">
        <f>#REF!</f>
        <v>#REF!</v>
      </c>
      <c r="F256" t="e">
        <f>#REF!</f>
        <v>#REF!</v>
      </c>
      <c r="G256" t="e">
        <f>#REF!</f>
        <v>#REF!</v>
      </c>
      <c r="H256" s="159">
        <v>0</v>
      </c>
      <c r="I256" s="159">
        <v>0</v>
      </c>
      <c r="J256" s="159">
        <v>0</v>
      </c>
      <c r="K256" s="159">
        <v>0</v>
      </c>
      <c r="L256" t="e">
        <f>#REF!</f>
        <v>#REF!</v>
      </c>
      <c r="M256" t="e">
        <f>#REF!</f>
        <v>#REF!</v>
      </c>
      <c r="N256" t="e">
        <f>#REF!</f>
        <v>#REF!</v>
      </c>
      <c r="O256" t="e">
        <f>#REF!</f>
        <v>#REF!</v>
      </c>
      <c r="P256" t="e">
        <f>#REF!</f>
        <v>#REF!</v>
      </c>
      <c r="Q256" t="e">
        <f>#REF!</f>
        <v>#REF!</v>
      </c>
      <c r="R256" t="e">
        <f>#REF!</f>
        <v>#REF!</v>
      </c>
      <c r="S256" t="e">
        <f>#REF!</f>
        <v>#REF!</v>
      </c>
      <c r="T256" t="e">
        <f>#REF!</f>
        <v>#REF!</v>
      </c>
      <c r="U256" s="159">
        <v>221</v>
      </c>
      <c r="V256" t="e">
        <f>#REF!</f>
        <v>#REF!</v>
      </c>
      <c r="W256" t="e">
        <f>#REF!</f>
        <v>#REF!</v>
      </c>
      <c r="X256" t="e">
        <f>#REF!</f>
        <v>#REF!</v>
      </c>
      <c r="Y256" s="159">
        <v>286</v>
      </c>
      <c r="Z256" t="e">
        <f>#REF!</f>
        <v>#REF!</v>
      </c>
      <c r="AA256" t="e">
        <f>#REF!</f>
        <v>#REF!</v>
      </c>
      <c r="AB256" s="159">
        <v>234</v>
      </c>
      <c r="AC256">
        <f ca="1">Cashflows!AK261</f>
        <v>0</v>
      </c>
      <c r="AD256">
        <f ca="1">Cashflows!AL261</f>
        <v>0</v>
      </c>
      <c r="AE256" s="175" t="e">
        <f>#REF!</f>
        <v>#REF!</v>
      </c>
      <c r="AF256">
        <f>Cashflows!L261</f>
        <v>2.8087095460586613</v>
      </c>
      <c r="AG256" s="159">
        <v>0.06</v>
      </c>
      <c r="AH256" s="159">
        <v>1.07312E-2</v>
      </c>
      <c r="AI256" s="159">
        <v>8.9869548119125798E-4</v>
      </c>
      <c r="AJ256" t="e">
        <f>#REF!</f>
        <v>#REF!</v>
      </c>
      <c r="AK256" t="e">
        <f>#REF!</f>
        <v>#REF!</v>
      </c>
      <c r="AL256" t="e">
        <f>#REF!</f>
        <v>#REF!</v>
      </c>
      <c r="AM256" t="e">
        <f>#REF!</f>
        <v>#REF!</v>
      </c>
      <c r="AN256" t="e">
        <f>#REF!</f>
        <v>#REF!</v>
      </c>
      <c r="AO256" t="e">
        <f>#REF!</f>
        <v>#REF!</v>
      </c>
      <c r="AP256" s="176" t="e">
        <f>#REF!</f>
        <v>#REF!</v>
      </c>
      <c r="AQ256" s="160" t="e">
        <f>#REF!</f>
        <v>#REF!</v>
      </c>
      <c r="AR256" s="177" t="e">
        <f>#REF!</f>
        <v>#REF!</v>
      </c>
      <c r="AS256">
        <f ca="1">Cashflows!AM261</f>
        <v>0</v>
      </c>
      <c r="AT256" t="e">
        <f>#REF!</f>
        <v>#REF!</v>
      </c>
      <c r="AU256" t="e">
        <f>#REF!</f>
        <v>#REF!</v>
      </c>
      <c r="AV256" s="159">
        <v>0</v>
      </c>
      <c r="AW256" t="e">
        <f>#REF!</f>
        <v>#REF!</v>
      </c>
      <c r="AX256" t="e">
        <f>#REF!</f>
        <v>#REF!</v>
      </c>
      <c r="AY256" s="160" t="e">
        <f>#REF!</f>
        <v>#REF!</v>
      </c>
      <c r="AZ256" t="e">
        <f>Cashflows!#REF!</f>
        <v>#REF!</v>
      </c>
      <c r="BA256" t="e">
        <f>#REF!</f>
        <v>#REF!</v>
      </c>
      <c r="BB256" t="e">
        <f>#REF!</f>
        <v>#REF!</v>
      </c>
      <c r="BC256" t="e">
        <f>#REF!</f>
        <v>#REF!</v>
      </c>
      <c r="BD256" t="e">
        <f>#REF!</f>
        <v>#REF!</v>
      </c>
      <c r="BE256" s="159">
        <v>5.2774247178459799E-3</v>
      </c>
      <c r="BF256" s="159">
        <v>0</v>
      </c>
      <c r="BG256" t="e">
        <f>#REF!</f>
        <v>#REF!</v>
      </c>
      <c r="BH256" t="e">
        <f>#REF!</f>
        <v>#REF!</v>
      </c>
      <c r="BI256" t="e">
        <f>#REF!</f>
        <v>#REF!</v>
      </c>
      <c r="BJ256" t="e">
        <f>#REF!</f>
        <v>#REF!</v>
      </c>
      <c r="BK256" s="159">
        <v>0</v>
      </c>
      <c r="BL256">
        <f>Cashflows!R261</f>
        <v>0</v>
      </c>
      <c r="BM256" t="e">
        <f>#REF!</f>
        <v>#REF!</v>
      </c>
      <c r="BN256" t="e">
        <f>#REF!</f>
        <v>#REF!</v>
      </c>
      <c r="BO256" s="159">
        <v>0</v>
      </c>
      <c r="BP256" s="175" t="e">
        <f>#REF!</f>
        <v>#REF!</v>
      </c>
      <c r="BQ256" t="e">
        <f>Cashflows!#REF!</f>
        <v>#REF!</v>
      </c>
      <c r="BR256" t="e">
        <f>Cashflows!#REF!</f>
        <v>#REF!</v>
      </c>
    </row>
    <row r="257" spans="1:70">
      <c r="A257">
        <v>255</v>
      </c>
      <c r="B257" t="e">
        <f>#REF!</f>
        <v>#REF!</v>
      </c>
      <c r="C257" t="e">
        <f>#REF!</f>
        <v>#REF!</v>
      </c>
      <c r="D257" t="e">
        <f>#REF!</f>
        <v>#REF!</v>
      </c>
      <c r="E257" t="e">
        <f>#REF!</f>
        <v>#REF!</v>
      </c>
      <c r="F257" t="e">
        <f>#REF!</f>
        <v>#REF!</v>
      </c>
      <c r="G257" t="e">
        <f>#REF!</f>
        <v>#REF!</v>
      </c>
      <c r="H257" s="159">
        <v>0</v>
      </c>
      <c r="I257" s="159">
        <v>0</v>
      </c>
      <c r="J257" s="159">
        <v>0</v>
      </c>
      <c r="K257" s="159">
        <v>0</v>
      </c>
      <c r="L257" t="e">
        <f>#REF!</f>
        <v>#REF!</v>
      </c>
      <c r="M257" t="e">
        <f>#REF!</f>
        <v>#REF!</v>
      </c>
      <c r="N257" t="e">
        <f>#REF!</f>
        <v>#REF!</v>
      </c>
      <c r="O257" t="e">
        <f>#REF!</f>
        <v>#REF!</v>
      </c>
      <c r="P257" t="e">
        <f>#REF!</f>
        <v>#REF!</v>
      </c>
      <c r="Q257" t="e">
        <f>#REF!</f>
        <v>#REF!</v>
      </c>
      <c r="R257" t="e">
        <f>#REF!</f>
        <v>#REF!</v>
      </c>
      <c r="S257" t="e">
        <f>#REF!</f>
        <v>#REF!</v>
      </c>
      <c r="T257" t="e">
        <f>#REF!</f>
        <v>#REF!</v>
      </c>
      <c r="U257" s="159">
        <v>222</v>
      </c>
      <c r="V257" t="e">
        <f>#REF!</f>
        <v>#REF!</v>
      </c>
      <c r="W257" t="e">
        <f>#REF!</f>
        <v>#REF!</v>
      </c>
      <c r="X257" t="e">
        <f>#REF!</f>
        <v>#REF!</v>
      </c>
      <c r="Y257" s="159">
        <v>287</v>
      </c>
      <c r="Z257" t="e">
        <f>#REF!</f>
        <v>#REF!</v>
      </c>
      <c r="AA257" t="e">
        <f>#REF!</f>
        <v>#REF!</v>
      </c>
      <c r="AB257" s="159">
        <v>235</v>
      </c>
      <c r="AC257">
        <f ca="1">Cashflows!AK262</f>
        <v>0</v>
      </c>
      <c r="AD257">
        <f ca="1">Cashflows!AL262</f>
        <v>0</v>
      </c>
      <c r="AE257" s="175" t="e">
        <f>#REF!</f>
        <v>#REF!</v>
      </c>
      <c r="AF257">
        <f>Cashflows!L262</f>
        <v>2.8201525764216191</v>
      </c>
      <c r="AG257" s="159">
        <v>0.06</v>
      </c>
      <c r="AH257" s="159">
        <v>1.07312E-2</v>
      </c>
      <c r="AI257" s="159">
        <v>8.9869548119125798E-4</v>
      </c>
      <c r="AJ257" t="e">
        <f>#REF!</f>
        <v>#REF!</v>
      </c>
      <c r="AK257" t="e">
        <f>#REF!</f>
        <v>#REF!</v>
      </c>
      <c r="AL257" t="e">
        <f>#REF!</f>
        <v>#REF!</v>
      </c>
      <c r="AM257" t="e">
        <f>#REF!</f>
        <v>#REF!</v>
      </c>
      <c r="AN257" t="e">
        <f>#REF!</f>
        <v>#REF!</v>
      </c>
      <c r="AO257" t="e">
        <f>#REF!</f>
        <v>#REF!</v>
      </c>
      <c r="AP257" s="176" t="e">
        <f>#REF!</f>
        <v>#REF!</v>
      </c>
      <c r="AQ257" s="160" t="e">
        <f>#REF!</f>
        <v>#REF!</v>
      </c>
      <c r="AR257" s="177" t="e">
        <f>#REF!</f>
        <v>#REF!</v>
      </c>
      <c r="AS257">
        <f ca="1">Cashflows!AM262</f>
        <v>0</v>
      </c>
      <c r="AT257" t="e">
        <f>#REF!</f>
        <v>#REF!</v>
      </c>
      <c r="AU257" t="e">
        <f>#REF!</f>
        <v>#REF!</v>
      </c>
      <c r="AV257" s="159">
        <v>0</v>
      </c>
      <c r="AW257" t="e">
        <f>#REF!</f>
        <v>#REF!</v>
      </c>
      <c r="AX257" t="e">
        <f>#REF!</f>
        <v>#REF!</v>
      </c>
      <c r="AY257" s="160" t="e">
        <f>#REF!</f>
        <v>#REF!</v>
      </c>
      <c r="AZ257" t="e">
        <f>Cashflows!#REF!</f>
        <v>#REF!</v>
      </c>
      <c r="BA257" t="e">
        <f>#REF!</f>
        <v>#REF!</v>
      </c>
      <c r="BB257" t="e">
        <f>#REF!</f>
        <v>#REF!</v>
      </c>
      <c r="BC257" t="e">
        <f>#REF!</f>
        <v>#REF!</v>
      </c>
      <c r="BD257" t="e">
        <f>#REF!</f>
        <v>#REF!</v>
      </c>
      <c r="BE257" s="159">
        <v>5.2774247178459799E-3</v>
      </c>
      <c r="BF257" s="159">
        <v>0</v>
      </c>
      <c r="BG257" t="e">
        <f>#REF!</f>
        <v>#REF!</v>
      </c>
      <c r="BH257" t="e">
        <f>#REF!</f>
        <v>#REF!</v>
      </c>
      <c r="BI257" t="e">
        <f>#REF!</f>
        <v>#REF!</v>
      </c>
      <c r="BJ257" t="e">
        <f>#REF!</f>
        <v>#REF!</v>
      </c>
      <c r="BK257" s="159">
        <v>0</v>
      </c>
      <c r="BL257">
        <f>Cashflows!R262</f>
        <v>0</v>
      </c>
      <c r="BM257" t="e">
        <f>#REF!</f>
        <v>#REF!</v>
      </c>
      <c r="BN257" t="e">
        <f>#REF!</f>
        <v>#REF!</v>
      </c>
      <c r="BO257" s="159">
        <v>0</v>
      </c>
      <c r="BP257" s="175" t="e">
        <f>#REF!</f>
        <v>#REF!</v>
      </c>
      <c r="BQ257" t="e">
        <f>Cashflows!#REF!</f>
        <v>#REF!</v>
      </c>
      <c r="BR257" t="e">
        <f>Cashflows!#REF!</f>
        <v>#REF!</v>
      </c>
    </row>
    <row r="258" spans="1:70">
      <c r="A258">
        <v>256</v>
      </c>
      <c r="B258" t="e">
        <f>#REF!</f>
        <v>#REF!</v>
      </c>
      <c r="C258" t="e">
        <f>#REF!</f>
        <v>#REF!</v>
      </c>
      <c r="D258" t="e">
        <f>#REF!</f>
        <v>#REF!</v>
      </c>
      <c r="E258" t="e">
        <f>#REF!</f>
        <v>#REF!</v>
      </c>
      <c r="F258" t="e">
        <f>#REF!</f>
        <v>#REF!</v>
      </c>
      <c r="G258" t="e">
        <f>#REF!</f>
        <v>#REF!</v>
      </c>
      <c r="H258" s="159">
        <v>0</v>
      </c>
      <c r="I258" s="159">
        <v>0</v>
      </c>
      <c r="J258" s="159">
        <v>0</v>
      </c>
      <c r="K258" s="159">
        <v>0</v>
      </c>
      <c r="L258" t="e">
        <f>#REF!</f>
        <v>#REF!</v>
      </c>
      <c r="M258" t="e">
        <f>#REF!</f>
        <v>#REF!</v>
      </c>
      <c r="N258" t="e">
        <f>#REF!</f>
        <v>#REF!</v>
      </c>
      <c r="O258" t="e">
        <f>#REF!</f>
        <v>#REF!</v>
      </c>
      <c r="P258" t="e">
        <f>#REF!</f>
        <v>#REF!</v>
      </c>
      <c r="Q258" t="e">
        <f>#REF!</f>
        <v>#REF!</v>
      </c>
      <c r="R258" t="e">
        <f>#REF!</f>
        <v>#REF!</v>
      </c>
      <c r="S258" t="e">
        <f>#REF!</f>
        <v>#REF!</v>
      </c>
      <c r="T258" t="e">
        <f>#REF!</f>
        <v>#REF!</v>
      </c>
      <c r="U258" s="159">
        <v>223</v>
      </c>
      <c r="V258" t="e">
        <f>#REF!</f>
        <v>#REF!</v>
      </c>
      <c r="W258" t="e">
        <f>#REF!</f>
        <v>#REF!</v>
      </c>
      <c r="X258" t="e">
        <f>#REF!</f>
        <v>#REF!</v>
      </c>
      <c r="Y258" s="159">
        <v>288</v>
      </c>
      <c r="Z258" t="e">
        <f>#REF!</f>
        <v>#REF!</v>
      </c>
      <c r="AA258" t="e">
        <f>#REF!</f>
        <v>#REF!</v>
      </c>
      <c r="AB258" s="159">
        <v>236</v>
      </c>
      <c r="AC258">
        <f ca="1">Cashflows!AK263</f>
        <v>0</v>
      </c>
      <c r="AD258">
        <f ca="1">Cashflows!AL263</f>
        <v>0</v>
      </c>
      <c r="AE258" s="175" t="e">
        <f>#REF!</f>
        <v>#REF!</v>
      </c>
      <c r="AF258">
        <f>Cashflows!L263</f>
        <v>2.8316422271067356</v>
      </c>
      <c r="AG258" s="159">
        <v>0.06</v>
      </c>
      <c r="AH258" s="159">
        <v>1.07312E-2</v>
      </c>
      <c r="AI258" s="159">
        <v>8.9869548119125798E-4</v>
      </c>
      <c r="AJ258" t="e">
        <f>#REF!</f>
        <v>#REF!</v>
      </c>
      <c r="AK258" t="e">
        <f>#REF!</f>
        <v>#REF!</v>
      </c>
      <c r="AL258" t="e">
        <f>#REF!</f>
        <v>#REF!</v>
      </c>
      <c r="AM258" t="e">
        <f>#REF!</f>
        <v>#REF!</v>
      </c>
      <c r="AN258" t="e">
        <f>#REF!</f>
        <v>#REF!</v>
      </c>
      <c r="AO258" t="e">
        <f>#REF!</f>
        <v>#REF!</v>
      </c>
      <c r="AP258" s="176" t="e">
        <f>#REF!</f>
        <v>#REF!</v>
      </c>
      <c r="AQ258" s="160" t="e">
        <f>#REF!</f>
        <v>#REF!</v>
      </c>
      <c r="AR258" s="177" t="e">
        <f>#REF!</f>
        <v>#REF!</v>
      </c>
      <c r="AS258">
        <f ca="1">Cashflows!AM263</f>
        <v>0</v>
      </c>
      <c r="AT258" t="e">
        <f>#REF!</f>
        <v>#REF!</v>
      </c>
      <c r="AU258" t="e">
        <f>#REF!</f>
        <v>#REF!</v>
      </c>
      <c r="AV258" s="159">
        <v>0</v>
      </c>
      <c r="AW258" t="e">
        <f>#REF!</f>
        <v>#REF!</v>
      </c>
      <c r="AX258" t="e">
        <f>#REF!</f>
        <v>#REF!</v>
      </c>
      <c r="AY258" s="160" t="e">
        <f>#REF!</f>
        <v>#REF!</v>
      </c>
      <c r="AZ258" t="e">
        <f>Cashflows!#REF!</f>
        <v>#REF!</v>
      </c>
      <c r="BA258" t="e">
        <f>#REF!</f>
        <v>#REF!</v>
      </c>
      <c r="BB258" t="e">
        <f>#REF!</f>
        <v>#REF!</v>
      </c>
      <c r="BC258" t="e">
        <f>#REF!</f>
        <v>#REF!</v>
      </c>
      <c r="BD258" t="e">
        <f>#REF!</f>
        <v>#REF!</v>
      </c>
      <c r="BE258" s="159">
        <v>5.2774247178459799E-3</v>
      </c>
      <c r="BF258" s="159">
        <v>0</v>
      </c>
      <c r="BG258" t="e">
        <f>#REF!</f>
        <v>#REF!</v>
      </c>
      <c r="BH258" t="e">
        <f>#REF!</f>
        <v>#REF!</v>
      </c>
      <c r="BI258" t="e">
        <f>#REF!</f>
        <v>#REF!</v>
      </c>
      <c r="BJ258" t="e">
        <f>#REF!</f>
        <v>#REF!</v>
      </c>
      <c r="BK258" s="159">
        <v>0</v>
      </c>
      <c r="BL258">
        <f>Cashflows!R263</f>
        <v>0</v>
      </c>
      <c r="BM258" t="e">
        <f>#REF!</f>
        <v>#REF!</v>
      </c>
      <c r="BN258" t="e">
        <f>#REF!</f>
        <v>#REF!</v>
      </c>
      <c r="BO258" s="159">
        <v>0</v>
      </c>
      <c r="BP258" s="175" t="e">
        <f>#REF!</f>
        <v>#REF!</v>
      </c>
      <c r="BQ258" t="e">
        <f>Cashflows!#REF!</f>
        <v>#REF!</v>
      </c>
      <c r="BR258" t="e">
        <f>Cashflows!#REF!</f>
        <v>#REF!</v>
      </c>
    </row>
    <row r="259" spans="1:70">
      <c r="A259">
        <v>257</v>
      </c>
      <c r="B259" t="e">
        <f>#REF!</f>
        <v>#REF!</v>
      </c>
      <c r="C259" t="e">
        <f>#REF!</f>
        <v>#REF!</v>
      </c>
      <c r="D259" t="e">
        <f>#REF!</f>
        <v>#REF!</v>
      </c>
      <c r="E259" t="e">
        <f>#REF!</f>
        <v>#REF!</v>
      </c>
      <c r="F259" t="e">
        <f>#REF!</f>
        <v>#REF!</v>
      </c>
      <c r="G259" t="e">
        <f>#REF!</f>
        <v>#REF!</v>
      </c>
      <c r="H259" s="159">
        <v>0</v>
      </c>
      <c r="I259" s="159">
        <v>0</v>
      </c>
      <c r="J259" s="159">
        <v>0</v>
      </c>
      <c r="K259" s="159">
        <v>0</v>
      </c>
      <c r="L259" t="e">
        <f>#REF!</f>
        <v>#REF!</v>
      </c>
      <c r="M259" t="e">
        <f>#REF!</f>
        <v>#REF!</v>
      </c>
      <c r="N259" t="e">
        <f>#REF!</f>
        <v>#REF!</v>
      </c>
      <c r="O259" t="e">
        <f>#REF!</f>
        <v>#REF!</v>
      </c>
      <c r="P259" t="e">
        <f>#REF!</f>
        <v>#REF!</v>
      </c>
      <c r="Q259" t="e">
        <f>#REF!</f>
        <v>#REF!</v>
      </c>
      <c r="R259" t="e">
        <f>#REF!</f>
        <v>#REF!</v>
      </c>
      <c r="S259" t="e">
        <f>#REF!</f>
        <v>#REF!</v>
      </c>
      <c r="T259" t="e">
        <f>#REF!</f>
        <v>#REF!</v>
      </c>
      <c r="U259" s="159">
        <v>224</v>
      </c>
      <c r="V259" t="e">
        <f>#REF!</f>
        <v>#REF!</v>
      </c>
      <c r="W259" t="e">
        <f>#REF!</f>
        <v>#REF!</v>
      </c>
      <c r="X259" t="e">
        <f>#REF!</f>
        <v>#REF!</v>
      </c>
      <c r="Y259" s="159">
        <v>289</v>
      </c>
      <c r="Z259" t="e">
        <f>#REF!</f>
        <v>#REF!</v>
      </c>
      <c r="AA259" t="e">
        <f>#REF!</f>
        <v>#REF!</v>
      </c>
      <c r="AB259" s="159">
        <v>237</v>
      </c>
      <c r="AC259">
        <f ca="1">Cashflows!AK264</f>
        <v>0</v>
      </c>
      <c r="AD259">
        <f ca="1">Cashflows!AL264</f>
        <v>0</v>
      </c>
      <c r="AE259" s="175" t="e">
        <f>#REF!</f>
        <v>#REF!</v>
      </c>
      <c r="AF259">
        <f>Cashflows!L264</f>
        <v>2.843178688050974</v>
      </c>
      <c r="AG259" s="159">
        <v>0.06</v>
      </c>
      <c r="AH259" s="159">
        <v>1.07312E-2</v>
      </c>
      <c r="AI259" s="159">
        <v>8.9869548119125798E-4</v>
      </c>
      <c r="AJ259" t="e">
        <f>#REF!</f>
        <v>#REF!</v>
      </c>
      <c r="AK259" t="e">
        <f>#REF!</f>
        <v>#REF!</v>
      </c>
      <c r="AL259" t="e">
        <f>#REF!</f>
        <v>#REF!</v>
      </c>
      <c r="AM259" t="e">
        <f>#REF!</f>
        <v>#REF!</v>
      </c>
      <c r="AN259" t="e">
        <f>#REF!</f>
        <v>#REF!</v>
      </c>
      <c r="AO259" t="e">
        <f>#REF!</f>
        <v>#REF!</v>
      </c>
      <c r="AP259" s="176" t="e">
        <f>#REF!</f>
        <v>#REF!</v>
      </c>
      <c r="AQ259" s="160" t="e">
        <f>#REF!</f>
        <v>#REF!</v>
      </c>
      <c r="AR259" s="177" t="e">
        <f>#REF!</f>
        <v>#REF!</v>
      </c>
      <c r="AS259">
        <f ca="1">Cashflows!AM264</f>
        <v>0</v>
      </c>
      <c r="AT259" t="e">
        <f>#REF!</f>
        <v>#REF!</v>
      </c>
      <c r="AU259" t="e">
        <f>#REF!</f>
        <v>#REF!</v>
      </c>
      <c r="AV259" s="159">
        <v>0</v>
      </c>
      <c r="AW259" t="e">
        <f>#REF!</f>
        <v>#REF!</v>
      </c>
      <c r="AX259" t="e">
        <f>#REF!</f>
        <v>#REF!</v>
      </c>
      <c r="AY259" s="160" t="e">
        <f>#REF!</f>
        <v>#REF!</v>
      </c>
      <c r="AZ259" t="e">
        <f>Cashflows!#REF!</f>
        <v>#REF!</v>
      </c>
      <c r="BA259" t="e">
        <f>#REF!</f>
        <v>#REF!</v>
      </c>
      <c r="BB259" t="e">
        <f>#REF!</f>
        <v>#REF!</v>
      </c>
      <c r="BC259" t="e">
        <f>#REF!</f>
        <v>#REF!</v>
      </c>
      <c r="BD259" t="e">
        <f>#REF!</f>
        <v>#REF!</v>
      </c>
      <c r="BE259" s="159">
        <v>5.2774247178459799E-3</v>
      </c>
      <c r="BF259" s="159">
        <v>0</v>
      </c>
      <c r="BG259" t="e">
        <f>#REF!</f>
        <v>#REF!</v>
      </c>
      <c r="BH259" t="e">
        <f>#REF!</f>
        <v>#REF!</v>
      </c>
      <c r="BI259" t="e">
        <f>#REF!</f>
        <v>#REF!</v>
      </c>
      <c r="BJ259" t="e">
        <f>#REF!</f>
        <v>#REF!</v>
      </c>
      <c r="BK259" s="159">
        <v>0</v>
      </c>
      <c r="BL259">
        <f>Cashflows!R264</f>
        <v>0</v>
      </c>
      <c r="BM259" t="e">
        <f>#REF!</f>
        <v>#REF!</v>
      </c>
      <c r="BN259" t="e">
        <f>#REF!</f>
        <v>#REF!</v>
      </c>
      <c r="BO259" s="159">
        <v>0</v>
      </c>
      <c r="BP259" s="175" t="e">
        <f>#REF!</f>
        <v>#REF!</v>
      </c>
      <c r="BQ259" t="e">
        <f>Cashflows!#REF!</f>
        <v>#REF!</v>
      </c>
      <c r="BR259" t="e">
        <f>Cashflows!#REF!</f>
        <v>#REF!</v>
      </c>
    </row>
    <row r="260" spans="1:70">
      <c r="A260">
        <v>258</v>
      </c>
      <c r="B260" t="e">
        <f>#REF!</f>
        <v>#REF!</v>
      </c>
      <c r="C260" t="e">
        <f>#REF!</f>
        <v>#REF!</v>
      </c>
      <c r="D260" t="e">
        <f>#REF!</f>
        <v>#REF!</v>
      </c>
      <c r="E260" t="e">
        <f>#REF!</f>
        <v>#REF!</v>
      </c>
      <c r="F260" t="e">
        <f>#REF!</f>
        <v>#REF!</v>
      </c>
      <c r="G260" t="e">
        <f>#REF!</f>
        <v>#REF!</v>
      </c>
      <c r="H260" s="159">
        <v>0</v>
      </c>
      <c r="I260" s="159">
        <v>0</v>
      </c>
      <c r="J260" s="159">
        <v>0</v>
      </c>
      <c r="K260" s="159">
        <v>0</v>
      </c>
      <c r="L260" t="e">
        <f>#REF!</f>
        <v>#REF!</v>
      </c>
      <c r="M260" t="e">
        <f>#REF!</f>
        <v>#REF!</v>
      </c>
      <c r="N260" t="e">
        <f>#REF!</f>
        <v>#REF!</v>
      </c>
      <c r="O260" t="e">
        <f>#REF!</f>
        <v>#REF!</v>
      </c>
      <c r="P260" t="e">
        <f>#REF!</f>
        <v>#REF!</v>
      </c>
      <c r="Q260" t="e">
        <f>#REF!</f>
        <v>#REF!</v>
      </c>
      <c r="R260" t="e">
        <f>#REF!</f>
        <v>#REF!</v>
      </c>
      <c r="S260" t="e">
        <f>#REF!</f>
        <v>#REF!</v>
      </c>
      <c r="T260" t="e">
        <f>#REF!</f>
        <v>#REF!</v>
      </c>
      <c r="U260" s="159">
        <v>225</v>
      </c>
      <c r="V260" t="e">
        <f>#REF!</f>
        <v>#REF!</v>
      </c>
      <c r="W260" t="e">
        <f>#REF!</f>
        <v>#REF!</v>
      </c>
      <c r="X260" t="e">
        <f>#REF!</f>
        <v>#REF!</v>
      </c>
      <c r="Y260" s="159">
        <v>290</v>
      </c>
      <c r="Z260" t="e">
        <f>#REF!</f>
        <v>#REF!</v>
      </c>
      <c r="AA260" t="e">
        <f>#REF!</f>
        <v>#REF!</v>
      </c>
      <c r="AB260" s="159">
        <v>238</v>
      </c>
      <c r="AC260">
        <f ca="1">Cashflows!AK265</f>
        <v>0</v>
      </c>
      <c r="AD260">
        <f ca="1">Cashflows!AL265</f>
        <v>0</v>
      </c>
      <c r="AE260" s="175" t="e">
        <f>#REF!</f>
        <v>#REF!</v>
      </c>
      <c r="AF260">
        <f>Cashflows!L265</f>
        <v>2.8547621499651243</v>
      </c>
      <c r="AG260" s="159">
        <v>0.06</v>
      </c>
      <c r="AH260" s="159">
        <v>1.07312E-2</v>
      </c>
      <c r="AI260" s="159">
        <v>8.9869548119125798E-4</v>
      </c>
      <c r="AJ260" t="e">
        <f>#REF!</f>
        <v>#REF!</v>
      </c>
      <c r="AK260" t="e">
        <f>#REF!</f>
        <v>#REF!</v>
      </c>
      <c r="AL260" t="e">
        <f>#REF!</f>
        <v>#REF!</v>
      </c>
      <c r="AM260" t="e">
        <f>#REF!</f>
        <v>#REF!</v>
      </c>
      <c r="AN260" t="e">
        <f>#REF!</f>
        <v>#REF!</v>
      </c>
      <c r="AO260" t="e">
        <f>#REF!</f>
        <v>#REF!</v>
      </c>
      <c r="AP260" s="176" t="e">
        <f>#REF!</f>
        <v>#REF!</v>
      </c>
      <c r="AQ260" s="160" t="e">
        <f>#REF!</f>
        <v>#REF!</v>
      </c>
      <c r="AR260" s="177" t="e">
        <f>#REF!</f>
        <v>#REF!</v>
      </c>
      <c r="AS260">
        <f ca="1">Cashflows!AM265</f>
        <v>0</v>
      </c>
      <c r="AT260" t="e">
        <f>#REF!</f>
        <v>#REF!</v>
      </c>
      <c r="AU260" t="e">
        <f>#REF!</f>
        <v>#REF!</v>
      </c>
      <c r="AV260" s="159">
        <v>0</v>
      </c>
      <c r="AW260" t="e">
        <f>#REF!</f>
        <v>#REF!</v>
      </c>
      <c r="AX260" t="e">
        <f>#REF!</f>
        <v>#REF!</v>
      </c>
      <c r="AY260" s="160" t="e">
        <f>#REF!</f>
        <v>#REF!</v>
      </c>
      <c r="AZ260" t="e">
        <f>Cashflows!#REF!</f>
        <v>#REF!</v>
      </c>
      <c r="BA260" t="e">
        <f>#REF!</f>
        <v>#REF!</v>
      </c>
      <c r="BB260" t="e">
        <f>#REF!</f>
        <v>#REF!</v>
      </c>
      <c r="BC260" t="e">
        <f>#REF!</f>
        <v>#REF!</v>
      </c>
      <c r="BD260" t="e">
        <f>#REF!</f>
        <v>#REF!</v>
      </c>
      <c r="BE260" s="159">
        <v>5.2774247178459799E-3</v>
      </c>
      <c r="BF260" s="159">
        <v>0</v>
      </c>
      <c r="BG260" t="e">
        <f>#REF!</f>
        <v>#REF!</v>
      </c>
      <c r="BH260" t="e">
        <f>#REF!</f>
        <v>#REF!</v>
      </c>
      <c r="BI260" t="e">
        <f>#REF!</f>
        <v>#REF!</v>
      </c>
      <c r="BJ260" t="e">
        <f>#REF!</f>
        <v>#REF!</v>
      </c>
      <c r="BK260" s="159">
        <v>0</v>
      </c>
      <c r="BL260">
        <f>Cashflows!R265</f>
        <v>0</v>
      </c>
      <c r="BM260" t="e">
        <f>#REF!</f>
        <v>#REF!</v>
      </c>
      <c r="BN260" t="e">
        <f>#REF!</f>
        <v>#REF!</v>
      </c>
      <c r="BO260" s="159">
        <v>0</v>
      </c>
      <c r="BP260" s="175" t="e">
        <f>#REF!</f>
        <v>#REF!</v>
      </c>
      <c r="BQ260" t="e">
        <f>Cashflows!#REF!</f>
        <v>#REF!</v>
      </c>
      <c r="BR260" t="e">
        <f>Cashflows!#REF!</f>
        <v>#REF!</v>
      </c>
    </row>
    <row r="261" spans="1:70">
      <c r="A261">
        <v>259</v>
      </c>
      <c r="B261" t="e">
        <f>#REF!</f>
        <v>#REF!</v>
      </c>
      <c r="C261" t="e">
        <f>#REF!</f>
        <v>#REF!</v>
      </c>
      <c r="D261" t="e">
        <f>#REF!</f>
        <v>#REF!</v>
      </c>
      <c r="E261" t="e">
        <f>#REF!</f>
        <v>#REF!</v>
      </c>
      <c r="F261" t="e">
        <f>#REF!</f>
        <v>#REF!</v>
      </c>
      <c r="G261" t="e">
        <f>#REF!</f>
        <v>#REF!</v>
      </c>
      <c r="H261" s="159">
        <v>0</v>
      </c>
      <c r="I261" s="159">
        <v>0</v>
      </c>
      <c r="J261" s="159">
        <v>0</v>
      </c>
      <c r="K261" s="159">
        <v>0</v>
      </c>
      <c r="L261" t="e">
        <f>#REF!</f>
        <v>#REF!</v>
      </c>
      <c r="M261" t="e">
        <f>#REF!</f>
        <v>#REF!</v>
      </c>
      <c r="N261" t="e">
        <f>#REF!</f>
        <v>#REF!</v>
      </c>
      <c r="O261" t="e">
        <f>#REF!</f>
        <v>#REF!</v>
      </c>
      <c r="P261" t="e">
        <f>#REF!</f>
        <v>#REF!</v>
      </c>
      <c r="Q261" t="e">
        <f>#REF!</f>
        <v>#REF!</v>
      </c>
      <c r="R261" t="e">
        <f>#REF!</f>
        <v>#REF!</v>
      </c>
      <c r="S261" t="e">
        <f>#REF!</f>
        <v>#REF!</v>
      </c>
      <c r="T261" t="e">
        <f>#REF!</f>
        <v>#REF!</v>
      </c>
      <c r="U261" s="159">
        <v>226</v>
      </c>
      <c r="V261" t="e">
        <f>#REF!</f>
        <v>#REF!</v>
      </c>
      <c r="W261" t="e">
        <f>#REF!</f>
        <v>#REF!</v>
      </c>
      <c r="X261" t="e">
        <f>#REF!</f>
        <v>#REF!</v>
      </c>
      <c r="Y261" s="159">
        <v>291</v>
      </c>
      <c r="Z261" t="e">
        <f>#REF!</f>
        <v>#REF!</v>
      </c>
      <c r="AA261" t="e">
        <f>#REF!</f>
        <v>#REF!</v>
      </c>
      <c r="AB261" s="159">
        <v>239</v>
      </c>
      <c r="AC261">
        <f ca="1">Cashflows!AK266</f>
        <v>0</v>
      </c>
      <c r="AD261">
        <f ca="1">Cashflows!AL266</f>
        <v>0</v>
      </c>
      <c r="AE261" s="175" t="e">
        <f>#REF!</f>
        <v>#REF!</v>
      </c>
      <c r="AF261">
        <f>Cashflows!L266</f>
        <v>2.8663928043369564</v>
      </c>
      <c r="AG261" s="159">
        <v>0.06</v>
      </c>
      <c r="AH261" s="159">
        <v>1.07312E-2</v>
      </c>
      <c r="AI261" s="159">
        <v>8.9869548119125798E-4</v>
      </c>
      <c r="AJ261" t="e">
        <f>#REF!</f>
        <v>#REF!</v>
      </c>
      <c r="AK261" t="e">
        <f>#REF!</f>
        <v>#REF!</v>
      </c>
      <c r="AL261" t="e">
        <f>#REF!</f>
        <v>#REF!</v>
      </c>
      <c r="AM261" t="e">
        <f>#REF!</f>
        <v>#REF!</v>
      </c>
      <c r="AN261" t="e">
        <f>#REF!</f>
        <v>#REF!</v>
      </c>
      <c r="AO261" t="e">
        <f>#REF!</f>
        <v>#REF!</v>
      </c>
      <c r="AP261" s="176" t="e">
        <f>#REF!</f>
        <v>#REF!</v>
      </c>
      <c r="AQ261" s="160" t="e">
        <f>#REF!</f>
        <v>#REF!</v>
      </c>
      <c r="AR261" s="177" t="e">
        <f>#REF!</f>
        <v>#REF!</v>
      </c>
      <c r="AS261">
        <f ca="1">Cashflows!AM266</f>
        <v>0</v>
      </c>
      <c r="AT261" t="e">
        <f>#REF!</f>
        <v>#REF!</v>
      </c>
      <c r="AU261" t="e">
        <f>#REF!</f>
        <v>#REF!</v>
      </c>
      <c r="AV261" s="159">
        <v>0</v>
      </c>
      <c r="AW261" t="e">
        <f>#REF!</f>
        <v>#REF!</v>
      </c>
      <c r="AX261" t="e">
        <f>#REF!</f>
        <v>#REF!</v>
      </c>
      <c r="AY261" s="160" t="e">
        <f>#REF!</f>
        <v>#REF!</v>
      </c>
      <c r="AZ261" t="e">
        <f>Cashflows!#REF!</f>
        <v>#REF!</v>
      </c>
      <c r="BA261" t="e">
        <f>#REF!</f>
        <v>#REF!</v>
      </c>
      <c r="BB261" t="e">
        <f>#REF!</f>
        <v>#REF!</v>
      </c>
      <c r="BC261" t="e">
        <f>#REF!</f>
        <v>#REF!</v>
      </c>
      <c r="BD261" t="e">
        <f>#REF!</f>
        <v>#REF!</v>
      </c>
      <c r="BE261" s="159">
        <v>5.2774247178459799E-3</v>
      </c>
      <c r="BF261" s="159">
        <v>0</v>
      </c>
      <c r="BG261" t="e">
        <f>#REF!</f>
        <v>#REF!</v>
      </c>
      <c r="BH261" t="e">
        <f>#REF!</f>
        <v>#REF!</v>
      </c>
      <c r="BI261" t="e">
        <f>#REF!</f>
        <v>#REF!</v>
      </c>
      <c r="BJ261" t="e">
        <f>#REF!</f>
        <v>#REF!</v>
      </c>
      <c r="BK261" s="159">
        <v>0</v>
      </c>
      <c r="BL261">
        <f>Cashflows!R266</f>
        <v>0</v>
      </c>
      <c r="BM261" t="e">
        <f>#REF!</f>
        <v>#REF!</v>
      </c>
      <c r="BN261" t="e">
        <f>#REF!</f>
        <v>#REF!</v>
      </c>
      <c r="BO261" s="159">
        <v>0</v>
      </c>
      <c r="BP261" s="175" t="e">
        <f>#REF!</f>
        <v>#REF!</v>
      </c>
      <c r="BQ261" t="e">
        <f>Cashflows!#REF!</f>
        <v>#REF!</v>
      </c>
      <c r="BR261" t="e">
        <f>Cashflows!#REF!</f>
        <v>#REF!</v>
      </c>
    </row>
    <row r="262" spans="1:70">
      <c r="A262">
        <v>260</v>
      </c>
      <c r="B262" t="e">
        <f>#REF!</f>
        <v>#REF!</v>
      </c>
      <c r="C262" t="e">
        <f>#REF!</f>
        <v>#REF!</v>
      </c>
      <c r="D262" t="e">
        <f>#REF!</f>
        <v>#REF!</v>
      </c>
      <c r="E262" t="e">
        <f>#REF!</f>
        <v>#REF!</v>
      </c>
      <c r="F262" t="e">
        <f>#REF!</f>
        <v>#REF!</v>
      </c>
      <c r="G262" t="e">
        <f>#REF!</f>
        <v>#REF!</v>
      </c>
      <c r="H262" s="159">
        <v>0</v>
      </c>
      <c r="I262" s="159">
        <v>0</v>
      </c>
      <c r="J262" s="159">
        <v>0</v>
      </c>
      <c r="K262" s="159">
        <v>0</v>
      </c>
      <c r="L262" t="e">
        <f>#REF!</f>
        <v>#REF!</v>
      </c>
      <c r="M262" t="e">
        <f>#REF!</f>
        <v>#REF!</v>
      </c>
      <c r="N262" t="e">
        <f>#REF!</f>
        <v>#REF!</v>
      </c>
      <c r="O262" t="e">
        <f>#REF!</f>
        <v>#REF!</v>
      </c>
      <c r="P262" t="e">
        <f>#REF!</f>
        <v>#REF!</v>
      </c>
      <c r="Q262" t="e">
        <f>#REF!</f>
        <v>#REF!</v>
      </c>
      <c r="R262" t="e">
        <f>#REF!</f>
        <v>#REF!</v>
      </c>
      <c r="S262" t="e">
        <f>#REF!</f>
        <v>#REF!</v>
      </c>
      <c r="T262" t="e">
        <f>#REF!</f>
        <v>#REF!</v>
      </c>
      <c r="U262" s="159">
        <v>227</v>
      </c>
      <c r="V262" t="e">
        <f>#REF!</f>
        <v>#REF!</v>
      </c>
      <c r="W262" t="e">
        <f>#REF!</f>
        <v>#REF!</v>
      </c>
      <c r="X262" t="e">
        <f>#REF!</f>
        <v>#REF!</v>
      </c>
      <c r="Y262" s="159">
        <v>292</v>
      </c>
      <c r="Z262" t="e">
        <f>#REF!</f>
        <v>#REF!</v>
      </c>
      <c r="AA262" t="e">
        <f>#REF!</f>
        <v>#REF!</v>
      </c>
      <c r="AB262" s="159">
        <v>240</v>
      </c>
      <c r="AC262">
        <f ca="1">Cashflows!AK267</f>
        <v>0</v>
      </c>
      <c r="AD262">
        <f ca="1">Cashflows!AL267</f>
        <v>0</v>
      </c>
      <c r="AE262" s="175" t="e">
        <f>#REF!</f>
        <v>#REF!</v>
      </c>
      <c r="AF262">
        <f>Cashflows!L267</f>
        <v>2.8780708434343842</v>
      </c>
      <c r="AG262" s="159">
        <v>0.06</v>
      </c>
      <c r="AH262" s="159">
        <v>1.07312E-2</v>
      </c>
      <c r="AI262" s="159">
        <v>8.9869548119125798E-4</v>
      </c>
      <c r="AJ262" t="e">
        <f>#REF!</f>
        <v>#REF!</v>
      </c>
      <c r="AK262" t="e">
        <f>#REF!</f>
        <v>#REF!</v>
      </c>
      <c r="AL262" t="e">
        <f>#REF!</f>
        <v>#REF!</v>
      </c>
      <c r="AM262" t="e">
        <f>#REF!</f>
        <v>#REF!</v>
      </c>
      <c r="AN262" t="e">
        <f>#REF!</f>
        <v>#REF!</v>
      </c>
      <c r="AO262" t="e">
        <f>#REF!</f>
        <v>#REF!</v>
      </c>
      <c r="AP262" s="176" t="e">
        <f>#REF!</f>
        <v>#REF!</v>
      </c>
      <c r="AQ262" s="160" t="e">
        <f>#REF!</f>
        <v>#REF!</v>
      </c>
      <c r="AR262" s="177" t="e">
        <f>#REF!</f>
        <v>#REF!</v>
      </c>
      <c r="AS262">
        <f ca="1">Cashflows!AM267</f>
        <v>0</v>
      </c>
      <c r="AT262" t="e">
        <f>#REF!</f>
        <v>#REF!</v>
      </c>
      <c r="AU262" t="e">
        <f>#REF!</f>
        <v>#REF!</v>
      </c>
      <c r="AV262" s="159">
        <v>0</v>
      </c>
      <c r="AW262" t="e">
        <f>#REF!</f>
        <v>#REF!</v>
      </c>
      <c r="AX262" t="e">
        <f>#REF!</f>
        <v>#REF!</v>
      </c>
      <c r="AY262" s="160" t="e">
        <f>#REF!</f>
        <v>#REF!</v>
      </c>
      <c r="AZ262" t="e">
        <f>Cashflows!#REF!</f>
        <v>#REF!</v>
      </c>
      <c r="BA262" t="e">
        <f>#REF!</f>
        <v>#REF!</v>
      </c>
      <c r="BB262" t="e">
        <f>#REF!</f>
        <v>#REF!</v>
      </c>
      <c r="BC262" t="e">
        <f>#REF!</f>
        <v>#REF!</v>
      </c>
      <c r="BD262" t="e">
        <f>#REF!</f>
        <v>#REF!</v>
      </c>
      <c r="BE262" s="159">
        <v>5.2774247178459799E-3</v>
      </c>
      <c r="BF262" s="159">
        <v>0</v>
      </c>
      <c r="BG262" t="e">
        <f>#REF!</f>
        <v>#REF!</v>
      </c>
      <c r="BH262" t="e">
        <f>#REF!</f>
        <v>#REF!</v>
      </c>
      <c r="BI262" t="e">
        <f>#REF!</f>
        <v>#REF!</v>
      </c>
      <c r="BJ262" t="e">
        <f>#REF!</f>
        <v>#REF!</v>
      </c>
      <c r="BK262" s="159">
        <v>0</v>
      </c>
      <c r="BL262">
        <f>Cashflows!R267</f>
        <v>0</v>
      </c>
      <c r="BM262" t="e">
        <f>#REF!</f>
        <v>#REF!</v>
      </c>
      <c r="BN262" t="e">
        <f>#REF!</f>
        <v>#REF!</v>
      </c>
      <c r="BO262" s="159">
        <v>0</v>
      </c>
      <c r="BP262" s="175" t="e">
        <f>#REF!</f>
        <v>#REF!</v>
      </c>
      <c r="BQ262" t="e">
        <f>Cashflows!#REF!</f>
        <v>#REF!</v>
      </c>
      <c r="BR262" t="e">
        <f>Cashflows!#REF!</f>
        <v>#REF!</v>
      </c>
    </row>
    <row r="263" spans="1:70">
      <c r="A263">
        <v>261</v>
      </c>
      <c r="B263" t="e">
        <f>#REF!</f>
        <v>#REF!</v>
      </c>
      <c r="C263" t="e">
        <f>#REF!</f>
        <v>#REF!</v>
      </c>
      <c r="D263" t="e">
        <f>#REF!</f>
        <v>#REF!</v>
      </c>
      <c r="E263" t="e">
        <f>#REF!</f>
        <v>#REF!</v>
      </c>
      <c r="F263" t="e">
        <f>#REF!</f>
        <v>#REF!</v>
      </c>
      <c r="G263" t="e">
        <f>#REF!</f>
        <v>#REF!</v>
      </c>
      <c r="H263" s="159">
        <v>0</v>
      </c>
      <c r="I263" s="159">
        <v>0</v>
      </c>
      <c r="J263" s="159">
        <v>0</v>
      </c>
      <c r="K263" s="159">
        <v>0</v>
      </c>
      <c r="L263" t="e">
        <f>#REF!</f>
        <v>#REF!</v>
      </c>
      <c r="M263" t="e">
        <f>#REF!</f>
        <v>#REF!</v>
      </c>
      <c r="N263" t="e">
        <f>#REF!</f>
        <v>#REF!</v>
      </c>
      <c r="O263" t="e">
        <f>#REF!</f>
        <v>#REF!</v>
      </c>
      <c r="P263" t="e">
        <f>#REF!</f>
        <v>#REF!</v>
      </c>
      <c r="Q263" t="e">
        <f>#REF!</f>
        <v>#REF!</v>
      </c>
      <c r="R263" t="e">
        <f>#REF!</f>
        <v>#REF!</v>
      </c>
      <c r="S263" t="e">
        <f>#REF!</f>
        <v>#REF!</v>
      </c>
      <c r="T263" t="e">
        <f>#REF!</f>
        <v>#REF!</v>
      </c>
      <c r="U263" s="159">
        <v>228</v>
      </c>
      <c r="V263" t="e">
        <f>#REF!</f>
        <v>#REF!</v>
      </c>
      <c r="W263" t="e">
        <f>#REF!</f>
        <v>#REF!</v>
      </c>
      <c r="X263" t="e">
        <f>#REF!</f>
        <v>#REF!</v>
      </c>
      <c r="Y263" s="159">
        <v>293</v>
      </c>
      <c r="Z263" t="e">
        <f>#REF!</f>
        <v>#REF!</v>
      </c>
      <c r="AA263" t="e">
        <f>#REF!</f>
        <v>#REF!</v>
      </c>
      <c r="AB263" s="159">
        <v>241</v>
      </c>
      <c r="AC263">
        <f ca="1">Cashflows!AK268</f>
        <v>0</v>
      </c>
      <c r="AD263">
        <f ca="1">Cashflows!AL268</f>
        <v>0</v>
      </c>
      <c r="AE263" s="175" t="e">
        <f>#REF!</f>
        <v>#REF!</v>
      </c>
      <c r="AF263">
        <f>Cashflows!L268</f>
        <v>2.889796460308645</v>
      </c>
      <c r="AG263" s="159">
        <v>0.06</v>
      </c>
      <c r="AH263" s="159">
        <v>1.07312E-2</v>
      </c>
      <c r="AI263" s="159">
        <v>8.9869548119125798E-4</v>
      </c>
      <c r="AJ263" t="e">
        <f>#REF!</f>
        <v>#REF!</v>
      </c>
      <c r="AK263" t="e">
        <f>#REF!</f>
        <v>#REF!</v>
      </c>
      <c r="AL263" t="e">
        <f>#REF!</f>
        <v>#REF!</v>
      </c>
      <c r="AM263" t="e">
        <f>#REF!</f>
        <v>#REF!</v>
      </c>
      <c r="AN263" t="e">
        <f>#REF!</f>
        <v>#REF!</v>
      </c>
      <c r="AO263" t="e">
        <f>#REF!</f>
        <v>#REF!</v>
      </c>
      <c r="AP263" s="176" t="e">
        <f>#REF!</f>
        <v>#REF!</v>
      </c>
      <c r="AQ263" s="160" t="e">
        <f>#REF!</f>
        <v>#REF!</v>
      </c>
      <c r="AR263" s="177" t="e">
        <f>#REF!</f>
        <v>#REF!</v>
      </c>
      <c r="AS263">
        <f ca="1">Cashflows!AM268</f>
        <v>0</v>
      </c>
      <c r="AT263" t="e">
        <f>#REF!</f>
        <v>#REF!</v>
      </c>
      <c r="AU263" t="e">
        <f>#REF!</f>
        <v>#REF!</v>
      </c>
      <c r="AV263" s="159">
        <v>0</v>
      </c>
      <c r="AW263" t="e">
        <f>#REF!</f>
        <v>#REF!</v>
      </c>
      <c r="AX263" t="e">
        <f>#REF!</f>
        <v>#REF!</v>
      </c>
      <c r="AY263" s="160" t="e">
        <f>#REF!</f>
        <v>#REF!</v>
      </c>
      <c r="AZ263" t="e">
        <f>Cashflows!#REF!</f>
        <v>#REF!</v>
      </c>
      <c r="BA263" t="e">
        <f>#REF!</f>
        <v>#REF!</v>
      </c>
      <c r="BB263" t="e">
        <f>#REF!</f>
        <v>#REF!</v>
      </c>
      <c r="BC263" t="e">
        <f>#REF!</f>
        <v>#REF!</v>
      </c>
      <c r="BD263" t="e">
        <f>#REF!</f>
        <v>#REF!</v>
      </c>
      <c r="BE263" s="159">
        <v>5.2774247178459799E-3</v>
      </c>
      <c r="BF263" s="159">
        <v>0</v>
      </c>
      <c r="BG263" t="e">
        <f>#REF!</f>
        <v>#REF!</v>
      </c>
      <c r="BH263" t="e">
        <f>#REF!</f>
        <v>#REF!</v>
      </c>
      <c r="BI263" t="e">
        <f>#REF!</f>
        <v>#REF!</v>
      </c>
      <c r="BJ263" t="e">
        <f>#REF!</f>
        <v>#REF!</v>
      </c>
      <c r="BK263" s="159">
        <v>0</v>
      </c>
      <c r="BL263">
        <f>Cashflows!R268</f>
        <v>0</v>
      </c>
      <c r="BM263" t="e">
        <f>#REF!</f>
        <v>#REF!</v>
      </c>
      <c r="BN263" t="e">
        <f>#REF!</f>
        <v>#REF!</v>
      </c>
      <c r="BO263" s="159">
        <v>0</v>
      </c>
      <c r="BP263" s="175" t="e">
        <f>#REF!</f>
        <v>#REF!</v>
      </c>
      <c r="BQ263" t="e">
        <f>Cashflows!#REF!</f>
        <v>#REF!</v>
      </c>
      <c r="BR263" t="e">
        <f>Cashflows!#REF!</f>
        <v>#REF!</v>
      </c>
    </row>
    <row r="264" spans="1:70">
      <c r="A264">
        <v>262</v>
      </c>
      <c r="B264" t="e">
        <f>#REF!</f>
        <v>#REF!</v>
      </c>
      <c r="C264" t="e">
        <f>#REF!</f>
        <v>#REF!</v>
      </c>
      <c r="D264" t="e">
        <f>#REF!</f>
        <v>#REF!</v>
      </c>
      <c r="E264" t="e">
        <f>#REF!</f>
        <v>#REF!</v>
      </c>
      <c r="F264" t="e">
        <f>#REF!</f>
        <v>#REF!</v>
      </c>
      <c r="G264" t="e">
        <f>#REF!</f>
        <v>#REF!</v>
      </c>
      <c r="H264" s="159">
        <v>0</v>
      </c>
      <c r="I264" s="159">
        <v>0</v>
      </c>
      <c r="J264" s="159">
        <v>0</v>
      </c>
      <c r="K264" s="159">
        <v>0</v>
      </c>
      <c r="L264" t="e">
        <f>#REF!</f>
        <v>#REF!</v>
      </c>
      <c r="M264" t="e">
        <f>#REF!</f>
        <v>#REF!</v>
      </c>
      <c r="N264" t="e">
        <f>#REF!</f>
        <v>#REF!</v>
      </c>
      <c r="O264" t="e">
        <f>#REF!</f>
        <v>#REF!</v>
      </c>
      <c r="P264" t="e">
        <f>#REF!</f>
        <v>#REF!</v>
      </c>
      <c r="Q264" t="e">
        <f>#REF!</f>
        <v>#REF!</v>
      </c>
      <c r="R264" t="e">
        <f>#REF!</f>
        <v>#REF!</v>
      </c>
      <c r="S264" t="e">
        <f>#REF!</f>
        <v>#REF!</v>
      </c>
      <c r="T264" t="e">
        <f>#REF!</f>
        <v>#REF!</v>
      </c>
      <c r="U264" s="159">
        <v>229</v>
      </c>
      <c r="V264" t="e">
        <f>#REF!</f>
        <v>#REF!</v>
      </c>
      <c r="W264" t="e">
        <f>#REF!</f>
        <v>#REF!</v>
      </c>
      <c r="X264" t="e">
        <f>#REF!</f>
        <v>#REF!</v>
      </c>
      <c r="Y264" s="159">
        <v>294</v>
      </c>
      <c r="Z264" t="e">
        <f>#REF!</f>
        <v>#REF!</v>
      </c>
      <c r="AA264" t="e">
        <f>#REF!</f>
        <v>#REF!</v>
      </c>
      <c r="AB264" s="159">
        <v>242</v>
      </c>
      <c r="AC264">
        <f ca="1">Cashflows!AK269</f>
        <v>0</v>
      </c>
      <c r="AD264">
        <f ca="1">Cashflows!AL269</f>
        <v>0</v>
      </c>
      <c r="AE264" s="175" t="e">
        <f>#REF!</f>
        <v>#REF!</v>
      </c>
      <c r="AF264">
        <f>Cashflows!L269</f>
        <v>2.9015698487974912</v>
      </c>
      <c r="AG264" s="159">
        <v>0.06</v>
      </c>
      <c r="AH264" s="159">
        <v>1.07312E-2</v>
      </c>
      <c r="AI264" s="159">
        <v>8.9869548119125798E-4</v>
      </c>
      <c r="AJ264" t="e">
        <f>#REF!</f>
        <v>#REF!</v>
      </c>
      <c r="AK264" t="e">
        <f>#REF!</f>
        <v>#REF!</v>
      </c>
      <c r="AL264" t="e">
        <f>#REF!</f>
        <v>#REF!</v>
      </c>
      <c r="AM264" t="e">
        <f>#REF!</f>
        <v>#REF!</v>
      </c>
      <c r="AN264" t="e">
        <f>#REF!</f>
        <v>#REF!</v>
      </c>
      <c r="AO264" t="e">
        <f>#REF!</f>
        <v>#REF!</v>
      </c>
      <c r="AP264" s="176" t="e">
        <f>#REF!</f>
        <v>#REF!</v>
      </c>
      <c r="AQ264" s="160" t="e">
        <f>#REF!</f>
        <v>#REF!</v>
      </c>
      <c r="AR264" s="177" t="e">
        <f>#REF!</f>
        <v>#REF!</v>
      </c>
      <c r="AS264">
        <f ca="1">Cashflows!AM269</f>
        <v>0</v>
      </c>
      <c r="AT264" t="e">
        <f>#REF!</f>
        <v>#REF!</v>
      </c>
      <c r="AU264" t="e">
        <f>#REF!</f>
        <v>#REF!</v>
      </c>
      <c r="AV264" s="159">
        <v>0</v>
      </c>
      <c r="AW264" t="e">
        <f>#REF!</f>
        <v>#REF!</v>
      </c>
      <c r="AX264" t="e">
        <f>#REF!</f>
        <v>#REF!</v>
      </c>
      <c r="AY264" s="160" t="e">
        <f>#REF!</f>
        <v>#REF!</v>
      </c>
      <c r="AZ264" t="e">
        <f>Cashflows!#REF!</f>
        <v>#REF!</v>
      </c>
      <c r="BA264" t="e">
        <f>#REF!</f>
        <v>#REF!</v>
      </c>
      <c r="BB264" t="e">
        <f>#REF!</f>
        <v>#REF!</v>
      </c>
      <c r="BC264" t="e">
        <f>#REF!</f>
        <v>#REF!</v>
      </c>
      <c r="BD264" t="e">
        <f>#REF!</f>
        <v>#REF!</v>
      </c>
      <c r="BE264" s="159">
        <v>5.2774247178459799E-3</v>
      </c>
      <c r="BF264" s="159">
        <v>0</v>
      </c>
      <c r="BG264" t="e">
        <f>#REF!</f>
        <v>#REF!</v>
      </c>
      <c r="BH264" t="e">
        <f>#REF!</f>
        <v>#REF!</v>
      </c>
      <c r="BI264" t="e">
        <f>#REF!</f>
        <v>#REF!</v>
      </c>
      <c r="BJ264" t="e">
        <f>#REF!</f>
        <v>#REF!</v>
      </c>
      <c r="BK264" s="159">
        <v>0</v>
      </c>
      <c r="BL264">
        <f>Cashflows!R269</f>
        <v>0</v>
      </c>
      <c r="BM264" t="e">
        <f>#REF!</f>
        <v>#REF!</v>
      </c>
      <c r="BN264" t="e">
        <f>#REF!</f>
        <v>#REF!</v>
      </c>
      <c r="BO264" s="159">
        <v>0</v>
      </c>
      <c r="BP264" s="175" t="e">
        <f>#REF!</f>
        <v>#REF!</v>
      </c>
      <c r="BQ264" t="e">
        <f>Cashflows!#REF!</f>
        <v>#REF!</v>
      </c>
      <c r="BR264" t="e">
        <f>Cashflows!#REF!</f>
        <v>#REF!</v>
      </c>
    </row>
    <row r="265" spans="1:70">
      <c r="A265">
        <v>263</v>
      </c>
      <c r="B265" t="e">
        <f>#REF!</f>
        <v>#REF!</v>
      </c>
      <c r="C265" t="e">
        <f>#REF!</f>
        <v>#REF!</v>
      </c>
      <c r="D265" t="e">
        <f>#REF!</f>
        <v>#REF!</v>
      </c>
      <c r="E265" t="e">
        <f>#REF!</f>
        <v>#REF!</v>
      </c>
      <c r="F265" t="e">
        <f>#REF!</f>
        <v>#REF!</v>
      </c>
      <c r="G265" t="e">
        <f>#REF!</f>
        <v>#REF!</v>
      </c>
      <c r="H265" s="159">
        <v>0</v>
      </c>
      <c r="I265" s="159">
        <v>0</v>
      </c>
      <c r="J265" s="159">
        <v>0</v>
      </c>
      <c r="K265" s="159">
        <v>0</v>
      </c>
      <c r="L265" t="e">
        <f>#REF!</f>
        <v>#REF!</v>
      </c>
      <c r="M265" t="e">
        <f>#REF!</f>
        <v>#REF!</v>
      </c>
      <c r="N265" t="e">
        <f>#REF!</f>
        <v>#REF!</v>
      </c>
      <c r="O265" t="e">
        <f>#REF!</f>
        <v>#REF!</v>
      </c>
      <c r="P265" t="e">
        <f>#REF!</f>
        <v>#REF!</v>
      </c>
      <c r="Q265" t="e">
        <f>#REF!</f>
        <v>#REF!</v>
      </c>
      <c r="R265" t="e">
        <f>#REF!</f>
        <v>#REF!</v>
      </c>
      <c r="S265" t="e">
        <f>#REF!</f>
        <v>#REF!</v>
      </c>
      <c r="T265" t="e">
        <f>#REF!</f>
        <v>#REF!</v>
      </c>
      <c r="U265" s="159">
        <v>230</v>
      </c>
      <c r="V265" t="e">
        <f>#REF!</f>
        <v>#REF!</v>
      </c>
      <c r="W265" t="e">
        <f>#REF!</f>
        <v>#REF!</v>
      </c>
      <c r="X265" t="e">
        <f>#REF!</f>
        <v>#REF!</v>
      </c>
      <c r="Y265" s="159">
        <v>295</v>
      </c>
      <c r="Z265" t="e">
        <f>#REF!</f>
        <v>#REF!</v>
      </c>
      <c r="AA265" t="e">
        <f>#REF!</f>
        <v>#REF!</v>
      </c>
      <c r="AB265" s="159">
        <v>243</v>
      </c>
      <c r="AC265">
        <f ca="1">Cashflows!AK270</f>
        <v>0</v>
      </c>
      <c r="AD265">
        <f ca="1">Cashflows!AL270</f>
        <v>0</v>
      </c>
      <c r="AE265" s="175" t="e">
        <f>#REF!</f>
        <v>#REF!</v>
      </c>
      <c r="AF265">
        <f>Cashflows!L270</f>
        <v>2.913391203528394</v>
      </c>
      <c r="AG265" s="159">
        <v>0.06</v>
      </c>
      <c r="AH265" s="159">
        <v>1.07312E-2</v>
      </c>
      <c r="AI265" s="159">
        <v>8.9869548119125798E-4</v>
      </c>
      <c r="AJ265" t="e">
        <f>#REF!</f>
        <v>#REF!</v>
      </c>
      <c r="AK265" t="e">
        <f>#REF!</f>
        <v>#REF!</v>
      </c>
      <c r="AL265" t="e">
        <f>#REF!</f>
        <v>#REF!</v>
      </c>
      <c r="AM265" t="e">
        <f>#REF!</f>
        <v>#REF!</v>
      </c>
      <c r="AN265" t="e">
        <f>#REF!</f>
        <v>#REF!</v>
      </c>
      <c r="AO265" t="e">
        <f>#REF!</f>
        <v>#REF!</v>
      </c>
      <c r="AP265" s="176" t="e">
        <f>#REF!</f>
        <v>#REF!</v>
      </c>
      <c r="AQ265" s="160" t="e">
        <f>#REF!</f>
        <v>#REF!</v>
      </c>
      <c r="AR265" s="177" t="e">
        <f>#REF!</f>
        <v>#REF!</v>
      </c>
      <c r="AS265">
        <f ca="1">Cashflows!AM270</f>
        <v>0</v>
      </c>
      <c r="AT265" t="e">
        <f>#REF!</f>
        <v>#REF!</v>
      </c>
      <c r="AU265" t="e">
        <f>#REF!</f>
        <v>#REF!</v>
      </c>
      <c r="AV265" s="159">
        <v>0</v>
      </c>
      <c r="AW265" t="e">
        <f>#REF!</f>
        <v>#REF!</v>
      </c>
      <c r="AX265" t="e">
        <f>#REF!</f>
        <v>#REF!</v>
      </c>
      <c r="AY265" s="160" t="e">
        <f>#REF!</f>
        <v>#REF!</v>
      </c>
      <c r="AZ265" t="e">
        <f>Cashflows!#REF!</f>
        <v>#REF!</v>
      </c>
      <c r="BA265" t="e">
        <f>#REF!</f>
        <v>#REF!</v>
      </c>
      <c r="BB265" t="e">
        <f>#REF!</f>
        <v>#REF!</v>
      </c>
      <c r="BC265" t="e">
        <f>#REF!</f>
        <v>#REF!</v>
      </c>
      <c r="BD265" t="e">
        <f>#REF!</f>
        <v>#REF!</v>
      </c>
      <c r="BE265" s="159">
        <v>5.2774247178459799E-3</v>
      </c>
      <c r="BF265" s="159">
        <v>0</v>
      </c>
      <c r="BG265" t="e">
        <f>#REF!</f>
        <v>#REF!</v>
      </c>
      <c r="BH265" t="e">
        <f>#REF!</f>
        <v>#REF!</v>
      </c>
      <c r="BI265" t="e">
        <f>#REF!</f>
        <v>#REF!</v>
      </c>
      <c r="BJ265" t="e">
        <f>#REF!</f>
        <v>#REF!</v>
      </c>
      <c r="BK265" s="159">
        <v>0</v>
      </c>
      <c r="BL265">
        <f>Cashflows!R270</f>
        <v>0</v>
      </c>
      <c r="BM265" t="e">
        <f>#REF!</f>
        <v>#REF!</v>
      </c>
      <c r="BN265" t="e">
        <f>#REF!</f>
        <v>#REF!</v>
      </c>
      <c r="BO265" s="159">
        <v>0</v>
      </c>
      <c r="BP265" s="175" t="e">
        <f>#REF!</f>
        <v>#REF!</v>
      </c>
      <c r="BQ265" t="e">
        <f>Cashflows!#REF!</f>
        <v>#REF!</v>
      </c>
      <c r="BR265" t="e">
        <f>Cashflows!#REF!</f>
        <v>#REF!</v>
      </c>
    </row>
    <row r="266" spans="1:70">
      <c r="A266">
        <v>264</v>
      </c>
      <c r="B266" t="e">
        <f>#REF!</f>
        <v>#REF!</v>
      </c>
      <c r="C266" t="e">
        <f>#REF!</f>
        <v>#REF!</v>
      </c>
      <c r="D266" t="e">
        <f>#REF!</f>
        <v>#REF!</v>
      </c>
      <c r="E266" t="e">
        <f>#REF!</f>
        <v>#REF!</v>
      </c>
      <c r="F266" t="e">
        <f>#REF!</f>
        <v>#REF!</v>
      </c>
      <c r="G266" t="e">
        <f>#REF!</f>
        <v>#REF!</v>
      </c>
      <c r="H266" s="159">
        <v>0</v>
      </c>
      <c r="I266" s="159">
        <v>0</v>
      </c>
      <c r="J266" s="159">
        <v>0</v>
      </c>
      <c r="K266" s="159">
        <v>0</v>
      </c>
      <c r="L266" t="e">
        <f>#REF!</f>
        <v>#REF!</v>
      </c>
      <c r="M266" t="e">
        <f>#REF!</f>
        <v>#REF!</v>
      </c>
      <c r="N266" t="e">
        <f>#REF!</f>
        <v>#REF!</v>
      </c>
      <c r="O266" t="e">
        <f>#REF!</f>
        <v>#REF!</v>
      </c>
      <c r="P266" t="e">
        <f>#REF!</f>
        <v>#REF!</v>
      </c>
      <c r="Q266" t="e">
        <f>#REF!</f>
        <v>#REF!</v>
      </c>
      <c r="R266" t="e">
        <f>#REF!</f>
        <v>#REF!</v>
      </c>
      <c r="S266" t="e">
        <f>#REF!</f>
        <v>#REF!</v>
      </c>
      <c r="T266" t="e">
        <f>#REF!</f>
        <v>#REF!</v>
      </c>
      <c r="U266" s="159">
        <v>231</v>
      </c>
      <c r="V266" t="e">
        <f>#REF!</f>
        <v>#REF!</v>
      </c>
      <c r="W266" t="e">
        <f>#REF!</f>
        <v>#REF!</v>
      </c>
      <c r="X266" t="e">
        <f>#REF!</f>
        <v>#REF!</v>
      </c>
      <c r="Y266" s="159">
        <v>296</v>
      </c>
      <c r="Z266" t="e">
        <f>#REF!</f>
        <v>#REF!</v>
      </c>
      <c r="AA266" t="e">
        <f>#REF!</f>
        <v>#REF!</v>
      </c>
      <c r="AB266" s="159">
        <v>244</v>
      </c>
      <c r="AC266">
        <f ca="1">Cashflows!AK271</f>
        <v>0</v>
      </c>
      <c r="AD266">
        <f ca="1">Cashflows!AL271</f>
        <v>0</v>
      </c>
      <c r="AE266" s="175" t="e">
        <f>#REF!</f>
        <v>#REF!</v>
      </c>
      <c r="AF266">
        <f>Cashflows!L271</f>
        <v>2.9252607199217611</v>
      </c>
      <c r="AG266" s="159">
        <v>0.06</v>
      </c>
      <c r="AH266" s="159">
        <v>1.07312E-2</v>
      </c>
      <c r="AI266" s="159">
        <v>8.9869548119125798E-4</v>
      </c>
      <c r="AJ266" t="e">
        <f>#REF!</f>
        <v>#REF!</v>
      </c>
      <c r="AK266" t="e">
        <f>#REF!</f>
        <v>#REF!</v>
      </c>
      <c r="AL266" t="e">
        <f>#REF!</f>
        <v>#REF!</v>
      </c>
      <c r="AM266" t="e">
        <f>#REF!</f>
        <v>#REF!</v>
      </c>
      <c r="AN266" t="e">
        <f>#REF!</f>
        <v>#REF!</v>
      </c>
      <c r="AO266" t="e">
        <f>#REF!</f>
        <v>#REF!</v>
      </c>
      <c r="AP266" s="176" t="e">
        <f>#REF!</f>
        <v>#REF!</v>
      </c>
      <c r="AQ266" s="160" t="e">
        <f>#REF!</f>
        <v>#REF!</v>
      </c>
      <c r="AR266" s="177" t="e">
        <f>#REF!</f>
        <v>#REF!</v>
      </c>
      <c r="AS266">
        <f ca="1">Cashflows!AM271</f>
        <v>0</v>
      </c>
      <c r="AT266" t="e">
        <f>#REF!</f>
        <v>#REF!</v>
      </c>
      <c r="AU266" t="e">
        <f>#REF!</f>
        <v>#REF!</v>
      </c>
      <c r="AV266" s="159">
        <v>0</v>
      </c>
      <c r="AW266" t="e">
        <f>#REF!</f>
        <v>#REF!</v>
      </c>
      <c r="AX266" t="e">
        <f>#REF!</f>
        <v>#REF!</v>
      </c>
      <c r="AY266" s="160" t="e">
        <f>#REF!</f>
        <v>#REF!</v>
      </c>
      <c r="AZ266" t="e">
        <f>Cashflows!#REF!</f>
        <v>#REF!</v>
      </c>
      <c r="BA266" t="e">
        <f>#REF!</f>
        <v>#REF!</v>
      </c>
      <c r="BB266" t="e">
        <f>#REF!</f>
        <v>#REF!</v>
      </c>
      <c r="BC266" t="e">
        <f>#REF!</f>
        <v>#REF!</v>
      </c>
      <c r="BD266" t="e">
        <f>#REF!</f>
        <v>#REF!</v>
      </c>
      <c r="BE266" s="159">
        <v>5.2774247178459799E-3</v>
      </c>
      <c r="BF266" s="159">
        <v>0</v>
      </c>
      <c r="BG266" t="e">
        <f>#REF!</f>
        <v>#REF!</v>
      </c>
      <c r="BH266" t="e">
        <f>#REF!</f>
        <v>#REF!</v>
      </c>
      <c r="BI266" t="e">
        <f>#REF!</f>
        <v>#REF!</v>
      </c>
      <c r="BJ266" t="e">
        <f>#REF!</f>
        <v>#REF!</v>
      </c>
      <c r="BK266" s="159">
        <v>0</v>
      </c>
      <c r="BL266">
        <f>Cashflows!R271</f>
        <v>0</v>
      </c>
      <c r="BM266" t="e">
        <f>#REF!</f>
        <v>#REF!</v>
      </c>
      <c r="BN266" t="e">
        <f>#REF!</f>
        <v>#REF!</v>
      </c>
      <c r="BO266" s="159">
        <v>0</v>
      </c>
      <c r="BP266" s="175" t="e">
        <f>#REF!</f>
        <v>#REF!</v>
      </c>
      <c r="BQ266" t="e">
        <f>Cashflows!#REF!</f>
        <v>#REF!</v>
      </c>
      <c r="BR266" t="e">
        <f>Cashflows!#REF!</f>
        <v>#REF!</v>
      </c>
    </row>
    <row r="267" spans="1:70">
      <c r="A267">
        <v>265</v>
      </c>
      <c r="B267" t="e">
        <f>#REF!</f>
        <v>#REF!</v>
      </c>
      <c r="C267" t="e">
        <f>#REF!</f>
        <v>#REF!</v>
      </c>
      <c r="D267" t="e">
        <f>#REF!</f>
        <v>#REF!</v>
      </c>
      <c r="E267" t="e">
        <f>#REF!</f>
        <v>#REF!</v>
      </c>
      <c r="F267" t="e">
        <f>#REF!</f>
        <v>#REF!</v>
      </c>
      <c r="G267" t="e">
        <f>#REF!</f>
        <v>#REF!</v>
      </c>
      <c r="H267" s="159">
        <v>0</v>
      </c>
      <c r="I267" s="159">
        <v>0</v>
      </c>
      <c r="J267" s="159">
        <v>0</v>
      </c>
      <c r="K267" s="159">
        <v>0</v>
      </c>
      <c r="L267" t="e">
        <f>#REF!</f>
        <v>#REF!</v>
      </c>
      <c r="M267" t="e">
        <f>#REF!</f>
        <v>#REF!</v>
      </c>
      <c r="N267" t="e">
        <f>#REF!</f>
        <v>#REF!</v>
      </c>
      <c r="O267" t="e">
        <f>#REF!</f>
        <v>#REF!</v>
      </c>
      <c r="P267" t="e">
        <f>#REF!</f>
        <v>#REF!</v>
      </c>
      <c r="Q267" t="e">
        <f>#REF!</f>
        <v>#REF!</v>
      </c>
      <c r="R267" t="e">
        <f>#REF!</f>
        <v>#REF!</v>
      </c>
      <c r="S267" t="e">
        <f>#REF!</f>
        <v>#REF!</v>
      </c>
      <c r="T267" t="e">
        <f>#REF!</f>
        <v>#REF!</v>
      </c>
      <c r="U267" s="159">
        <v>232</v>
      </c>
      <c r="V267" t="e">
        <f>#REF!</f>
        <v>#REF!</v>
      </c>
      <c r="W267" t="e">
        <f>#REF!</f>
        <v>#REF!</v>
      </c>
      <c r="X267" t="e">
        <f>#REF!</f>
        <v>#REF!</v>
      </c>
      <c r="Y267" s="159">
        <v>297</v>
      </c>
      <c r="Z267" t="e">
        <f>#REF!</f>
        <v>#REF!</v>
      </c>
      <c r="AA267" t="e">
        <f>#REF!</f>
        <v>#REF!</v>
      </c>
      <c r="AB267" s="159">
        <v>245</v>
      </c>
      <c r="AC267">
        <f ca="1">Cashflows!AK272</f>
        <v>0</v>
      </c>
      <c r="AD267">
        <f ca="1">Cashflows!AL272</f>
        <v>0</v>
      </c>
      <c r="AE267" s="175" t="e">
        <f>#REF!</f>
        <v>#REF!</v>
      </c>
      <c r="AF267">
        <f>Cashflows!L272</f>
        <v>2.9371785941941666</v>
      </c>
      <c r="AG267" s="159">
        <v>0.06</v>
      </c>
      <c r="AH267" s="159">
        <v>1.07312E-2</v>
      </c>
      <c r="AI267" s="159">
        <v>8.9869548119125798E-4</v>
      </c>
      <c r="AJ267" t="e">
        <f>#REF!</f>
        <v>#REF!</v>
      </c>
      <c r="AK267" t="e">
        <f>#REF!</f>
        <v>#REF!</v>
      </c>
      <c r="AL267" t="e">
        <f>#REF!</f>
        <v>#REF!</v>
      </c>
      <c r="AM267" t="e">
        <f>#REF!</f>
        <v>#REF!</v>
      </c>
      <c r="AN267" t="e">
        <f>#REF!</f>
        <v>#REF!</v>
      </c>
      <c r="AO267" t="e">
        <f>#REF!</f>
        <v>#REF!</v>
      </c>
      <c r="AP267" s="176" t="e">
        <f>#REF!</f>
        <v>#REF!</v>
      </c>
      <c r="AQ267" s="160" t="e">
        <f>#REF!</f>
        <v>#REF!</v>
      </c>
      <c r="AR267" s="177" t="e">
        <f>#REF!</f>
        <v>#REF!</v>
      </c>
      <c r="AS267">
        <f ca="1">Cashflows!AM272</f>
        <v>0</v>
      </c>
      <c r="AT267" t="e">
        <f>#REF!</f>
        <v>#REF!</v>
      </c>
      <c r="AU267" t="e">
        <f>#REF!</f>
        <v>#REF!</v>
      </c>
      <c r="AV267" s="159">
        <v>0</v>
      </c>
      <c r="AW267" t="e">
        <f>#REF!</f>
        <v>#REF!</v>
      </c>
      <c r="AX267" t="e">
        <f>#REF!</f>
        <v>#REF!</v>
      </c>
      <c r="AY267" s="160" t="e">
        <f>#REF!</f>
        <v>#REF!</v>
      </c>
      <c r="AZ267" t="e">
        <f>Cashflows!#REF!</f>
        <v>#REF!</v>
      </c>
      <c r="BA267" t="e">
        <f>#REF!</f>
        <v>#REF!</v>
      </c>
      <c r="BB267" t="e">
        <f>#REF!</f>
        <v>#REF!</v>
      </c>
      <c r="BC267" t="e">
        <f>#REF!</f>
        <v>#REF!</v>
      </c>
      <c r="BD267" t="e">
        <f>#REF!</f>
        <v>#REF!</v>
      </c>
      <c r="BE267" s="159">
        <v>5.2774247178459799E-3</v>
      </c>
      <c r="BF267" s="159">
        <v>0</v>
      </c>
      <c r="BG267" t="e">
        <f>#REF!</f>
        <v>#REF!</v>
      </c>
      <c r="BH267" t="e">
        <f>#REF!</f>
        <v>#REF!</v>
      </c>
      <c r="BI267" t="e">
        <f>#REF!</f>
        <v>#REF!</v>
      </c>
      <c r="BJ267" t="e">
        <f>#REF!</f>
        <v>#REF!</v>
      </c>
      <c r="BK267" s="159">
        <v>0</v>
      </c>
      <c r="BL267">
        <f>Cashflows!R272</f>
        <v>0</v>
      </c>
      <c r="BM267" t="e">
        <f>#REF!</f>
        <v>#REF!</v>
      </c>
      <c r="BN267" t="e">
        <f>#REF!</f>
        <v>#REF!</v>
      </c>
      <c r="BO267" s="159">
        <v>0</v>
      </c>
      <c r="BP267" s="175" t="e">
        <f>#REF!</f>
        <v>#REF!</v>
      </c>
      <c r="BQ267" t="e">
        <f>Cashflows!#REF!</f>
        <v>#REF!</v>
      </c>
      <c r="BR267" t="e">
        <f>Cashflows!#REF!</f>
        <v>#REF!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e f 5 d 3 e 1 9 - 6 7 5 c - 4 c 2 b - 9 a 7 7 - 8 1 9 8 c 3 d 7 d 6 1 3 "   x m l n s = " h t t p : / / s c h e m a s . m i c r o s o f t . c o m / D a t a M a s h u p " > A A A A A A s D A A B Q S w M E F A A C A A g A + 3 x E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+ 3 x E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t 8 R F Y o i k e 4 D g A A A B E A A A A T A B w A R m 9 y b X V s Y X M v U 2 V j d G l v b j E u b S C i G A A o o B Q A A A A A A A A A A A A A A A A A A A A A A A A A A A A r T k 0 u y c z P U w i G 0 I b W A F B L A Q I t A B Q A A g A I A P t 8 R F Z v / H M r p A A A A P Y A A A A S A A A A A A A A A A A A A A A A A A A A A A B D b 2 5 m a W c v U G F j a 2 F n Z S 5 4 b W x Q S w E C L Q A U A A I A C A D 7 f E R W U 3 I 4 L J s A A A D h A A A A E w A A A A A A A A A A A A A A A A D w A A A A W 0 N v b n R l b n R f V H l w Z X N d L n h t b F B L A Q I t A B Q A A g A I A P t 8 R F Y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U / Y K 4 / r X U q L 0 6 W W E N n o g w A A A A A C A A A A A A A D Z g A A w A A A A B A A A A A l E w j F z j d g + D F O W v m V P W 6 P A A A A A A S A A A C g A A A A E A A A A N H t O + w Q K R b y B R P e 9 u s P T J p Q A A A A y L 3 / q X a / I m 4 q 1 3 q m e O q d I I 8 L p g j I c C + Y J d W U o y H l R 3 5 x v 2 t U v y h t d 6 r 7 u N g N 5 E S C W n L v o R A 5 g + T O + S l t U H L R F E B K U P 6 v K a N 0 C G 9 a S / i v 4 y Q U A A A A p h j K P A U j U p h R o J D o Z V K I D f w 5 S o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19660D012994083C2CC43A22641B5" ma:contentTypeVersion="3" ma:contentTypeDescription="Create a new document." ma:contentTypeScope="" ma:versionID="303baeb95b7bc1ac2fd6f7db38dd8883">
  <xsd:schema xmlns:xsd="http://www.w3.org/2001/XMLSchema" xmlns:xs="http://www.w3.org/2001/XMLSchema" xmlns:p="http://schemas.microsoft.com/office/2006/metadata/properties" xmlns:ns2="1ebe4187-dc97-4853-bebc-b95548820628" targetNamespace="http://schemas.microsoft.com/office/2006/metadata/properties" ma:root="true" ma:fieldsID="b69ac085265cc7adc3893d6fb8e6bee6" ns2:_="">
    <xsd:import namespace="1ebe4187-dc97-4853-bebc-b95548820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e4187-dc97-4853-bebc-b955488206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20684B-DFBC-4396-A839-84E5B30F046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AE87C14-AF14-4E93-AF5A-14A9480A7578}"/>
</file>

<file path=customXml/itemProps3.xml><?xml version="1.0" encoding="utf-8"?>
<ds:datastoreItem xmlns:ds="http://schemas.openxmlformats.org/officeDocument/2006/customXml" ds:itemID="{EA9EEA38-5D0A-4F53-9A3F-E2113B7076B8}"/>
</file>

<file path=customXml/itemProps4.xml><?xml version="1.0" encoding="utf-8"?>
<ds:datastoreItem xmlns:ds="http://schemas.openxmlformats.org/officeDocument/2006/customXml" ds:itemID="{3CCD11E4-F3C2-4469-89F1-88EBBE83C6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54</vt:i4>
      </vt:variant>
    </vt:vector>
  </HeadingPairs>
  <TitlesOfParts>
    <vt:vector size="63" baseType="lpstr">
      <vt:lpstr>Policy Data</vt:lpstr>
      <vt:lpstr>MP Info</vt:lpstr>
      <vt:lpstr>Assumptions</vt:lpstr>
      <vt:lpstr>Commission</vt:lpstr>
      <vt:lpstr>Lapses</vt:lpstr>
      <vt:lpstr>Mortality</vt:lpstr>
      <vt:lpstr>Yield Curve</vt:lpstr>
      <vt:lpstr>Cashflows</vt:lpstr>
      <vt:lpstr>XL_S.results</vt:lpstr>
      <vt:lpstr>Age</vt:lpstr>
      <vt:lpstr>Commissions</vt:lpstr>
      <vt:lpstr>Death_benefit</vt:lpstr>
      <vt:lpstr>Exp_Claim</vt:lpstr>
      <vt:lpstr>Exp_Inflation</vt:lpstr>
      <vt:lpstr>Exp_Init_Fixed</vt:lpstr>
      <vt:lpstr>Exp_Init_PC_Prem</vt:lpstr>
      <vt:lpstr>Exp_Init_PC_SA</vt:lpstr>
      <vt:lpstr>Exp_Ren_PC_Fund</vt:lpstr>
      <vt:lpstr>Exp_RenIF_Fixed</vt:lpstr>
      <vt:lpstr>Exp_RenIF_PC_Prem</vt:lpstr>
      <vt:lpstr>Frequency</vt:lpstr>
      <vt:lpstr>Inception_Date</vt:lpstr>
      <vt:lpstr>Lapse_Rates</vt:lpstr>
      <vt:lpstr>MAD_Exp</vt:lpstr>
      <vt:lpstr>MAD_Lapse</vt:lpstr>
      <vt:lpstr>MAD_MORT</vt:lpstr>
      <vt:lpstr>MAT_FACTOR</vt:lpstr>
      <vt:lpstr>Maturity_Date</vt:lpstr>
      <vt:lpstr>Mort_Rate</vt:lpstr>
      <vt:lpstr>Mort_Table</vt:lpstr>
      <vt:lpstr>PH_Tax</vt:lpstr>
      <vt:lpstr>Policy_Data</vt:lpstr>
      <vt:lpstr>Policy_Number</vt:lpstr>
      <vt:lpstr>Policy_Term</vt:lpstr>
      <vt:lpstr>Premium</vt:lpstr>
      <vt:lpstr>Premium_Term</vt:lpstr>
      <vt:lpstr>Res_Commissions</vt:lpstr>
      <vt:lpstr>Res_Exp_Claim</vt:lpstr>
      <vt:lpstr>Res_Exp_Inflation</vt:lpstr>
      <vt:lpstr>Res_Exp_Init_Fixed</vt:lpstr>
      <vt:lpstr>Res_Exp_Init_PC_Prem</vt:lpstr>
      <vt:lpstr>Res_Exp_Init_PC_SA</vt:lpstr>
      <vt:lpstr>Res_Exp_RenIF_Fixed</vt:lpstr>
      <vt:lpstr>Res_Exp_RenIF_PC_Prem</vt:lpstr>
      <vt:lpstr>Res_IR</vt:lpstr>
      <vt:lpstr>Res_Lapse_Rates</vt:lpstr>
      <vt:lpstr>Res_Mort_Rate</vt:lpstr>
      <vt:lpstr>Res_Mort_Table</vt:lpstr>
      <vt:lpstr>SA</vt:lpstr>
      <vt:lpstr>Sex</vt:lpstr>
      <vt:lpstr>SH_Prop</vt:lpstr>
      <vt:lpstr>SH_Tax</vt:lpstr>
      <vt:lpstr>SM_Ratio</vt:lpstr>
      <vt:lpstr>SM_Res</vt:lpstr>
      <vt:lpstr>SM_Sar</vt:lpstr>
      <vt:lpstr>ST</vt:lpstr>
      <vt:lpstr>Start_Month</vt:lpstr>
      <vt:lpstr>Surr_Month</vt:lpstr>
      <vt:lpstr>V_UNITGROWTH</vt:lpstr>
      <vt:lpstr>VAL_EXP_FUND</vt:lpstr>
      <vt:lpstr>Valn_date</vt:lpstr>
      <vt:lpstr>Yield_Curve</vt:lpstr>
      <vt:lpstr>Yield_Start_Month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2025-05-23T06:07:31Z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0x0101006DC19660D012994083C2CC43A22641B5</vt:lpwstr>
  </property>
</Properties>
</file>