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filterPrivacy="1" defaultThemeVersion="164011"/>
  <bookViews>
    <workbookView xWindow="0" yWindow="0" windowWidth="19160" windowHeight="6910" activeTab="1"/>
  </bookViews>
  <sheets>
    <sheet name="Sheet1" sheetId="1" r:id="rId1"/>
    <sheet name="final calculation" sheetId="12" r:id="rId2"/>
    <sheet name="Sheet2" sheetId="15" r:id="rId3"/>
    <sheet name="Sheet4" sheetId="14" r:id="rId4"/>
    <sheet name="modes" sheetId="11" r:id="rId5"/>
    <sheet name="mode share" sheetId="10" r:id="rId6"/>
    <sheet name="trips" sheetId="2" r:id="rId7"/>
    <sheet name="trip rates" sheetId="4" r:id="rId8"/>
    <sheet name="purpose share" sheetId="3" r:id="rId9"/>
    <sheet name="time of day (weekdays)" sheetId="8" r:id="rId10"/>
    <sheet name="Car Ownership" sheetId="5" r:id="rId11"/>
    <sheet name="Sheet9" sheetId="9" r:id="rId12"/>
    <sheet name="Time of day(weekends)" sheetId="7" state="hidden" r:id="rId13"/>
  </sheets>
  <definedNames>
    <definedName name="_xlnm._FilterDatabase" localSheetId="0" hidden="1">Sheet1!$A$2:$D$347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2" l="1"/>
  <c r="I20" i="12"/>
  <c r="I19" i="12"/>
  <c r="I18" i="12"/>
  <c r="E11" i="15"/>
  <c r="E12" i="15"/>
  <c r="E10" i="15"/>
  <c r="F10" i="15" s="1"/>
  <c r="E3" i="15"/>
  <c r="F3" i="15" s="1"/>
  <c r="E4" i="15"/>
  <c r="E2" i="15"/>
  <c r="F2" i="15" s="1"/>
  <c r="F15" i="15"/>
  <c r="G15" i="15" s="1"/>
  <c r="E6" i="15" s="1"/>
  <c r="F6" i="15" s="1"/>
  <c r="F3" i="12"/>
  <c r="F4" i="12"/>
  <c r="F5" i="12"/>
  <c r="F6" i="12"/>
  <c r="F7" i="12"/>
  <c r="F8" i="12"/>
  <c r="F9" i="12"/>
  <c r="F10" i="12"/>
  <c r="F11" i="12"/>
  <c r="F12" i="12"/>
  <c r="F2" i="12"/>
  <c r="L3" i="12"/>
  <c r="N3" i="12" s="1"/>
  <c r="L4" i="12"/>
  <c r="N4" i="12" s="1"/>
  <c r="L5" i="12"/>
  <c r="N5" i="12" s="1"/>
  <c r="L6" i="12"/>
  <c r="N6" i="12" s="1"/>
  <c r="L7" i="12"/>
  <c r="N7" i="12" s="1"/>
  <c r="L8" i="12"/>
  <c r="N8" i="12" s="1"/>
  <c r="L9" i="12"/>
  <c r="N9" i="12" s="1"/>
  <c r="L10" i="12"/>
  <c r="N10" i="12" s="1"/>
  <c r="L11" i="12"/>
  <c r="N11" i="12" s="1"/>
  <c r="L12" i="12"/>
  <c r="N12" i="12" s="1"/>
  <c r="L2" i="12"/>
  <c r="N2" i="12" s="1"/>
  <c r="N13" i="12" s="1"/>
  <c r="J3" i="12"/>
  <c r="J4" i="12"/>
  <c r="J5" i="12"/>
  <c r="J6" i="12"/>
  <c r="J7" i="12"/>
  <c r="J8" i="12"/>
  <c r="J9" i="12"/>
  <c r="J10" i="12"/>
  <c r="J11" i="12"/>
  <c r="J12" i="12"/>
  <c r="J2" i="12"/>
  <c r="G3" i="15" l="1"/>
  <c r="F12" i="15"/>
  <c r="G12" i="15" s="1"/>
  <c r="F11" i="15"/>
  <c r="G11" i="15" s="1"/>
  <c r="G2" i="15"/>
  <c r="F4" i="15"/>
  <c r="G4" i="15" s="1"/>
  <c r="G10" i="15"/>
  <c r="G6" i="15"/>
  <c r="E8" i="15"/>
  <c r="E7" i="15"/>
  <c r="E9" i="15"/>
  <c r="E5" i="15"/>
  <c r="F13" i="12"/>
  <c r="D3" i="12"/>
  <c r="D4" i="12"/>
  <c r="D5" i="12"/>
  <c r="D6" i="12"/>
  <c r="D7" i="12"/>
  <c r="D8" i="12"/>
  <c r="D9" i="12"/>
  <c r="D10" i="12"/>
  <c r="D11" i="12"/>
  <c r="D12" i="12"/>
  <c r="D2" i="12"/>
  <c r="M34" i="14"/>
  <c r="G26" i="14"/>
  <c r="Q27" i="14"/>
  <c r="Q26" i="14"/>
  <c r="I3" i="14"/>
  <c r="I4" i="14"/>
  <c r="I5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" i="14"/>
  <c r="B13" i="12"/>
  <c r="C6" i="12" s="1"/>
  <c r="H6" i="12" s="1"/>
  <c r="I10" i="9"/>
  <c r="J10" i="9"/>
  <c r="K10" i="9"/>
  <c r="H10" i="9"/>
  <c r="B15" i="15" l="1"/>
  <c r="B18" i="15"/>
  <c r="B23" i="15" s="1"/>
  <c r="B16" i="15"/>
  <c r="B21" i="15" s="1"/>
  <c r="F7" i="15"/>
  <c r="G7" i="15" s="1"/>
  <c r="F16" i="15"/>
  <c r="F8" i="15"/>
  <c r="G8" i="15"/>
  <c r="F5" i="15"/>
  <c r="G5" i="15" s="1"/>
  <c r="F9" i="15"/>
  <c r="G9" i="15" s="1"/>
  <c r="C3" i="12"/>
  <c r="H3" i="12" s="1"/>
  <c r="C11" i="12"/>
  <c r="H11" i="12" s="1"/>
  <c r="C5" i="12"/>
  <c r="H5" i="12" s="1"/>
  <c r="C9" i="12"/>
  <c r="H9" i="12" s="1"/>
  <c r="C4" i="12"/>
  <c r="H4" i="12" s="1"/>
  <c r="D13" i="12"/>
  <c r="E9" i="12" s="1"/>
  <c r="K6" i="12"/>
  <c r="M6" i="12" s="1"/>
  <c r="I6" i="12"/>
  <c r="C8" i="12"/>
  <c r="H8" i="12" s="1"/>
  <c r="C12" i="12"/>
  <c r="H12" i="12" s="1"/>
  <c r="C7" i="12"/>
  <c r="H7" i="12" s="1"/>
  <c r="C2" i="12"/>
  <c r="H2" i="12" s="1"/>
  <c r="C10" i="12"/>
  <c r="I9" i="8"/>
  <c r="H4" i="8"/>
  <c r="H5" i="8"/>
  <c r="I5" i="8" s="1"/>
  <c r="H6" i="8"/>
  <c r="I6" i="8" s="1"/>
  <c r="H7" i="8"/>
  <c r="H8" i="8"/>
  <c r="H3" i="8"/>
  <c r="G4" i="8"/>
  <c r="G5" i="8"/>
  <c r="G6" i="8"/>
  <c r="G7" i="8"/>
  <c r="G8" i="8"/>
  <c r="G3" i="8"/>
  <c r="F4" i="8"/>
  <c r="I4" i="8" s="1"/>
  <c r="F5" i="8"/>
  <c r="F6" i="8"/>
  <c r="F7" i="8"/>
  <c r="F8" i="8"/>
  <c r="I8" i="8" s="1"/>
  <c r="F3" i="8"/>
  <c r="E4" i="8"/>
  <c r="E5" i="8"/>
  <c r="E6" i="8"/>
  <c r="E7" i="8"/>
  <c r="E8" i="8"/>
  <c r="E3" i="8"/>
  <c r="B19" i="15" l="1"/>
  <c r="B24" i="15" s="1"/>
  <c r="B20" i="15"/>
  <c r="B25" i="15" s="1"/>
  <c r="B17" i="15"/>
  <c r="B22" i="15" s="1"/>
  <c r="F17" i="15"/>
  <c r="H10" i="12"/>
  <c r="I12" i="12"/>
  <c r="K12" i="12"/>
  <c r="M12" i="12" s="1"/>
  <c r="I9" i="12"/>
  <c r="K9" i="12"/>
  <c r="M9" i="12" s="1"/>
  <c r="E7" i="12"/>
  <c r="E8" i="12"/>
  <c r="I8" i="12"/>
  <c r="K8" i="12"/>
  <c r="M8" i="12" s="1"/>
  <c r="I5" i="12"/>
  <c r="K5" i="12"/>
  <c r="E6" i="12"/>
  <c r="E11" i="12"/>
  <c r="E12" i="12"/>
  <c r="I2" i="12"/>
  <c r="K2" i="12"/>
  <c r="K11" i="12"/>
  <c r="M11" i="12" s="1"/>
  <c r="I11" i="12"/>
  <c r="E10" i="12"/>
  <c r="E2" i="12"/>
  <c r="E5" i="12"/>
  <c r="K7" i="12"/>
  <c r="M7" i="12" s="1"/>
  <c r="I7" i="12"/>
  <c r="I4" i="12"/>
  <c r="K4" i="12"/>
  <c r="M4" i="12" s="1"/>
  <c r="K3" i="12"/>
  <c r="I3" i="12"/>
  <c r="E3" i="12"/>
  <c r="E4" i="12"/>
  <c r="I7" i="8"/>
  <c r="I3" i="8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M3" i="12" l="1"/>
  <c r="M5" i="12"/>
  <c r="R7" i="12"/>
  <c r="M2" i="12"/>
  <c r="K10" i="12"/>
  <c r="I16" i="12" s="1"/>
  <c r="I10" i="12"/>
  <c r="R6" i="12" l="1"/>
  <c r="M10" i="12"/>
  <c r="R5" i="12" s="1"/>
  <c r="I21" i="12" l="1"/>
</calcChain>
</file>

<file path=xl/sharedStrings.xml><?xml version="1.0" encoding="utf-8"?>
<sst xmlns="http://schemas.openxmlformats.org/spreadsheetml/2006/main" count="384" uniqueCount="116">
  <si>
    <t>Client</t>
  </si>
  <si>
    <t xml:space="preserve">MAXIMUM WTP </t>
  </si>
  <si>
    <t>Max.WTP</t>
  </si>
  <si>
    <t>ID</t>
  </si>
  <si>
    <t>Both</t>
  </si>
  <si>
    <t>peak</t>
  </si>
  <si>
    <t>off-peak</t>
  </si>
  <si>
    <t>Greater London</t>
  </si>
  <si>
    <t>2005/06</t>
  </si>
  <si>
    <t>2006/07</t>
  </si>
  <si>
    <t>2007/08</t>
  </si>
  <si>
    <t>Commuting</t>
  </si>
  <si>
    <t>Other work</t>
  </si>
  <si>
    <t>Education</t>
  </si>
  <si>
    <t>Shopping and personal business</t>
  </si>
  <si>
    <t>Leisure</t>
  </si>
  <si>
    <t>Other (inc escort)</t>
  </si>
  <si>
    <t>All</t>
  </si>
  <si>
    <t>Inner London</t>
  </si>
  <si>
    <t>Outer London</t>
  </si>
  <si>
    <t>National Rail</t>
  </si>
  <si>
    <t>Underground/ DLR</t>
  </si>
  <si>
    <t>Bus/tram</t>
  </si>
  <si>
    <t>Taxi/ Other</t>
  </si>
  <si>
    <t>Car driver</t>
  </si>
  <si>
    <t>Car passenger</t>
  </si>
  <si>
    <t>Motorcycle</t>
  </si>
  <si>
    <t>Cycle</t>
  </si>
  <si>
    <t>Walk</t>
  </si>
  <si>
    <t>Trip per person per day</t>
  </si>
  <si>
    <t>No cars</t>
  </si>
  <si>
    <t>One car</t>
  </si>
  <si>
    <t>Two or more cars</t>
  </si>
  <si>
    <t>Trips by start time (hour)</t>
  </si>
  <si>
    <t>Trip shares</t>
  </si>
  <si>
    <t>Early am</t>
  </si>
  <si>
    <t>Am peak</t>
  </si>
  <si>
    <t>Inter peak</t>
  </si>
  <si>
    <t>Pm Peak</t>
  </si>
  <si>
    <t>Evening</t>
  </si>
  <si>
    <t>Night</t>
  </si>
  <si>
    <t>Trip rates</t>
  </si>
  <si>
    <t>Percentage</t>
  </si>
  <si>
    <t>All (excl Walk)</t>
  </si>
  <si>
    <t>Taxi Share(2005)</t>
  </si>
  <si>
    <t>motorcycle</t>
  </si>
  <si>
    <t>peak time</t>
  </si>
  <si>
    <t>Usual workplace</t>
  </si>
  <si>
    <t>All purposes</t>
  </si>
  <si>
    <t>Enquiries: 020 7126 4608</t>
  </si>
  <si>
    <t>Percentage share of journey stages by purpose of trip</t>
  </si>
  <si>
    <t>Mode</t>
  </si>
  <si>
    <t>Journey stages per day (m)</t>
  </si>
  <si>
    <t>Commuting and in course of work</t>
  </si>
  <si>
    <t>Shopping  and Personal Business</t>
  </si>
  <si>
    <t>Leisure and Other</t>
  </si>
  <si>
    <t>Bus</t>
  </si>
  <si>
    <t>Croydon Tramlink</t>
  </si>
  <si>
    <t>Underground</t>
  </si>
  <si>
    <t>DLR</t>
  </si>
  <si>
    <t>Car/van</t>
  </si>
  <si>
    <t>Taxi and PHV</t>
  </si>
  <si>
    <t>Bicycle</t>
  </si>
  <si>
    <t>All modes</t>
  </si>
  <si>
    <t>Source: LTDS 2006/07 Household Survey</t>
  </si>
  <si>
    <t>1. The table shows travel by household residents of Greater London only and is not comparable with Table 1.1.1 which includes non-residents’ travel in London.</t>
  </si>
  <si>
    <t>2. Walk all the way only; excludes walks to or from other transport.</t>
  </si>
  <si>
    <t>3. Includes education and trips to pick up or drop off children at school.</t>
  </si>
  <si>
    <t>Technical note:</t>
  </si>
  <si>
    <t xml:space="preserve">The number of residents’ journey stages reported is derived from the 2006/07 LTDS, expanded to residents </t>
  </si>
  <si>
    <t xml:space="preserve">of Greater London.  Results are not comparable with the total average journey stages per day derived </t>
  </si>
  <si>
    <t>from modal sources reported in other tables.</t>
  </si>
  <si>
    <t>Table 2.4.1 Residents' weekday journey stages, key statistics (2006/07)1</t>
  </si>
  <si>
    <t>Education3</t>
  </si>
  <si>
    <t>Walk2</t>
  </si>
  <si>
    <t>Hour of departure</t>
  </si>
  <si>
    <r>
      <t>Other</t>
    </r>
    <r>
      <rPr>
        <vertAlign val="superscript"/>
        <sz val="10"/>
        <color indexed="8"/>
        <rFont val="Arial"/>
        <family val="2"/>
      </rPr>
      <t>1</t>
    </r>
  </si>
  <si>
    <t>Car</t>
  </si>
  <si>
    <t>Escort education</t>
  </si>
  <si>
    <t>Shopping/Personal business</t>
  </si>
  <si>
    <t>Escort/Other</t>
  </si>
  <si>
    <t>percent of liesure</t>
  </si>
  <si>
    <t>no of cars</t>
  </si>
  <si>
    <t>cars per hour</t>
  </si>
  <si>
    <t>liesure cars</t>
  </si>
  <si>
    <t>propotion</t>
  </si>
  <si>
    <t>charges</t>
  </si>
  <si>
    <t>Speed</t>
  </si>
  <si>
    <t>Cars based on propotion from case</t>
  </si>
  <si>
    <t>Revenue by survey</t>
  </si>
  <si>
    <t>Speed by case study</t>
  </si>
  <si>
    <t>CO2 emission by case study</t>
  </si>
  <si>
    <t>Speed by survey</t>
  </si>
  <si>
    <t>CO2 by survey</t>
  </si>
  <si>
    <t>Liesure cars by case</t>
  </si>
  <si>
    <t>Moving liesure cars</t>
  </si>
  <si>
    <t xml:space="preserve">Moving </t>
  </si>
  <si>
    <t>Car(in thousands)</t>
  </si>
  <si>
    <t>Proportion with total cars</t>
  </si>
  <si>
    <t>Propotion of cars WRT Case-Study</t>
  </si>
  <si>
    <t>Revenue generated</t>
  </si>
  <si>
    <t xml:space="preserve">CO2 emission </t>
  </si>
  <si>
    <t>Total number of cars</t>
  </si>
  <si>
    <t>Average speed(peak hrs)</t>
  </si>
  <si>
    <t>Average speed(off peak hrs)</t>
  </si>
  <si>
    <t xml:space="preserve">Revenue </t>
  </si>
  <si>
    <t>CO2 emissions(total)</t>
  </si>
  <si>
    <t>CO2 emissions(peak hours)</t>
  </si>
  <si>
    <t>CO2 emissions(off peak hours)</t>
  </si>
  <si>
    <t>Speed Improvement in peak</t>
  </si>
  <si>
    <t>Speed Improvement in off-peak</t>
  </si>
  <si>
    <t>Reduction in CO2 Emission in peak</t>
  </si>
  <si>
    <t>Overall CO2 Emission reduction</t>
  </si>
  <si>
    <t>Summary of proposed model</t>
  </si>
  <si>
    <t>CO2 emissions (total)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</si>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</sst>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_-* #,##0.00_-;\-* #,##0.00_-;_-* &quot;-&quot;??_-;_-@_-"/>
    <numFmt numFmtId="166" formatCode="[&gt;0.5]#,##0;[&lt;-0.5]\-#,##0;\-"/>
    <numFmt numFmtId="173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8"/>
      <color indexed="8"/>
      <name val="Tahoma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1"/>
      <name val="Arial"/>
      <family val="2"/>
    </font>
    <font>
      <sz val="10"/>
      <name val="Times New Roman"/>
      <family val="1"/>
    </font>
    <font>
      <vertAlign val="superscript"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1" fillId="0" borderId="0"/>
    <xf numFmtId="165" fontId="11" fillId="0" borderId="0" applyFont="0" applyFill="0" applyBorder="0" applyAlignment="0" applyProtection="0"/>
    <xf numFmtId="166" fontId="12" fillId="0" borderId="0">
      <alignment horizontal="left" vertical="center"/>
    </xf>
    <xf numFmtId="0" fontId="13" fillId="0" borderId="0"/>
    <xf numFmtId="0" fontId="13" fillId="0" borderId="0"/>
    <xf numFmtId="0" fontId="8" fillId="0" borderId="0"/>
    <xf numFmtId="9" fontId="11" fillId="0" borderId="0" applyFont="0" applyFill="0" applyBorder="0" applyAlignment="0" applyProtection="0"/>
    <xf numFmtId="166" fontId="14" fillId="0" borderId="0" applyFill="0" applyBorder="0" applyAlignment="0" applyProtection="0"/>
  </cellStyleXfs>
  <cellXfs count="93">
    <xf numFmtId="0" fontId="0" fillId="0" borderId="0" xfId="0"/>
    <xf numFmtId="1" fontId="2" fillId="0" borderId="1" xfId="0" applyNumberFormat="1" applyFont="1" applyFill="1" applyBorder="1" applyAlignment="1">
      <alignment horizontal="center" vertical="center"/>
    </xf>
    <xf numFmtId="1" fontId="3" fillId="0" borderId="4" xfId="2" applyNumberFormat="1" applyFont="1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4" fillId="0" borderId="6" xfId="0" quotePrefix="1" applyNumberFormat="1" applyFont="1" applyFill="1" applyBorder="1" applyAlignment="1">
      <alignment horizontal="center" vertical="center"/>
    </xf>
    <xf numFmtId="1" fontId="4" fillId="0" borderId="7" xfId="0" quotePrefix="1" applyNumberFormat="1" applyFont="1" applyFill="1" applyBorder="1" applyAlignment="1">
      <alignment horizontal="center" vertical="center"/>
    </xf>
    <xf numFmtId="1" fontId="3" fillId="0" borderId="8" xfId="2" applyNumberFormat="1" applyFon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1" applyNumberFormat="1" applyFont="1" applyFill="1" applyAlignment="1">
      <alignment horizontal="center" vertical="center"/>
    </xf>
    <xf numFmtId="0" fontId="5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16" fontId="7" fillId="2" borderId="0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right"/>
    </xf>
    <xf numFmtId="0" fontId="8" fillId="2" borderId="0" xfId="3" applyFont="1" applyFill="1" applyBorder="1" applyAlignment="1">
      <alignment horizontal="left" wrapText="1"/>
    </xf>
    <xf numFmtId="3" fontId="6" fillId="2" borderId="0" xfId="0" applyNumberFormat="1" applyFont="1" applyFill="1" applyBorder="1"/>
    <xf numFmtId="3" fontId="7" fillId="2" borderId="0" xfId="0" applyNumberFormat="1" applyFont="1" applyFill="1" applyBorder="1"/>
    <xf numFmtId="0" fontId="9" fillId="2" borderId="0" xfId="0" applyFont="1" applyFill="1" applyBorder="1"/>
    <xf numFmtId="0" fontId="7" fillId="2" borderId="9" xfId="0" applyFont="1" applyFill="1" applyBorder="1"/>
    <xf numFmtId="16" fontId="7" fillId="2" borderId="10" xfId="0" applyNumberFormat="1" applyFont="1" applyFill="1" applyBorder="1" applyAlignment="1">
      <alignment horizontal="right"/>
    </xf>
    <xf numFmtId="0" fontId="7" fillId="2" borderId="10" xfId="0" applyFont="1" applyFill="1" applyBorder="1" applyAlignment="1">
      <alignment horizontal="right"/>
    </xf>
    <xf numFmtId="0" fontId="7" fillId="2" borderId="11" xfId="0" applyFont="1" applyFill="1" applyBorder="1" applyAlignment="1">
      <alignment horizontal="right"/>
    </xf>
    <xf numFmtId="0" fontId="8" fillId="2" borderId="12" xfId="3" applyFont="1" applyFill="1" applyBorder="1" applyAlignment="1">
      <alignment horizontal="left" wrapText="1"/>
    </xf>
    <xf numFmtId="3" fontId="6" fillId="2" borderId="13" xfId="0" applyNumberFormat="1" applyFont="1" applyFill="1" applyBorder="1"/>
    <xf numFmtId="0" fontId="8" fillId="2" borderId="14" xfId="3" applyFont="1" applyFill="1" applyBorder="1" applyAlignment="1">
      <alignment horizontal="left" wrapText="1"/>
    </xf>
    <xf numFmtId="3" fontId="7" fillId="2" borderId="15" xfId="0" applyNumberFormat="1" applyFont="1" applyFill="1" applyBorder="1"/>
    <xf numFmtId="3" fontId="7" fillId="2" borderId="16" xfId="0" applyNumberFormat="1" applyFont="1" applyFill="1" applyBorder="1"/>
    <xf numFmtId="0" fontId="8" fillId="2" borderId="0" xfId="3" applyFont="1" applyFill="1" applyBorder="1" applyAlignment="1">
      <alignment horizontal="left"/>
    </xf>
    <xf numFmtId="0" fontId="0" fillId="2" borderId="0" xfId="0" applyFont="1" applyFill="1"/>
    <xf numFmtId="16" fontId="7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/>
    </xf>
    <xf numFmtId="164" fontId="6" fillId="2" borderId="0" xfId="0" applyNumberFormat="1" applyFont="1" applyFill="1"/>
    <xf numFmtId="164" fontId="7" fillId="2" borderId="0" xfId="0" applyNumberFormat="1" applyFont="1" applyFill="1"/>
    <xf numFmtId="164" fontId="0" fillId="2" borderId="0" xfId="0" applyNumberFormat="1" applyFont="1" applyFill="1"/>
    <xf numFmtId="0" fontId="0" fillId="2" borderId="0" xfId="0" applyFont="1" applyFill="1" applyBorder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2" fontId="6" fillId="2" borderId="0" xfId="0" applyNumberFormat="1" applyFont="1" applyFill="1"/>
    <xf numFmtId="2" fontId="7" fillId="2" borderId="0" xfId="0" applyNumberFormat="1" applyFont="1" applyFill="1"/>
    <xf numFmtId="164" fontId="6" fillId="2" borderId="0" xfId="0" applyNumberFormat="1" applyFont="1" applyFill="1" applyBorder="1"/>
    <xf numFmtId="20" fontId="6" fillId="2" borderId="0" xfId="0" applyNumberFormat="1" applyFont="1" applyFill="1" applyBorder="1"/>
    <xf numFmtId="2" fontId="6" fillId="2" borderId="0" xfId="0" applyNumberFormat="1" applyFont="1" applyFill="1" applyBorder="1"/>
    <xf numFmtId="2" fontId="7" fillId="2" borderId="0" xfId="0" applyNumberFormat="1" applyFont="1" applyFill="1" applyBorder="1"/>
    <xf numFmtId="16" fontId="7" fillId="2" borderId="0" xfId="0" applyNumberFormat="1" applyFont="1" applyFill="1" applyBorder="1"/>
    <xf numFmtId="164" fontId="7" fillId="2" borderId="0" xfId="0" applyNumberFormat="1" applyFont="1" applyFill="1" applyBorder="1"/>
    <xf numFmtId="0" fontId="10" fillId="2" borderId="0" xfId="0" applyFont="1" applyFill="1" applyBorder="1"/>
    <xf numFmtId="3" fontId="0" fillId="0" borderId="0" xfId="0" applyNumberFormat="1"/>
    <xf numFmtId="3" fontId="8" fillId="0" borderId="20" xfId="9" applyNumberFormat="1" applyFont="1" applyFill="1" applyBorder="1" applyAlignment="1">
      <alignment horizontal="center"/>
    </xf>
    <xf numFmtId="3" fontId="8" fillId="0" borderId="17" xfId="9" applyNumberFormat="1" applyFont="1" applyFill="1" applyBorder="1" applyAlignment="1">
      <alignment horizontal="center"/>
    </xf>
    <xf numFmtId="3" fontId="8" fillId="0" borderId="20" xfId="9" applyNumberFormat="1" applyFont="1" applyFill="1" applyBorder="1" applyAlignment="1">
      <alignment horizontal="center" wrapText="1"/>
    </xf>
    <xf numFmtId="3" fontId="8" fillId="0" borderId="19" xfId="9" applyNumberFormat="1" applyFont="1" applyFill="1" applyBorder="1" applyAlignment="1">
      <alignment horizontal="center"/>
    </xf>
    <xf numFmtId="3" fontId="8" fillId="0" borderId="20" xfId="9" applyNumberFormat="1" applyFont="1" applyFill="1" applyBorder="1" applyAlignment="1">
      <alignment horizontal="center"/>
    </xf>
    <xf numFmtId="3" fontId="8" fillId="0" borderId="17" xfId="9" applyNumberFormat="1" applyFont="1" applyFill="1" applyBorder="1" applyAlignment="1">
      <alignment horizontal="center"/>
    </xf>
    <xf numFmtId="0" fontId="11" fillId="0" borderId="18" xfId="8" applyFont="1" applyBorder="1" applyAlignment="1">
      <alignment horizontal="left" wrapText="1"/>
    </xf>
    <xf numFmtId="3" fontId="8" fillId="0" borderId="18" xfId="9" applyNumberFormat="1" applyFont="1" applyFill="1" applyBorder="1" applyAlignment="1">
      <alignment horizontal="center" wrapText="1"/>
    </xf>
    <xf numFmtId="0" fontId="11" fillId="0" borderId="18" xfId="7" applyFont="1" applyBorder="1" applyAlignment="1">
      <alignment horizontal="left"/>
    </xf>
    <xf numFmtId="3" fontId="8" fillId="0" borderId="18" xfId="9" applyNumberFormat="1" applyFont="1" applyFill="1" applyBorder="1" applyAlignment="1">
      <alignment horizontal="center"/>
    </xf>
    <xf numFmtId="3" fontId="8" fillId="0" borderId="19" xfId="9" applyNumberFormat="1" applyFont="1" applyFill="1" applyBorder="1" applyAlignment="1">
      <alignment horizontal="center"/>
    </xf>
    <xf numFmtId="3" fontId="8" fillId="0" borderId="20" xfId="9" applyNumberFormat="1" applyFont="1" applyFill="1" applyBorder="1" applyAlignment="1">
      <alignment horizontal="center"/>
    </xf>
    <xf numFmtId="3" fontId="8" fillId="0" borderId="17" xfId="9" applyNumberFormat="1" applyFont="1" applyFill="1" applyBorder="1" applyAlignment="1">
      <alignment horizontal="center"/>
    </xf>
    <xf numFmtId="1" fontId="8" fillId="3" borderId="20" xfId="4" applyNumberFormat="1" applyFont="1" applyFill="1" applyBorder="1" applyAlignment="1">
      <alignment horizontal="center"/>
    </xf>
    <xf numFmtId="1" fontId="0" fillId="0" borderId="0" xfId="0" applyNumberFormat="1"/>
    <xf numFmtId="1" fontId="8" fillId="0" borderId="20" xfId="4" applyNumberFormat="1" applyFont="1" applyBorder="1" applyAlignment="1">
      <alignment horizontal="center"/>
    </xf>
    <xf numFmtId="1" fontId="8" fillId="3" borderId="20" xfId="4" applyNumberFormat="1" applyFont="1" applyFill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9" fontId="0" fillId="0" borderId="0" xfId="0" applyNumberFormat="1"/>
    <xf numFmtId="0" fontId="0" fillId="5" borderId="0" xfId="0" applyFill="1"/>
    <xf numFmtId="0" fontId="0" fillId="7" borderId="0" xfId="0" applyFill="1"/>
    <xf numFmtId="2" fontId="0" fillId="0" borderId="0" xfId="0" applyNumberFormat="1"/>
    <xf numFmtId="0" fontId="16" fillId="8" borderId="18" xfId="0" applyFont="1" applyFill="1" applyBorder="1" applyAlignment="1">
      <alignment wrapText="1"/>
    </xf>
    <xf numFmtId="1" fontId="0" fillId="0" borderId="18" xfId="0" applyNumberFormat="1" applyBorder="1"/>
    <xf numFmtId="0" fontId="0" fillId="0" borderId="18" xfId="0" applyBorder="1"/>
    <xf numFmtId="0" fontId="0" fillId="0" borderId="18" xfId="0" applyFill="1" applyBorder="1"/>
    <xf numFmtId="0" fontId="16" fillId="6" borderId="18" xfId="0" applyFont="1" applyFill="1" applyBorder="1"/>
    <xf numFmtId="2" fontId="0" fillId="4" borderId="18" xfId="0" applyNumberFormat="1" applyFill="1" applyBorder="1"/>
    <xf numFmtId="0" fontId="16" fillId="9" borderId="18" xfId="0" applyFont="1" applyFill="1" applyBorder="1" applyAlignment="1">
      <alignment horizontal="center"/>
    </xf>
    <xf numFmtId="43" fontId="0" fillId="4" borderId="18" xfId="1" applyFont="1" applyFill="1" applyBorder="1"/>
    <xf numFmtId="173" fontId="0" fillId="4" borderId="18" xfId="1" applyNumberFormat="1" applyFont="1" applyFill="1" applyBorder="1"/>
    <xf numFmtId="4" fontId="8" fillId="4" borderId="18" xfId="9" applyNumberFormat="1" applyFont="1" applyFill="1" applyBorder="1" applyAlignment="1">
      <alignment horizontal="right"/>
    </xf>
    <xf numFmtId="43" fontId="0" fillId="0" borderId="0" xfId="1" applyFont="1"/>
    <xf numFmtId="2" fontId="0" fillId="0" borderId="18" xfId="0" applyNumberFormat="1" applyBorder="1"/>
    <xf numFmtId="0" fontId="16" fillId="0" borderId="18" xfId="0" applyFont="1" applyBorder="1"/>
    <xf numFmtId="3" fontId="17" fillId="0" borderId="18" xfId="9" applyNumberFormat="1" applyFont="1" applyFill="1" applyBorder="1" applyAlignment="1">
      <alignment horizontal="right"/>
    </xf>
    <xf numFmtId="2" fontId="16" fillId="0" borderId="18" xfId="0" applyNumberFormat="1" applyFont="1" applyBorder="1" applyAlignment="1">
      <alignment horizontal="right"/>
    </xf>
    <xf numFmtId="0" fontId="16" fillId="0" borderId="18" xfId="0" applyFont="1" applyBorder="1" applyAlignment="1">
      <alignment horizontal="right"/>
    </xf>
    <xf numFmtId="0" fontId="18" fillId="10" borderId="18" xfId="7" applyFont="1" applyFill="1" applyBorder="1" applyAlignment="1">
      <alignment horizontal="left" wrapText="1"/>
    </xf>
    <xf numFmtId="3" fontId="18" fillId="10" borderId="18" xfId="9" applyNumberFormat="1" applyFont="1" applyFill="1" applyBorder="1" applyAlignment="1">
      <alignment horizontal="center" wrapText="1"/>
    </xf>
    <xf numFmtId="0" fontId="19" fillId="10" borderId="18" xfId="0" applyFont="1" applyFill="1" applyBorder="1" applyAlignment="1">
      <alignment wrapText="1"/>
    </xf>
    <xf numFmtId="1" fontId="16" fillId="10" borderId="18" xfId="0" applyNumberFormat="1" applyFont="1" applyFill="1" applyBorder="1" applyAlignment="1">
      <alignment horizontal="center"/>
    </xf>
    <xf numFmtId="2" fontId="16" fillId="4" borderId="18" xfId="0" applyNumberFormat="1" applyFont="1" applyFill="1" applyBorder="1" applyAlignment="1">
      <alignment horizontal="right"/>
    </xf>
  </cellXfs>
  <cellStyles count="12">
    <cellStyle name="Comma" xfId="1" builtinId="3"/>
    <cellStyle name="Comma 2" xfId="5"/>
    <cellStyle name="Currency" xfId="2" builtinId="4"/>
    <cellStyle name="Heading" xfId="6"/>
    <cellStyle name="Normal" xfId="0" builtinId="0"/>
    <cellStyle name="Normal 2" xfId="4"/>
    <cellStyle name="Normal_C_2_3_1" xfId="7"/>
    <cellStyle name="Normal_C_2_3_2" xfId="8"/>
    <cellStyle name="Normal_Data" xfId="3"/>
    <cellStyle name="Normal_Working Data" xfId="9"/>
    <cellStyle name="Percent 2" xfId="10"/>
    <cellStyle name="Publication_style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7"/>
  <sheetViews>
    <sheetView workbookViewId="0">
      <selection activeCell="I8" sqref="I8"/>
    </sheetView>
  </sheetViews>
  <sheetFormatPr defaultRowHeight="14.5" x14ac:dyDescent="0.35"/>
  <sheetData>
    <row r="1" spans="1:4" x14ac:dyDescent="0.35">
      <c r="A1" s="1" t="s">
        <v>0</v>
      </c>
      <c r="B1" s="65" t="s">
        <v>1</v>
      </c>
      <c r="C1" s="66"/>
      <c r="D1" s="2" t="s">
        <v>2</v>
      </c>
    </row>
    <row r="2" spans="1:4" ht="15" thickBot="1" x14ac:dyDescent="0.4">
      <c r="A2" s="3" t="s">
        <v>3</v>
      </c>
      <c r="B2" s="4" t="s">
        <v>5</v>
      </c>
      <c r="C2" s="5" t="s">
        <v>6</v>
      </c>
      <c r="D2" s="6" t="s">
        <v>4</v>
      </c>
    </row>
    <row r="3" spans="1:4" x14ac:dyDescent="0.35">
      <c r="A3" s="7">
        <v>1</v>
      </c>
      <c r="B3" s="8">
        <v>5</v>
      </c>
      <c r="C3" s="8">
        <v>5</v>
      </c>
      <c r="D3" s="7">
        <f t="shared" ref="D3:D66" si="0">MAX(B3:C3)</f>
        <v>5</v>
      </c>
    </row>
    <row r="4" spans="1:4" x14ac:dyDescent="0.35">
      <c r="A4" s="7">
        <v>2</v>
      </c>
      <c r="B4" s="8">
        <v>5</v>
      </c>
      <c r="C4" s="8">
        <v>8</v>
      </c>
      <c r="D4" s="7">
        <f t="shared" si="0"/>
        <v>8</v>
      </c>
    </row>
    <row r="5" spans="1:4" x14ac:dyDescent="0.35">
      <c r="A5" s="7">
        <v>3</v>
      </c>
      <c r="B5" s="8">
        <v>5</v>
      </c>
      <c r="C5" s="8">
        <v>5</v>
      </c>
      <c r="D5" s="7">
        <f t="shared" si="0"/>
        <v>5</v>
      </c>
    </row>
    <row r="6" spans="1:4" x14ac:dyDescent="0.35">
      <c r="A6" s="7">
        <v>4</v>
      </c>
      <c r="B6" s="8">
        <v>6</v>
      </c>
      <c r="C6" s="8">
        <v>0</v>
      </c>
      <c r="D6" s="7">
        <f t="shared" si="0"/>
        <v>6</v>
      </c>
    </row>
    <row r="7" spans="1:4" x14ac:dyDescent="0.35">
      <c r="A7" s="7">
        <v>5</v>
      </c>
      <c r="B7" s="8">
        <v>5</v>
      </c>
      <c r="C7" s="8">
        <v>4</v>
      </c>
      <c r="D7" s="7">
        <f t="shared" si="0"/>
        <v>5</v>
      </c>
    </row>
    <row r="8" spans="1:4" x14ac:dyDescent="0.35">
      <c r="A8" s="7">
        <v>6</v>
      </c>
      <c r="B8" s="8">
        <v>13</v>
      </c>
      <c r="C8" s="8">
        <v>6</v>
      </c>
      <c r="D8" s="7">
        <f t="shared" si="0"/>
        <v>13</v>
      </c>
    </row>
    <row r="9" spans="1:4" x14ac:dyDescent="0.35">
      <c r="A9" s="7">
        <v>7</v>
      </c>
      <c r="B9" s="8">
        <v>5</v>
      </c>
      <c r="C9" s="8">
        <v>8</v>
      </c>
      <c r="D9" s="7">
        <f t="shared" si="0"/>
        <v>8</v>
      </c>
    </row>
    <row r="10" spans="1:4" x14ac:dyDescent="0.35">
      <c r="A10" s="7">
        <v>8</v>
      </c>
      <c r="B10" s="8">
        <v>11</v>
      </c>
      <c r="C10" s="8">
        <v>4</v>
      </c>
      <c r="D10" s="7">
        <f t="shared" si="0"/>
        <v>11</v>
      </c>
    </row>
    <row r="11" spans="1:4" x14ac:dyDescent="0.35">
      <c r="A11" s="7">
        <v>9</v>
      </c>
      <c r="B11" s="8">
        <v>4</v>
      </c>
      <c r="C11" s="8">
        <v>4</v>
      </c>
      <c r="D11" s="7">
        <f t="shared" si="0"/>
        <v>4</v>
      </c>
    </row>
    <row r="12" spans="1:4" x14ac:dyDescent="0.35">
      <c r="A12" s="7">
        <v>10</v>
      </c>
      <c r="B12" s="8">
        <v>11</v>
      </c>
      <c r="C12" s="8">
        <v>5</v>
      </c>
      <c r="D12" s="7">
        <f t="shared" si="0"/>
        <v>11</v>
      </c>
    </row>
    <row r="13" spans="1:4" x14ac:dyDescent="0.35">
      <c r="A13" s="7">
        <v>11</v>
      </c>
      <c r="B13" s="8">
        <v>6</v>
      </c>
      <c r="C13" s="8">
        <v>4</v>
      </c>
      <c r="D13" s="7">
        <f t="shared" si="0"/>
        <v>6</v>
      </c>
    </row>
    <row r="14" spans="1:4" x14ac:dyDescent="0.35">
      <c r="A14" s="7">
        <v>12</v>
      </c>
      <c r="B14" s="8">
        <v>8</v>
      </c>
      <c r="C14" s="8">
        <v>5</v>
      </c>
      <c r="D14" s="7">
        <f t="shared" si="0"/>
        <v>8</v>
      </c>
    </row>
    <row r="15" spans="1:4" x14ac:dyDescent="0.35">
      <c r="A15" s="7">
        <v>13</v>
      </c>
      <c r="B15" s="8">
        <v>8</v>
      </c>
      <c r="C15" s="8">
        <v>8</v>
      </c>
      <c r="D15" s="7">
        <f t="shared" si="0"/>
        <v>8</v>
      </c>
    </row>
    <row r="16" spans="1:4" x14ac:dyDescent="0.35">
      <c r="A16" s="7">
        <v>14</v>
      </c>
      <c r="B16" s="8">
        <v>8</v>
      </c>
      <c r="C16" s="8">
        <v>8</v>
      </c>
      <c r="D16" s="7">
        <f t="shared" si="0"/>
        <v>8</v>
      </c>
    </row>
    <row r="17" spans="1:4" x14ac:dyDescent="0.35">
      <c r="A17" s="7">
        <v>15</v>
      </c>
      <c r="B17" s="8">
        <v>8</v>
      </c>
      <c r="C17" s="8">
        <v>8</v>
      </c>
      <c r="D17" s="7">
        <f t="shared" si="0"/>
        <v>8</v>
      </c>
    </row>
    <row r="18" spans="1:4" x14ac:dyDescent="0.35">
      <c r="A18" s="7">
        <v>16</v>
      </c>
      <c r="B18" s="8">
        <v>13</v>
      </c>
      <c r="C18" s="8">
        <v>5</v>
      </c>
      <c r="D18" s="7">
        <f t="shared" si="0"/>
        <v>13</v>
      </c>
    </row>
    <row r="19" spans="1:4" x14ac:dyDescent="0.35">
      <c r="A19" s="7">
        <v>17</v>
      </c>
      <c r="B19" s="8">
        <v>11</v>
      </c>
      <c r="C19" s="8">
        <v>5</v>
      </c>
      <c r="D19" s="7">
        <f t="shared" si="0"/>
        <v>11</v>
      </c>
    </row>
    <row r="20" spans="1:4" x14ac:dyDescent="0.35">
      <c r="A20" s="7">
        <v>18</v>
      </c>
      <c r="B20" s="8">
        <v>5</v>
      </c>
      <c r="C20" s="8">
        <v>4</v>
      </c>
      <c r="D20" s="7">
        <f t="shared" si="0"/>
        <v>5</v>
      </c>
    </row>
    <row r="21" spans="1:4" x14ac:dyDescent="0.35">
      <c r="A21" s="7">
        <v>19</v>
      </c>
      <c r="B21" s="8">
        <v>8</v>
      </c>
      <c r="C21" s="8">
        <v>4</v>
      </c>
      <c r="D21" s="7">
        <f t="shared" si="0"/>
        <v>8</v>
      </c>
    </row>
    <row r="22" spans="1:4" x14ac:dyDescent="0.35">
      <c r="A22" s="7">
        <v>20</v>
      </c>
      <c r="B22" s="8">
        <v>11</v>
      </c>
      <c r="C22" s="8">
        <v>5</v>
      </c>
      <c r="D22" s="7">
        <f t="shared" si="0"/>
        <v>11</v>
      </c>
    </row>
    <row r="23" spans="1:4" x14ac:dyDescent="0.35">
      <c r="A23" s="7">
        <v>21</v>
      </c>
      <c r="B23" s="8">
        <v>5</v>
      </c>
      <c r="C23" s="8">
        <v>5</v>
      </c>
      <c r="D23" s="7">
        <f t="shared" si="0"/>
        <v>5</v>
      </c>
    </row>
    <row r="24" spans="1:4" x14ac:dyDescent="0.35">
      <c r="A24" s="7">
        <v>22</v>
      </c>
      <c r="B24" s="8">
        <v>8</v>
      </c>
      <c r="C24" s="8">
        <v>8</v>
      </c>
      <c r="D24" s="7">
        <f t="shared" si="0"/>
        <v>8</v>
      </c>
    </row>
    <row r="25" spans="1:4" x14ac:dyDescent="0.35">
      <c r="A25" s="7">
        <v>23</v>
      </c>
      <c r="B25" s="8">
        <v>6</v>
      </c>
      <c r="C25" s="8">
        <v>8</v>
      </c>
      <c r="D25" s="7">
        <f t="shared" si="0"/>
        <v>8</v>
      </c>
    </row>
    <row r="26" spans="1:4" x14ac:dyDescent="0.35">
      <c r="A26" s="7">
        <v>24</v>
      </c>
      <c r="B26" s="8">
        <v>5</v>
      </c>
      <c r="C26" s="8">
        <v>5</v>
      </c>
      <c r="D26" s="7">
        <f t="shared" si="0"/>
        <v>5</v>
      </c>
    </row>
    <row r="27" spans="1:4" x14ac:dyDescent="0.35">
      <c r="A27" s="7">
        <v>25</v>
      </c>
      <c r="B27" s="8">
        <v>13</v>
      </c>
      <c r="C27" s="8">
        <v>8</v>
      </c>
      <c r="D27" s="7">
        <f t="shared" si="0"/>
        <v>13</v>
      </c>
    </row>
    <row r="28" spans="1:4" x14ac:dyDescent="0.35">
      <c r="A28" s="7">
        <v>26</v>
      </c>
      <c r="B28" s="8">
        <v>13</v>
      </c>
      <c r="C28" s="8">
        <v>8</v>
      </c>
      <c r="D28" s="7">
        <f t="shared" si="0"/>
        <v>13</v>
      </c>
    </row>
    <row r="29" spans="1:4" x14ac:dyDescent="0.35">
      <c r="A29" s="7">
        <v>27</v>
      </c>
      <c r="B29" s="8">
        <v>11</v>
      </c>
      <c r="C29" s="8">
        <v>0</v>
      </c>
      <c r="D29" s="7">
        <f t="shared" si="0"/>
        <v>11</v>
      </c>
    </row>
    <row r="30" spans="1:4" x14ac:dyDescent="0.35">
      <c r="A30" s="7">
        <v>28</v>
      </c>
      <c r="B30" s="8">
        <v>13</v>
      </c>
      <c r="C30" s="8">
        <v>8</v>
      </c>
      <c r="D30" s="7">
        <f t="shared" si="0"/>
        <v>13</v>
      </c>
    </row>
    <row r="31" spans="1:4" x14ac:dyDescent="0.35">
      <c r="A31" s="7">
        <v>29</v>
      </c>
      <c r="B31" s="8">
        <v>4</v>
      </c>
      <c r="C31" s="8">
        <v>0</v>
      </c>
      <c r="D31" s="7">
        <f t="shared" si="0"/>
        <v>4</v>
      </c>
    </row>
    <row r="32" spans="1:4" x14ac:dyDescent="0.35">
      <c r="A32" s="7">
        <v>30</v>
      </c>
      <c r="B32" s="8">
        <v>8</v>
      </c>
      <c r="C32" s="8">
        <v>8</v>
      </c>
      <c r="D32" s="7">
        <f t="shared" si="0"/>
        <v>8</v>
      </c>
    </row>
    <row r="33" spans="1:4" x14ac:dyDescent="0.35">
      <c r="A33" s="7">
        <v>31</v>
      </c>
      <c r="B33" s="8">
        <v>13</v>
      </c>
      <c r="C33" s="8">
        <v>8</v>
      </c>
      <c r="D33" s="7">
        <f t="shared" si="0"/>
        <v>13</v>
      </c>
    </row>
    <row r="34" spans="1:4" x14ac:dyDescent="0.35">
      <c r="A34" s="7">
        <v>32</v>
      </c>
      <c r="B34" s="8">
        <v>4</v>
      </c>
      <c r="C34" s="8">
        <v>4</v>
      </c>
      <c r="D34" s="7">
        <f t="shared" si="0"/>
        <v>4</v>
      </c>
    </row>
    <row r="35" spans="1:4" x14ac:dyDescent="0.35">
      <c r="A35" s="7">
        <v>33</v>
      </c>
      <c r="B35" s="8">
        <v>13</v>
      </c>
      <c r="C35" s="8">
        <v>4</v>
      </c>
      <c r="D35" s="7">
        <f t="shared" si="0"/>
        <v>13</v>
      </c>
    </row>
    <row r="36" spans="1:4" x14ac:dyDescent="0.35">
      <c r="A36" s="7">
        <v>34</v>
      </c>
      <c r="B36" s="8">
        <v>5</v>
      </c>
      <c r="C36" s="8">
        <v>4</v>
      </c>
      <c r="D36" s="7">
        <f t="shared" si="0"/>
        <v>5</v>
      </c>
    </row>
    <row r="37" spans="1:4" x14ac:dyDescent="0.35">
      <c r="A37" s="7">
        <v>35</v>
      </c>
      <c r="B37" s="8">
        <v>13</v>
      </c>
      <c r="C37" s="8">
        <v>4</v>
      </c>
      <c r="D37" s="7">
        <f t="shared" si="0"/>
        <v>13</v>
      </c>
    </row>
    <row r="38" spans="1:4" x14ac:dyDescent="0.35">
      <c r="A38" s="7">
        <v>36</v>
      </c>
      <c r="B38" s="8">
        <v>11</v>
      </c>
      <c r="C38" s="8">
        <v>4</v>
      </c>
      <c r="D38" s="7">
        <f t="shared" si="0"/>
        <v>11</v>
      </c>
    </row>
    <row r="39" spans="1:4" x14ac:dyDescent="0.35">
      <c r="A39" s="7">
        <v>37</v>
      </c>
      <c r="B39" s="8">
        <v>4</v>
      </c>
      <c r="C39" s="8">
        <v>0</v>
      </c>
      <c r="D39" s="7">
        <f t="shared" si="0"/>
        <v>4</v>
      </c>
    </row>
    <row r="40" spans="1:4" x14ac:dyDescent="0.35">
      <c r="A40" s="7">
        <v>38</v>
      </c>
      <c r="B40" s="8">
        <v>5</v>
      </c>
      <c r="C40" s="8">
        <v>4</v>
      </c>
      <c r="D40" s="7">
        <f t="shared" si="0"/>
        <v>5</v>
      </c>
    </row>
    <row r="41" spans="1:4" x14ac:dyDescent="0.35">
      <c r="A41" s="7">
        <v>39</v>
      </c>
      <c r="B41" s="8">
        <v>11</v>
      </c>
      <c r="C41" s="8">
        <v>4</v>
      </c>
      <c r="D41" s="7">
        <f t="shared" si="0"/>
        <v>11</v>
      </c>
    </row>
    <row r="42" spans="1:4" x14ac:dyDescent="0.35">
      <c r="A42" s="7">
        <v>40</v>
      </c>
      <c r="B42" s="8">
        <v>5</v>
      </c>
      <c r="C42" s="8">
        <v>4</v>
      </c>
      <c r="D42" s="7">
        <f t="shared" si="0"/>
        <v>5</v>
      </c>
    </row>
    <row r="43" spans="1:4" x14ac:dyDescent="0.35">
      <c r="A43" s="7">
        <v>41</v>
      </c>
      <c r="B43" s="8">
        <v>13</v>
      </c>
      <c r="C43" s="8">
        <v>5</v>
      </c>
      <c r="D43" s="7">
        <f t="shared" si="0"/>
        <v>13</v>
      </c>
    </row>
    <row r="44" spans="1:4" x14ac:dyDescent="0.35">
      <c r="A44" s="7">
        <v>42</v>
      </c>
      <c r="B44" s="8">
        <v>5</v>
      </c>
      <c r="C44" s="8">
        <v>6</v>
      </c>
      <c r="D44" s="7">
        <f t="shared" si="0"/>
        <v>6</v>
      </c>
    </row>
    <row r="45" spans="1:4" x14ac:dyDescent="0.35">
      <c r="A45" s="7">
        <v>43</v>
      </c>
      <c r="B45" s="8">
        <v>5</v>
      </c>
      <c r="C45" s="8">
        <v>5</v>
      </c>
      <c r="D45" s="7">
        <f t="shared" si="0"/>
        <v>5</v>
      </c>
    </row>
    <row r="46" spans="1:4" x14ac:dyDescent="0.35">
      <c r="A46" s="7">
        <v>44</v>
      </c>
      <c r="B46" s="8">
        <v>13</v>
      </c>
      <c r="C46" s="8">
        <v>8</v>
      </c>
      <c r="D46" s="7">
        <f t="shared" si="0"/>
        <v>13</v>
      </c>
    </row>
    <row r="47" spans="1:4" x14ac:dyDescent="0.35">
      <c r="A47" s="7">
        <v>45</v>
      </c>
      <c r="B47" s="8">
        <v>4</v>
      </c>
      <c r="C47" s="8">
        <v>4</v>
      </c>
      <c r="D47" s="7">
        <f t="shared" si="0"/>
        <v>4</v>
      </c>
    </row>
    <row r="48" spans="1:4" x14ac:dyDescent="0.35">
      <c r="A48" s="7">
        <v>46</v>
      </c>
      <c r="B48" s="8">
        <v>5</v>
      </c>
      <c r="C48" s="8">
        <v>4</v>
      </c>
      <c r="D48" s="7">
        <f t="shared" si="0"/>
        <v>5</v>
      </c>
    </row>
    <row r="49" spans="1:4" x14ac:dyDescent="0.35">
      <c r="A49" s="7">
        <v>47</v>
      </c>
      <c r="B49" s="8">
        <v>6</v>
      </c>
      <c r="C49" s="8">
        <v>0</v>
      </c>
      <c r="D49" s="7">
        <f t="shared" si="0"/>
        <v>6</v>
      </c>
    </row>
    <row r="50" spans="1:4" x14ac:dyDescent="0.35">
      <c r="A50" s="7">
        <v>48</v>
      </c>
      <c r="B50" s="8">
        <v>13</v>
      </c>
      <c r="C50" s="8">
        <v>8</v>
      </c>
      <c r="D50" s="7">
        <f t="shared" si="0"/>
        <v>13</v>
      </c>
    </row>
    <row r="51" spans="1:4" x14ac:dyDescent="0.35">
      <c r="A51" s="7">
        <v>49</v>
      </c>
      <c r="B51" s="8">
        <v>11</v>
      </c>
      <c r="C51" s="8">
        <v>4</v>
      </c>
      <c r="D51" s="7">
        <f t="shared" si="0"/>
        <v>11</v>
      </c>
    </row>
    <row r="52" spans="1:4" x14ac:dyDescent="0.35">
      <c r="A52" s="7">
        <v>50</v>
      </c>
      <c r="B52" s="8">
        <v>8</v>
      </c>
      <c r="C52" s="8">
        <v>0</v>
      </c>
      <c r="D52" s="7">
        <f t="shared" si="0"/>
        <v>8</v>
      </c>
    </row>
    <row r="53" spans="1:4" x14ac:dyDescent="0.35">
      <c r="A53" s="7">
        <v>51</v>
      </c>
      <c r="B53" s="8">
        <v>5</v>
      </c>
      <c r="C53" s="8">
        <v>8</v>
      </c>
      <c r="D53" s="7">
        <f t="shared" si="0"/>
        <v>8</v>
      </c>
    </row>
    <row r="54" spans="1:4" x14ac:dyDescent="0.35">
      <c r="A54" s="7">
        <v>52</v>
      </c>
      <c r="B54" s="8">
        <v>5</v>
      </c>
      <c r="C54" s="8">
        <v>5</v>
      </c>
      <c r="D54" s="7">
        <f t="shared" si="0"/>
        <v>5</v>
      </c>
    </row>
    <row r="55" spans="1:4" x14ac:dyDescent="0.35">
      <c r="A55" s="7">
        <v>53</v>
      </c>
      <c r="B55" s="8">
        <v>6</v>
      </c>
      <c r="C55" s="8">
        <v>8</v>
      </c>
      <c r="D55" s="7">
        <f t="shared" si="0"/>
        <v>8</v>
      </c>
    </row>
    <row r="56" spans="1:4" x14ac:dyDescent="0.35">
      <c r="A56" s="7">
        <v>54</v>
      </c>
      <c r="B56" s="8">
        <v>11</v>
      </c>
      <c r="C56" s="8">
        <v>0</v>
      </c>
      <c r="D56" s="7">
        <f t="shared" si="0"/>
        <v>11</v>
      </c>
    </row>
    <row r="57" spans="1:4" x14ac:dyDescent="0.35">
      <c r="A57" s="7">
        <v>55</v>
      </c>
      <c r="B57" s="8">
        <v>11</v>
      </c>
      <c r="C57" s="8">
        <v>5</v>
      </c>
      <c r="D57" s="7">
        <f t="shared" si="0"/>
        <v>11</v>
      </c>
    </row>
    <row r="58" spans="1:4" x14ac:dyDescent="0.35">
      <c r="A58" s="7">
        <v>56</v>
      </c>
      <c r="B58" s="8">
        <v>13</v>
      </c>
      <c r="C58" s="8">
        <v>8</v>
      </c>
      <c r="D58" s="7">
        <f t="shared" si="0"/>
        <v>13</v>
      </c>
    </row>
    <row r="59" spans="1:4" x14ac:dyDescent="0.35">
      <c r="A59" s="7">
        <v>57</v>
      </c>
      <c r="B59" s="8">
        <v>6</v>
      </c>
      <c r="C59" s="8">
        <v>8</v>
      </c>
      <c r="D59" s="7">
        <f t="shared" si="0"/>
        <v>8</v>
      </c>
    </row>
    <row r="60" spans="1:4" x14ac:dyDescent="0.35">
      <c r="A60" s="7">
        <v>58</v>
      </c>
      <c r="B60" s="8">
        <v>8</v>
      </c>
      <c r="C60" s="8">
        <v>4</v>
      </c>
      <c r="D60" s="7">
        <f t="shared" si="0"/>
        <v>8</v>
      </c>
    </row>
    <row r="61" spans="1:4" x14ac:dyDescent="0.35">
      <c r="A61" s="7">
        <v>59</v>
      </c>
      <c r="B61" s="8">
        <v>6</v>
      </c>
      <c r="C61" s="8">
        <v>8</v>
      </c>
      <c r="D61" s="7">
        <f t="shared" si="0"/>
        <v>8</v>
      </c>
    </row>
    <row r="62" spans="1:4" x14ac:dyDescent="0.35">
      <c r="A62" s="7">
        <v>60</v>
      </c>
      <c r="B62" s="8">
        <v>13</v>
      </c>
      <c r="C62" s="8">
        <v>8</v>
      </c>
      <c r="D62" s="7">
        <f t="shared" si="0"/>
        <v>13</v>
      </c>
    </row>
    <row r="63" spans="1:4" x14ac:dyDescent="0.35">
      <c r="A63" s="7">
        <v>61</v>
      </c>
      <c r="B63" s="8">
        <v>8</v>
      </c>
      <c r="C63" s="8">
        <v>6</v>
      </c>
      <c r="D63" s="7">
        <f t="shared" si="0"/>
        <v>8</v>
      </c>
    </row>
    <row r="64" spans="1:4" x14ac:dyDescent="0.35">
      <c r="A64" s="7">
        <v>62</v>
      </c>
      <c r="B64" s="8">
        <v>6</v>
      </c>
      <c r="C64" s="8">
        <v>4</v>
      </c>
      <c r="D64" s="7">
        <f t="shared" si="0"/>
        <v>6</v>
      </c>
    </row>
    <row r="65" spans="1:4" x14ac:dyDescent="0.35">
      <c r="A65" s="7">
        <v>63</v>
      </c>
      <c r="B65" s="8">
        <v>5</v>
      </c>
      <c r="C65" s="8">
        <v>4</v>
      </c>
      <c r="D65" s="7">
        <f t="shared" si="0"/>
        <v>5</v>
      </c>
    </row>
    <row r="66" spans="1:4" x14ac:dyDescent="0.35">
      <c r="A66" s="7">
        <v>64</v>
      </c>
      <c r="B66" s="8">
        <v>5</v>
      </c>
      <c r="C66" s="8">
        <v>5</v>
      </c>
      <c r="D66" s="7">
        <f t="shared" si="0"/>
        <v>5</v>
      </c>
    </row>
    <row r="67" spans="1:4" x14ac:dyDescent="0.35">
      <c r="A67" s="7">
        <v>65</v>
      </c>
      <c r="B67" s="8">
        <v>5</v>
      </c>
      <c r="C67" s="8">
        <v>4</v>
      </c>
      <c r="D67" s="7">
        <f t="shared" ref="D67:D130" si="1">MAX(B67:C67)</f>
        <v>5</v>
      </c>
    </row>
    <row r="68" spans="1:4" x14ac:dyDescent="0.35">
      <c r="A68" s="7">
        <v>66</v>
      </c>
      <c r="B68" s="8">
        <v>13</v>
      </c>
      <c r="C68" s="8">
        <v>8</v>
      </c>
      <c r="D68" s="7">
        <f t="shared" si="1"/>
        <v>13</v>
      </c>
    </row>
    <row r="69" spans="1:4" x14ac:dyDescent="0.35">
      <c r="A69" s="7">
        <v>67</v>
      </c>
      <c r="B69" s="8">
        <v>6</v>
      </c>
      <c r="C69" s="8">
        <v>5</v>
      </c>
      <c r="D69" s="7">
        <f t="shared" si="1"/>
        <v>6</v>
      </c>
    </row>
    <row r="70" spans="1:4" x14ac:dyDescent="0.35">
      <c r="A70" s="7">
        <v>68</v>
      </c>
      <c r="B70" s="8">
        <v>8</v>
      </c>
      <c r="C70" s="8">
        <v>5</v>
      </c>
      <c r="D70" s="7">
        <f t="shared" si="1"/>
        <v>8</v>
      </c>
    </row>
    <row r="71" spans="1:4" x14ac:dyDescent="0.35">
      <c r="A71" s="7">
        <v>69</v>
      </c>
      <c r="B71" s="8">
        <v>13</v>
      </c>
      <c r="C71" s="8">
        <v>5</v>
      </c>
      <c r="D71" s="7">
        <f t="shared" si="1"/>
        <v>13</v>
      </c>
    </row>
    <row r="72" spans="1:4" x14ac:dyDescent="0.35">
      <c r="A72" s="7">
        <v>70</v>
      </c>
      <c r="B72" s="8">
        <v>4</v>
      </c>
      <c r="C72" s="8">
        <v>4</v>
      </c>
      <c r="D72" s="7">
        <f t="shared" si="1"/>
        <v>4</v>
      </c>
    </row>
    <row r="73" spans="1:4" x14ac:dyDescent="0.35">
      <c r="A73" s="7">
        <v>71</v>
      </c>
      <c r="B73" s="8">
        <v>13</v>
      </c>
      <c r="C73" s="8">
        <v>8</v>
      </c>
      <c r="D73" s="7">
        <f t="shared" si="1"/>
        <v>13</v>
      </c>
    </row>
    <row r="74" spans="1:4" x14ac:dyDescent="0.35">
      <c r="A74" s="7">
        <v>72</v>
      </c>
      <c r="B74" s="8">
        <v>5</v>
      </c>
      <c r="C74" s="8">
        <v>6</v>
      </c>
      <c r="D74" s="7">
        <f t="shared" si="1"/>
        <v>6</v>
      </c>
    </row>
    <row r="75" spans="1:4" x14ac:dyDescent="0.35">
      <c r="A75" s="7">
        <v>73</v>
      </c>
      <c r="B75" s="8">
        <v>8</v>
      </c>
      <c r="C75" s="8">
        <v>8</v>
      </c>
      <c r="D75" s="7">
        <f t="shared" si="1"/>
        <v>8</v>
      </c>
    </row>
    <row r="76" spans="1:4" x14ac:dyDescent="0.35">
      <c r="A76" s="7">
        <v>74</v>
      </c>
      <c r="B76" s="8">
        <v>11</v>
      </c>
      <c r="C76" s="8">
        <v>8</v>
      </c>
      <c r="D76" s="7">
        <f t="shared" si="1"/>
        <v>11</v>
      </c>
    </row>
    <row r="77" spans="1:4" x14ac:dyDescent="0.35">
      <c r="A77" s="7">
        <v>75</v>
      </c>
      <c r="B77" s="8">
        <v>13</v>
      </c>
      <c r="C77" s="8">
        <v>8</v>
      </c>
      <c r="D77" s="7">
        <f t="shared" si="1"/>
        <v>13</v>
      </c>
    </row>
    <row r="78" spans="1:4" x14ac:dyDescent="0.35">
      <c r="A78" s="7">
        <v>76</v>
      </c>
      <c r="B78" s="8">
        <v>13</v>
      </c>
      <c r="C78" s="8">
        <v>5</v>
      </c>
      <c r="D78" s="7">
        <f t="shared" si="1"/>
        <v>13</v>
      </c>
    </row>
    <row r="79" spans="1:4" x14ac:dyDescent="0.35">
      <c r="A79" s="7">
        <v>77</v>
      </c>
      <c r="B79" s="8">
        <v>13</v>
      </c>
      <c r="C79" s="8">
        <v>8</v>
      </c>
      <c r="D79" s="7">
        <f t="shared" si="1"/>
        <v>13</v>
      </c>
    </row>
    <row r="80" spans="1:4" x14ac:dyDescent="0.35">
      <c r="A80" s="7">
        <v>78</v>
      </c>
      <c r="B80" s="8">
        <v>13</v>
      </c>
      <c r="C80" s="8">
        <v>5</v>
      </c>
      <c r="D80" s="7">
        <f t="shared" si="1"/>
        <v>13</v>
      </c>
    </row>
    <row r="81" spans="1:4" x14ac:dyDescent="0.35">
      <c r="A81" s="7">
        <v>79</v>
      </c>
      <c r="B81" s="8">
        <v>4</v>
      </c>
      <c r="C81" s="8">
        <v>0</v>
      </c>
      <c r="D81" s="7">
        <f t="shared" si="1"/>
        <v>4</v>
      </c>
    </row>
    <row r="82" spans="1:4" x14ac:dyDescent="0.35">
      <c r="A82" s="7">
        <v>80</v>
      </c>
      <c r="B82" s="8">
        <v>5</v>
      </c>
      <c r="C82" s="8">
        <v>4</v>
      </c>
      <c r="D82" s="7">
        <f t="shared" si="1"/>
        <v>5</v>
      </c>
    </row>
    <row r="83" spans="1:4" x14ac:dyDescent="0.35">
      <c r="A83" s="7">
        <v>81</v>
      </c>
      <c r="B83" s="8">
        <v>6</v>
      </c>
      <c r="C83" s="8">
        <v>4</v>
      </c>
      <c r="D83" s="7">
        <f t="shared" si="1"/>
        <v>6</v>
      </c>
    </row>
    <row r="84" spans="1:4" x14ac:dyDescent="0.35">
      <c r="A84" s="7">
        <v>82</v>
      </c>
      <c r="B84" s="8">
        <v>5</v>
      </c>
      <c r="C84" s="8">
        <v>5</v>
      </c>
      <c r="D84" s="7">
        <f t="shared" si="1"/>
        <v>5</v>
      </c>
    </row>
    <row r="85" spans="1:4" x14ac:dyDescent="0.35">
      <c r="A85" s="7">
        <v>83</v>
      </c>
      <c r="B85" s="8">
        <v>6</v>
      </c>
      <c r="C85" s="8">
        <v>6</v>
      </c>
      <c r="D85" s="7">
        <f t="shared" si="1"/>
        <v>6</v>
      </c>
    </row>
    <row r="86" spans="1:4" x14ac:dyDescent="0.35">
      <c r="A86" s="7">
        <v>84</v>
      </c>
      <c r="B86" s="8">
        <v>6</v>
      </c>
      <c r="C86" s="8">
        <v>0</v>
      </c>
      <c r="D86" s="7">
        <f t="shared" si="1"/>
        <v>6</v>
      </c>
    </row>
    <row r="87" spans="1:4" x14ac:dyDescent="0.35">
      <c r="A87" s="7">
        <v>85</v>
      </c>
      <c r="B87" s="8">
        <v>11</v>
      </c>
      <c r="C87" s="8">
        <v>4</v>
      </c>
      <c r="D87" s="7">
        <f t="shared" si="1"/>
        <v>11</v>
      </c>
    </row>
    <row r="88" spans="1:4" x14ac:dyDescent="0.35">
      <c r="A88" s="7">
        <v>86</v>
      </c>
      <c r="B88" s="8">
        <v>13</v>
      </c>
      <c r="C88" s="8">
        <v>8</v>
      </c>
      <c r="D88" s="7">
        <f t="shared" si="1"/>
        <v>13</v>
      </c>
    </row>
    <row r="89" spans="1:4" x14ac:dyDescent="0.35">
      <c r="A89" s="7">
        <v>87</v>
      </c>
      <c r="B89" s="8">
        <v>8</v>
      </c>
      <c r="C89" s="8">
        <v>5</v>
      </c>
      <c r="D89" s="7">
        <f t="shared" si="1"/>
        <v>8</v>
      </c>
    </row>
    <row r="90" spans="1:4" x14ac:dyDescent="0.35">
      <c r="A90" s="7">
        <v>88</v>
      </c>
      <c r="B90" s="8">
        <v>5</v>
      </c>
      <c r="C90" s="8">
        <v>0</v>
      </c>
      <c r="D90" s="7">
        <f t="shared" si="1"/>
        <v>5</v>
      </c>
    </row>
    <row r="91" spans="1:4" x14ac:dyDescent="0.35">
      <c r="A91" s="7">
        <v>89</v>
      </c>
      <c r="B91" s="8">
        <v>6</v>
      </c>
      <c r="C91" s="8">
        <v>5</v>
      </c>
      <c r="D91" s="7">
        <f t="shared" si="1"/>
        <v>6</v>
      </c>
    </row>
    <row r="92" spans="1:4" x14ac:dyDescent="0.35">
      <c r="A92" s="7">
        <v>90</v>
      </c>
      <c r="B92" s="8">
        <v>13</v>
      </c>
      <c r="C92" s="8">
        <v>5</v>
      </c>
      <c r="D92" s="7">
        <f t="shared" si="1"/>
        <v>13</v>
      </c>
    </row>
    <row r="93" spans="1:4" x14ac:dyDescent="0.35">
      <c r="A93" s="7">
        <v>91</v>
      </c>
      <c r="B93" s="8">
        <v>13</v>
      </c>
      <c r="C93" s="8">
        <v>8</v>
      </c>
      <c r="D93" s="7">
        <f t="shared" si="1"/>
        <v>13</v>
      </c>
    </row>
    <row r="94" spans="1:4" x14ac:dyDescent="0.35">
      <c r="A94" s="7">
        <v>92</v>
      </c>
      <c r="B94" s="8">
        <v>13</v>
      </c>
      <c r="C94" s="8">
        <v>5</v>
      </c>
      <c r="D94" s="7">
        <f t="shared" si="1"/>
        <v>13</v>
      </c>
    </row>
    <row r="95" spans="1:4" x14ac:dyDescent="0.35">
      <c r="A95" s="7">
        <v>93</v>
      </c>
      <c r="B95" s="8">
        <v>4</v>
      </c>
      <c r="C95" s="8">
        <v>4</v>
      </c>
      <c r="D95" s="7">
        <f t="shared" si="1"/>
        <v>4</v>
      </c>
    </row>
    <row r="96" spans="1:4" x14ac:dyDescent="0.35">
      <c r="A96" s="7">
        <v>94</v>
      </c>
      <c r="B96" s="8">
        <v>5</v>
      </c>
      <c r="C96" s="8">
        <v>6</v>
      </c>
      <c r="D96" s="7">
        <f t="shared" si="1"/>
        <v>6</v>
      </c>
    </row>
    <row r="97" spans="1:4" x14ac:dyDescent="0.35">
      <c r="A97" s="7">
        <v>95</v>
      </c>
      <c r="B97" s="8">
        <v>8</v>
      </c>
      <c r="C97" s="8">
        <v>5</v>
      </c>
      <c r="D97" s="7">
        <f t="shared" si="1"/>
        <v>8</v>
      </c>
    </row>
    <row r="98" spans="1:4" x14ac:dyDescent="0.35">
      <c r="A98" s="7">
        <v>96</v>
      </c>
      <c r="B98" s="8">
        <v>11</v>
      </c>
      <c r="C98" s="8">
        <v>0</v>
      </c>
      <c r="D98" s="7">
        <f t="shared" si="1"/>
        <v>11</v>
      </c>
    </row>
    <row r="99" spans="1:4" x14ac:dyDescent="0.35">
      <c r="A99" s="7">
        <v>97</v>
      </c>
      <c r="B99" s="8">
        <v>5</v>
      </c>
      <c r="C99" s="8">
        <v>5</v>
      </c>
      <c r="D99" s="7">
        <f t="shared" si="1"/>
        <v>5</v>
      </c>
    </row>
    <row r="100" spans="1:4" x14ac:dyDescent="0.35">
      <c r="A100" s="7">
        <v>98</v>
      </c>
      <c r="B100" s="8">
        <v>4</v>
      </c>
      <c r="C100" s="8">
        <v>4</v>
      </c>
      <c r="D100" s="7">
        <f t="shared" si="1"/>
        <v>4</v>
      </c>
    </row>
    <row r="101" spans="1:4" x14ac:dyDescent="0.35">
      <c r="A101" s="7">
        <v>99</v>
      </c>
      <c r="B101" s="8">
        <v>5</v>
      </c>
      <c r="C101" s="8">
        <v>8</v>
      </c>
      <c r="D101" s="7">
        <f t="shared" si="1"/>
        <v>8</v>
      </c>
    </row>
    <row r="102" spans="1:4" x14ac:dyDescent="0.35">
      <c r="A102" s="7">
        <v>100</v>
      </c>
      <c r="B102" s="8">
        <v>5</v>
      </c>
      <c r="C102" s="8">
        <v>6</v>
      </c>
      <c r="D102" s="7">
        <f t="shared" si="1"/>
        <v>6</v>
      </c>
    </row>
    <row r="103" spans="1:4" x14ac:dyDescent="0.35">
      <c r="A103" s="7">
        <v>101</v>
      </c>
      <c r="B103" s="8">
        <v>5</v>
      </c>
      <c r="C103" s="8">
        <v>4</v>
      </c>
      <c r="D103" s="7">
        <f t="shared" si="1"/>
        <v>5</v>
      </c>
    </row>
    <row r="104" spans="1:4" x14ac:dyDescent="0.35">
      <c r="A104" s="7">
        <v>102</v>
      </c>
      <c r="B104" s="8">
        <v>11</v>
      </c>
      <c r="C104" s="8">
        <v>5</v>
      </c>
      <c r="D104" s="7">
        <f t="shared" si="1"/>
        <v>11</v>
      </c>
    </row>
    <row r="105" spans="1:4" x14ac:dyDescent="0.35">
      <c r="A105" s="7">
        <v>103</v>
      </c>
      <c r="B105" s="8">
        <v>13</v>
      </c>
      <c r="C105" s="8">
        <v>8</v>
      </c>
      <c r="D105" s="7">
        <f t="shared" si="1"/>
        <v>13</v>
      </c>
    </row>
    <row r="106" spans="1:4" x14ac:dyDescent="0.35">
      <c r="A106" s="7">
        <v>104</v>
      </c>
      <c r="B106" s="8">
        <v>6</v>
      </c>
      <c r="C106" s="8">
        <v>4</v>
      </c>
      <c r="D106" s="7">
        <f t="shared" si="1"/>
        <v>6</v>
      </c>
    </row>
    <row r="107" spans="1:4" x14ac:dyDescent="0.35">
      <c r="A107" s="7">
        <v>105</v>
      </c>
      <c r="B107" s="8">
        <v>11</v>
      </c>
      <c r="C107" s="8">
        <v>5</v>
      </c>
      <c r="D107" s="7">
        <f t="shared" si="1"/>
        <v>11</v>
      </c>
    </row>
    <row r="108" spans="1:4" x14ac:dyDescent="0.35">
      <c r="A108" s="7">
        <v>106</v>
      </c>
      <c r="B108" s="8">
        <v>8</v>
      </c>
      <c r="C108" s="8">
        <v>5</v>
      </c>
      <c r="D108" s="7">
        <f t="shared" si="1"/>
        <v>8</v>
      </c>
    </row>
    <row r="109" spans="1:4" x14ac:dyDescent="0.35">
      <c r="A109" s="7">
        <v>107</v>
      </c>
      <c r="B109" s="8">
        <v>6</v>
      </c>
      <c r="C109" s="8">
        <v>8</v>
      </c>
      <c r="D109" s="7">
        <f t="shared" si="1"/>
        <v>8</v>
      </c>
    </row>
    <row r="110" spans="1:4" x14ac:dyDescent="0.35">
      <c r="A110" s="7">
        <v>108</v>
      </c>
      <c r="B110" s="8">
        <v>8</v>
      </c>
      <c r="C110" s="8">
        <v>5</v>
      </c>
      <c r="D110" s="7">
        <f t="shared" si="1"/>
        <v>8</v>
      </c>
    </row>
    <row r="111" spans="1:4" x14ac:dyDescent="0.35">
      <c r="A111" s="7">
        <v>109</v>
      </c>
      <c r="B111" s="8">
        <v>5</v>
      </c>
      <c r="C111" s="8">
        <v>4</v>
      </c>
      <c r="D111" s="7">
        <f t="shared" si="1"/>
        <v>5</v>
      </c>
    </row>
    <row r="112" spans="1:4" x14ac:dyDescent="0.35">
      <c r="A112" s="7">
        <v>110</v>
      </c>
      <c r="B112" s="8">
        <v>13</v>
      </c>
      <c r="C112" s="8">
        <v>6</v>
      </c>
      <c r="D112" s="7">
        <f t="shared" si="1"/>
        <v>13</v>
      </c>
    </row>
    <row r="113" spans="1:4" x14ac:dyDescent="0.35">
      <c r="A113" s="7">
        <v>111</v>
      </c>
      <c r="B113" s="8">
        <v>8</v>
      </c>
      <c r="C113" s="8">
        <v>5</v>
      </c>
      <c r="D113" s="7">
        <f t="shared" si="1"/>
        <v>8</v>
      </c>
    </row>
    <row r="114" spans="1:4" x14ac:dyDescent="0.35">
      <c r="A114" s="7">
        <v>112</v>
      </c>
      <c r="B114" s="8">
        <v>8</v>
      </c>
      <c r="C114" s="8">
        <v>4</v>
      </c>
      <c r="D114" s="7">
        <f t="shared" si="1"/>
        <v>8</v>
      </c>
    </row>
    <row r="115" spans="1:4" x14ac:dyDescent="0.35">
      <c r="A115" s="7">
        <v>113</v>
      </c>
      <c r="B115" s="8">
        <v>5</v>
      </c>
      <c r="C115" s="8">
        <v>5</v>
      </c>
      <c r="D115" s="7">
        <f t="shared" si="1"/>
        <v>5</v>
      </c>
    </row>
    <row r="116" spans="1:4" x14ac:dyDescent="0.35">
      <c r="A116" s="7">
        <v>114</v>
      </c>
      <c r="B116" s="8">
        <v>8</v>
      </c>
      <c r="C116" s="8">
        <v>8</v>
      </c>
      <c r="D116" s="7">
        <f t="shared" si="1"/>
        <v>8</v>
      </c>
    </row>
    <row r="117" spans="1:4" x14ac:dyDescent="0.35">
      <c r="A117" s="7">
        <v>115</v>
      </c>
      <c r="B117" s="8">
        <v>6</v>
      </c>
      <c r="C117" s="8">
        <v>4</v>
      </c>
      <c r="D117" s="7">
        <f t="shared" si="1"/>
        <v>6</v>
      </c>
    </row>
    <row r="118" spans="1:4" x14ac:dyDescent="0.35">
      <c r="A118" s="7">
        <v>116</v>
      </c>
      <c r="B118" s="8">
        <v>5</v>
      </c>
      <c r="C118" s="8">
        <v>5</v>
      </c>
      <c r="D118" s="7">
        <f t="shared" si="1"/>
        <v>5</v>
      </c>
    </row>
    <row r="119" spans="1:4" x14ac:dyDescent="0.35">
      <c r="A119" s="7">
        <v>117</v>
      </c>
      <c r="B119" s="8">
        <v>6</v>
      </c>
      <c r="C119" s="8">
        <v>4</v>
      </c>
      <c r="D119" s="7">
        <f t="shared" si="1"/>
        <v>6</v>
      </c>
    </row>
    <row r="120" spans="1:4" x14ac:dyDescent="0.35">
      <c r="A120" s="7">
        <v>118</v>
      </c>
      <c r="B120" s="8">
        <v>13</v>
      </c>
      <c r="C120" s="8">
        <v>5</v>
      </c>
      <c r="D120" s="7">
        <f t="shared" si="1"/>
        <v>13</v>
      </c>
    </row>
    <row r="121" spans="1:4" x14ac:dyDescent="0.35">
      <c r="A121" s="7">
        <v>119</v>
      </c>
      <c r="B121" s="8">
        <v>13</v>
      </c>
      <c r="C121" s="8">
        <v>4</v>
      </c>
      <c r="D121" s="7">
        <f t="shared" si="1"/>
        <v>13</v>
      </c>
    </row>
    <row r="122" spans="1:4" x14ac:dyDescent="0.35">
      <c r="A122" s="7">
        <v>120</v>
      </c>
      <c r="B122" s="8">
        <v>6</v>
      </c>
      <c r="C122" s="8">
        <v>4</v>
      </c>
      <c r="D122" s="7">
        <f t="shared" si="1"/>
        <v>6</v>
      </c>
    </row>
    <row r="123" spans="1:4" x14ac:dyDescent="0.35">
      <c r="A123" s="7">
        <v>121</v>
      </c>
      <c r="B123" s="8">
        <v>11</v>
      </c>
      <c r="C123" s="8">
        <v>4</v>
      </c>
      <c r="D123" s="7">
        <f t="shared" si="1"/>
        <v>11</v>
      </c>
    </row>
    <row r="124" spans="1:4" x14ac:dyDescent="0.35">
      <c r="A124" s="7">
        <v>122</v>
      </c>
      <c r="B124" s="8">
        <v>11</v>
      </c>
      <c r="C124" s="8">
        <v>8</v>
      </c>
      <c r="D124" s="7">
        <f t="shared" si="1"/>
        <v>11</v>
      </c>
    </row>
    <row r="125" spans="1:4" x14ac:dyDescent="0.35">
      <c r="A125" s="7">
        <v>123</v>
      </c>
      <c r="B125" s="8">
        <v>6</v>
      </c>
      <c r="C125" s="8">
        <v>4</v>
      </c>
      <c r="D125" s="7">
        <f t="shared" si="1"/>
        <v>6</v>
      </c>
    </row>
    <row r="126" spans="1:4" x14ac:dyDescent="0.35">
      <c r="A126" s="7">
        <v>124</v>
      </c>
      <c r="B126" s="8">
        <v>6</v>
      </c>
      <c r="C126" s="8">
        <v>5</v>
      </c>
      <c r="D126" s="7">
        <f t="shared" si="1"/>
        <v>6</v>
      </c>
    </row>
    <row r="127" spans="1:4" x14ac:dyDescent="0.35">
      <c r="A127" s="7">
        <v>125</v>
      </c>
      <c r="B127" s="8">
        <v>11</v>
      </c>
      <c r="C127" s="8">
        <v>6</v>
      </c>
      <c r="D127" s="7">
        <f t="shared" si="1"/>
        <v>11</v>
      </c>
    </row>
    <row r="128" spans="1:4" x14ac:dyDescent="0.35">
      <c r="A128" s="7">
        <v>126</v>
      </c>
      <c r="B128" s="8">
        <v>5</v>
      </c>
      <c r="C128" s="8">
        <v>5</v>
      </c>
      <c r="D128" s="7">
        <f t="shared" si="1"/>
        <v>5</v>
      </c>
    </row>
    <row r="129" spans="1:4" x14ac:dyDescent="0.35">
      <c r="A129" s="7">
        <v>127</v>
      </c>
      <c r="B129" s="8">
        <v>8</v>
      </c>
      <c r="C129" s="8">
        <v>4</v>
      </c>
      <c r="D129" s="7">
        <f t="shared" si="1"/>
        <v>8</v>
      </c>
    </row>
    <row r="130" spans="1:4" x14ac:dyDescent="0.35">
      <c r="A130" s="7">
        <v>128</v>
      </c>
      <c r="B130" s="8">
        <v>11</v>
      </c>
      <c r="C130" s="8">
        <v>4</v>
      </c>
      <c r="D130" s="7">
        <f t="shared" si="1"/>
        <v>11</v>
      </c>
    </row>
    <row r="131" spans="1:4" x14ac:dyDescent="0.35">
      <c r="A131" s="7">
        <v>129</v>
      </c>
      <c r="B131" s="8">
        <v>13</v>
      </c>
      <c r="C131" s="8">
        <v>4</v>
      </c>
      <c r="D131" s="7">
        <f t="shared" ref="D131:D194" si="2">MAX(B131:C131)</f>
        <v>13</v>
      </c>
    </row>
    <row r="132" spans="1:4" x14ac:dyDescent="0.35">
      <c r="A132" s="7">
        <v>130</v>
      </c>
      <c r="B132" s="8">
        <v>11</v>
      </c>
      <c r="C132" s="8">
        <v>4</v>
      </c>
      <c r="D132" s="7">
        <f t="shared" si="2"/>
        <v>11</v>
      </c>
    </row>
    <row r="133" spans="1:4" x14ac:dyDescent="0.35">
      <c r="A133" s="7">
        <v>131</v>
      </c>
      <c r="B133" s="8">
        <v>5</v>
      </c>
      <c r="C133" s="8">
        <v>4</v>
      </c>
      <c r="D133" s="7">
        <f t="shared" si="2"/>
        <v>5</v>
      </c>
    </row>
    <row r="134" spans="1:4" x14ac:dyDescent="0.35">
      <c r="A134" s="7">
        <v>132</v>
      </c>
      <c r="B134" s="8">
        <v>13</v>
      </c>
      <c r="C134" s="8">
        <v>8</v>
      </c>
      <c r="D134" s="7">
        <f t="shared" si="2"/>
        <v>13</v>
      </c>
    </row>
    <row r="135" spans="1:4" x14ac:dyDescent="0.35">
      <c r="A135" s="7">
        <v>133</v>
      </c>
      <c r="B135" s="8">
        <v>13</v>
      </c>
      <c r="C135" s="8">
        <v>6</v>
      </c>
      <c r="D135" s="7">
        <f t="shared" si="2"/>
        <v>13</v>
      </c>
    </row>
    <row r="136" spans="1:4" x14ac:dyDescent="0.35">
      <c r="A136" s="7">
        <v>134</v>
      </c>
      <c r="B136" s="8">
        <v>5</v>
      </c>
      <c r="C136" s="8">
        <v>8</v>
      </c>
      <c r="D136" s="7">
        <f t="shared" si="2"/>
        <v>8</v>
      </c>
    </row>
    <row r="137" spans="1:4" x14ac:dyDescent="0.35">
      <c r="A137" s="7">
        <v>135</v>
      </c>
      <c r="B137" s="8">
        <v>4</v>
      </c>
      <c r="C137" s="8">
        <v>4</v>
      </c>
      <c r="D137" s="7">
        <f t="shared" si="2"/>
        <v>4</v>
      </c>
    </row>
    <row r="138" spans="1:4" x14ac:dyDescent="0.35">
      <c r="A138" s="7">
        <v>136</v>
      </c>
      <c r="B138" s="8">
        <v>13</v>
      </c>
      <c r="C138" s="8">
        <v>8</v>
      </c>
      <c r="D138" s="7">
        <f t="shared" si="2"/>
        <v>13</v>
      </c>
    </row>
    <row r="139" spans="1:4" x14ac:dyDescent="0.35">
      <c r="A139" s="7">
        <v>137</v>
      </c>
      <c r="B139" s="8">
        <v>5</v>
      </c>
      <c r="C139" s="8">
        <v>0</v>
      </c>
      <c r="D139" s="7">
        <f t="shared" si="2"/>
        <v>5</v>
      </c>
    </row>
    <row r="140" spans="1:4" x14ac:dyDescent="0.35">
      <c r="A140" s="7">
        <v>138</v>
      </c>
      <c r="B140" s="8">
        <v>6</v>
      </c>
      <c r="C140" s="8">
        <v>8</v>
      </c>
      <c r="D140" s="7">
        <f t="shared" si="2"/>
        <v>8</v>
      </c>
    </row>
    <row r="141" spans="1:4" x14ac:dyDescent="0.35">
      <c r="A141" s="7">
        <v>139</v>
      </c>
      <c r="B141" s="8">
        <v>13</v>
      </c>
      <c r="C141" s="8">
        <v>8</v>
      </c>
      <c r="D141" s="7">
        <f t="shared" si="2"/>
        <v>13</v>
      </c>
    </row>
    <row r="142" spans="1:4" x14ac:dyDescent="0.35">
      <c r="A142" s="7">
        <v>140</v>
      </c>
      <c r="B142" s="8">
        <v>11</v>
      </c>
      <c r="C142" s="8">
        <v>5</v>
      </c>
      <c r="D142" s="7">
        <f t="shared" si="2"/>
        <v>11</v>
      </c>
    </row>
    <row r="143" spans="1:4" x14ac:dyDescent="0.35">
      <c r="A143" s="7">
        <v>141</v>
      </c>
      <c r="B143" s="8">
        <v>8</v>
      </c>
      <c r="C143" s="8">
        <v>4</v>
      </c>
      <c r="D143" s="7">
        <f t="shared" si="2"/>
        <v>8</v>
      </c>
    </row>
    <row r="144" spans="1:4" x14ac:dyDescent="0.35">
      <c r="A144" s="7">
        <v>142</v>
      </c>
      <c r="B144" s="8">
        <v>8</v>
      </c>
      <c r="C144" s="8">
        <v>0</v>
      </c>
      <c r="D144" s="7">
        <f t="shared" si="2"/>
        <v>8</v>
      </c>
    </row>
    <row r="145" spans="1:4" x14ac:dyDescent="0.35">
      <c r="A145" s="7">
        <v>143</v>
      </c>
      <c r="B145" s="8">
        <v>5</v>
      </c>
      <c r="C145" s="8">
        <v>5</v>
      </c>
      <c r="D145" s="7">
        <f t="shared" si="2"/>
        <v>5</v>
      </c>
    </row>
    <row r="146" spans="1:4" x14ac:dyDescent="0.35">
      <c r="A146" s="7">
        <v>144</v>
      </c>
      <c r="B146" s="8">
        <v>5</v>
      </c>
      <c r="C146" s="8">
        <v>4</v>
      </c>
      <c r="D146" s="7">
        <f t="shared" si="2"/>
        <v>5</v>
      </c>
    </row>
    <row r="147" spans="1:4" x14ac:dyDescent="0.35">
      <c r="A147" s="7">
        <v>145</v>
      </c>
      <c r="B147" s="8">
        <v>5</v>
      </c>
      <c r="C147" s="8">
        <v>5</v>
      </c>
      <c r="D147" s="7">
        <f t="shared" si="2"/>
        <v>5</v>
      </c>
    </row>
    <row r="148" spans="1:4" x14ac:dyDescent="0.35">
      <c r="A148" s="7">
        <v>146</v>
      </c>
      <c r="B148" s="8">
        <v>5</v>
      </c>
      <c r="C148" s="8">
        <v>5</v>
      </c>
      <c r="D148" s="7">
        <f t="shared" si="2"/>
        <v>5</v>
      </c>
    </row>
    <row r="149" spans="1:4" x14ac:dyDescent="0.35">
      <c r="A149" s="7">
        <v>147</v>
      </c>
      <c r="B149" s="8">
        <v>8</v>
      </c>
      <c r="C149" s="8">
        <v>4</v>
      </c>
      <c r="D149" s="7">
        <f t="shared" si="2"/>
        <v>8</v>
      </c>
    </row>
    <row r="150" spans="1:4" x14ac:dyDescent="0.35">
      <c r="A150" s="7">
        <v>148</v>
      </c>
      <c r="B150" s="8">
        <v>4</v>
      </c>
      <c r="C150" s="8">
        <v>4</v>
      </c>
      <c r="D150" s="7">
        <f t="shared" si="2"/>
        <v>4</v>
      </c>
    </row>
    <row r="151" spans="1:4" x14ac:dyDescent="0.35">
      <c r="A151" s="7">
        <v>149</v>
      </c>
      <c r="B151" s="8">
        <v>13</v>
      </c>
      <c r="C151" s="8">
        <v>4</v>
      </c>
      <c r="D151" s="7">
        <f t="shared" si="2"/>
        <v>13</v>
      </c>
    </row>
    <row r="152" spans="1:4" x14ac:dyDescent="0.35">
      <c r="A152" s="7">
        <v>150</v>
      </c>
      <c r="B152" s="8">
        <v>4</v>
      </c>
      <c r="C152" s="8">
        <v>4</v>
      </c>
      <c r="D152" s="7">
        <f t="shared" si="2"/>
        <v>4</v>
      </c>
    </row>
    <row r="153" spans="1:4" x14ac:dyDescent="0.35">
      <c r="A153" s="7">
        <v>151</v>
      </c>
      <c r="B153" s="8">
        <v>13</v>
      </c>
      <c r="C153" s="8">
        <v>4</v>
      </c>
      <c r="D153" s="7">
        <f t="shared" si="2"/>
        <v>13</v>
      </c>
    </row>
    <row r="154" spans="1:4" x14ac:dyDescent="0.35">
      <c r="A154" s="7">
        <v>152</v>
      </c>
      <c r="B154" s="8">
        <v>8</v>
      </c>
      <c r="C154" s="8">
        <v>5</v>
      </c>
      <c r="D154" s="7">
        <f t="shared" si="2"/>
        <v>8</v>
      </c>
    </row>
    <row r="155" spans="1:4" x14ac:dyDescent="0.35">
      <c r="A155" s="7">
        <v>153</v>
      </c>
      <c r="B155" s="8">
        <v>5</v>
      </c>
      <c r="C155" s="8">
        <v>6</v>
      </c>
      <c r="D155" s="7">
        <f t="shared" si="2"/>
        <v>6</v>
      </c>
    </row>
    <row r="156" spans="1:4" x14ac:dyDescent="0.35">
      <c r="A156" s="7">
        <v>154</v>
      </c>
      <c r="B156" s="8">
        <v>6</v>
      </c>
      <c r="C156" s="8">
        <v>4</v>
      </c>
      <c r="D156" s="7">
        <f t="shared" si="2"/>
        <v>6</v>
      </c>
    </row>
    <row r="157" spans="1:4" x14ac:dyDescent="0.35">
      <c r="A157" s="7">
        <v>155</v>
      </c>
      <c r="B157" s="8">
        <v>6</v>
      </c>
      <c r="C157" s="8">
        <v>5</v>
      </c>
      <c r="D157" s="7">
        <f t="shared" si="2"/>
        <v>6</v>
      </c>
    </row>
    <row r="158" spans="1:4" x14ac:dyDescent="0.35">
      <c r="A158" s="7">
        <v>156</v>
      </c>
      <c r="B158" s="8">
        <v>8</v>
      </c>
      <c r="C158" s="8">
        <v>8</v>
      </c>
      <c r="D158" s="7">
        <f t="shared" si="2"/>
        <v>8</v>
      </c>
    </row>
    <row r="159" spans="1:4" x14ac:dyDescent="0.35">
      <c r="A159" s="7">
        <v>157</v>
      </c>
      <c r="B159" s="8">
        <v>11</v>
      </c>
      <c r="C159" s="8">
        <v>8</v>
      </c>
      <c r="D159" s="7">
        <f t="shared" si="2"/>
        <v>11</v>
      </c>
    </row>
    <row r="160" spans="1:4" x14ac:dyDescent="0.35">
      <c r="A160" s="7">
        <v>158</v>
      </c>
      <c r="B160" s="8">
        <v>8</v>
      </c>
      <c r="C160" s="8">
        <v>4</v>
      </c>
      <c r="D160" s="7">
        <f t="shared" si="2"/>
        <v>8</v>
      </c>
    </row>
    <row r="161" spans="1:4" x14ac:dyDescent="0.35">
      <c r="A161" s="7">
        <v>159</v>
      </c>
      <c r="B161" s="8">
        <v>5</v>
      </c>
      <c r="C161" s="8">
        <v>4</v>
      </c>
      <c r="D161" s="7">
        <f t="shared" si="2"/>
        <v>5</v>
      </c>
    </row>
    <row r="162" spans="1:4" x14ac:dyDescent="0.35">
      <c r="A162" s="7">
        <v>160</v>
      </c>
      <c r="B162" s="8">
        <v>6</v>
      </c>
      <c r="C162" s="8">
        <v>4</v>
      </c>
      <c r="D162" s="7">
        <f t="shared" si="2"/>
        <v>6</v>
      </c>
    </row>
    <row r="163" spans="1:4" x14ac:dyDescent="0.35">
      <c r="A163" s="7">
        <v>161</v>
      </c>
      <c r="B163" s="8">
        <v>5</v>
      </c>
      <c r="C163" s="8">
        <v>4</v>
      </c>
      <c r="D163" s="7">
        <f t="shared" si="2"/>
        <v>5</v>
      </c>
    </row>
    <row r="164" spans="1:4" x14ac:dyDescent="0.35">
      <c r="A164" s="7">
        <v>162</v>
      </c>
      <c r="B164" s="8">
        <v>8</v>
      </c>
      <c r="C164" s="8">
        <v>6</v>
      </c>
      <c r="D164" s="7">
        <f t="shared" si="2"/>
        <v>8</v>
      </c>
    </row>
    <row r="165" spans="1:4" x14ac:dyDescent="0.35">
      <c r="A165" s="7">
        <v>163</v>
      </c>
      <c r="B165" s="8">
        <v>5</v>
      </c>
      <c r="C165" s="8">
        <v>4</v>
      </c>
      <c r="D165" s="7">
        <f t="shared" si="2"/>
        <v>5</v>
      </c>
    </row>
    <row r="166" spans="1:4" x14ac:dyDescent="0.35">
      <c r="A166" s="7">
        <v>164</v>
      </c>
      <c r="B166" s="8">
        <v>8</v>
      </c>
      <c r="C166" s="8">
        <v>6</v>
      </c>
      <c r="D166" s="7">
        <f t="shared" si="2"/>
        <v>8</v>
      </c>
    </row>
    <row r="167" spans="1:4" x14ac:dyDescent="0.35">
      <c r="A167" s="7">
        <v>165</v>
      </c>
      <c r="B167" s="8">
        <v>5</v>
      </c>
      <c r="C167" s="8">
        <v>8</v>
      </c>
      <c r="D167" s="7">
        <f t="shared" si="2"/>
        <v>8</v>
      </c>
    </row>
    <row r="168" spans="1:4" x14ac:dyDescent="0.35">
      <c r="A168" s="7">
        <v>166</v>
      </c>
      <c r="B168" s="8">
        <v>11</v>
      </c>
      <c r="C168" s="8">
        <v>8</v>
      </c>
      <c r="D168" s="7">
        <f t="shared" si="2"/>
        <v>11</v>
      </c>
    </row>
    <row r="169" spans="1:4" x14ac:dyDescent="0.35">
      <c r="A169" s="7">
        <v>167</v>
      </c>
      <c r="B169" s="8">
        <v>5</v>
      </c>
      <c r="C169" s="8">
        <v>0</v>
      </c>
      <c r="D169" s="7">
        <f t="shared" si="2"/>
        <v>5</v>
      </c>
    </row>
    <row r="170" spans="1:4" x14ac:dyDescent="0.35">
      <c r="A170" s="7">
        <v>168</v>
      </c>
      <c r="B170" s="8">
        <v>11</v>
      </c>
      <c r="C170" s="8">
        <v>5</v>
      </c>
      <c r="D170" s="7">
        <f t="shared" si="2"/>
        <v>11</v>
      </c>
    </row>
    <row r="171" spans="1:4" x14ac:dyDescent="0.35">
      <c r="A171" s="7">
        <v>169</v>
      </c>
      <c r="B171" s="8">
        <v>5</v>
      </c>
      <c r="C171" s="8">
        <v>8</v>
      </c>
      <c r="D171" s="7">
        <f t="shared" si="2"/>
        <v>8</v>
      </c>
    </row>
    <row r="172" spans="1:4" x14ac:dyDescent="0.35">
      <c r="A172" s="7">
        <v>170</v>
      </c>
      <c r="B172" s="8">
        <v>8</v>
      </c>
      <c r="C172" s="8">
        <v>8</v>
      </c>
      <c r="D172" s="7">
        <f t="shared" si="2"/>
        <v>8</v>
      </c>
    </row>
    <row r="173" spans="1:4" x14ac:dyDescent="0.35">
      <c r="A173" s="7">
        <v>171</v>
      </c>
      <c r="B173" s="8">
        <v>13</v>
      </c>
      <c r="C173" s="8">
        <v>8</v>
      </c>
      <c r="D173" s="7">
        <f t="shared" si="2"/>
        <v>13</v>
      </c>
    </row>
    <row r="174" spans="1:4" x14ac:dyDescent="0.35">
      <c r="A174" s="7">
        <v>172</v>
      </c>
      <c r="B174" s="8">
        <v>6</v>
      </c>
      <c r="C174" s="8">
        <v>5</v>
      </c>
      <c r="D174" s="7">
        <f t="shared" si="2"/>
        <v>6</v>
      </c>
    </row>
    <row r="175" spans="1:4" x14ac:dyDescent="0.35">
      <c r="A175" s="7">
        <v>173</v>
      </c>
      <c r="B175" s="8">
        <v>11</v>
      </c>
      <c r="C175" s="8">
        <v>5</v>
      </c>
      <c r="D175" s="7">
        <f t="shared" si="2"/>
        <v>11</v>
      </c>
    </row>
    <row r="176" spans="1:4" x14ac:dyDescent="0.35">
      <c r="A176" s="7">
        <v>174</v>
      </c>
      <c r="B176" s="8">
        <v>5</v>
      </c>
      <c r="C176" s="8">
        <v>6</v>
      </c>
      <c r="D176" s="7">
        <f t="shared" si="2"/>
        <v>6</v>
      </c>
    </row>
    <row r="177" spans="1:4" x14ac:dyDescent="0.35">
      <c r="A177" s="7">
        <v>175</v>
      </c>
      <c r="B177" s="8">
        <v>13</v>
      </c>
      <c r="C177" s="8">
        <v>8</v>
      </c>
      <c r="D177" s="7">
        <f t="shared" si="2"/>
        <v>13</v>
      </c>
    </row>
    <row r="178" spans="1:4" x14ac:dyDescent="0.35">
      <c r="A178" s="7">
        <v>176</v>
      </c>
      <c r="B178" s="8">
        <v>6</v>
      </c>
      <c r="C178" s="8">
        <v>5</v>
      </c>
      <c r="D178" s="7">
        <f t="shared" si="2"/>
        <v>6</v>
      </c>
    </row>
    <row r="179" spans="1:4" x14ac:dyDescent="0.35">
      <c r="A179" s="7">
        <v>177</v>
      </c>
      <c r="B179" s="8">
        <v>5</v>
      </c>
      <c r="C179" s="8">
        <v>5</v>
      </c>
      <c r="D179" s="7">
        <f t="shared" si="2"/>
        <v>5</v>
      </c>
    </row>
    <row r="180" spans="1:4" x14ac:dyDescent="0.35">
      <c r="A180" s="7">
        <v>178</v>
      </c>
      <c r="B180" s="8">
        <v>8</v>
      </c>
      <c r="C180" s="8">
        <v>8</v>
      </c>
      <c r="D180" s="7">
        <f t="shared" si="2"/>
        <v>8</v>
      </c>
    </row>
    <row r="181" spans="1:4" x14ac:dyDescent="0.35">
      <c r="A181" s="7">
        <v>179</v>
      </c>
      <c r="B181" s="8">
        <v>8</v>
      </c>
      <c r="C181" s="8">
        <v>5</v>
      </c>
      <c r="D181" s="7">
        <f t="shared" si="2"/>
        <v>8</v>
      </c>
    </row>
    <row r="182" spans="1:4" x14ac:dyDescent="0.35">
      <c r="A182" s="7">
        <v>180</v>
      </c>
      <c r="B182" s="8">
        <v>13</v>
      </c>
      <c r="C182" s="8">
        <v>8</v>
      </c>
      <c r="D182" s="7">
        <f t="shared" si="2"/>
        <v>13</v>
      </c>
    </row>
    <row r="183" spans="1:4" x14ac:dyDescent="0.35">
      <c r="A183" s="7">
        <v>181</v>
      </c>
      <c r="B183" s="8">
        <v>5</v>
      </c>
      <c r="C183" s="8">
        <v>5</v>
      </c>
      <c r="D183" s="7">
        <f t="shared" si="2"/>
        <v>5</v>
      </c>
    </row>
    <row r="184" spans="1:4" x14ac:dyDescent="0.35">
      <c r="A184" s="7">
        <v>182</v>
      </c>
      <c r="B184" s="8">
        <v>13</v>
      </c>
      <c r="C184" s="8">
        <v>4</v>
      </c>
      <c r="D184" s="7">
        <f t="shared" si="2"/>
        <v>13</v>
      </c>
    </row>
    <row r="185" spans="1:4" x14ac:dyDescent="0.35">
      <c r="A185" s="7">
        <v>183</v>
      </c>
      <c r="B185" s="8">
        <v>6</v>
      </c>
      <c r="C185" s="8">
        <v>4</v>
      </c>
      <c r="D185" s="7">
        <f t="shared" si="2"/>
        <v>6</v>
      </c>
    </row>
    <row r="186" spans="1:4" x14ac:dyDescent="0.35">
      <c r="A186" s="7">
        <v>184</v>
      </c>
      <c r="B186" s="8">
        <v>13</v>
      </c>
      <c r="C186" s="8">
        <v>4</v>
      </c>
      <c r="D186" s="7">
        <f t="shared" si="2"/>
        <v>13</v>
      </c>
    </row>
    <row r="187" spans="1:4" x14ac:dyDescent="0.35">
      <c r="A187" s="7">
        <v>185</v>
      </c>
      <c r="B187" s="8">
        <v>4</v>
      </c>
      <c r="C187" s="8">
        <v>4</v>
      </c>
      <c r="D187" s="7">
        <f t="shared" si="2"/>
        <v>4</v>
      </c>
    </row>
    <row r="188" spans="1:4" x14ac:dyDescent="0.35">
      <c r="A188" s="7">
        <v>186</v>
      </c>
      <c r="B188" s="8">
        <v>6</v>
      </c>
      <c r="C188" s="8">
        <v>4</v>
      </c>
      <c r="D188" s="7">
        <f t="shared" si="2"/>
        <v>6</v>
      </c>
    </row>
    <row r="189" spans="1:4" x14ac:dyDescent="0.35">
      <c r="A189" s="7">
        <v>187</v>
      </c>
      <c r="B189" s="8">
        <v>11</v>
      </c>
      <c r="C189" s="8">
        <v>8</v>
      </c>
      <c r="D189" s="7">
        <f t="shared" si="2"/>
        <v>11</v>
      </c>
    </row>
    <row r="190" spans="1:4" x14ac:dyDescent="0.35">
      <c r="A190" s="7">
        <v>188</v>
      </c>
      <c r="B190" s="8">
        <v>8</v>
      </c>
      <c r="C190" s="8">
        <v>0</v>
      </c>
      <c r="D190" s="7">
        <f t="shared" si="2"/>
        <v>8</v>
      </c>
    </row>
    <row r="191" spans="1:4" x14ac:dyDescent="0.35">
      <c r="A191" s="7">
        <v>189</v>
      </c>
      <c r="B191" s="8">
        <v>8</v>
      </c>
      <c r="C191" s="8">
        <v>0</v>
      </c>
      <c r="D191" s="7">
        <f t="shared" si="2"/>
        <v>8</v>
      </c>
    </row>
    <row r="192" spans="1:4" x14ac:dyDescent="0.35">
      <c r="A192" s="7">
        <v>190</v>
      </c>
      <c r="B192" s="8">
        <v>6</v>
      </c>
      <c r="C192" s="8">
        <v>4</v>
      </c>
      <c r="D192" s="7">
        <f t="shared" si="2"/>
        <v>6</v>
      </c>
    </row>
    <row r="193" spans="1:4" x14ac:dyDescent="0.35">
      <c r="A193" s="7">
        <v>191</v>
      </c>
      <c r="B193" s="8">
        <v>8</v>
      </c>
      <c r="C193" s="8">
        <v>8</v>
      </c>
      <c r="D193" s="7">
        <f t="shared" si="2"/>
        <v>8</v>
      </c>
    </row>
    <row r="194" spans="1:4" x14ac:dyDescent="0.35">
      <c r="A194" s="7">
        <v>192</v>
      </c>
      <c r="B194" s="8">
        <v>6</v>
      </c>
      <c r="C194" s="8">
        <v>4</v>
      </c>
      <c r="D194" s="7">
        <f t="shared" si="2"/>
        <v>6</v>
      </c>
    </row>
    <row r="195" spans="1:4" x14ac:dyDescent="0.35">
      <c r="A195" s="7">
        <v>193</v>
      </c>
      <c r="B195" s="8">
        <v>8</v>
      </c>
      <c r="C195" s="8">
        <v>5</v>
      </c>
      <c r="D195" s="7">
        <f t="shared" ref="D195:D258" si="3">MAX(B195:C195)</f>
        <v>8</v>
      </c>
    </row>
    <row r="196" spans="1:4" x14ac:dyDescent="0.35">
      <c r="A196" s="7">
        <v>194</v>
      </c>
      <c r="B196" s="8">
        <v>11</v>
      </c>
      <c r="C196" s="8">
        <v>4</v>
      </c>
      <c r="D196" s="7">
        <f t="shared" si="3"/>
        <v>11</v>
      </c>
    </row>
    <row r="197" spans="1:4" x14ac:dyDescent="0.35">
      <c r="A197" s="7">
        <v>195</v>
      </c>
      <c r="B197" s="8">
        <v>5</v>
      </c>
      <c r="C197" s="8">
        <v>6</v>
      </c>
      <c r="D197" s="7">
        <f t="shared" si="3"/>
        <v>6</v>
      </c>
    </row>
    <row r="198" spans="1:4" x14ac:dyDescent="0.35">
      <c r="A198" s="7">
        <v>196</v>
      </c>
      <c r="B198" s="8">
        <v>11</v>
      </c>
      <c r="C198" s="8">
        <v>0</v>
      </c>
      <c r="D198" s="7">
        <f t="shared" si="3"/>
        <v>11</v>
      </c>
    </row>
    <row r="199" spans="1:4" x14ac:dyDescent="0.35">
      <c r="A199" s="7">
        <v>197</v>
      </c>
      <c r="B199" s="8">
        <v>5</v>
      </c>
      <c r="C199" s="8">
        <v>4</v>
      </c>
      <c r="D199" s="7">
        <f t="shared" si="3"/>
        <v>5</v>
      </c>
    </row>
    <row r="200" spans="1:4" x14ac:dyDescent="0.35">
      <c r="A200" s="7">
        <v>198</v>
      </c>
      <c r="B200" s="8">
        <v>8</v>
      </c>
      <c r="C200" s="8">
        <v>4</v>
      </c>
      <c r="D200" s="7">
        <f t="shared" si="3"/>
        <v>8</v>
      </c>
    </row>
    <row r="201" spans="1:4" x14ac:dyDescent="0.35">
      <c r="A201" s="7">
        <v>199</v>
      </c>
      <c r="B201" s="8">
        <v>6</v>
      </c>
      <c r="C201" s="8">
        <v>8</v>
      </c>
      <c r="D201" s="7">
        <f t="shared" si="3"/>
        <v>8</v>
      </c>
    </row>
    <row r="202" spans="1:4" x14ac:dyDescent="0.35">
      <c r="A202" s="7">
        <v>200</v>
      </c>
      <c r="B202" s="8">
        <v>6</v>
      </c>
      <c r="C202" s="8">
        <v>8</v>
      </c>
      <c r="D202" s="7">
        <f t="shared" si="3"/>
        <v>8</v>
      </c>
    </row>
    <row r="203" spans="1:4" x14ac:dyDescent="0.35">
      <c r="A203" s="7">
        <v>201</v>
      </c>
      <c r="B203" s="8">
        <v>5</v>
      </c>
      <c r="C203" s="8">
        <v>4</v>
      </c>
      <c r="D203" s="7">
        <f t="shared" si="3"/>
        <v>5</v>
      </c>
    </row>
    <row r="204" spans="1:4" x14ac:dyDescent="0.35">
      <c r="A204" s="7">
        <v>202</v>
      </c>
      <c r="B204" s="8">
        <v>5</v>
      </c>
      <c r="C204" s="8">
        <v>5</v>
      </c>
      <c r="D204" s="7">
        <f t="shared" si="3"/>
        <v>5</v>
      </c>
    </row>
    <row r="205" spans="1:4" x14ac:dyDescent="0.35">
      <c r="A205" s="7">
        <v>203</v>
      </c>
      <c r="B205" s="8">
        <v>4</v>
      </c>
      <c r="C205" s="8">
        <v>4</v>
      </c>
      <c r="D205" s="7">
        <f t="shared" si="3"/>
        <v>4</v>
      </c>
    </row>
    <row r="206" spans="1:4" x14ac:dyDescent="0.35">
      <c r="A206" s="7">
        <v>204</v>
      </c>
      <c r="B206" s="8">
        <v>13</v>
      </c>
      <c r="C206" s="8">
        <v>8</v>
      </c>
      <c r="D206" s="7">
        <f t="shared" si="3"/>
        <v>13</v>
      </c>
    </row>
    <row r="207" spans="1:4" x14ac:dyDescent="0.35">
      <c r="A207" s="7">
        <v>205</v>
      </c>
      <c r="B207" s="8">
        <v>5</v>
      </c>
      <c r="C207" s="8">
        <v>5</v>
      </c>
      <c r="D207" s="7">
        <f t="shared" si="3"/>
        <v>5</v>
      </c>
    </row>
    <row r="208" spans="1:4" x14ac:dyDescent="0.35">
      <c r="A208" s="7">
        <v>206</v>
      </c>
      <c r="B208" s="8">
        <v>8</v>
      </c>
      <c r="C208" s="8">
        <v>5</v>
      </c>
      <c r="D208" s="7">
        <f t="shared" si="3"/>
        <v>8</v>
      </c>
    </row>
    <row r="209" spans="1:4" x14ac:dyDescent="0.35">
      <c r="A209" s="7">
        <v>207</v>
      </c>
      <c r="B209" s="8">
        <v>11</v>
      </c>
      <c r="C209" s="8">
        <v>8</v>
      </c>
      <c r="D209" s="7">
        <f t="shared" si="3"/>
        <v>11</v>
      </c>
    </row>
    <row r="210" spans="1:4" x14ac:dyDescent="0.35">
      <c r="A210" s="7">
        <v>208</v>
      </c>
      <c r="B210" s="8">
        <v>8</v>
      </c>
      <c r="C210" s="8">
        <v>0</v>
      </c>
      <c r="D210" s="7">
        <f t="shared" si="3"/>
        <v>8</v>
      </c>
    </row>
    <row r="211" spans="1:4" x14ac:dyDescent="0.35">
      <c r="A211" s="7">
        <v>209</v>
      </c>
      <c r="B211" s="8">
        <v>5</v>
      </c>
      <c r="C211" s="8">
        <v>4</v>
      </c>
      <c r="D211" s="7">
        <f t="shared" si="3"/>
        <v>5</v>
      </c>
    </row>
    <row r="212" spans="1:4" x14ac:dyDescent="0.35">
      <c r="A212" s="7">
        <v>210</v>
      </c>
      <c r="B212" s="8">
        <v>13</v>
      </c>
      <c r="C212" s="8">
        <v>8</v>
      </c>
      <c r="D212" s="7">
        <f t="shared" si="3"/>
        <v>13</v>
      </c>
    </row>
    <row r="213" spans="1:4" x14ac:dyDescent="0.35">
      <c r="A213" s="7">
        <v>211</v>
      </c>
      <c r="B213" s="8">
        <v>11</v>
      </c>
      <c r="C213" s="8">
        <v>8</v>
      </c>
      <c r="D213" s="7">
        <f t="shared" si="3"/>
        <v>11</v>
      </c>
    </row>
    <row r="214" spans="1:4" x14ac:dyDescent="0.35">
      <c r="A214" s="7">
        <v>212</v>
      </c>
      <c r="B214" s="8">
        <v>11</v>
      </c>
      <c r="C214" s="8">
        <v>5</v>
      </c>
      <c r="D214" s="7">
        <f t="shared" si="3"/>
        <v>11</v>
      </c>
    </row>
    <row r="215" spans="1:4" x14ac:dyDescent="0.35">
      <c r="A215" s="7">
        <v>213</v>
      </c>
      <c r="B215" s="8">
        <v>5</v>
      </c>
      <c r="C215" s="8">
        <v>6</v>
      </c>
      <c r="D215" s="7">
        <f t="shared" si="3"/>
        <v>6</v>
      </c>
    </row>
    <row r="216" spans="1:4" x14ac:dyDescent="0.35">
      <c r="A216" s="7">
        <v>214</v>
      </c>
      <c r="B216" s="8">
        <v>5</v>
      </c>
      <c r="C216" s="8">
        <v>5</v>
      </c>
      <c r="D216" s="7">
        <f t="shared" si="3"/>
        <v>5</v>
      </c>
    </row>
    <row r="217" spans="1:4" x14ac:dyDescent="0.35">
      <c r="A217" s="7">
        <v>215</v>
      </c>
      <c r="B217" s="8">
        <v>8</v>
      </c>
      <c r="C217" s="8">
        <v>5</v>
      </c>
      <c r="D217" s="7">
        <f t="shared" si="3"/>
        <v>8</v>
      </c>
    </row>
    <row r="218" spans="1:4" x14ac:dyDescent="0.35">
      <c r="A218" s="7">
        <v>216</v>
      </c>
      <c r="B218" s="8">
        <v>4</v>
      </c>
      <c r="C218" s="8">
        <v>4</v>
      </c>
      <c r="D218" s="7">
        <f t="shared" si="3"/>
        <v>4</v>
      </c>
    </row>
    <row r="219" spans="1:4" x14ac:dyDescent="0.35">
      <c r="A219" s="7">
        <v>217</v>
      </c>
      <c r="B219" s="8">
        <v>4</v>
      </c>
      <c r="C219" s="8">
        <v>0</v>
      </c>
      <c r="D219" s="7">
        <f t="shared" si="3"/>
        <v>4</v>
      </c>
    </row>
    <row r="220" spans="1:4" x14ac:dyDescent="0.35">
      <c r="A220" s="7">
        <v>218</v>
      </c>
      <c r="B220" s="8">
        <v>8</v>
      </c>
      <c r="C220" s="8">
        <v>5</v>
      </c>
      <c r="D220" s="7">
        <f t="shared" si="3"/>
        <v>8</v>
      </c>
    </row>
    <row r="221" spans="1:4" x14ac:dyDescent="0.35">
      <c r="A221" s="7">
        <v>219</v>
      </c>
      <c r="B221" s="8">
        <v>8</v>
      </c>
      <c r="C221" s="8">
        <v>4</v>
      </c>
      <c r="D221" s="7">
        <f t="shared" si="3"/>
        <v>8</v>
      </c>
    </row>
    <row r="222" spans="1:4" x14ac:dyDescent="0.35">
      <c r="A222" s="7">
        <v>220</v>
      </c>
      <c r="B222" s="8">
        <v>5</v>
      </c>
      <c r="C222" s="8">
        <v>4</v>
      </c>
      <c r="D222" s="7">
        <f t="shared" si="3"/>
        <v>5</v>
      </c>
    </row>
    <row r="223" spans="1:4" x14ac:dyDescent="0.35">
      <c r="A223" s="7">
        <v>221</v>
      </c>
      <c r="B223" s="8">
        <v>5</v>
      </c>
      <c r="C223" s="8">
        <v>4</v>
      </c>
      <c r="D223" s="7">
        <f t="shared" si="3"/>
        <v>5</v>
      </c>
    </row>
    <row r="224" spans="1:4" x14ac:dyDescent="0.35">
      <c r="A224" s="7">
        <v>222</v>
      </c>
      <c r="B224" s="8">
        <v>8</v>
      </c>
      <c r="C224" s="8">
        <v>4</v>
      </c>
      <c r="D224" s="7">
        <f t="shared" si="3"/>
        <v>8</v>
      </c>
    </row>
    <row r="225" spans="1:4" x14ac:dyDescent="0.35">
      <c r="A225" s="7">
        <v>223</v>
      </c>
      <c r="B225" s="8">
        <v>8</v>
      </c>
      <c r="C225" s="8">
        <v>6</v>
      </c>
      <c r="D225" s="7">
        <f t="shared" si="3"/>
        <v>8</v>
      </c>
    </row>
    <row r="226" spans="1:4" x14ac:dyDescent="0.35">
      <c r="A226" s="7">
        <v>224</v>
      </c>
      <c r="B226" s="8">
        <v>13</v>
      </c>
      <c r="C226" s="8">
        <v>8</v>
      </c>
      <c r="D226" s="7">
        <f t="shared" si="3"/>
        <v>13</v>
      </c>
    </row>
    <row r="227" spans="1:4" x14ac:dyDescent="0.35">
      <c r="A227" s="7">
        <v>225</v>
      </c>
      <c r="B227" s="8">
        <v>8</v>
      </c>
      <c r="C227" s="8">
        <v>5</v>
      </c>
      <c r="D227" s="7">
        <f t="shared" si="3"/>
        <v>8</v>
      </c>
    </row>
    <row r="228" spans="1:4" x14ac:dyDescent="0.35">
      <c r="A228" s="7">
        <v>226</v>
      </c>
      <c r="B228" s="8">
        <v>4</v>
      </c>
      <c r="C228" s="8">
        <v>4</v>
      </c>
      <c r="D228" s="7">
        <f t="shared" si="3"/>
        <v>4</v>
      </c>
    </row>
    <row r="229" spans="1:4" x14ac:dyDescent="0.35">
      <c r="A229" s="7">
        <v>227</v>
      </c>
      <c r="B229" s="8">
        <v>8</v>
      </c>
      <c r="C229" s="8">
        <v>0</v>
      </c>
      <c r="D229" s="7">
        <f t="shared" si="3"/>
        <v>8</v>
      </c>
    </row>
    <row r="230" spans="1:4" x14ac:dyDescent="0.35">
      <c r="A230" s="7">
        <v>228</v>
      </c>
      <c r="B230" s="8">
        <v>11</v>
      </c>
      <c r="C230" s="8">
        <v>4</v>
      </c>
      <c r="D230" s="7">
        <f t="shared" si="3"/>
        <v>11</v>
      </c>
    </row>
    <row r="231" spans="1:4" x14ac:dyDescent="0.35">
      <c r="A231" s="7">
        <v>229</v>
      </c>
      <c r="B231" s="8">
        <v>11</v>
      </c>
      <c r="C231" s="8">
        <v>0</v>
      </c>
      <c r="D231" s="7">
        <f t="shared" si="3"/>
        <v>11</v>
      </c>
    </row>
    <row r="232" spans="1:4" x14ac:dyDescent="0.35">
      <c r="A232" s="7">
        <v>230</v>
      </c>
      <c r="B232" s="8">
        <v>13</v>
      </c>
      <c r="C232" s="8">
        <v>8</v>
      </c>
      <c r="D232" s="7">
        <f t="shared" si="3"/>
        <v>13</v>
      </c>
    </row>
    <row r="233" spans="1:4" x14ac:dyDescent="0.35">
      <c r="A233" s="7">
        <v>231</v>
      </c>
      <c r="B233" s="8">
        <v>11</v>
      </c>
      <c r="C233" s="8">
        <v>6</v>
      </c>
      <c r="D233" s="7">
        <f t="shared" si="3"/>
        <v>11</v>
      </c>
    </row>
    <row r="234" spans="1:4" x14ac:dyDescent="0.35">
      <c r="A234" s="7">
        <v>232</v>
      </c>
      <c r="B234" s="8">
        <v>5</v>
      </c>
      <c r="C234" s="8">
        <v>8</v>
      </c>
      <c r="D234" s="7">
        <f t="shared" si="3"/>
        <v>8</v>
      </c>
    </row>
    <row r="235" spans="1:4" x14ac:dyDescent="0.35">
      <c r="A235" s="7">
        <v>233</v>
      </c>
      <c r="B235" s="8">
        <v>5</v>
      </c>
      <c r="C235" s="8">
        <v>0</v>
      </c>
      <c r="D235" s="7">
        <f t="shared" si="3"/>
        <v>5</v>
      </c>
    </row>
    <row r="236" spans="1:4" x14ac:dyDescent="0.35">
      <c r="A236" s="7">
        <v>234</v>
      </c>
      <c r="B236" s="8">
        <v>8</v>
      </c>
      <c r="C236" s="8">
        <v>4</v>
      </c>
      <c r="D236" s="7">
        <f t="shared" si="3"/>
        <v>8</v>
      </c>
    </row>
    <row r="237" spans="1:4" x14ac:dyDescent="0.35">
      <c r="A237" s="7">
        <v>235</v>
      </c>
      <c r="B237" s="8">
        <v>8</v>
      </c>
      <c r="C237" s="8">
        <v>4</v>
      </c>
      <c r="D237" s="7">
        <f t="shared" si="3"/>
        <v>8</v>
      </c>
    </row>
    <row r="238" spans="1:4" x14ac:dyDescent="0.35">
      <c r="A238" s="7">
        <v>236</v>
      </c>
      <c r="B238" s="8">
        <v>13</v>
      </c>
      <c r="C238" s="8">
        <v>5</v>
      </c>
      <c r="D238" s="7">
        <f t="shared" si="3"/>
        <v>13</v>
      </c>
    </row>
    <row r="239" spans="1:4" x14ac:dyDescent="0.35">
      <c r="A239" s="7">
        <v>237</v>
      </c>
      <c r="B239" s="8">
        <v>11</v>
      </c>
      <c r="C239" s="8">
        <v>8</v>
      </c>
      <c r="D239" s="7">
        <f t="shared" si="3"/>
        <v>11</v>
      </c>
    </row>
    <row r="240" spans="1:4" x14ac:dyDescent="0.35">
      <c r="A240" s="7">
        <v>238</v>
      </c>
      <c r="B240" s="8">
        <v>8</v>
      </c>
      <c r="C240" s="8">
        <v>6</v>
      </c>
      <c r="D240" s="7">
        <f t="shared" si="3"/>
        <v>8</v>
      </c>
    </row>
    <row r="241" spans="1:4" x14ac:dyDescent="0.35">
      <c r="A241" s="7">
        <v>239</v>
      </c>
      <c r="B241" s="8">
        <v>8</v>
      </c>
      <c r="C241" s="8">
        <v>8</v>
      </c>
      <c r="D241" s="7">
        <f t="shared" si="3"/>
        <v>8</v>
      </c>
    </row>
    <row r="242" spans="1:4" x14ac:dyDescent="0.35">
      <c r="A242" s="7">
        <v>240</v>
      </c>
      <c r="B242" s="8">
        <v>4</v>
      </c>
      <c r="C242" s="8">
        <v>0</v>
      </c>
      <c r="D242" s="7">
        <f t="shared" si="3"/>
        <v>4</v>
      </c>
    </row>
    <row r="243" spans="1:4" x14ac:dyDescent="0.35">
      <c r="A243" s="7">
        <v>241</v>
      </c>
      <c r="B243" s="8">
        <v>8</v>
      </c>
      <c r="C243" s="8">
        <v>5</v>
      </c>
      <c r="D243" s="7">
        <f t="shared" si="3"/>
        <v>8</v>
      </c>
    </row>
    <row r="244" spans="1:4" x14ac:dyDescent="0.35">
      <c r="A244" s="7">
        <v>242</v>
      </c>
      <c r="B244" s="8">
        <v>8</v>
      </c>
      <c r="C244" s="8">
        <v>4</v>
      </c>
      <c r="D244" s="7">
        <f t="shared" si="3"/>
        <v>8</v>
      </c>
    </row>
    <row r="245" spans="1:4" x14ac:dyDescent="0.35">
      <c r="A245" s="7">
        <v>243</v>
      </c>
      <c r="B245" s="8">
        <v>6</v>
      </c>
      <c r="C245" s="8">
        <v>5</v>
      </c>
      <c r="D245" s="7">
        <f t="shared" si="3"/>
        <v>6</v>
      </c>
    </row>
    <row r="246" spans="1:4" x14ac:dyDescent="0.35">
      <c r="A246" s="7">
        <v>244</v>
      </c>
      <c r="B246" s="8">
        <v>6</v>
      </c>
      <c r="C246" s="8">
        <v>0</v>
      </c>
      <c r="D246" s="7">
        <f t="shared" si="3"/>
        <v>6</v>
      </c>
    </row>
    <row r="247" spans="1:4" x14ac:dyDescent="0.35">
      <c r="A247" s="7">
        <v>245</v>
      </c>
      <c r="B247" s="8">
        <v>5</v>
      </c>
      <c r="C247" s="8">
        <v>5</v>
      </c>
      <c r="D247" s="7">
        <f t="shared" si="3"/>
        <v>5</v>
      </c>
    </row>
    <row r="248" spans="1:4" x14ac:dyDescent="0.35">
      <c r="A248" s="7">
        <v>246</v>
      </c>
      <c r="B248" s="8">
        <v>6</v>
      </c>
      <c r="C248" s="8">
        <v>4</v>
      </c>
      <c r="D248" s="7">
        <f t="shared" si="3"/>
        <v>6</v>
      </c>
    </row>
    <row r="249" spans="1:4" x14ac:dyDescent="0.35">
      <c r="A249" s="7">
        <v>247</v>
      </c>
      <c r="B249" s="8">
        <v>5</v>
      </c>
      <c r="C249" s="8">
        <v>5</v>
      </c>
      <c r="D249" s="7">
        <f t="shared" si="3"/>
        <v>5</v>
      </c>
    </row>
    <row r="250" spans="1:4" x14ac:dyDescent="0.35">
      <c r="A250" s="7">
        <v>248</v>
      </c>
      <c r="B250" s="8">
        <v>4</v>
      </c>
      <c r="C250" s="8">
        <v>4</v>
      </c>
      <c r="D250" s="7">
        <f t="shared" si="3"/>
        <v>4</v>
      </c>
    </row>
    <row r="251" spans="1:4" x14ac:dyDescent="0.35">
      <c r="A251" s="7">
        <v>249</v>
      </c>
      <c r="B251" s="8">
        <v>8</v>
      </c>
      <c r="C251" s="8">
        <v>5</v>
      </c>
      <c r="D251" s="7">
        <f t="shared" si="3"/>
        <v>8</v>
      </c>
    </row>
    <row r="252" spans="1:4" x14ac:dyDescent="0.35">
      <c r="A252" s="7">
        <v>250</v>
      </c>
      <c r="B252" s="8">
        <v>5</v>
      </c>
      <c r="C252" s="8">
        <v>5</v>
      </c>
      <c r="D252" s="7">
        <f t="shared" si="3"/>
        <v>5</v>
      </c>
    </row>
    <row r="253" spans="1:4" x14ac:dyDescent="0.35">
      <c r="A253" s="7">
        <v>251</v>
      </c>
      <c r="B253" s="8">
        <v>5</v>
      </c>
      <c r="C253" s="8">
        <v>5</v>
      </c>
      <c r="D253" s="7">
        <f t="shared" si="3"/>
        <v>5</v>
      </c>
    </row>
    <row r="254" spans="1:4" x14ac:dyDescent="0.35">
      <c r="A254" s="7">
        <v>252</v>
      </c>
      <c r="B254" s="8">
        <v>4</v>
      </c>
      <c r="C254" s="8">
        <v>0</v>
      </c>
      <c r="D254" s="7">
        <f t="shared" si="3"/>
        <v>4</v>
      </c>
    </row>
    <row r="255" spans="1:4" x14ac:dyDescent="0.35">
      <c r="A255" s="7">
        <v>253</v>
      </c>
      <c r="B255" s="8">
        <v>5</v>
      </c>
      <c r="C255" s="8">
        <v>4</v>
      </c>
      <c r="D255" s="7">
        <f t="shared" si="3"/>
        <v>5</v>
      </c>
    </row>
    <row r="256" spans="1:4" x14ac:dyDescent="0.35">
      <c r="A256" s="7">
        <v>254</v>
      </c>
      <c r="B256" s="8">
        <v>11</v>
      </c>
      <c r="C256" s="8">
        <v>4</v>
      </c>
      <c r="D256" s="7">
        <f t="shared" si="3"/>
        <v>11</v>
      </c>
    </row>
    <row r="257" spans="1:4" x14ac:dyDescent="0.35">
      <c r="A257" s="7">
        <v>255</v>
      </c>
      <c r="B257" s="8">
        <v>13</v>
      </c>
      <c r="C257" s="8">
        <v>8</v>
      </c>
      <c r="D257" s="7">
        <f t="shared" si="3"/>
        <v>13</v>
      </c>
    </row>
    <row r="258" spans="1:4" x14ac:dyDescent="0.35">
      <c r="A258" s="7">
        <v>256</v>
      </c>
      <c r="B258" s="8">
        <v>8</v>
      </c>
      <c r="C258" s="8">
        <v>8</v>
      </c>
      <c r="D258" s="7">
        <f t="shared" si="3"/>
        <v>8</v>
      </c>
    </row>
    <row r="259" spans="1:4" x14ac:dyDescent="0.35">
      <c r="A259" s="7">
        <v>257</v>
      </c>
      <c r="B259" s="8">
        <v>8</v>
      </c>
      <c r="C259" s="8">
        <v>5</v>
      </c>
      <c r="D259" s="7">
        <f t="shared" ref="D259:D322" si="4">MAX(B259:C259)</f>
        <v>8</v>
      </c>
    </row>
    <row r="260" spans="1:4" x14ac:dyDescent="0.35">
      <c r="A260" s="7">
        <v>258</v>
      </c>
      <c r="B260" s="8">
        <v>8</v>
      </c>
      <c r="C260" s="8">
        <v>8</v>
      </c>
      <c r="D260" s="7">
        <f t="shared" si="4"/>
        <v>8</v>
      </c>
    </row>
    <row r="261" spans="1:4" x14ac:dyDescent="0.35">
      <c r="A261" s="7">
        <v>259</v>
      </c>
      <c r="B261" s="8">
        <v>4</v>
      </c>
      <c r="C261" s="8">
        <v>4</v>
      </c>
      <c r="D261" s="7">
        <f t="shared" si="4"/>
        <v>4</v>
      </c>
    </row>
    <row r="262" spans="1:4" x14ac:dyDescent="0.35">
      <c r="A262" s="7">
        <v>260</v>
      </c>
      <c r="B262" s="8">
        <v>11</v>
      </c>
      <c r="C262" s="8">
        <v>8</v>
      </c>
      <c r="D262" s="7">
        <f t="shared" si="4"/>
        <v>11</v>
      </c>
    </row>
    <row r="263" spans="1:4" x14ac:dyDescent="0.35">
      <c r="A263" s="7">
        <v>261</v>
      </c>
      <c r="B263" s="8">
        <v>6</v>
      </c>
      <c r="C263" s="8">
        <v>4</v>
      </c>
      <c r="D263" s="7">
        <f t="shared" si="4"/>
        <v>6</v>
      </c>
    </row>
    <row r="264" spans="1:4" x14ac:dyDescent="0.35">
      <c r="A264" s="7">
        <v>262</v>
      </c>
      <c r="B264" s="8">
        <v>8</v>
      </c>
      <c r="C264" s="8">
        <v>5</v>
      </c>
      <c r="D264" s="7">
        <f t="shared" si="4"/>
        <v>8</v>
      </c>
    </row>
    <row r="265" spans="1:4" x14ac:dyDescent="0.35">
      <c r="A265" s="7">
        <v>263</v>
      </c>
      <c r="B265" s="8">
        <v>4</v>
      </c>
      <c r="C265" s="8">
        <v>0</v>
      </c>
      <c r="D265" s="7">
        <f t="shared" si="4"/>
        <v>4</v>
      </c>
    </row>
    <row r="266" spans="1:4" x14ac:dyDescent="0.35">
      <c r="A266" s="7">
        <v>264</v>
      </c>
      <c r="B266" s="8">
        <v>8</v>
      </c>
      <c r="C266" s="8">
        <v>8</v>
      </c>
      <c r="D266" s="7">
        <f t="shared" si="4"/>
        <v>8</v>
      </c>
    </row>
    <row r="267" spans="1:4" x14ac:dyDescent="0.35">
      <c r="A267" s="7">
        <v>265</v>
      </c>
      <c r="B267" s="8">
        <v>8</v>
      </c>
      <c r="C267" s="8">
        <v>5</v>
      </c>
      <c r="D267" s="7">
        <f t="shared" si="4"/>
        <v>8</v>
      </c>
    </row>
    <row r="268" spans="1:4" x14ac:dyDescent="0.35">
      <c r="A268" s="7">
        <v>266</v>
      </c>
      <c r="B268" s="8">
        <v>11</v>
      </c>
      <c r="C268" s="8">
        <v>8</v>
      </c>
      <c r="D268" s="7">
        <f t="shared" si="4"/>
        <v>11</v>
      </c>
    </row>
    <row r="269" spans="1:4" x14ac:dyDescent="0.35">
      <c r="A269" s="7">
        <v>267</v>
      </c>
      <c r="B269" s="8">
        <v>5</v>
      </c>
      <c r="C269" s="8">
        <v>5</v>
      </c>
      <c r="D269" s="7">
        <f t="shared" si="4"/>
        <v>5</v>
      </c>
    </row>
    <row r="270" spans="1:4" x14ac:dyDescent="0.35">
      <c r="A270" s="7">
        <v>268</v>
      </c>
      <c r="B270" s="8">
        <v>4</v>
      </c>
      <c r="C270" s="8">
        <v>0</v>
      </c>
      <c r="D270" s="7">
        <f t="shared" si="4"/>
        <v>4</v>
      </c>
    </row>
    <row r="271" spans="1:4" x14ac:dyDescent="0.35">
      <c r="A271" s="7">
        <v>269</v>
      </c>
      <c r="B271" s="8">
        <v>5</v>
      </c>
      <c r="C271" s="8">
        <v>0</v>
      </c>
      <c r="D271" s="7">
        <f t="shared" si="4"/>
        <v>5</v>
      </c>
    </row>
    <row r="272" spans="1:4" x14ac:dyDescent="0.35">
      <c r="A272" s="7">
        <v>270</v>
      </c>
      <c r="B272" s="8">
        <v>13</v>
      </c>
      <c r="C272" s="8">
        <v>8</v>
      </c>
      <c r="D272" s="7">
        <f t="shared" si="4"/>
        <v>13</v>
      </c>
    </row>
    <row r="273" spans="1:4" x14ac:dyDescent="0.35">
      <c r="A273" s="7">
        <v>271</v>
      </c>
      <c r="B273" s="8">
        <v>8</v>
      </c>
      <c r="C273" s="8">
        <v>5</v>
      </c>
      <c r="D273" s="7">
        <f t="shared" si="4"/>
        <v>8</v>
      </c>
    </row>
    <row r="274" spans="1:4" x14ac:dyDescent="0.35">
      <c r="A274" s="7">
        <v>272</v>
      </c>
      <c r="B274" s="8">
        <v>5</v>
      </c>
      <c r="C274" s="8">
        <v>5</v>
      </c>
      <c r="D274" s="7">
        <f t="shared" si="4"/>
        <v>5</v>
      </c>
    </row>
    <row r="275" spans="1:4" x14ac:dyDescent="0.35">
      <c r="A275" s="7">
        <v>273</v>
      </c>
      <c r="B275" s="8">
        <v>5</v>
      </c>
      <c r="C275" s="8">
        <v>6</v>
      </c>
      <c r="D275" s="7">
        <f t="shared" si="4"/>
        <v>6</v>
      </c>
    </row>
    <row r="276" spans="1:4" x14ac:dyDescent="0.35">
      <c r="A276" s="7">
        <v>274</v>
      </c>
      <c r="B276" s="8">
        <v>5</v>
      </c>
      <c r="C276" s="8">
        <v>5</v>
      </c>
      <c r="D276" s="7">
        <f t="shared" si="4"/>
        <v>5</v>
      </c>
    </row>
    <row r="277" spans="1:4" x14ac:dyDescent="0.35">
      <c r="A277" s="7">
        <v>275</v>
      </c>
      <c r="B277" s="8">
        <v>5</v>
      </c>
      <c r="C277" s="8">
        <v>6</v>
      </c>
      <c r="D277" s="7">
        <f t="shared" si="4"/>
        <v>6</v>
      </c>
    </row>
    <row r="278" spans="1:4" x14ac:dyDescent="0.35">
      <c r="A278" s="7">
        <v>276</v>
      </c>
      <c r="B278" s="8">
        <v>8</v>
      </c>
      <c r="C278" s="8">
        <v>4</v>
      </c>
      <c r="D278" s="7">
        <f t="shared" si="4"/>
        <v>8</v>
      </c>
    </row>
    <row r="279" spans="1:4" x14ac:dyDescent="0.35">
      <c r="A279" s="7">
        <v>277</v>
      </c>
      <c r="B279" s="8">
        <v>13</v>
      </c>
      <c r="C279" s="8">
        <v>6</v>
      </c>
      <c r="D279" s="7">
        <f t="shared" si="4"/>
        <v>13</v>
      </c>
    </row>
    <row r="280" spans="1:4" x14ac:dyDescent="0.35">
      <c r="A280" s="7">
        <v>278</v>
      </c>
      <c r="B280" s="8">
        <v>6</v>
      </c>
      <c r="C280" s="8">
        <v>5</v>
      </c>
      <c r="D280" s="7">
        <f t="shared" si="4"/>
        <v>6</v>
      </c>
    </row>
    <row r="281" spans="1:4" x14ac:dyDescent="0.35">
      <c r="A281" s="7">
        <v>279</v>
      </c>
      <c r="B281" s="8">
        <v>13</v>
      </c>
      <c r="C281" s="8">
        <v>6</v>
      </c>
      <c r="D281" s="7">
        <f t="shared" si="4"/>
        <v>13</v>
      </c>
    </row>
    <row r="282" spans="1:4" x14ac:dyDescent="0.35">
      <c r="A282" s="7">
        <v>280</v>
      </c>
      <c r="B282" s="8">
        <v>11</v>
      </c>
      <c r="C282" s="8">
        <v>8</v>
      </c>
      <c r="D282" s="7">
        <f t="shared" si="4"/>
        <v>11</v>
      </c>
    </row>
    <row r="283" spans="1:4" x14ac:dyDescent="0.35">
      <c r="A283" s="7">
        <v>281</v>
      </c>
      <c r="B283" s="8">
        <v>5</v>
      </c>
      <c r="C283" s="8">
        <v>4</v>
      </c>
      <c r="D283" s="7">
        <f t="shared" si="4"/>
        <v>5</v>
      </c>
    </row>
    <row r="284" spans="1:4" x14ac:dyDescent="0.35">
      <c r="A284" s="7">
        <v>282</v>
      </c>
      <c r="B284" s="8">
        <v>4</v>
      </c>
      <c r="C284" s="8">
        <v>4</v>
      </c>
      <c r="D284" s="7">
        <f t="shared" si="4"/>
        <v>4</v>
      </c>
    </row>
    <row r="285" spans="1:4" x14ac:dyDescent="0.35">
      <c r="A285" s="7">
        <v>283</v>
      </c>
      <c r="B285" s="8">
        <v>6</v>
      </c>
      <c r="C285" s="8">
        <v>5</v>
      </c>
      <c r="D285" s="7">
        <f t="shared" si="4"/>
        <v>6</v>
      </c>
    </row>
    <row r="286" spans="1:4" x14ac:dyDescent="0.35">
      <c r="A286" s="7">
        <v>284</v>
      </c>
      <c r="B286" s="8">
        <v>6</v>
      </c>
      <c r="C286" s="8">
        <v>4</v>
      </c>
      <c r="D286" s="7">
        <f t="shared" si="4"/>
        <v>6</v>
      </c>
    </row>
    <row r="287" spans="1:4" x14ac:dyDescent="0.35">
      <c r="A287" s="7">
        <v>285</v>
      </c>
      <c r="B287" s="8">
        <v>6</v>
      </c>
      <c r="C287" s="8">
        <v>4</v>
      </c>
      <c r="D287" s="7">
        <f t="shared" si="4"/>
        <v>6</v>
      </c>
    </row>
    <row r="288" spans="1:4" x14ac:dyDescent="0.35">
      <c r="A288" s="7">
        <v>286</v>
      </c>
      <c r="B288" s="8">
        <v>5</v>
      </c>
      <c r="C288" s="8">
        <v>6</v>
      </c>
      <c r="D288" s="7">
        <f t="shared" si="4"/>
        <v>6</v>
      </c>
    </row>
    <row r="289" spans="1:4" x14ac:dyDescent="0.35">
      <c r="A289" s="7">
        <v>287</v>
      </c>
      <c r="B289" s="8">
        <v>11</v>
      </c>
      <c r="C289" s="8">
        <v>8</v>
      </c>
      <c r="D289" s="7">
        <f t="shared" si="4"/>
        <v>11</v>
      </c>
    </row>
    <row r="290" spans="1:4" x14ac:dyDescent="0.35">
      <c r="A290" s="7">
        <v>288</v>
      </c>
      <c r="B290" s="8">
        <v>11</v>
      </c>
      <c r="C290" s="8">
        <v>8</v>
      </c>
      <c r="D290" s="7">
        <f t="shared" si="4"/>
        <v>11</v>
      </c>
    </row>
    <row r="291" spans="1:4" x14ac:dyDescent="0.35">
      <c r="A291" s="7">
        <v>289</v>
      </c>
      <c r="B291" s="8">
        <v>11</v>
      </c>
      <c r="C291" s="8">
        <v>8</v>
      </c>
      <c r="D291" s="7">
        <f t="shared" si="4"/>
        <v>11</v>
      </c>
    </row>
    <row r="292" spans="1:4" x14ac:dyDescent="0.35">
      <c r="A292" s="7">
        <v>290</v>
      </c>
      <c r="B292" s="8">
        <v>13</v>
      </c>
      <c r="C292" s="8">
        <v>4</v>
      </c>
      <c r="D292" s="7">
        <f t="shared" si="4"/>
        <v>13</v>
      </c>
    </row>
    <row r="293" spans="1:4" x14ac:dyDescent="0.35">
      <c r="A293" s="7">
        <v>291</v>
      </c>
      <c r="B293" s="8">
        <v>13</v>
      </c>
      <c r="C293" s="8">
        <v>5</v>
      </c>
      <c r="D293" s="7">
        <f t="shared" si="4"/>
        <v>13</v>
      </c>
    </row>
    <row r="294" spans="1:4" x14ac:dyDescent="0.35">
      <c r="A294" s="7">
        <v>292</v>
      </c>
      <c r="B294" s="8">
        <v>8</v>
      </c>
      <c r="C294" s="8">
        <v>5</v>
      </c>
      <c r="D294" s="7">
        <f t="shared" si="4"/>
        <v>8</v>
      </c>
    </row>
    <row r="295" spans="1:4" x14ac:dyDescent="0.35">
      <c r="A295" s="7">
        <v>293</v>
      </c>
      <c r="B295" s="8">
        <v>13</v>
      </c>
      <c r="C295" s="8">
        <v>8</v>
      </c>
      <c r="D295" s="7">
        <f t="shared" si="4"/>
        <v>13</v>
      </c>
    </row>
    <row r="296" spans="1:4" x14ac:dyDescent="0.35">
      <c r="A296" s="7">
        <v>294</v>
      </c>
      <c r="B296" s="8">
        <v>4</v>
      </c>
      <c r="C296" s="8">
        <v>4</v>
      </c>
      <c r="D296" s="7">
        <f t="shared" si="4"/>
        <v>4</v>
      </c>
    </row>
    <row r="297" spans="1:4" x14ac:dyDescent="0.35">
      <c r="A297" s="7">
        <v>295</v>
      </c>
      <c r="B297" s="8">
        <v>11</v>
      </c>
      <c r="C297" s="8">
        <v>4</v>
      </c>
      <c r="D297" s="7">
        <f t="shared" si="4"/>
        <v>11</v>
      </c>
    </row>
    <row r="298" spans="1:4" x14ac:dyDescent="0.35">
      <c r="A298" s="7">
        <v>296</v>
      </c>
      <c r="B298" s="8">
        <v>5</v>
      </c>
      <c r="C298" s="8">
        <v>4</v>
      </c>
      <c r="D298" s="7">
        <f t="shared" si="4"/>
        <v>5</v>
      </c>
    </row>
    <row r="299" spans="1:4" x14ac:dyDescent="0.35">
      <c r="A299" s="7">
        <v>297</v>
      </c>
      <c r="B299" s="8">
        <v>5</v>
      </c>
      <c r="C299" s="8">
        <v>6</v>
      </c>
      <c r="D299" s="7">
        <f t="shared" si="4"/>
        <v>6</v>
      </c>
    </row>
    <row r="300" spans="1:4" x14ac:dyDescent="0.35">
      <c r="A300" s="7">
        <v>298</v>
      </c>
      <c r="B300" s="8">
        <v>13</v>
      </c>
      <c r="C300" s="8">
        <v>8</v>
      </c>
      <c r="D300" s="7">
        <f t="shared" si="4"/>
        <v>13</v>
      </c>
    </row>
    <row r="301" spans="1:4" x14ac:dyDescent="0.35">
      <c r="A301" s="7">
        <v>299</v>
      </c>
      <c r="B301" s="8">
        <v>5</v>
      </c>
      <c r="C301" s="8">
        <v>6</v>
      </c>
      <c r="D301" s="7">
        <f t="shared" si="4"/>
        <v>6</v>
      </c>
    </row>
    <row r="302" spans="1:4" x14ac:dyDescent="0.35">
      <c r="A302" s="7">
        <v>300</v>
      </c>
      <c r="B302" s="8">
        <v>13</v>
      </c>
      <c r="C302" s="8">
        <v>4</v>
      </c>
      <c r="D302" s="7">
        <f t="shared" si="4"/>
        <v>13</v>
      </c>
    </row>
    <row r="303" spans="1:4" x14ac:dyDescent="0.35">
      <c r="A303" s="7">
        <v>301</v>
      </c>
      <c r="B303" s="8">
        <v>11</v>
      </c>
      <c r="C303" s="8">
        <v>5</v>
      </c>
      <c r="D303" s="7">
        <f t="shared" si="4"/>
        <v>11</v>
      </c>
    </row>
    <row r="304" spans="1:4" x14ac:dyDescent="0.35">
      <c r="A304" s="7">
        <v>302</v>
      </c>
      <c r="B304" s="8">
        <v>5</v>
      </c>
      <c r="C304" s="8">
        <v>5</v>
      </c>
      <c r="D304" s="7">
        <f t="shared" si="4"/>
        <v>5</v>
      </c>
    </row>
    <row r="305" spans="1:4" x14ac:dyDescent="0.35">
      <c r="A305" s="7">
        <v>303</v>
      </c>
      <c r="B305" s="8">
        <v>8</v>
      </c>
      <c r="C305" s="8">
        <v>5</v>
      </c>
      <c r="D305" s="7">
        <f t="shared" si="4"/>
        <v>8</v>
      </c>
    </row>
    <row r="306" spans="1:4" x14ac:dyDescent="0.35">
      <c r="A306" s="7">
        <v>304</v>
      </c>
      <c r="B306" s="8">
        <v>5</v>
      </c>
      <c r="C306" s="8">
        <v>0</v>
      </c>
      <c r="D306" s="7">
        <f t="shared" si="4"/>
        <v>5</v>
      </c>
    </row>
    <row r="307" spans="1:4" x14ac:dyDescent="0.35">
      <c r="A307" s="7">
        <v>305</v>
      </c>
      <c r="B307" s="8">
        <v>6</v>
      </c>
      <c r="C307" s="8">
        <v>4</v>
      </c>
      <c r="D307" s="7">
        <f t="shared" si="4"/>
        <v>6</v>
      </c>
    </row>
    <row r="308" spans="1:4" x14ac:dyDescent="0.35">
      <c r="A308" s="7">
        <v>306</v>
      </c>
      <c r="B308" s="8">
        <v>6</v>
      </c>
      <c r="C308" s="8">
        <v>8</v>
      </c>
      <c r="D308" s="7">
        <f t="shared" si="4"/>
        <v>8</v>
      </c>
    </row>
    <row r="309" spans="1:4" x14ac:dyDescent="0.35">
      <c r="A309" s="7">
        <v>307</v>
      </c>
      <c r="B309" s="8">
        <v>4</v>
      </c>
      <c r="C309" s="8">
        <v>4</v>
      </c>
      <c r="D309" s="7">
        <f t="shared" si="4"/>
        <v>4</v>
      </c>
    </row>
    <row r="310" spans="1:4" x14ac:dyDescent="0.35">
      <c r="A310" s="7">
        <v>308</v>
      </c>
      <c r="B310" s="8">
        <v>5</v>
      </c>
      <c r="C310" s="8">
        <v>4</v>
      </c>
      <c r="D310" s="7">
        <f t="shared" si="4"/>
        <v>5</v>
      </c>
    </row>
    <row r="311" spans="1:4" x14ac:dyDescent="0.35">
      <c r="A311" s="7">
        <v>309</v>
      </c>
      <c r="B311" s="8">
        <v>11</v>
      </c>
      <c r="C311" s="8">
        <v>4</v>
      </c>
      <c r="D311" s="7">
        <f t="shared" si="4"/>
        <v>11</v>
      </c>
    </row>
    <row r="312" spans="1:4" x14ac:dyDescent="0.35">
      <c r="A312" s="7">
        <v>310</v>
      </c>
      <c r="B312" s="8">
        <v>13</v>
      </c>
      <c r="C312" s="8">
        <v>8</v>
      </c>
      <c r="D312" s="7">
        <f t="shared" si="4"/>
        <v>13</v>
      </c>
    </row>
    <row r="313" spans="1:4" x14ac:dyDescent="0.35">
      <c r="A313" s="7">
        <v>311</v>
      </c>
      <c r="B313" s="8">
        <v>4</v>
      </c>
      <c r="C313" s="8">
        <v>0</v>
      </c>
      <c r="D313" s="7">
        <f t="shared" si="4"/>
        <v>4</v>
      </c>
    </row>
    <row r="314" spans="1:4" x14ac:dyDescent="0.35">
      <c r="A314" s="7">
        <v>312</v>
      </c>
      <c r="B314" s="8">
        <v>8</v>
      </c>
      <c r="C314" s="8">
        <v>4</v>
      </c>
      <c r="D314" s="7">
        <f t="shared" si="4"/>
        <v>8</v>
      </c>
    </row>
    <row r="315" spans="1:4" x14ac:dyDescent="0.35">
      <c r="A315" s="7">
        <v>313</v>
      </c>
      <c r="B315" s="8">
        <v>5</v>
      </c>
      <c r="C315" s="8">
        <v>6</v>
      </c>
      <c r="D315" s="7">
        <f t="shared" si="4"/>
        <v>6</v>
      </c>
    </row>
    <row r="316" spans="1:4" x14ac:dyDescent="0.35">
      <c r="A316" s="7">
        <v>314</v>
      </c>
      <c r="B316" s="8">
        <v>13</v>
      </c>
      <c r="C316" s="8">
        <v>8</v>
      </c>
      <c r="D316" s="7">
        <f t="shared" si="4"/>
        <v>13</v>
      </c>
    </row>
    <row r="317" spans="1:4" x14ac:dyDescent="0.35">
      <c r="A317" s="7">
        <v>315</v>
      </c>
      <c r="B317" s="8">
        <v>5</v>
      </c>
      <c r="C317" s="8">
        <v>5</v>
      </c>
      <c r="D317" s="7">
        <f t="shared" si="4"/>
        <v>5</v>
      </c>
    </row>
    <row r="318" spans="1:4" x14ac:dyDescent="0.35">
      <c r="A318" s="7">
        <v>316</v>
      </c>
      <c r="B318" s="8">
        <v>4</v>
      </c>
      <c r="C318" s="8">
        <v>0</v>
      </c>
      <c r="D318" s="7">
        <f t="shared" si="4"/>
        <v>4</v>
      </c>
    </row>
    <row r="319" spans="1:4" x14ac:dyDescent="0.35">
      <c r="A319" s="7">
        <v>317</v>
      </c>
      <c r="B319" s="8">
        <v>11</v>
      </c>
      <c r="C319" s="8">
        <v>4</v>
      </c>
      <c r="D319" s="7">
        <f t="shared" si="4"/>
        <v>11</v>
      </c>
    </row>
    <row r="320" spans="1:4" x14ac:dyDescent="0.35">
      <c r="A320" s="7">
        <v>318</v>
      </c>
      <c r="B320" s="8">
        <v>8</v>
      </c>
      <c r="C320" s="8">
        <v>4</v>
      </c>
      <c r="D320" s="7">
        <f t="shared" si="4"/>
        <v>8</v>
      </c>
    </row>
    <row r="321" spans="1:4" x14ac:dyDescent="0.35">
      <c r="A321" s="7">
        <v>319</v>
      </c>
      <c r="B321" s="8">
        <v>8</v>
      </c>
      <c r="C321" s="8">
        <v>4</v>
      </c>
      <c r="D321" s="7">
        <f t="shared" si="4"/>
        <v>8</v>
      </c>
    </row>
    <row r="322" spans="1:4" x14ac:dyDescent="0.35">
      <c r="A322" s="7">
        <v>320</v>
      </c>
      <c r="B322" s="8">
        <v>5</v>
      </c>
      <c r="C322" s="8">
        <v>4</v>
      </c>
      <c r="D322" s="7">
        <f t="shared" si="4"/>
        <v>5</v>
      </c>
    </row>
    <row r="323" spans="1:4" x14ac:dyDescent="0.35">
      <c r="A323" s="7">
        <v>321</v>
      </c>
      <c r="B323" s="8">
        <v>11</v>
      </c>
      <c r="C323" s="8">
        <v>0</v>
      </c>
      <c r="D323" s="7">
        <f t="shared" ref="D323:D347" si="5">MAX(B323:C323)</f>
        <v>11</v>
      </c>
    </row>
    <row r="324" spans="1:4" x14ac:dyDescent="0.35">
      <c r="A324" s="7">
        <v>322</v>
      </c>
      <c r="B324" s="8">
        <v>6</v>
      </c>
      <c r="C324" s="8">
        <v>8</v>
      </c>
      <c r="D324" s="7">
        <f t="shared" si="5"/>
        <v>8</v>
      </c>
    </row>
    <row r="325" spans="1:4" x14ac:dyDescent="0.35">
      <c r="A325" s="7">
        <v>323</v>
      </c>
      <c r="B325" s="8">
        <v>4</v>
      </c>
      <c r="C325" s="8">
        <v>0</v>
      </c>
      <c r="D325" s="7">
        <f t="shared" si="5"/>
        <v>4</v>
      </c>
    </row>
    <row r="326" spans="1:4" x14ac:dyDescent="0.35">
      <c r="A326" s="7">
        <v>324</v>
      </c>
      <c r="B326" s="8">
        <v>6</v>
      </c>
      <c r="C326" s="8">
        <v>8</v>
      </c>
      <c r="D326" s="7">
        <f t="shared" si="5"/>
        <v>8</v>
      </c>
    </row>
    <row r="327" spans="1:4" x14ac:dyDescent="0.35">
      <c r="A327" s="7">
        <v>325</v>
      </c>
      <c r="B327" s="8">
        <v>13</v>
      </c>
      <c r="C327" s="8">
        <v>8</v>
      </c>
      <c r="D327" s="7">
        <f t="shared" si="5"/>
        <v>13</v>
      </c>
    </row>
    <row r="328" spans="1:4" x14ac:dyDescent="0.35">
      <c r="A328" s="7">
        <v>326</v>
      </c>
      <c r="B328" s="8">
        <v>5</v>
      </c>
      <c r="C328" s="8">
        <v>5</v>
      </c>
      <c r="D328" s="7">
        <f t="shared" si="5"/>
        <v>5</v>
      </c>
    </row>
    <row r="329" spans="1:4" x14ac:dyDescent="0.35">
      <c r="A329" s="7">
        <v>327</v>
      </c>
      <c r="B329" s="8">
        <v>13</v>
      </c>
      <c r="C329" s="8">
        <v>6</v>
      </c>
      <c r="D329" s="7">
        <f t="shared" si="5"/>
        <v>13</v>
      </c>
    </row>
    <row r="330" spans="1:4" x14ac:dyDescent="0.35">
      <c r="A330" s="7">
        <v>328</v>
      </c>
      <c r="B330" s="8">
        <v>8</v>
      </c>
      <c r="C330" s="8">
        <v>4</v>
      </c>
      <c r="D330" s="7">
        <f t="shared" si="5"/>
        <v>8</v>
      </c>
    </row>
    <row r="331" spans="1:4" x14ac:dyDescent="0.35">
      <c r="A331" s="7">
        <v>329</v>
      </c>
      <c r="B331" s="8">
        <v>13</v>
      </c>
      <c r="C331" s="8">
        <v>5</v>
      </c>
      <c r="D331" s="7">
        <f t="shared" si="5"/>
        <v>13</v>
      </c>
    </row>
    <row r="332" spans="1:4" x14ac:dyDescent="0.35">
      <c r="A332" s="7">
        <v>330</v>
      </c>
      <c r="B332" s="8">
        <v>6</v>
      </c>
      <c r="C332" s="8">
        <v>8</v>
      </c>
      <c r="D332" s="7">
        <f t="shared" si="5"/>
        <v>8</v>
      </c>
    </row>
    <row r="333" spans="1:4" x14ac:dyDescent="0.35">
      <c r="A333" s="7">
        <v>331</v>
      </c>
      <c r="B333" s="8">
        <v>8</v>
      </c>
      <c r="C333" s="8">
        <v>5</v>
      </c>
      <c r="D333" s="7">
        <f t="shared" si="5"/>
        <v>8</v>
      </c>
    </row>
    <row r="334" spans="1:4" x14ac:dyDescent="0.35">
      <c r="A334" s="7">
        <v>332</v>
      </c>
      <c r="B334" s="8">
        <v>8</v>
      </c>
      <c r="C334" s="8">
        <v>4</v>
      </c>
      <c r="D334" s="7">
        <f t="shared" si="5"/>
        <v>8</v>
      </c>
    </row>
    <row r="335" spans="1:4" x14ac:dyDescent="0.35">
      <c r="A335" s="7">
        <v>333</v>
      </c>
      <c r="B335" s="8">
        <v>11</v>
      </c>
      <c r="C335" s="8">
        <v>6</v>
      </c>
      <c r="D335" s="7">
        <f t="shared" si="5"/>
        <v>11</v>
      </c>
    </row>
    <row r="336" spans="1:4" x14ac:dyDescent="0.35">
      <c r="A336" s="7">
        <v>334</v>
      </c>
      <c r="B336" s="8">
        <v>8</v>
      </c>
      <c r="C336" s="8">
        <v>4</v>
      </c>
      <c r="D336" s="7">
        <f t="shared" si="5"/>
        <v>8</v>
      </c>
    </row>
    <row r="337" spans="1:4" x14ac:dyDescent="0.35">
      <c r="A337" s="7">
        <v>335</v>
      </c>
      <c r="B337" s="8">
        <v>8</v>
      </c>
      <c r="C337" s="8">
        <v>4</v>
      </c>
      <c r="D337" s="7">
        <f t="shared" si="5"/>
        <v>8</v>
      </c>
    </row>
    <row r="338" spans="1:4" x14ac:dyDescent="0.35">
      <c r="A338" s="7">
        <v>336</v>
      </c>
      <c r="B338" s="8">
        <v>13</v>
      </c>
      <c r="C338" s="8">
        <v>4</v>
      </c>
      <c r="D338" s="7">
        <f t="shared" si="5"/>
        <v>13</v>
      </c>
    </row>
    <row r="339" spans="1:4" x14ac:dyDescent="0.35">
      <c r="A339" s="7">
        <v>337</v>
      </c>
      <c r="B339" s="8">
        <v>8</v>
      </c>
      <c r="C339" s="8">
        <v>5</v>
      </c>
      <c r="D339" s="7">
        <f t="shared" si="5"/>
        <v>8</v>
      </c>
    </row>
    <row r="340" spans="1:4" x14ac:dyDescent="0.35">
      <c r="A340" s="7">
        <v>338</v>
      </c>
      <c r="B340" s="8">
        <v>13</v>
      </c>
      <c r="C340" s="8">
        <v>4</v>
      </c>
      <c r="D340" s="7">
        <f t="shared" si="5"/>
        <v>13</v>
      </c>
    </row>
    <row r="341" spans="1:4" x14ac:dyDescent="0.35">
      <c r="A341" s="7">
        <v>339</v>
      </c>
      <c r="B341" s="8">
        <v>5</v>
      </c>
      <c r="C341" s="8">
        <v>5</v>
      </c>
      <c r="D341" s="7">
        <f t="shared" si="5"/>
        <v>5</v>
      </c>
    </row>
    <row r="342" spans="1:4" x14ac:dyDescent="0.35">
      <c r="A342" s="7">
        <v>340</v>
      </c>
      <c r="B342" s="8">
        <v>5</v>
      </c>
      <c r="C342" s="8">
        <v>8</v>
      </c>
      <c r="D342" s="7">
        <f t="shared" si="5"/>
        <v>8</v>
      </c>
    </row>
    <row r="343" spans="1:4" x14ac:dyDescent="0.35">
      <c r="A343" s="7">
        <v>341</v>
      </c>
      <c r="B343" s="8">
        <v>13</v>
      </c>
      <c r="C343" s="8">
        <v>4</v>
      </c>
      <c r="D343" s="7">
        <f t="shared" si="5"/>
        <v>13</v>
      </c>
    </row>
    <row r="344" spans="1:4" x14ac:dyDescent="0.35">
      <c r="A344" s="7">
        <v>342</v>
      </c>
      <c r="B344" s="8">
        <v>11</v>
      </c>
      <c r="C344" s="8">
        <v>0</v>
      </c>
      <c r="D344" s="7">
        <f t="shared" si="5"/>
        <v>11</v>
      </c>
    </row>
    <row r="345" spans="1:4" x14ac:dyDescent="0.35">
      <c r="A345" s="7">
        <v>343</v>
      </c>
      <c r="B345" s="8">
        <v>5</v>
      </c>
      <c r="C345" s="8">
        <v>4</v>
      </c>
      <c r="D345" s="7">
        <f t="shared" si="5"/>
        <v>5</v>
      </c>
    </row>
    <row r="346" spans="1:4" x14ac:dyDescent="0.35">
      <c r="A346" s="7">
        <v>344</v>
      </c>
      <c r="B346" s="8">
        <v>6</v>
      </c>
      <c r="C346" s="8">
        <v>4</v>
      </c>
      <c r="D346" s="7">
        <f t="shared" si="5"/>
        <v>6</v>
      </c>
    </row>
    <row r="347" spans="1:4" x14ac:dyDescent="0.35">
      <c r="A347" s="7">
        <v>345</v>
      </c>
      <c r="B347" s="8">
        <v>8</v>
      </c>
      <c r="C347" s="8">
        <v>8</v>
      </c>
      <c r="D347" s="7">
        <f t="shared" si="5"/>
        <v>8</v>
      </c>
    </row>
  </sheetData>
  <autoFilter ref="A2:D347"/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A7" zoomScaleNormal="100" workbookViewId="0">
      <selection activeCell="K18" sqref="K18"/>
    </sheetView>
  </sheetViews>
  <sheetFormatPr defaultRowHeight="14.5" x14ac:dyDescent="0.35"/>
  <cols>
    <col min="1" max="1" width="9.08984375" customWidth="1"/>
    <col min="2" max="2" width="11" customWidth="1"/>
    <col min="3" max="3" width="11.08984375" customWidth="1"/>
    <col min="4" max="4" width="13" hidden="1" customWidth="1"/>
    <col min="5" max="6" width="9.1796875" hidden="1" customWidth="1"/>
    <col min="8" max="8" width="27.81640625" customWidth="1"/>
    <col min="9" max="9" width="20.08984375" customWidth="1"/>
    <col min="10" max="10" width="17.1796875" hidden="1" customWidth="1"/>
    <col min="11" max="11" width="15.81640625" customWidth="1"/>
    <col min="12" max="12" width="14.81640625" hidden="1" customWidth="1"/>
    <col min="13" max="13" width="11.81640625" bestFit="1" customWidth="1"/>
    <col min="14" max="14" width="10.81640625" hidden="1" customWidth="1"/>
    <col min="16" max="16" width="9.90625" customWidth="1"/>
  </cols>
  <sheetData>
    <row r="1" spans="1:18" s="67" customFormat="1" ht="39" customHeight="1" x14ac:dyDescent="0.35">
      <c r="A1" s="88" t="s">
        <v>75</v>
      </c>
      <c r="B1" s="89" t="s">
        <v>97</v>
      </c>
      <c r="C1" s="89" t="s">
        <v>98</v>
      </c>
      <c r="D1" s="90" t="s">
        <v>84</v>
      </c>
      <c r="E1" s="90" t="s">
        <v>85</v>
      </c>
      <c r="F1" s="90" t="s">
        <v>94</v>
      </c>
      <c r="G1" s="90" t="s">
        <v>86</v>
      </c>
      <c r="H1" s="90" t="s">
        <v>99</v>
      </c>
      <c r="I1" s="90" t="s">
        <v>100</v>
      </c>
      <c r="J1" s="90" t="s">
        <v>89</v>
      </c>
      <c r="K1" s="90" t="s">
        <v>87</v>
      </c>
      <c r="L1" s="90" t="s">
        <v>92</v>
      </c>
      <c r="M1" s="90" t="s">
        <v>101</v>
      </c>
      <c r="N1" s="67" t="s">
        <v>93</v>
      </c>
    </row>
    <row r="2" spans="1:18" x14ac:dyDescent="0.35">
      <c r="A2" s="57">
        <v>7</v>
      </c>
      <c r="B2" s="57">
        <v>418.73</v>
      </c>
      <c r="C2" s="75">
        <f>(B2/$B$13)*100</f>
        <v>7.1789833902536042</v>
      </c>
      <c r="D2" s="74">
        <f>0.41*B2</f>
        <v>171.67929999999998</v>
      </c>
      <c r="E2" s="74">
        <f>(D2/$D$13)*100</f>
        <v>7.1789833902536033</v>
      </c>
      <c r="F2" s="74">
        <f>H2*E2/100</f>
        <v>989.525808336713</v>
      </c>
      <c r="G2" s="74">
        <v>13</v>
      </c>
      <c r="H2" s="73">
        <f>($I$15*C2)/100</f>
        <v>13783.648109286922</v>
      </c>
      <c r="I2" s="83">
        <f>H2*G2</f>
        <v>179187.42542072997</v>
      </c>
      <c r="J2" s="74">
        <f>G2*B2*1000</f>
        <v>5443490</v>
      </c>
      <c r="K2" s="74">
        <f>30-0.0625*(H2/1000)</f>
        <v>29.138521993169569</v>
      </c>
      <c r="L2" s="74">
        <f>30-0.0625*(B2/1000)</f>
        <v>29.973829375000001</v>
      </c>
      <c r="M2" s="74">
        <f>H2*IF(K2&lt;25, 616.6-16.7*K2, 235.7-1.4*K2)</f>
        <v>2686516.6723489333</v>
      </c>
      <c r="N2">
        <f>B2*1000*IF(L2&lt;25, 616.6-16.7*L2, 235.7-1.4*L2)</f>
        <v>81123342.79612875</v>
      </c>
    </row>
    <row r="3" spans="1:18" x14ac:dyDescent="0.35">
      <c r="A3" s="57">
        <v>8</v>
      </c>
      <c r="B3" s="57">
        <v>874.84</v>
      </c>
      <c r="C3" s="75">
        <f t="shared" ref="C3:C12" si="0">(B3/$B$13)*100</f>
        <v>14.998834163134866</v>
      </c>
      <c r="D3" s="74">
        <f t="shared" ref="D3:D12" si="1">0.41*B3</f>
        <v>358.68439999999998</v>
      </c>
      <c r="E3" s="74">
        <f t="shared" ref="E3:E12" si="2">(D3/$D$13)*100</f>
        <v>14.998834163134866</v>
      </c>
      <c r="F3" s="74">
        <f t="shared" ref="F3:F12" si="3">H3*E3/100</f>
        <v>4319.3285040618539</v>
      </c>
      <c r="G3" s="74">
        <v>13</v>
      </c>
      <c r="H3" s="73">
        <f>($I$15*C3)/100</f>
        <v>28797.761593218944</v>
      </c>
      <c r="I3" s="83">
        <f>H3*G3</f>
        <v>374370.90071184625</v>
      </c>
      <c r="J3" s="74">
        <f>G3*B3*1000</f>
        <v>11372920</v>
      </c>
      <c r="K3" s="74">
        <f t="shared" ref="K3:K12" si="4">30-0.0625*(H3/1000)</f>
        <v>28.200139900423817</v>
      </c>
      <c r="L3" s="74">
        <f>30-0.0625*(B3/1000)</f>
        <v>29.9453225</v>
      </c>
      <c r="M3" s="74">
        <f t="shared" ref="M3:M12" si="5">H3*IF(K3&lt;25, 616.6-16.7*K3, 235.7-1.4*K3)</f>
        <v>5650691.1394747486</v>
      </c>
      <c r="N3">
        <f>B3*1000*IF(L3&lt;25, 616.6-16.7*L3, 235.7-1.4*L3)</f>
        <v>169523475.68974</v>
      </c>
    </row>
    <row r="4" spans="1:18" x14ac:dyDescent="0.35">
      <c r="A4" s="57">
        <v>9</v>
      </c>
      <c r="B4" s="57">
        <v>435.79</v>
      </c>
      <c r="C4" s="75">
        <f t="shared" si="0"/>
        <v>7.4714712861237986</v>
      </c>
      <c r="D4" s="74">
        <f t="shared" si="1"/>
        <v>178.6739</v>
      </c>
      <c r="E4" s="74">
        <f t="shared" si="2"/>
        <v>7.4714712861237986</v>
      </c>
      <c r="F4" s="74">
        <f t="shared" si="3"/>
        <v>1071.7993570439505</v>
      </c>
      <c r="G4" s="74">
        <v>13</v>
      </c>
      <c r="H4" s="73">
        <f>($I$15*C4)/100</f>
        <v>14345.224869357695</v>
      </c>
      <c r="I4" s="83">
        <f>H4*G4</f>
        <v>186487.92330165004</v>
      </c>
      <c r="J4" s="74">
        <f>G4*B4*1000</f>
        <v>5665270</v>
      </c>
      <c r="K4" s="74">
        <f t="shared" si="4"/>
        <v>29.103423445665143</v>
      </c>
      <c r="L4" s="74">
        <f>30-0.0625*(B4/1000)</f>
        <v>29.972763125</v>
      </c>
      <c r="M4" s="74">
        <f t="shared" si="5"/>
        <v>2796676.2863929239</v>
      </c>
      <c r="N4">
        <f>B4*1000*IF(L4&lt;25, 616.6-16.7*L4, 235.7-1.4*L4)</f>
        <v>84429140.380858749</v>
      </c>
    </row>
    <row r="5" spans="1:18" x14ac:dyDescent="0.35">
      <c r="A5" s="57">
        <v>10</v>
      </c>
      <c r="B5" s="57">
        <v>411.3</v>
      </c>
      <c r="C5" s="74">
        <f t="shared" si="0"/>
        <v>7.0515985680780142</v>
      </c>
      <c r="D5" s="74">
        <f t="shared" si="1"/>
        <v>168.63299999999998</v>
      </c>
      <c r="E5" s="74">
        <f t="shared" si="2"/>
        <v>7.0515985680780142</v>
      </c>
      <c r="F5" s="74">
        <f t="shared" si="3"/>
        <v>954.72081341414207</v>
      </c>
      <c r="G5" s="74">
        <v>8</v>
      </c>
      <c r="H5" s="73">
        <f>($I$15*C5)/100</f>
        <v>13539.069250709787</v>
      </c>
      <c r="I5" s="83">
        <f>H5*G5</f>
        <v>108312.55400567829</v>
      </c>
      <c r="J5" s="74">
        <f>G5*B5*1000</f>
        <v>3290400</v>
      </c>
      <c r="K5" s="74">
        <f t="shared" si="4"/>
        <v>29.15380817183064</v>
      </c>
      <c r="L5" s="74">
        <f>30-0.0625*(B5/1000)</f>
        <v>29.974293750000001</v>
      </c>
      <c r="M5" s="74">
        <f t="shared" si="5"/>
        <v>2638557.0235278429</v>
      </c>
      <c r="N5">
        <f>B5*1000*IF(L5&lt;25, 616.6-16.7*L5, 235.7-1.4*L5)</f>
        <v>79683612.172875002</v>
      </c>
      <c r="R5">
        <f>SUM(M2:M4,M10:M12)</f>
        <v>24262568.073645532</v>
      </c>
    </row>
    <row r="6" spans="1:18" x14ac:dyDescent="0.35">
      <c r="A6" s="57">
        <v>11</v>
      </c>
      <c r="B6" s="57">
        <v>390.05</v>
      </c>
      <c r="C6" s="74">
        <f t="shared" si="0"/>
        <v>6.6872745477238746</v>
      </c>
      <c r="D6" s="74">
        <f t="shared" si="1"/>
        <v>159.9205</v>
      </c>
      <c r="E6" s="74">
        <f t="shared" si="2"/>
        <v>6.6872745477238755</v>
      </c>
      <c r="F6" s="74">
        <f t="shared" si="3"/>
        <v>858.61710483140268</v>
      </c>
      <c r="G6" s="74">
        <v>8</v>
      </c>
      <c r="H6" s="73">
        <f>($I$15*C6)/100</f>
        <v>12839.567131629839</v>
      </c>
      <c r="I6" s="83">
        <f>H6*G6</f>
        <v>102716.53705303872</v>
      </c>
      <c r="J6" s="74">
        <f>G6*B6*1000</f>
        <v>3120400</v>
      </c>
      <c r="K6" s="74">
        <f t="shared" si="4"/>
        <v>29.197527054273134</v>
      </c>
      <c r="L6" s="74">
        <f>30-0.0625*(B6/1000)</f>
        <v>29.975621875000002</v>
      </c>
      <c r="M6" s="74">
        <f t="shared" si="5"/>
        <v>2501448.9207578674</v>
      </c>
      <c r="N6">
        <f>B6*1000*IF(L6&lt;25, 616.6-16.7*L6, 235.7-1.4*L6)</f>
        <v>75565997.162718743</v>
      </c>
      <c r="R6">
        <f>AVERAGE(K10:K12,K2:K4)</f>
        <v>28.708156743337582</v>
      </c>
    </row>
    <row r="7" spans="1:18" x14ac:dyDescent="0.35">
      <c r="A7" s="57">
        <v>12</v>
      </c>
      <c r="B7" s="57">
        <v>443.53</v>
      </c>
      <c r="C7" s="74">
        <f t="shared" si="0"/>
        <v>7.6041709528316108</v>
      </c>
      <c r="D7" s="74">
        <f t="shared" si="1"/>
        <v>181.84729999999999</v>
      </c>
      <c r="E7" s="74">
        <f t="shared" si="2"/>
        <v>7.6041709528316108</v>
      </c>
      <c r="F7" s="74">
        <f t="shared" si="3"/>
        <v>1110.2095848938498</v>
      </c>
      <c r="G7" s="74">
        <v>8</v>
      </c>
      <c r="H7" s="73">
        <f>($I$15*C7)/100</f>
        <v>14600.008229436693</v>
      </c>
      <c r="I7" s="83">
        <f>H7*G7</f>
        <v>116800.06583549354</v>
      </c>
      <c r="J7" s="74">
        <f>G7*B7*1000</f>
        <v>3548240</v>
      </c>
      <c r="K7" s="74">
        <f t="shared" si="4"/>
        <v>29.087499485660206</v>
      </c>
      <c r="L7" s="74">
        <f>30-0.0625*(B7/1000)</f>
        <v>29.972279374999999</v>
      </c>
      <c r="M7" s="74">
        <f t="shared" si="5"/>
        <v>2846673.1150681041</v>
      </c>
      <c r="N7">
        <f>B7*1000*IF(L7&lt;25, 616.6-16.7*L7, 235.7-1.4*L7)</f>
        <v>85928973.90032874</v>
      </c>
      <c r="R7">
        <f>AVERAGE(K5:K9)</f>
        <v>29.150211907994894</v>
      </c>
    </row>
    <row r="8" spans="1:18" x14ac:dyDescent="0.35">
      <c r="A8" s="57">
        <v>13</v>
      </c>
      <c r="B8" s="57">
        <v>391.96</v>
      </c>
      <c r="C8" s="74">
        <f t="shared" si="0"/>
        <v>6.7200208479062944</v>
      </c>
      <c r="D8" s="74">
        <f t="shared" si="1"/>
        <v>160.70359999999999</v>
      </c>
      <c r="E8" s="74">
        <f t="shared" si="2"/>
        <v>6.7200208479062944</v>
      </c>
      <c r="F8" s="74">
        <f t="shared" si="3"/>
        <v>867.04665976886838</v>
      </c>
      <c r="G8" s="74">
        <v>8</v>
      </c>
      <c r="H8" s="73">
        <f>($I$15*C8)/100</f>
        <v>12902.440027980085</v>
      </c>
      <c r="I8" s="83">
        <f>H8*G8</f>
        <v>103219.52022384068</v>
      </c>
      <c r="J8" s="74">
        <f>G8*B8*1000</f>
        <v>3135680</v>
      </c>
      <c r="K8" s="74">
        <f t="shared" si="4"/>
        <v>29.193597498251243</v>
      </c>
      <c r="L8" s="74">
        <f>30-0.0625*(B8/1000)</f>
        <v>29.975502500000001</v>
      </c>
      <c r="M8" s="74">
        <f t="shared" si="5"/>
        <v>2513769.0173038593</v>
      </c>
      <c r="N8">
        <f>B8*1000*IF(L8&lt;25, 616.6-16.7*L8, 235.7-1.4*L8)</f>
        <v>75936094.856140003</v>
      </c>
    </row>
    <row r="9" spans="1:18" x14ac:dyDescent="0.35">
      <c r="A9" s="57">
        <v>14</v>
      </c>
      <c r="B9" s="57">
        <v>428.4</v>
      </c>
      <c r="C9" s="74">
        <f t="shared" si="0"/>
        <v>7.3447722503394637</v>
      </c>
      <c r="D9" s="74">
        <f t="shared" si="1"/>
        <v>175.64399999999998</v>
      </c>
      <c r="E9" s="74">
        <f t="shared" si="2"/>
        <v>7.3447722503394637</v>
      </c>
      <c r="F9" s="74">
        <f t="shared" si="3"/>
        <v>1035.7570446596474</v>
      </c>
      <c r="G9" s="74">
        <v>8</v>
      </c>
      <c r="H9" s="73">
        <f>($I$15*C9)/100</f>
        <v>14101.962720651771</v>
      </c>
      <c r="I9" s="83">
        <f>H9*G9</f>
        <v>112815.70176521417</v>
      </c>
      <c r="J9" s="74">
        <f>G9*B9*1000</f>
        <v>3427200</v>
      </c>
      <c r="K9" s="74">
        <f t="shared" si="4"/>
        <v>29.118627329959264</v>
      </c>
      <c r="L9" s="74">
        <f>30-0.0625*(B9/1000)</f>
        <v>29.973224999999999</v>
      </c>
      <c r="M9" s="74">
        <f t="shared" si="5"/>
        <v>2748950.8973405301</v>
      </c>
      <c r="N9">
        <f>B9*1000*IF(L9&lt;25, 616.6-16.7*L9, 235.7-1.4*L9)</f>
        <v>82997138.574000001</v>
      </c>
    </row>
    <row r="10" spans="1:18" x14ac:dyDescent="0.35">
      <c r="A10" s="57">
        <v>15</v>
      </c>
      <c r="B10" s="57">
        <v>788.67</v>
      </c>
      <c r="C10" s="75">
        <f t="shared" si="0"/>
        <v>13.5214788297741</v>
      </c>
      <c r="D10" s="74">
        <f t="shared" si="1"/>
        <v>323.35469999999998</v>
      </c>
      <c r="E10" s="74">
        <f t="shared" si="2"/>
        <v>13.521478829774104</v>
      </c>
      <c r="F10" s="74">
        <f t="shared" si="3"/>
        <v>3510.3434830853612</v>
      </c>
      <c r="G10" s="74">
        <v>13</v>
      </c>
      <c r="H10" s="73">
        <f>($I$15*C10)/100</f>
        <v>25961.239353166275</v>
      </c>
      <c r="I10" s="83">
        <f>H10*G10</f>
        <v>337496.11159116158</v>
      </c>
      <c r="J10" s="74">
        <f>G10*B10*1000</f>
        <v>10252710</v>
      </c>
      <c r="K10" s="74">
        <f t="shared" si="4"/>
        <v>28.377422540427109</v>
      </c>
      <c r="L10" s="74">
        <f>30-0.0625*(B10/1000)</f>
        <v>29.950708124999998</v>
      </c>
      <c r="M10" s="74">
        <f t="shared" si="5"/>
        <v>5087665.833224141</v>
      </c>
      <c r="N10">
        <f>B10*1000*IF(L10&lt;25, 616.6-16.7*L10, 235.7-1.4*L10)</f>
        <v>152819804.03227875</v>
      </c>
    </row>
    <row r="11" spans="1:18" x14ac:dyDescent="0.35">
      <c r="A11" s="57">
        <v>16</v>
      </c>
      <c r="B11" s="57">
        <v>584.41999999999996</v>
      </c>
      <c r="C11" s="75">
        <f t="shared" si="0"/>
        <v>10.019682069429013</v>
      </c>
      <c r="D11" s="74">
        <f t="shared" si="1"/>
        <v>239.61219999999997</v>
      </c>
      <c r="E11" s="74">
        <f t="shared" si="2"/>
        <v>10.019682069429013</v>
      </c>
      <c r="F11" s="74">
        <f t="shared" si="3"/>
        <v>1927.5653524307957</v>
      </c>
      <c r="G11" s="74">
        <v>13</v>
      </c>
      <c r="H11" s="73">
        <f>($I$15*C11)/100</f>
        <v>19237.789573303704</v>
      </c>
      <c r="I11" s="83">
        <f>H11*G11</f>
        <v>250091.26445294815</v>
      </c>
      <c r="J11" s="74">
        <f>G11*B11*1000</f>
        <v>7597459.9999999991</v>
      </c>
      <c r="K11" s="74">
        <f t="shared" si="4"/>
        <v>28.797638151668519</v>
      </c>
      <c r="L11" s="74">
        <f>30-0.0625*(B11/1000)</f>
        <v>29.963473749999999</v>
      </c>
      <c r="M11" s="74">
        <f t="shared" si="5"/>
        <v>3758742.9382697647</v>
      </c>
      <c r="N11">
        <f>B11*1000*IF(L11&lt;25, 616.6-16.7*L11, 235.7-1.4*L11)</f>
        <v>113232039.339435</v>
      </c>
    </row>
    <row r="12" spans="1:18" x14ac:dyDescent="0.35">
      <c r="A12" s="57">
        <v>17</v>
      </c>
      <c r="B12" s="57">
        <v>665.03</v>
      </c>
      <c r="C12" s="75">
        <f t="shared" si="0"/>
        <v>11.401713094405354</v>
      </c>
      <c r="D12" s="74">
        <f t="shared" si="1"/>
        <v>272.66229999999996</v>
      </c>
      <c r="E12" s="74">
        <f t="shared" si="2"/>
        <v>11.401713094405354</v>
      </c>
      <c r="F12" s="74">
        <f t="shared" si="3"/>
        <v>2495.9819805529823</v>
      </c>
      <c r="G12" s="74">
        <v>13</v>
      </c>
      <c r="H12" s="73">
        <f>($I$15*C12)/100</f>
        <v>21891.289141258279</v>
      </c>
      <c r="I12" s="83">
        <f>H12*G12</f>
        <v>284586.75883635762</v>
      </c>
      <c r="J12" s="74">
        <f>G12*B12*1000</f>
        <v>8645390</v>
      </c>
      <c r="K12" s="74">
        <f t="shared" si="4"/>
        <v>28.631794428671359</v>
      </c>
      <c r="L12" s="74">
        <f>30-0.0625*(B12/1000)</f>
        <v>29.958435625</v>
      </c>
      <c r="M12" s="74">
        <f t="shared" si="5"/>
        <v>4282275.2039350187</v>
      </c>
      <c r="N12">
        <f>B12*1000*IF(L12&lt;25, 616.6-16.7*L12, 235.7-1.4*L12)</f>
        <v>128855009.17882875</v>
      </c>
    </row>
    <row r="13" spans="1:18" x14ac:dyDescent="0.35">
      <c r="B13" s="47">
        <f>SUM(B2:B12)</f>
        <v>5832.72</v>
      </c>
      <c r="D13">
        <f>SUM(D2:D12)</f>
        <v>2391.4151999999999</v>
      </c>
      <c r="F13">
        <f>SUM(F2:F12)</f>
        <v>19140.895693079568</v>
      </c>
      <c r="H13" s="62"/>
      <c r="I13" s="71"/>
      <c r="N13">
        <f>SUM(N2:N12)</f>
        <v>1130094628.0833325</v>
      </c>
    </row>
    <row r="14" spans="1:18" x14ac:dyDescent="0.35">
      <c r="B14" s="47"/>
      <c r="H14" s="91" t="s">
        <v>115</v>
      </c>
      <c r="I14" s="91"/>
    </row>
    <row r="15" spans="1:18" x14ac:dyDescent="0.35">
      <c r="H15" s="84" t="s">
        <v>102</v>
      </c>
      <c r="I15" s="85">
        <v>192000</v>
      </c>
    </row>
    <row r="16" spans="1:18" x14ac:dyDescent="0.35">
      <c r="H16" s="84" t="s">
        <v>103</v>
      </c>
      <c r="I16" s="92">
        <f>AVERAGE(K2:K4,K10:K12)</f>
        <v>28.708156743337582</v>
      </c>
    </row>
    <row r="17" spans="1:11" x14ac:dyDescent="0.35">
      <c r="H17" s="84" t="s">
        <v>104</v>
      </c>
      <c r="I17" s="92">
        <f>AVERAGE(K5:K9)</f>
        <v>29.150211907994894</v>
      </c>
    </row>
    <row r="18" spans="1:11" ht="22.5" customHeight="1" x14ac:dyDescent="0.35">
      <c r="H18" s="84" t="s">
        <v>105</v>
      </c>
      <c r="I18" s="86">
        <f>SUM(I2:I12)</f>
        <v>2156084.7631979585</v>
      </c>
    </row>
    <row r="19" spans="1:11" ht="22.5" customHeight="1" x14ac:dyDescent="0.35">
      <c r="H19" s="84" t="s">
        <v>107</v>
      </c>
      <c r="I19" s="86">
        <f>SUM(M10:M12,M2:M4)</f>
        <v>24262568.073645528</v>
      </c>
    </row>
    <row r="20" spans="1:11" ht="22.5" customHeight="1" x14ac:dyDescent="0.35">
      <c r="H20" s="84" t="s">
        <v>108</v>
      </c>
      <c r="I20" s="86">
        <f>SUM(M5:M9)</f>
        <v>13249398.973998204</v>
      </c>
    </row>
    <row r="21" spans="1:11" x14ac:dyDescent="0.35">
      <c r="H21" s="84" t="s">
        <v>106</v>
      </c>
      <c r="I21" s="87">
        <f>SUM(M2:M12)</f>
        <v>37511967.047643729</v>
      </c>
    </row>
    <row r="24" spans="1:11" x14ac:dyDescent="0.35">
      <c r="A24" s="48"/>
      <c r="B24" s="48"/>
    </row>
    <row r="25" spans="1:11" x14ac:dyDescent="0.35">
      <c r="A25" s="48"/>
      <c r="B25" s="48"/>
      <c r="K25">
        <v>2156084.7631979599</v>
      </c>
    </row>
    <row r="26" spans="1:11" x14ac:dyDescent="0.35">
      <c r="A26" s="48"/>
      <c r="B26" s="48"/>
    </row>
    <row r="27" spans="1:11" x14ac:dyDescent="0.35">
      <c r="A27" s="48"/>
      <c r="B27" s="48"/>
    </row>
    <row r="28" spans="1:11" x14ac:dyDescent="0.35">
      <c r="A28" s="48"/>
      <c r="B28" s="48"/>
    </row>
    <row r="29" spans="1:11" x14ac:dyDescent="0.35">
      <c r="A29" s="49"/>
      <c r="B29" s="49"/>
    </row>
  </sheetData>
  <mergeCells count="1">
    <mergeCell ref="H14:I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A6" sqref="A6"/>
    </sheetView>
  </sheetViews>
  <sheetFormatPr defaultRowHeight="14.5" x14ac:dyDescent="0.35"/>
  <cols>
    <col min="1" max="1" width="31.08984375" customWidth="1"/>
    <col min="2" max="2" width="15.54296875" customWidth="1"/>
    <col min="3" max="3" width="14.7265625" customWidth="1"/>
    <col min="4" max="5" width="17.36328125" customWidth="1"/>
    <col min="6" max="6" width="10.26953125" customWidth="1"/>
    <col min="7" max="7" width="14.453125" customWidth="1"/>
    <col min="9" max="9" width="10.81640625" bestFit="1" customWidth="1"/>
  </cols>
  <sheetData>
    <row r="1" spans="1:9" s="67" customFormat="1" ht="29" x14ac:dyDescent="0.35">
      <c r="A1" s="72" t="s">
        <v>88</v>
      </c>
      <c r="B1" s="72" t="s">
        <v>84</v>
      </c>
      <c r="C1" s="72" t="s">
        <v>85</v>
      </c>
      <c r="D1" s="72" t="s">
        <v>94</v>
      </c>
      <c r="E1" s="72" t="s">
        <v>95</v>
      </c>
      <c r="F1" s="72" t="s">
        <v>90</v>
      </c>
      <c r="G1" s="72" t="s">
        <v>91</v>
      </c>
    </row>
    <row r="2" spans="1:9" x14ac:dyDescent="0.35">
      <c r="A2" s="75">
        <v>13783.648109286922</v>
      </c>
      <c r="B2" s="73">
        <v>171.67929999999998</v>
      </c>
      <c r="C2" s="74">
        <v>7.1789833902536033</v>
      </c>
      <c r="D2" s="73">
        <v>989.525808336713</v>
      </c>
      <c r="E2" s="73">
        <f>A2-(D2*$D$15)</f>
        <v>12794.122300950208</v>
      </c>
      <c r="F2" s="74">
        <f>30-0.0625*(E2/1000)</f>
        <v>29.200367356190611</v>
      </c>
      <c r="G2" s="74">
        <f>E2*IF(F2&lt;25, 616.6-16.7*F2, 235.7-1.4*F2)</f>
        <v>2492544.3266710765</v>
      </c>
    </row>
    <row r="3" spans="1:9" x14ac:dyDescent="0.35">
      <c r="A3" s="75">
        <v>28797.761593218944</v>
      </c>
      <c r="B3" s="73">
        <v>358.68439999999998</v>
      </c>
      <c r="C3" s="74">
        <v>14.998834163134866</v>
      </c>
      <c r="D3" s="73">
        <v>4319.3285040618539</v>
      </c>
      <c r="E3" s="73">
        <f>A3-(D3*$D$15)</f>
        <v>24478.43308915709</v>
      </c>
      <c r="F3" s="74">
        <f t="shared" ref="F3:F12" si="0">30-0.0625*(E3/1000)</f>
        <v>28.470097931927683</v>
      </c>
      <c r="G3" s="74">
        <f>E3*IF(F3&lt;25, 616.6-16.7*F3, 235.7-1.4*F3)</f>
        <v>4793901.9369385075</v>
      </c>
      <c r="I3" s="69"/>
    </row>
    <row r="4" spans="1:9" x14ac:dyDescent="0.35">
      <c r="A4" s="75">
        <v>14345.224869357695</v>
      </c>
      <c r="B4" s="73">
        <v>178.6739</v>
      </c>
      <c r="C4" s="74">
        <v>7.4714712861237986</v>
      </c>
      <c r="D4" s="73">
        <v>1071.7993570439505</v>
      </c>
      <c r="E4" s="73">
        <f>A4-(D4*$D$15)</f>
        <v>13273.425512313745</v>
      </c>
      <c r="F4" s="74">
        <f t="shared" si="0"/>
        <v>29.170410905480392</v>
      </c>
      <c r="G4" s="74">
        <f>E4*IF(F4&lt;25, 616.6-16.7*F4, 235.7-1.4*F4)</f>
        <v>2586478.6064078794</v>
      </c>
    </row>
    <row r="5" spans="1:9" x14ac:dyDescent="0.35">
      <c r="A5" s="75">
        <v>13539.069250709787</v>
      </c>
      <c r="B5" s="73">
        <v>168.63299999999998</v>
      </c>
      <c r="C5" s="74">
        <v>7.0515985680780142</v>
      </c>
      <c r="D5" s="73">
        <v>954.72081341414207</v>
      </c>
      <c r="E5" s="73">
        <f>A5+$G$15</f>
        <v>16401.978147812119</v>
      </c>
      <c r="F5" s="74">
        <f t="shared" si="0"/>
        <v>28.974876365761741</v>
      </c>
      <c r="G5" s="74">
        <f>E5*IF(F5&lt;25, 616.6-16.7*F5, 235.7-1.4*F5)</f>
        <v>3200602.8448578212</v>
      </c>
    </row>
    <row r="6" spans="1:9" x14ac:dyDescent="0.35">
      <c r="A6" s="75">
        <v>12839.567131629839</v>
      </c>
      <c r="B6" s="73">
        <v>159.9205</v>
      </c>
      <c r="C6" s="74">
        <v>6.6872745477238755</v>
      </c>
      <c r="D6" s="73">
        <v>858.61710483140268</v>
      </c>
      <c r="E6" s="73">
        <f t="shared" ref="E6:E9" si="1">A6+$G$15</f>
        <v>15702.47602873217</v>
      </c>
      <c r="F6" s="74">
        <f t="shared" si="0"/>
        <v>29.018595248204239</v>
      </c>
      <c r="G6" s="74">
        <f>E6*IF(F6&lt;25, 616.6-16.7*F6, 235.7-1.4*F6)</f>
        <v>3063144.2851908007</v>
      </c>
    </row>
    <row r="7" spans="1:9" x14ac:dyDescent="0.35">
      <c r="A7" s="75">
        <v>14600.008229436693</v>
      </c>
      <c r="B7" s="73">
        <v>181.84729999999999</v>
      </c>
      <c r="C7" s="74">
        <v>7.6041709528316108</v>
      </c>
      <c r="D7" s="73">
        <v>1110.2095848938498</v>
      </c>
      <c r="E7" s="73">
        <f t="shared" si="1"/>
        <v>17462.917126539025</v>
      </c>
      <c r="F7" s="74">
        <f t="shared" si="0"/>
        <v>28.908567679591311</v>
      </c>
      <c r="G7" s="74">
        <f>E7*IF(F7&lt;25, 616.6-16.7*F7, 235.7-1.4*F7)</f>
        <v>3409250.4764353414</v>
      </c>
    </row>
    <row r="8" spans="1:9" x14ac:dyDescent="0.35">
      <c r="A8" s="75">
        <v>12902.440027980085</v>
      </c>
      <c r="B8" s="73">
        <v>160.70359999999999</v>
      </c>
      <c r="C8" s="74">
        <v>6.7200208479062944</v>
      </c>
      <c r="D8" s="73">
        <v>867.04665976886838</v>
      </c>
      <c r="E8" s="73">
        <f t="shared" si="1"/>
        <v>15765.348925082417</v>
      </c>
      <c r="F8" s="74">
        <f t="shared" si="0"/>
        <v>29.014665692182348</v>
      </c>
      <c r="G8" s="74">
        <f>E8*IF(F8&lt;25, 616.6-16.7*F8, 235.7-1.4*F8)</f>
        <v>3075495.8816273035</v>
      </c>
    </row>
    <row r="9" spans="1:9" x14ac:dyDescent="0.35">
      <c r="A9" s="75">
        <v>14101.962720651771</v>
      </c>
      <c r="B9" s="73">
        <v>175.64399999999998</v>
      </c>
      <c r="C9" s="74">
        <v>7.3447722503394637</v>
      </c>
      <c r="D9" s="73">
        <v>1035.7570446596474</v>
      </c>
      <c r="E9" s="73">
        <f t="shared" si="1"/>
        <v>16964.871617754103</v>
      </c>
      <c r="F9" s="74">
        <f t="shared" si="0"/>
        <v>28.939695523890368</v>
      </c>
      <c r="G9" s="74">
        <f>E9*IF(F9&lt;25, 616.6-16.7*F9, 235.7-1.4*F9)</f>
        <v>3311278.7333970717</v>
      </c>
    </row>
    <row r="10" spans="1:9" x14ac:dyDescent="0.35">
      <c r="A10" s="75">
        <v>25961.239353166275</v>
      </c>
      <c r="B10" s="73">
        <v>323.35469999999998</v>
      </c>
      <c r="C10" s="74">
        <v>13.521478829774104</v>
      </c>
      <c r="D10" s="73">
        <v>3510.3434830853612</v>
      </c>
      <c r="E10" s="73">
        <f>A10-(D10*$D$15)</f>
        <v>22450.895870080913</v>
      </c>
      <c r="F10" s="74">
        <f t="shared" si="0"/>
        <v>28.596819008119944</v>
      </c>
      <c r="G10" s="74">
        <f>E10*IF(F10&lt;25, 616.6-16.7*F10, 235.7-1.4*F10)</f>
        <v>4392842.268504479</v>
      </c>
    </row>
    <row r="11" spans="1:9" x14ac:dyDescent="0.35">
      <c r="A11" s="75">
        <v>19237.789573303704</v>
      </c>
      <c r="B11" s="73">
        <v>239.61219999999997</v>
      </c>
      <c r="C11" s="74">
        <v>10.019682069429013</v>
      </c>
      <c r="D11" s="73">
        <v>1927.5653524307957</v>
      </c>
      <c r="E11" s="73">
        <f>A11-(D11*$D$15)</f>
        <v>17310.224220872908</v>
      </c>
      <c r="F11" s="74">
        <f t="shared" si="0"/>
        <v>28.918110986195444</v>
      </c>
      <c r="G11" s="74">
        <f>E11*IF(F11&lt;25, 616.6-16.7*F11, 235.7-1.4*F11)</f>
        <v>3379209.2695585606</v>
      </c>
    </row>
    <row r="12" spans="1:9" x14ac:dyDescent="0.35">
      <c r="A12" s="75">
        <v>21891.289141258279</v>
      </c>
      <c r="B12" s="73">
        <v>272.66229999999996</v>
      </c>
      <c r="C12" s="74">
        <v>11.401713094405354</v>
      </c>
      <c r="D12" s="73">
        <v>2495.9819805529823</v>
      </c>
      <c r="E12" s="73">
        <f>A12-(D12*$D$15)</f>
        <v>19395.307160705299</v>
      </c>
      <c r="F12" s="74">
        <f t="shared" si="0"/>
        <v>28.787793302455917</v>
      </c>
      <c r="G12" s="74">
        <f>E12*IF(F12&lt;25, 616.6-16.7*F12, 235.7-1.4*F12)</f>
        <v>3789786.5667662011</v>
      </c>
    </row>
    <row r="13" spans="1:9" x14ac:dyDescent="0.35">
      <c r="G13" s="70"/>
      <c r="I13" s="69"/>
    </row>
    <row r="14" spans="1:9" x14ac:dyDescent="0.35">
      <c r="A14" s="78" t="s">
        <v>113</v>
      </c>
      <c r="B14" s="78"/>
    </row>
    <row r="15" spans="1:9" x14ac:dyDescent="0.35">
      <c r="A15" s="76" t="s">
        <v>102</v>
      </c>
      <c r="B15" s="80">
        <f>SUM(E2:E12)</f>
        <v>192000</v>
      </c>
      <c r="C15" t="s">
        <v>96</v>
      </c>
      <c r="D15" s="68">
        <v>1</v>
      </c>
      <c r="F15">
        <f>(D2+D3+D4+D10+D12+D11)*D15</f>
        <v>14314.544485511657</v>
      </c>
      <c r="G15">
        <f>F15/5</f>
        <v>2862.9088971023311</v>
      </c>
    </row>
    <row r="16" spans="1:9" x14ac:dyDescent="0.35">
      <c r="A16" s="76" t="s">
        <v>103</v>
      </c>
      <c r="B16" s="77">
        <f>AVERAGE(F2:F4,F10:F12)</f>
        <v>28.857266581728336</v>
      </c>
      <c r="F16">
        <f>AVERAGE(F10:F12,F2:F4)</f>
        <v>28.857266581728336</v>
      </c>
    </row>
    <row r="17" spans="1:6" x14ac:dyDescent="0.35">
      <c r="A17" s="76" t="s">
        <v>104</v>
      </c>
      <c r="B17" s="77">
        <f>AVERAGE(F5:F9)</f>
        <v>28.971280101926006</v>
      </c>
      <c r="F17">
        <f>AVERAGE(F5:F9)</f>
        <v>28.971280101926006</v>
      </c>
    </row>
    <row r="18" spans="1:6" x14ac:dyDescent="0.35">
      <c r="A18" s="76" t="s">
        <v>107</v>
      </c>
      <c r="B18" s="79">
        <f>SUM(G2:G4,G10:G12)</f>
        <v>21434762.974846706</v>
      </c>
      <c r="D18">
        <v>192000</v>
      </c>
    </row>
    <row r="19" spans="1:6" x14ac:dyDescent="0.35">
      <c r="A19" s="76" t="s">
        <v>108</v>
      </c>
      <c r="B19" s="81">
        <f>SUM(G5:G9)</f>
        <v>16059772.221508337</v>
      </c>
      <c r="D19" s="71">
        <v>28.8572665817283</v>
      </c>
    </row>
    <row r="20" spans="1:6" x14ac:dyDescent="0.35">
      <c r="A20" s="76" t="s">
        <v>114</v>
      </c>
      <c r="B20" s="79">
        <f>SUM(G2:G12)</f>
        <v>37494535.196355045</v>
      </c>
      <c r="D20">
        <v>28.971280101926006</v>
      </c>
    </row>
    <row r="21" spans="1:6" x14ac:dyDescent="0.35">
      <c r="A21" s="76" t="s">
        <v>109</v>
      </c>
      <c r="B21" s="77">
        <f>B16-'final calculation'!I16</f>
        <v>0.14910983839075342</v>
      </c>
      <c r="D21" s="82">
        <v>21434762.974846706</v>
      </c>
    </row>
    <row r="22" spans="1:6" hidden="1" x14ac:dyDescent="0.35">
      <c r="A22" s="76" t="s">
        <v>110</v>
      </c>
      <c r="B22" s="77">
        <f>B17-'final calculation'!I17</f>
        <v>-0.17893180606888848</v>
      </c>
      <c r="D22">
        <v>16059772.221508337</v>
      </c>
    </row>
    <row r="23" spans="1:6" x14ac:dyDescent="0.35">
      <c r="A23" s="76" t="s">
        <v>111</v>
      </c>
      <c r="B23" s="79">
        <f>'final calculation'!I19-Sheet2!B18</f>
        <v>2827805.0987988226</v>
      </c>
      <c r="D23">
        <v>37494535.196355045</v>
      </c>
    </row>
    <row r="24" spans="1:6" hidden="1" x14ac:dyDescent="0.35">
      <c r="A24" s="76" t="s">
        <v>111</v>
      </c>
      <c r="B24" s="77">
        <f>'final calculation'!I20-B19</f>
        <v>-2810373.2475101333</v>
      </c>
      <c r="D24">
        <v>0.14910983839075342</v>
      </c>
    </row>
    <row r="25" spans="1:6" x14ac:dyDescent="0.35">
      <c r="A25" s="76" t="s">
        <v>112</v>
      </c>
      <c r="B25" s="79">
        <f>'final calculation'!I21-B20</f>
        <v>17431.851288683712</v>
      </c>
      <c r="D25">
        <v>-0.17893180606888848</v>
      </c>
    </row>
    <row r="26" spans="1:6" x14ac:dyDescent="0.35">
      <c r="D26">
        <v>2827805.0987988226</v>
      </c>
    </row>
    <row r="27" spans="1:6" x14ac:dyDescent="0.35">
      <c r="D27">
        <v>-2810373.2475101333</v>
      </c>
    </row>
    <row r="28" spans="1:6" x14ac:dyDescent="0.35">
      <c r="D28">
        <v>17431.851288683712</v>
      </c>
    </row>
  </sheetData>
  <mergeCells count="1">
    <mergeCell ref="A14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>
      <selection activeCell="L1" sqref="L1:P3"/>
    </sheetView>
  </sheetViews>
  <sheetFormatPr defaultRowHeight="14.5" x14ac:dyDescent="0.35"/>
  <cols>
    <col min="12" max="12" width="10.1796875" customWidth="1"/>
  </cols>
  <sheetData>
    <row r="1" spans="1:17" ht="38.5" x14ac:dyDescent="0.35">
      <c r="A1" s="54" t="s">
        <v>75</v>
      </c>
      <c r="B1" s="55" t="s">
        <v>47</v>
      </c>
      <c r="C1" s="55" t="s">
        <v>12</v>
      </c>
      <c r="D1" s="55" t="s">
        <v>13</v>
      </c>
      <c r="E1" s="55" t="s">
        <v>78</v>
      </c>
      <c r="F1" s="55" t="s">
        <v>79</v>
      </c>
      <c r="G1" s="55" t="s">
        <v>15</v>
      </c>
      <c r="H1" s="55" t="s">
        <v>80</v>
      </c>
      <c r="I1" s="50" t="s">
        <v>83</v>
      </c>
      <c r="L1" s="56" t="s">
        <v>75</v>
      </c>
      <c r="M1" s="57" t="s">
        <v>76</v>
      </c>
      <c r="N1" s="57" t="s">
        <v>20</v>
      </c>
      <c r="O1" s="57" t="s">
        <v>21</v>
      </c>
      <c r="P1" s="57" t="s">
        <v>56</v>
      </c>
      <c r="Q1" s="57" t="s">
        <v>77</v>
      </c>
    </row>
    <row r="2" spans="1:17" x14ac:dyDescent="0.35">
      <c r="A2" s="51">
        <v>0</v>
      </c>
      <c r="B2" s="52">
        <v>15.82</v>
      </c>
      <c r="C2" s="52">
        <v>4.4400000000000004</v>
      </c>
      <c r="D2" s="52">
        <v>0</v>
      </c>
      <c r="E2" s="52">
        <v>0</v>
      </c>
      <c r="F2" s="52">
        <v>4.4000000000000004</v>
      </c>
      <c r="G2" s="52">
        <v>32.17</v>
      </c>
      <c r="H2" s="52">
        <v>8.35</v>
      </c>
      <c r="I2" s="47">
        <f>SUM(B2:H2)</f>
        <v>65.180000000000007</v>
      </c>
      <c r="L2" s="58">
        <v>0</v>
      </c>
      <c r="M2" s="59">
        <v>11</v>
      </c>
      <c r="N2" s="59">
        <v>3.46</v>
      </c>
      <c r="O2" s="59">
        <v>4.8600000000000003</v>
      </c>
      <c r="P2" s="59">
        <v>9.84</v>
      </c>
      <c r="Q2" s="59">
        <v>36.49</v>
      </c>
    </row>
    <row r="3" spans="1:17" x14ac:dyDescent="0.35">
      <c r="A3" s="52">
        <v>1</v>
      </c>
      <c r="B3" s="52">
        <v>10.09</v>
      </c>
      <c r="C3" s="52">
        <v>5.2</v>
      </c>
      <c r="D3" s="52">
        <v>0</v>
      </c>
      <c r="E3" s="52">
        <v>0</v>
      </c>
      <c r="F3" s="52">
        <v>4.42</v>
      </c>
      <c r="G3" s="52">
        <v>17.75</v>
      </c>
      <c r="H3" s="52">
        <v>0.64</v>
      </c>
      <c r="I3" s="47">
        <f t="shared" ref="I3:I25" si="0">SUM(B3:H3)</f>
        <v>38.1</v>
      </c>
      <c r="L3" s="59">
        <v>1</v>
      </c>
      <c r="M3" s="59">
        <v>7.48</v>
      </c>
      <c r="N3" s="59">
        <v>0</v>
      </c>
      <c r="O3" s="59">
        <v>0.38</v>
      </c>
      <c r="P3" s="59">
        <v>14.71</v>
      </c>
      <c r="Q3" s="59">
        <v>15.52</v>
      </c>
    </row>
    <row r="4" spans="1:17" x14ac:dyDescent="0.35">
      <c r="A4" s="52">
        <v>2</v>
      </c>
      <c r="B4" s="52">
        <v>3.11</v>
      </c>
      <c r="C4" s="52">
        <v>0.41</v>
      </c>
      <c r="D4" s="52">
        <v>0</v>
      </c>
      <c r="E4" s="52">
        <v>0</v>
      </c>
      <c r="F4" s="52">
        <v>0</v>
      </c>
      <c r="G4" s="52">
        <v>9.92</v>
      </c>
      <c r="H4" s="52">
        <v>1.83</v>
      </c>
      <c r="I4" s="47">
        <f t="shared" si="0"/>
        <v>15.27</v>
      </c>
      <c r="L4" s="59">
        <v>2</v>
      </c>
      <c r="M4" s="59">
        <v>3.56</v>
      </c>
      <c r="N4" s="59">
        <v>0</v>
      </c>
      <c r="O4" s="59">
        <v>0.59</v>
      </c>
      <c r="P4" s="59">
        <v>4.1900000000000004</v>
      </c>
      <c r="Q4" s="59">
        <v>6.94</v>
      </c>
    </row>
    <row r="5" spans="1:17" x14ac:dyDescent="0.35">
      <c r="A5" s="52">
        <v>3</v>
      </c>
      <c r="B5" s="52">
        <v>10.65</v>
      </c>
      <c r="C5" s="52">
        <v>1.35</v>
      </c>
      <c r="D5" s="52">
        <v>0</v>
      </c>
      <c r="E5" s="52">
        <v>0</v>
      </c>
      <c r="F5" s="52">
        <v>0.57999999999999996</v>
      </c>
      <c r="G5" s="52">
        <v>2.2999999999999998</v>
      </c>
      <c r="H5" s="52">
        <v>1.41</v>
      </c>
      <c r="I5" s="47">
        <f t="shared" si="0"/>
        <v>16.29</v>
      </c>
      <c r="L5" s="59">
        <v>3</v>
      </c>
      <c r="M5" s="59">
        <v>1.77</v>
      </c>
      <c r="N5" s="59">
        <v>0</v>
      </c>
      <c r="O5" s="59">
        <v>0</v>
      </c>
      <c r="P5" s="59">
        <v>6.36</v>
      </c>
      <c r="Q5" s="59">
        <v>8.16</v>
      </c>
    </row>
    <row r="6" spans="1:17" x14ac:dyDescent="0.35">
      <c r="A6" s="52">
        <v>4</v>
      </c>
      <c r="B6" s="52">
        <v>28.81</v>
      </c>
      <c r="C6" s="52">
        <v>6.58</v>
      </c>
      <c r="D6" s="52">
        <v>0</v>
      </c>
      <c r="E6" s="52">
        <v>0</v>
      </c>
      <c r="F6" s="52">
        <v>0.32</v>
      </c>
      <c r="G6" s="52">
        <v>1.48</v>
      </c>
      <c r="H6" s="52">
        <v>4.07</v>
      </c>
      <c r="I6" s="47">
        <f t="shared" si="0"/>
        <v>41.26</v>
      </c>
      <c r="L6" s="59">
        <v>4</v>
      </c>
      <c r="M6" s="59">
        <v>2.2599999999999998</v>
      </c>
      <c r="N6" s="59">
        <v>2.4500000000000002</v>
      </c>
      <c r="O6" s="59">
        <v>4.1100000000000003</v>
      </c>
      <c r="P6" s="59">
        <v>14.53</v>
      </c>
      <c r="Q6" s="59">
        <v>17.899999999999999</v>
      </c>
    </row>
    <row r="7" spans="1:17" x14ac:dyDescent="0.35">
      <c r="A7" s="52">
        <v>5</v>
      </c>
      <c r="B7" s="52">
        <v>94.61</v>
      </c>
      <c r="C7" s="52">
        <v>33.96</v>
      </c>
      <c r="D7" s="52">
        <v>1.06</v>
      </c>
      <c r="E7" s="52">
        <v>0</v>
      </c>
      <c r="F7" s="52">
        <v>3.36</v>
      </c>
      <c r="G7" s="52">
        <v>1.08</v>
      </c>
      <c r="H7" s="52">
        <v>10.68</v>
      </c>
      <c r="I7" s="47">
        <f t="shared" si="0"/>
        <v>144.75000000000003</v>
      </c>
      <c r="L7" s="59">
        <v>5</v>
      </c>
      <c r="M7" s="59">
        <v>12.49</v>
      </c>
      <c r="N7" s="59">
        <v>12.44</v>
      </c>
      <c r="O7" s="59">
        <v>21.56</v>
      </c>
      <c r="P7" s="59">
        <v>38.86</v>
      </c>
      <c r="Q7" s="59">
        <v>59.4</v>
      </c>
    </row>
    <row r="8" spans="1:17" x14ac:dyDescent="0.35">
      <c r="A8" s="52">
        <v>6</v>
      </c>
      <c r="B8" s="52">
        <v>313.64</v>
      </c>
      <c r="C8" s="52">
        <v>98.93</v>
      </c>
      <c r="D8" s="52">
        <v>19.399999999999999</v>
      </c>
      <c r="E8" s="52">
        <v>0</v>
      </c>
      <c r="F8" s="52">
        <v>14.12</v>
      </c>
      <c r="G8" s="52">
        <v>18.93</v>
      </c>
      <c r="H8" s="52">
        <v>27.63</v>
      </c>
      <c r="I8" s="47">
        <f t="shared" si="0"/>
        <v>492.65</v>
      </c>
      <c r="L8" s="59">
        <v>6</v>
      </c>
      <c r="M8" s="59">
        <v>22.51</v>
      </c>
      <c r="N8" s="59">
        <v>64.47</v>
      </c>
      <c r="O8" s="59">
        <v>111.14</v>
      </c>
      <c r="P8" s="59">
        <v>115.11</v>
      </c>
      <c r="Q8" s="59">
        <v>179.01</v>
      </c>
    </row>
    <row r="9" spans="1:17" x14ac:dyDescent="0.35">
      <c r="A9" s="52">
        <v>7</v>
      </c>
      <c r="B9" s="52">
        <v>766.35</v>
      </c>
      <c r="C9" s="52">
        <v>157.36000000000001</v>
      </c>
      <c r="D9" s="52">
        <v>240.66</v>
      </c>
      <c r="E9" s="52">
        <v>31.42</v>
      </c>
      <c r="F9" s="52">
        <v>28.72</v>
      </c>
      <c r="G9" s="52">
        <v>24.85</v>
      </c>
      <c r="H9" s="52">
        <v>57.6</v>
      </c>
      <c r="I9" s="47">
        <f t="shared" si="0"/>
        <v>1306.96</v>
      </c>
      <c r="L9" s="59">
        <v>7</v>
      </c>
      <c r="M9" s="59">
        <v>67.73</v>
      </c>
      <c r="N9" s="59">
        <v>166.25</v>
      </c>
      <c r="O9" s="59">
        <v>307.35000000000002</v>
      </c>
      <c r="P9" s="59">
        <v>346.9</v>
      </c>
      <c r="Q9" s="59">
        <v>418.73</v>
      </c>
    </row>
    <row r="10" spans="1:17" x14ac:dyDescent="0.35">
      <c r="A10" s="52">
        <v>8</v>
      </c>
      <c r="B10" s="52">
        <v>804.23</v>
      </c>
      <c r="C10" s="52">
        <v>178.47</v>
      </c>
      <c r="D10" s="52">
        <v>369.05</v>
      </c>
      <c r="E10" s="52">
        <v>228.6</v>
      </c>
      <c r="F10" s="52">
        <v>90.49</v>
      </c>
      <c r="G10" s="52">
        <v>50.07</v>
      </c>
      <c r="H10" s="52">
        <v>86.07</v>
      </c>
      <c r="I10" s="47">
        <f t="shared" si="0"/>
        <v>1806.9799999999998</v>
      </c>
      <c r="L10" s="59">
        <v>8</v>
      </c>
      <c r="M10" s="59">
        <v>96.28</v>
      </c>
      <c r="N10" s="59">
        <v>135.72</v>
      </c>
      <c r="O10" s="59">
        <v>318.39999999999998</v>
      </c>
      <c r="P10" s="59">
        <v>381.35</v>
      </c>
      <c r="Q10" s="59">
        <v>874.84</v>
      </c>
    </row>
    <row r="11" spans="1:17" x14ac:dyDescent="0.35">
      <c r="A11" s="52">
        <v>9</v>
      </c>
      <c r="B11" s="52">
        <v>267.98</v>
      </c>
      <c r="C11" s="52">
        <v>126.52</v>
      </c>
      <c r="D11" s="52">
        <v>59.37</v>
      </c>
      <c r="E11" s="52">
        <v>48.89</v>
      </c>
      <c r="F11" s="52">
        <v>262.12</v>
      </c>
      <c r="G11" s="52">
        <v>152.22</v>
      </c>
      <c r="H11" s="52">
        <v>62.82</v>
      </c>
      <c r="I11" s="47">
        <f t="shared" si="0"/>
        <v>979.92000000000007</v>
      </c>
      <c r="L11" s="59">
        <v>9</v>
      </c>
      <c r="M11" s="59">
        <v>59.57</v>
      </c>
      <c r="N11" s="59">
        <v>82.43</v>
      </c>
      <c r="O11" s="59">
        <v>141.15</v>
      </c>
      <c r="P11" s="59">
        <v>261.45</v>
      </c>
      <c r="Q11" s="59">
        <v>435.79</v>
      </c>
    </row>
    <row r="12" spans="1:17" x14ac:dyDescent="0.35">
      <c r="A12" s="52">
        <v>10</v>
      </c>
      <c r="B12" s="52">
        <v>80.709999999999994</v>
      </c>
      <c r="C12" s="52">
        <v>84.68</v>
      </c>
      <c r="D12" s="52">
        <v>44.13</v>
      </c>
      <c r="E12" s="52">
        <v>4.45</v>
      </c>
      <c r="F12" s="52">
        <v>389.77</v>
      </c>
      <c r="G12" s="52">
        <v>137.61000000000001</v>
      </c>
      <c r="H12" s="52">
        <v>68.44</v>
      </c>
      <c r="I12" s="47">
        <f t="shared" si="0"/>
        <v>809.79</v>
      </c>
      <c r="L12" s="59">
        <v>10</v>
      </c>
      <c r="M12" s="59">
        <v>45.78</v>
      </c>
      <c r="N12" s="59">
        <v>31.06</v>
      </c>
      <c r="O12" s="59">
        <v>89.49</v>
      </c>
      <c r="P12" s="59">
        <v>232.07</v>
      </c>
      <c r="Q12" s="59">
        <v>411.3</v>
      </c>
    </row>
    <row r="13" spans="1:17" x14ac:dyDescent="0.35">
      <c r="A13" s="52">
        <v>11</v>
      </c>
      <c r="B13" s="52">
        <v>57.98</v>
      </c>
      <c r="C13" s="52">
        <v>61.38</v>
      </c>
      <c r="D13" s="52">
        <v>26.4</v>
      </c>
      <c r="E13" s="52">
        <v>17.59</v>
      </c>
      <c r="F13" s="52">
        <v>411.56</v>
      </c>
      <c r="G13" s="52">
        <v>135.33000000000001</v>
      </c>
      <c r="H13" s="52">
        <v>76.5</v>
      </c>
      <c r="I13" s="47">
        <f t="shared" si="0"/>
        <v>786.74</v>
      </c>
      <c r="L13" s="59">
        <v>11</v>
      </c>
      <c r="M13" s="59">
        <v>55.63</v>
      </c>
      <c r="N13" s="59">
        <v>18.170000000000002</v>
      </c>
      <c r="O13" s="59">
        <v>74.010000000000005</v>
      </c>
      <c r="P13" s="59">
        <v>249.3</v>
      </c>
      <c r="Q13" s="59">
        <v>390.05</v>
      </c>
    </row>
    <row r="14" spans="1:17" x14ac:dyDescent="0.35">
      <c r="A14" s="52">
        <v>12</v>
      </c>
      <c r="B14" s="52">
        <v>99.76</v>
      </c>
      <c r="C14" s="52">
        <v>95.77</v>
      </c>
      <c r="D14" s="52">
        <v>37.01</v>
      </c>
      <c r="E14" s="52">
        <v>26.54</v>
      </c>
      <c r="F14" s="52">
        <v>401.76</v>
      </c>
      <c r="G14" s="52">
        <v>167.81</v>
      </c>
      <c r="H14" s="52">
        <v>69.77</v>
      </c>
      <c r="I14" s="47">
        <f t="shared" si="0"/>
        <v>898.41999999999985</v>
      </c>
      <c r="L14" s="59">
        <v>12</v>
      </c>
      <c r="M14" s="59">
        <v>47.49</v>
      </c>
      <c r="N14" s="59">
        <v>43.4</v>
      </c>
      <c r="O14" s="59">
        <v>107.42</v>
      </c>
      <c r="P14" s="59">
        <v>256.93</v>
      </c>
      <c r="Q14" s="59">
        <v>443.53</v>
      </c>
    </row>
    <row r="15" spans="1:17" x14ac:dyDescent="0.35">
      <c r="A15" s="52">
        <v>13</v>
      </c>
      <c r="B15" s="52">
        <v>96.66</v>
      </c>
      <c r="C15" s="52">
        <v>77.95</v>
      </c>
      <c r="D15" s="52">
        <v>26.94</v>
      </c>
      <c r="E15" s="52">
        <v>13.59</v>
      </c>
      <c r="F15" s="52">
        <v>343.63</v>
      </c>
      <c r="G15" s="52">
        <v>133.01</v>
      </c>
      <c r="H15" s="52">
        <v>37.61</v>
      </c>
      <c r="I15" s="47">
        <f t="shared" si="0"/>
        <v>729.39</v>
      </c>
      <c r="L15" s="59">
        <v>13</v>
      </c>
      <c r="M15" s="59">
        <v>33.39</v>
      </c>
      <c r="N15" s="59">
        <v>19.010000000000002</v>
      </c>
      <c r="O15" s="59">
        <v>59.1</v>
      </c>
      <c r="P15" s="59">
        <v>227.53</v>
      </c>
      <c r="Q15" s="59">
        <v>391.96</v>
      </c>
    </row>
    <row r="16" spans="1:17" x14ac:dyDescent="0.35">
      <c r="A16" s="52">
        <v>14</v>
      </c>
      <c r="B16" s="52">
        <v>114.45</v>
      </c>
      <c r="C16" s="52">
        <v>89.01</v>
      </c>
      <c r="D16" s="52">
        <v>39.659999999999997</v>
      </c>
      <c r="E16" s="52">
        <v>61.97</v>
      </c>
      <c r="F16" s="52">
        <v>352.21</v>
      </c>
      <c r="G16" s="52">
        <v>159.04</v>
      </c>
      <c r="H16" s="52">
        <v>57.6</v>
      </c>
      <c r="I16" s="47">
        <f t="shared" si="0"/>
        <v>873.93999999999994</v>
      </c>
      <c r="L16" s="59">
        <v>14</v>
      </c>
      <c r="M16" s="59">
        <v>45.17</v>
      </c>
      <c r="N16" s="59">
        <v>31.02</v>
      </c>
      <c r="O16" s="59">
        <v>87.96</v>
      </c>
      <c r="P16" s="59">
        <v>280.79000000000002</v>
      </c>
      <c r="Q16" s="59">
        <v>428.4</v>
      </c>
    </row>
    <row r="17" spans="1:17" x14ac:dyDescent="0.35">
      <c r="A17" s="52">
        <v>15</v>
      </c>
      <c r="B17" s="52">
        <v>161.91</v>
      </c>
      <c r="C17" s="52">
        <v>114.62</v>
      </c>
      <c r="D17" s="52">
        <v>381.97</v>
      </c>
      <c r="E17" s="52">
        <v>208.73</v>
      </c>
      <c r="F17" s="52">
        <v>341.3</v>
      </c>
      <c r="G17" s="52">
        <v>191.15</v>
      </c>
      <c r="H17" s="52">
        <v>81.2</v>
      </c>
      <c r="I17" s="47">
        <f t="shared" si="0"/>
        <v>1480.88</v>
      </c>
      <c r="L17" s="59">
        <v>15</v>
      </c>
      <c r="M17" s="59">
        <v>66.88</v>
      </c>
      <c r="N17" s="59">
        <v>45.24</v>
      </c>
      <c r="O17" s="59">
        <v>135.41999999999999</v>
      </c>
      <c r="P17" s="59">
        <v>445.91</v>
      </c>
      <c r="Q17" s="59">
        <v>788.67</v>
      </c>
    </row>
    <row r="18" spans="1:17" x14ac:dyDescent="0.35">
      <c r="A18" s="52">
        <v>16</v>
      </c>
      <c r="B18" s="52">
        <v>312.32</v>
      </c>
      <c r="C18" s="52">
        <v>144.31</v>
      </c>
      <c r="D18" s="52">
        <v>133.93</v>
      </c>
      <c r="E18" s="52">
        <v>56.92</v>
      </c>
      <c r="F18" s="52">
        <v>314.18</v>
      </c>
      <c r="G18" s="52">
        <v>233.11</v>
      </c>
      <c r="H18" s="52">
        <v>111.84</v>
      </c>
      <c r="I18" s="47">
        <f t="shared" si="0"/>
        <v>1306.6099999999999</v>
      </c>
      <c r="L18" s="59">
        <v>16</v>
      </c>
      <c r="M18" s="59">
        <v>58.86</v>
      </c>
      <c r="N18" s="59">
        <v>102.49</v>
      </c>
      <c r="O18" s="59">
        <v>206.16</v>
      </c>
      <c r="P18" s="59">
        <v>356.85</v>
      </c>
      <c r="Q18" s="59">
        <v>584.41999999999996</v>
      </c>
    </row>
    <row r="19" spans="1:17" x14ac:dyDescent="0.35">
      <c r="A19" s="52">
        <v>17</v>
      </c>
      <c r="B19" s="52">
        <v>682.71</v>
      </c>
      <c r="C19" s="52">
        <v>138.47</v>
      </c>
      <c r="D19" s="52">
        <v>56.17</v>
      </c>
      <c r="E19" s="52">
        <v>39.93</v>
      </c>
      <c r="F19" s="52">
        <v>266.87</v>
      </c>
      <c r="G19" s="52">
        <v>295.58999999999997</v>
      </c>
      <c r="H19" s="52">
        <v>131.78</v>
      </c>
      <c r="I19" s="47">
        <f t="shared" si="0"/>
        <v>1611.52</v>
      </c>
      <c r="L19" s="59">
        <v>17</v>
      </c>
      <c r="M19" s="59">
        <v>76.64</v>
      </c>
      <c r="N19" s="59">
        <v>177.79</v>
      </c>
      <c r="O19" s="59">
        <v>327.98</v>
      </c>
      <c r="P19" s="59">
        <v>367.73</v>
      </c>
      <c r="Q19" s="59">
        <v>665.03</v>
      </c>
    </row>
    <row r="20" spans="1:17" x14ac:dyDescent="0.35">
      <c r="A20" s="52">
        <v>18</v>
      </c>
      <c r="B20" s="52">
        <v>470.42</v>
      </c>
      <c r="C20" s="52">
        <v>99.59</v>
      </c>
      <c r="D20" s="52">
        <v>30.05</v>
      </c>
      <c r="E20" s="52">
        <v>11.54</v>
      </c>
      <c r="F20" s="52">
        <v>180.6</v>
      </c>
      <c r="G20" s="52">
        <v>298.38</v>
      </c>
      <c r="H20" s="52">
        <v>117.35</v>
      </c>
      <c r="I20" s="47">
        <f t="shared" si="0"/>
        <v>1207.9299999999998</v>
      </c>
      <c r="L20" s="59">
        <v>18</v>
      </c>
      <c r="M20" s="59">
        <v>62.78</v>
      </c>
      <c r="N20" s="59">
        <v>93.75</v>
      </c>
      <c r="O20" s="59">
        <v>277.87</v>
      </c>
      <c r="P20" s="59">
        <v>231.56</v>
      </c>
      <c r="Q20" s="59">
        <v>545.03</v>
      </c>
    </row>
    <row r="21" spans="1:17" x14ac:dyDescent="0.35">
      <c r="A21" s="52">
        <v>19</v>
      </c>
      <c r="B21" s="52">
        <v>156.32</v>
      </c>
      <c r="C21" s="52">
        <v>42.05</v>
      </c>
      <c r="D21" s="52">
        <v>26.74</v>
      </c>
      <c r="E21" s="52">
        <v>1.21</v>
      </c>
      <c r="F21" s="52">
        <v>132.47999999999999</v>
      </c>
      <c r="G21" s="52">
        <v>308.83999999999997</v>
      </c>
      <c r="H21" s="52">
        <v>76.430000000000007</v>
      </c>
      <c r="I21" s="47">
        <f t="shared" si="0"/>
        <v>744.06999999999994</v>
      </c>
      <c r="L21" s="59">
        <v>19</v>
      </c>
      <c r="M21" s="59">
        <v>47.31</v>
      </c>
      <c r="N21" s="59">
        <v>37.82</v>
      </c>
      <c r="O21" s="59">
        <v>109.84</v>
      </c>
      <c r="P21" s="59">
        <v>118.69</v>
      </c>
      <c r="Q21" s="59">
        <v>430.7</v>
      </c>
    </row>
    <row r="22" spans="1:17" x14ac:dyDescent="0.35">
      <c r="A22" s="52">
        <v>20</v>
      </c>
      <c r="B22" s="52">
        <v>113.38</v>
      </c>
      <c r="C22" s="52">
        <v>39.299999999999997</v>
      </c>
      <c r="D22" s="52">
        <v>7.16</v>
      </c>
      <c r="E22" s="52">
        <v>1.83</v>
      </c>
      <c r="F22" s="52">
        <v>74.38</v>
      </c>
      <c r="G22" s="52">
        <v>250.96</v>
      </c>
      <c r="H22" s="52">
        <v>54.77</v>
      </c>
      <c r="I22" s="47">
        <f t="shared" si="0"/>
        <v>541.78</v>
      </c>
      <c r="L22" s="59">
        <v>20</v>
      </c>
      <c r="M22" s="59">
        <v>32.96</v>
      </c>
      <c r="N22" s="59">
        <v>24.2</v>
      </c>
      <c r="O22" s="59">
        <v>91.02</v>
      </c>
      <c r="P22" s="59">
        <v>80.33</v>
      </c>
      <c r="Q22" s="59">
        <v>314.58</v>
      </c>
    </row>
    <row r="23" spans="1:17" x14ac:dyDescent="0.35">
      <c r="A23" s="52">
        <v>21</v>
      </c>
      <c r="B23" s="52">
        <v>46.61</v>
      </c>
      <c r="C23" s="52">
        <v>19.649999999999999</v>
      </c>
      <c r="D23" s="52">
        <v>13.83</v>
      </c>
      <c r="E23" s="52">
        <v>2.31</v>
      </c>
      <c r="F23" s="52">
        <v>65.44</v>
      </c>
      <c r="G23" s="52">
        <v>178.61</v>
      </c>
      <c r="H23" s="52">
        <v>48.25</v>
      </c>
      <c r="I23" s="47">
        <f t="shared" si="0"/>
        <v>374.7</v>
      </c>
      <c r="L23" s="59">
        <v>21</v>
      </c>
      <c r="M23" s="59">
        <v>22.88</v>
      </c>
      <c r="N23" s="59">
        <v>14.12</v>
      </c>
      <c r="O23" s="59">
        <v>42.43</v>
      </c>
      <c r="P23" s="59">
        <v>63.43</v>
      </c>
      <c r="Q23" s="59">
        <v>233.69</v>
      </c>
    </row>
    <row r="24" spans="1:17" x14ac:dyDescent="0.35">
      <c r="A24" s="52">
        <v>22</v>
      </c>
      <c r="B24" s="52">
        <v>52.53</v>
      </c>
      <c r="C24" s="52">
        <v>15.85</v>
      </c>
      <c r="D24" s="52">
        <v>2.19</v>
      </c>
      <c r="E24" s="52">
        <v>0</v>
      </c>
      <c r="F24" s="52">
        <v>32.08</v>
      </c>
      <c r="G24" s="52">
        <v>165.41</v>
      </c>
      <c r="H24" s="52">
        <v>44.47</v>
      </c>
      <c r="I24" s="47">
        <f t="shared" si="0"/>
        <v>312.52999999999997</v>
      </c>
      <c r="L24" s="59">
        <v>22</v>
      </c>
      <c r="M24" s="59">
        <v>20.89</v>
      </c>
      <c r="N24" s="59">
        <v>13.22</v>
      </c>
      <c r="O24" s="59">
        <v>48.66</v>
      </c>
      <c r="P24" s="59">
        <v>45</v>
      </c>
      <c r="Q24" s="59">
        <v>184.52</v>
      </c>
    </row>
    <row r="25" spans="1:17" x14ac:dyDescent="0.35">
      <c r="A25" s="53">
        <v>23</v>
      </c>
      <c r="B25" s="53">
        <v>34.64</v>
      </c>
      <c r="C25" s="53">
        <v>8.51</v>
      </c>
      <c r="D25" s="53">
        <v>0.42</v>
      </c>
      <c r="E25" s="53">
        <v>0</v>
      </c>
      <c r="F25" s="53">
        <v>12.37</v>
      </c>
      <c r="G25" s="53">
        <v>143.59</v>
      </c>
      <c r="H25" s="53">
        <v>30.22</v>
      </c>
      <c r="I25" s="47">
        <f t="shared" si="0"/>
        <v>229.75</v>
      </c>
      <c r="L25" s="60">
        <v>23</v>
      </c>
      <c r="M25" s="60">
        <v>32.15</v>
      </c>
      <c r="N25" s="60">
        <v>9.3699999999999992</v>
      </c>
      <c r="O25" s="60">
        <v>40.83</v>
      </c>
      <c r="P25" s="60">
        <v>34.86</v>
      </c>
      <c r="Q25" s="60">
        <v>112.69</v>
      </c>
    </row>
    <row r="26" spans="1:17" x14ac:dyDescent="0.35">
      <c r="G26" s="47">
        <f>SUM(G2:G25)</f>
        <v>3109.21</v>
      </c>
      <c r="Q26" s="47">
        <f>SUM(Q2:Q25)</f>
        <v>7977.3499999999995</v>
      </c>
    </row>
    <row r="27" spans="1:17" x14ac:dyDescent="0.35">
      <c r="Q27">
        <f>0.41*Q26</f>
        <v>3270.7134999999994</v>
      </c>
    </row>
    <row r="28" spans="1:17" ht="24" customHeight="1" x14ac:dyDescent="0.35">
      <c r="H28" t="s">
        <v>81</v>
      </c>
      <c r="I28" s="61">
        <v>41.423000000000002</v>
      </c>
    </row>
    <row r="29" spans="1:17" x14ac:dyDescent="0.35">
      <c r="H29" t="s">
        <v>82</v>
      </c>
      <c r="I29">
        <v>192000</v>
      </c>
    </row>
    <row r="31" spans="1:17" x14ac:dyDescent="0.35">
      <c r="L31" s="63">
        <v>20.463000000000001</v>
      </c>
    </row>
    <row r="32" spans="1:17" x14ac:dyDescent="0.35">
      <c r="L32" s="64">
        <v>26.08</v>
      </c>
    </row>
    <row r="33" spans="12:13" x14ac:dyDescent="0.35">
      <c r="L33" s="63">
        <v>18.527999999999999</v>
      </c>
    </row>
    <row r="34" spans="12:13" x14ac:dyDescent="0.35">
      <c r="L34" s="64">
        <v>9.99</v>
      </c>
      <c r="M34" s="62">
        <f>SUM(L31:L40)</f>
        <v>243.01500000000001</v>
      </c>
    </row>
    <row r="35" spans="12:13" x14ac:dyDescent="0.35">
      <c r="L35" s="63">
        <v>18.29</v>
      </c>
    </row>
    <row r="36" spans="12:13" x14ac:dyDescent="0.35">
      <c r="L36" s="64">
        <v>41.423000000000002</v>
      </c>
    </row>
    <row r="37" spans="12:13" x14ac:dyDescent="0.35">
      <c r="L37" s="63">
        <v>9.8710000000000004</v>
      </c>
    </row>
    <row r="38" spans="12:13" x14ac:dyDescent="0.35">
      <c r="L38" s="64">
        <v>39.252000000000002</v>
      </c>
    </row>
    <row r="39" spans="12:13" x14ac:dyDescent="0.35">
      <c r="L39" s="63">
        <v>35.317</v>
      </c>
    </row>
    <row r="40" spans="12:13" x14ac:dyDescent="0.35">
      <c r="L40" s="64">
        <v>23.800999999999998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22" workbookViewId="0">
      <selection activeCell="A14" sqref="A14"/>
    </sheetView>
  </sheetViews>
  <sheetFormatPr defaultRowHeight="14.5" x14ac:dyDescent="0.35"/>
  <cols>
    <col min="2" max="4" width="9.90625" bestFit="1" customWidth="1"/>
  </cols>
  <sheetData>
    <row r="1" spans="1:4" x14ac:dyDescent="0.35">
      <c r="A1" s="11" t="s">
        <v>7</v>
      </c>
      <c r="B1" s="10"/>
      <c r="C1" s="10"/>
      <c r="D1" s="10"/>
    </row>
    <row r="2" spans="1:4" x14ac:dyDescent="0.35">
      <c r="A2" s="10"/>
      <c r="B2" s="12" t="s">
        <v>8</v>
      </c>
      <c r="C2" s="13" t="s">
        <v>9</v>
      </c>
      <c r="D2" s="13" t="s">
        <v>10</v>
      </c>
    </row>
    <row r="3" spans="1:4" ht="26" x14ac:dyDescent="0.35">
      <c r="A3" s="14" t="s">
        <v>20</v>
      </c>
      <c r="B3" s="15">
        <v>941321</v>
      </c>
      <c r="C3" s="15">
        <v>942426</v>
      </c>
      <c r="D3" s="15">
        <v>916331</v>
      </c>
    </row>
    <row r="4" spans="1:4" ht="26" x14ac:dyDescent="0.35">
      <c r="A4" s="14" t="s">
        <v>21</v>
      </c>
      <c r="B4" s="15">
        <v>2122429</v>
      </c>
      <c r="C4" s="15">
        <v>2292432</v>
      </c>
      <c r="D4" s="15">
        <v>2462240</v>
      </c>
    </row>
    <row r="5" spans="1:4" x14ac:dyDescent="0.35">
      <c r="A5" s="14" t="s">
        <v>22</v>
      </c>
      <c r="B5" s="15">
        <v>3822178</v>
      </c>
      <c r="C5" s="15">
        <v>3881726</v>
      </c>
      <c r="D5" s="15">
        <v>3842925</v>
      </c>
    </row>
    <row r="6" spans="1:4" ht="26" x14ac:dyDescent="0.35">
      <c r="A6" s="14" t="s">
        <v>23</v>
      </c>
      <c r="B6" s="15">
        <v>271508</v>
      </c>
      <c r="C6" s="15">
        <v>326886</v>
      </c>
      <c r="D6" s="15">
        <v>289634</v>
      </c>
    </row>
    <row r="7" spans="1:4" x14ac:dyDescent="0.35">
      <c r="A7" s="14" t="s">
        <v>24</v>
      </c>
      <c r="B7" s="15">
        <v>5563161</v>
      </c>
      <c r="C7" s="15">
        <v>5365417</v>
      </c>
      <c r="D7" s="15">
        <v>5291061</v>
      </c>
    </row>
    <row r="8" spans="1:4" ht="38.5" x14ac:dyDescent="0.35">
      <c r="A8" s="14" t="s">
        <v>25</v>
      </c>
      <c r="B8" s="15">
        <v>2481844</v>
      </c>
      <c r="C8" s="15">
        <v>2752076</v>
      </c>
      <c r="D8" s="15">
        <v>2623801</v>
      </c>
    </row>
    <row r="9" spans="1:4" ht="26" x14ac:dyDescent="0.35">
      <c r="A9" s="14" t="s">
        <v>26</v>
      </c>
      <c r="B9" s="15">
        <v>86228</v>
      </c>
      <c r="C9" s="15">
        <v>88348</v>
      </c>
      <c r="D9" s="15">
        <v>94592</v>
      </c>
    </row>
    <row r="10" spans="1:4" x14ac:dyDescent="0.35">
      <c r="A10" s="14" t="s">
        <v>27</v>
      </c>
      <c r="B10" s="15">
        <v>308563</v>
      </c>
      <c r="C10" s="15">
        <v>331885</v>
      </c>
      <c r="D10" s="15">
        <v>351589</v>
      </c>
    </row>
    <row r="11" spans="1:4" ht="26" x14ac:dyDescent="0.35">
      <c r="A11" s="14" t="s">
        <v>43</v>
      </c>
      <c r="B11" s="16">
        <v>15597231</v>
      </c>
      <c r="C11" s="16">
        <v>15981195</v>
      </c>
      <c r="D11" s="16">
        <v>15872172</v>
      </c>
    </row>
    <row r="12" spans="1:4" x14ac:dyDescent="0.35">
      <c r="A12" s="10"/>
      <c r="B12" s="10"/>
      <c r="C12" s="10"/>
      <c r="D12" s="10"/>
    </row>
    <row r="13" spans="1:4" x14ac:dyDescent="0.35">
      <c r="A13" s="10"/>
      <c r="B13" s="10"/>
      <c r="C13" s="10"/>
      <c r="D13" s="10"/>
    </row>
    <row r="14" spans="1:4" x14ac:dyDescent="0.35">
      <c r="A14" s="11" t="s">
        <v>18</v>
      </c>
      <c r="B14" s="10"/>
      <c r="C14" s="10"/>
      <c r="D14" s="10"/>
    </row>
    <row r="15" spans="1:4" x14ac:dyDescent="0.35">
      <c r="A15" s="10"/>
      <c r="B15" s="12" t="s">
        <v>8</v>
      </c>
      <c r="C15" s="13" t="s">
        <v>9</v>
      </c>
      <c r="D15" s="13" t="s">
        <v>10</v>
      </c>
    </row>
    <row r="16" spans="1:4" ht="26" x14ac:dyDescent="0.35">
      <c r="A16" s="14" t="s">
        <v>20</v>
      </c>
      <c r="B16" s="15">
        <v>378501</v>
      </c>
      <c r="C16" s="15">
        <v>328923</v>
      </c>
      <c r="D16" s="15">
        <v>349998</v>
      </c>
    </row>
    <row r="17" spans="1:4" ht="26" x14ac:dyDescent="0.35">
      <c r="A17" s="14" t="s">
        <v>21</v>
      </c>
      <c r="B17" s="15">
        <v>1124365</v>
      </c>
      <c r="C17" s="15">
        <v>1177245</v>
      </c>
      <c r="D17" s="15">
        <v>1344044</v>
      </c>
    </row>
    <row r="18" spans="1:4" x14ac:dyDescent="0.35">
      <c r="A18" s="14" t="s">
        <v>22</v>
      </c>
      <c r="B18" s="15">
        <v>1823697</v>
      </c>
      <c r="C18" s="15">
        <v>1836837</v>
      </c>
      <c r="D18" s="15">
        <v>1873737</v>
      </c>
    </row>
    <row r="19" spans="1:4" ht="26" x14ac:dyDescent="0.35">
      <c r="A19" s="14" t="s">
        <v>23</v>
      </c>
      <c r="B19" s="15">
        <v>136593</v>
      </c>
      <c r="C19" s="15">
        <v>168493</v>
      </c>
      <c r="D19" s="15">
        <v>158503</v>
      </c>
    </row>
    <row r="20" spans="1:4" x14ac:dyDescent="0.35">
      <c r="A20" s="14" t="s">
        <v>24</v>
      </c>
      <c r="B20" s="15">
        <v>1157011</v>
      </c>
      <c r="C20" s="15">
        <v>1233449</v>
      </c>
      <c r="D20" s="15">
        <v>1208908</v>
      </c>
    </row>
    <row r="21" spans="1:4" ht="38.5" x14ac:dyDescent="0.35">
      <c r="A21" s="14" t="s">
        <v>25</v>
      </c>
      <c r="B21" s="15">
        <v>554243</v>
      </c>
      <c r="C21" s="15">
        <v>679287</v>
      </c>
      <c r="D21" s="15">
        <v>652448</v>
      </c>
    </row>
    <row r="22" spans="1:4" ht="26" x14ac:dyDescent="0.35">
      <c r="A22" s="14" t="s">
        <v>26</v>
      </c>
      <c r="B22" s="15">
        <v>43473</v>
      </c>
      <c r="C22" s="15">
        <v>41502</v>
      </c>
      <c r="D22" s="15">
        <v>40635</v>
      </c>
    </row>
    <row r="23" spans="1:4" x14ac:dyDescent="0.35">
      <c r="A23" s="14" t="s">
        <v>27</v>
      </c>
      <c r="B23" s="15">
        <v>162843</v>
      </c>
      <c r="C23" s="15">
        <v>202964</v>
      </c>
      <c r="D23" s="15">
        <v>189676</v>
      </c>
    </row>
    <row r="24" spans="1:4" ht="26" x14ac:dyDescent="0.35">
      <c r="A24" s="14" t="s">
        <v>43</v>
      </c>
      <c r="B24" s="16">
        <v>5380727</v>
      </c>
      <c r="C24" s="16">
        <v>5668699</v>
      </c>
      <c r="D24" s="16">
        <v>5817949</v>
      </c>
    </row>
    <row r="25" spans="1:4" x14ac:dyDescent="0.35">
      <c r="A25" s="10"/>
      <c r="B25" s="10"/>
      <c r="C25" s="10"/>
      <c r="D25" s="10"/>
    </row>
    <row r="26" spans="1:4" x14ac:dyDescent="0.35">
      <c r="A26" s="10"/>
      <c r="B26" s="10"/>
      <c r="C26" s="10"/>
      <c r="D26" s="10"/>
    </row>
    <row r="27" spans="1:4" x14ac:dyDescent="0.35">
      <c r="A27" s="11" t="s">
        <v>19</v>
      </c>
      <c r="B27" s="10"/>
      <c r="C27" s="10"/>
      <c r="D27" s="10"/>
    </row>
    <row r="28" spans="1:4" x14ac:dyDescent="0.35">
      <c r="A28" s="10"/>
      <c r="B28" s="12" t="s">
        <v>8</v>
      </c>
      <c r="C28" s="13" t="s">
        <v>9</v>
      </c>
      <c r="D28" s="13" t="s">
        <v>10</v>
      </c>
    </row>
    <row r="29" spans="1:4" ht="26" x14ac:dyDescent="0.35">
      <c r="A29" s="14" t="s">
        <v>20</v>
      </c>
      <c r="B29" s="15">
        <v>562820</v>
      </c>
      <c r="C29" s="15">
        <v>613503</v>
      </c>
      <c r="D29" s="15">
        <v>566333</v>
      </c>
    </row>
    <row r="30" spans="1:4" ht="26" x14ac:dyDescent="0.35">
      <c r="A30" s="14" t="s">
        <v>21</v>
      </c>
      <c r="B30" s="15">
        <v>998064</v>
      </c>
      <c r="C30" s="15">
        <v>1115187</v>
      </c>
      <c r="D30" s="15">
        <v>1118196</v>
      </c>
    </row>
    <row r="31" spans="1:4" x14ac:dyDescent="0.35">
      <c r="A31" s="14" t="s">
        <v>22</v>
      </c>
      <c r="B31" s="15">
        <v>1998481</v>
      </c>
      <c r="C31" s="15">
        <v>2044888</v>
      </c>
      <c r="D31" s="15">
        <v>1969188</v>
      </c>
    </row>
    <row r="32" spans="1:4" ht="26" x14ac:dyDescent="0.35">
      <c r="A32" s="14" t="s">
        <v>23</v>
      </c>
      <c r="B32" s="15">
        <v>134914</v>
      </c>
      <c r="C32" s="15">
        <v>158393</v>
      </c>
      <c r="D32" s="15">
        <v>131131</v>
      </c>
    </row>
    <row r="33" spans="1:4" x14ac:dyDescent="0.35">
      <c r="A33" s="14" t="s">
        <v>24</v>
      </c>
      <c r="B33" s="15">
        <v>4406150</v>
      </c>
      <c r="C33" s="15">
        <v>4131968</v>
      </c>
      <c r="D33" s="15">
        <v>4082153</v>
      </c>
    </row>
    <row r="34" spans="1:4" ht="38.5" x14ac:dyDescent="0.35">
      <c r="A34" s="14" t="s">
        <v>25</v>
      </c>
      <c r="B34" s="15">
        <v>1927601</v>
      </c>
      <c r="C34" s="15">
        <v>2072789</v>
      </c>
      <c r="D34" s="15">
        <v>1971352</v>
      </c>
    </row>
    <row r="35" spans="1:4" ht="26" x14ac:dyDescent="0.35">
      <c r="A35" s="14" t="s">
        <v>26</v>
      </c>
      <c r="B35" s="15">
        <v>42754</v>
      </c>
      <c r="C35" s="15">
        <v>46846</v>
      </c>
      <c r="D35" s="15">
        <v>53957</v>
      </c>
    </row>
    <row r="36" spans="1:4" x14ac:dyDescent="0.35">
      <c r="A36" s="14" t="s">
        <v>27</v>
      </c>
      <c r="B36" s="15">
        <v>145720</v>
      </c>
      <c r="C36" s="15">
        <v>128921</v>
      </c>
      <c r="D36" s="15">
        <v>161913</v>
      </c>
    </row>
    <row r="37" spans="1:4" ht="26" x14ac:dyDescent="0.35">
      <c r="A37" s="14" t="s">
        <v>43</v>
      </c>
      <c r="B37" s="16">
        <v>10216504</v>
      </c>
      <c r="C37" s="16">
        <v>10312495</v>
      </c>
      <c r="D37" s="16">
        <v>10054223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2" workbookViewId="0">
      <selection activeCell="G30" sqref="G30:G31"/>
    </sheetView>
  </sheetViews>
  <sheetFormatPr defaultRowHeight="14.5" x14ac:dyDescent="0.35"/>
  <cols>
    <col min="1" max="1" width="14.26953125" customWidth="1"/>
  </cols>
  <sheetData>
    <row r="1" spans="1:4" x14ac:dyDescent="0.35">
      <c r="A1" s="11" t="s">
        <v>7</v>
      </c>
      <c r="B1" s="46"/>
      <c r="C1" s="46"/>
      <c r="D1" s="46"/>
    </row>
    <row r="2" spans="1:4" x14ac:dyDescent="0.35">
      <c r="A2" s="11"/>
      <c r="B2" s="44" t="s">
        <v>8</v>
      </c>
      <c r="C2" s="11" t="s">
        <v>9</v>
      </c>
      <c r="D2" s="11" t="s">
        <v>10</v>
      </c>
    </row>
    <row r="3" spans="1:4" ht="26" x14ac:dyDescent="0.35">
      <c r="A3" s="14" t="s">
        <v>20</v>
      </c>
      <c r="B3" s="40">
        <v>4.2779999999999996</v>
      </c>
      <c r="C3" s="40">
        <v>4.0949999999999998</v>
      </c>
      <c r="D3" s="40">
        <v>4.0060000000000002</v>
      </c>
    </row>
    <row r="4" spans="1:4" ht="26" x14ac:dyDescent="0.35">
      <c r="A4" s="14" t="s">
        <v>21</v>
      </c>
      <c r="B4" s="40">
        <v>6.5709999999999997</v>
      </c>
      <c r="C4" s="40">
        <v>6.77</v>
      </c>
      <c r="D4" s="40">
        <v>7.1280000000000001</v>
      </c>
    </row>
    <row r="5" spans="1:4" x14ac:dyDescent="0.35">
      <c r="A5" s="14" t="s">
        <v>22</v>
      </c>
      <c r="B5" s="40">
        <v>13.618</v>
      </c>
      <c r="C5" s="40">
        <v>13.896000000000001</v>
      </c>
      <c r="D5" s="40">
        <v>13.801</v>
      </c>
    </row>
    <row r="6" spans="1:4" x14ac:dyDescent="0.35">
      <c r="A6" s="14" t="s">
        <v>23</v>
      </c>
      <c r="B6" s="40">
        <v>1.0489999999999999</v>
      </c>
      <c r="C6" s="40">
        <v>1.4750000000000001</v>
      </c>
      <c r="D6" s="40">
        <v>1.282</v>
      </c>
    </row>
    <row r="7" spans="1:4" x14ac:dyDescent="0.35">
      <c r="A7" s="14" t="s">
        <v>24</v>
      </c>
      <c r="B7" s="40">
        <v>28.858000000000001</v>
      </c>
      <c r="C7" s="40">
        <v>27.268000000000001</v>
      </c>
      <c r="D7" s="40">
        <v>27.274000000000001</v>
      </c>
    </row>
    <row r="8" spans="1:4" x14ac:dyDescent="0.35">
      <c r="A8" s="14" t="s">
        <v>25</v>
      </c>
      <c r="B8" s="40">
        <v>12.898</v>
      </c>
      <c r="C8" s="40">
        <v>13.85</v>
      </c>
      <c r="D8" s="40">
        <v>13.706</v>
      </c>
    </row>
    <row r="9" spans="1:4" x14ac:dyDescent="0.35">
      <c r="A9" s="14" t="s">
        <v>26</v>
      </c>
      <c r="B9" s="40">
        <v>0.46500000000000002</v>
      </c>
      <c r="C9" s="40">
        <v>0.46899999999999997</v>
      </c>
      <c r="D9" s="40">
        <v>0.499</v>
      </c>
    </row>
    <row r="10" spans="1:4" x14ac:dyDescent="0.35">
      <c r="A10" s="14" t="s">
        <v>27</v>
      </c>
      <c r="B10" s="40">
        <v>1.6120000000000001</v>
      </c>
      <c r="C10" s="40">
        <v>1.675</v>
      </c>
      <c r="D10" s="40">
        <v>1.8069999999999999</v>
      </c>
    </row>
    <row r="11" spans="1:4" x14ac:dyDescent="0.35">
      <c r="A11" s="14" t="s">
        <v>28</v>
      </c>
      <c r="B11" s="40">
        <v>30.651</v>
      </c>
      <c r="C11" s="40">
        <v>30.501999999999999</v>
      </c>
      <c r="D11" s="40">
        <v>30.497</v>
      </c>
    </row>
    <row r="12" spans="1:4" x14ac:dyDescent="0.35">
      <c r="A12" s="14" t="s">
        <v>17</v>
      </c>
      <c r="B12" s="45">
        <v>100</v>
      </c>
      <c r="C12" s="45">
        <v>100</v>
      </c>
      <c r="D12" s="45">
        <v>100</v>
      </c>
    </row>
    <row r="13" spans="1:4" x14ac:dyDescent="0.35">
      <c r="A13" s="46"/>
      <c r="B13" s="46"/>
      <c r="C13" s="46"/>
      <c r="D13" s="46"/>
    </row>
    <row r="14" spans="1:4" x14ac:dyDescent="0.35">
      <c r="A14" s="46"/>
      <c r="B14" s="46"/>
      <c r="C14" s="46"/>
      <c r="D14" s="46"/>
    </row>
    <row r="15" spans="1:4" x14ac:dyDescent="0.35">
      <c r="A15" s="11" t="s">
        <v>18</v>
      </c>
      <c r="B15" s="46"/>
      <c r="C15" s="46"/>
      <c r="D15" s="46"/>
    </row>
    <row r="16" spans="1:4" x14ac:dyDescent="0.35">
      <c r="A16" s="11"/>
      <c r="B16" s="44" t="s">
        <v>8</v>
      </c>
      <c r="C16" s="11" t="s">
        <v>9</v>
      </c>
      <c r="D16" s="11" t="s">
        <v>10</v>
      </c>
    </row>
    <row r="17" spans="1:4" ht="26" x14ac:dyDescent="0.35">
      <c r="A17" s="14" t="s">
        <v>20</v>
      </c>
      <c r="B17" s="40">
        <v>4.9400000000000004</v>
      </c>
      <c r="C17" s="40">
        <v>3.9329999999999998</v>
      </c>
      <c r="D17" s="40">
        <v>4.0039999999999996</v>
      </c>
    </row>
    <row r="18" spans="1:4" ht="26" x14ac:dyDescent="0.35">
      <c r="A18" s="14" t="s">
        <v>21</v>
      </c>
      <c r="B18" s="40">
        <v>11.026999999999999</v>
      </c>
      <c r="C18" s="40">
        <v>10.035</v>
      </c>
      <c r="D18" s="40">
        <v>10.811999999999999</v>
      </c>
    </row>
    <row r="19" spans="1:4" x14ac:dyDescent="0.35">
      <c r="A19" s="14" t="s">
        <v>22</v>
      </c>
      <c r="B19" s="40">
        <v>18.952999999999999</v>
      </c>
      <c r="C19" s="40">
        <v>18.388999999999999</v>
      </c>
      <c r="D19" s="40">
        <v>17.978999999999999</v>
      </c>
    </row>
    <row r="20" spans="1:4" x14ac:dyDescent="0.35">
      <c r="A20" s="14" t="s">
        <v>23</v>
      </c>
      <c r="B20" s="40">
        <v>1.5329999999999999</v>
      </c>
      <c r="C20" s="40">
        <v>2.073</v>
      </c>
      <c r="D20" s="40">
        <v>1.885</v>
      </c>
    </row>
    <row r="21" spans="1:4" x14ac:dyDescent="0.35">
      <c r="A21" s="14" t="s">
        <v>24</v>
      </c>
      <c r="B21" s="40">
        <v>17.597999999999999</v>
      </c>
      <c r="C21" s="40">
        <v>17.088000000000001</v>
      </c>
      <c r="D21" s="40">
        <v>16.361000000000001</v>
      </c>
    </row>
    <row r="22" spans="1:4" x14ac:dyDescent="0.35">
      <c r="A22" s="14" t="s">
        <v>25</v>
      </c>
      <c r="B22" s="40">
        <v>8.3209999999999997</v>
      </c>
      <c r="C22" s="40">
        <v>9.39</v>
      </c>
      <c r="D22" s="40">
        <v>9.1820000000000004</v>
      </c>
    </row>
    <row r="23" spans="1:4" x14ac:dyDescent="0.35">
      <c r="A23" s="14" t="s">
        <v>26</v>
      </c>
      <c r="B23" s="40">
        <v>0.68700000000000006</v>
      </c>
      <c r="C23" s="40">
        <v>0.6</v>
      </c>
      <c r="D23" s="40">
        <v>0.57099999999999995</v>
      </c>
    </row>
    <row r="24" spans="1:4" x14ac:dyDescent="0.35">
      <c r="A24" s="14" t="s">
        <v>27</v>
      </c>
      <c r="B24" s="40">
        <v>2.5259999999999998</v>
      </c>
      <c r="C24" s="40">
        <v>2.843</v>
      </c>
      <c r="D24" s="40">
        <v>2.605</v>
      </c>
    </row>
    <row r="25" spans="1:4" x14ac:dyDescent="0.35">
      <c r="A25" s="14" t="s">
        <v>28</v>
      </c>
      <c r="B25" s="40">
        <v>34.414999999999999</v>
      </c>
      <c r="C25" s="40">
        <v>35.648000000000003</v>
      </c>
      <c r="D25" s="40">
        <v>36.6</v>
      </c>
    </row>
    <row r="26" spans="1:4" x14ac:dyDescent="0.35">
      <c r="A26" s="14" t="s">
        <v>17</v>
      </c>
      <c r="B26" s="45">
        <v>100</v>
      </c>
      <c r="C26" s="45">
        <v>100</v>
      </c>
      <c r="D26" s="45">
        <v>100</v>
      </c>
    </row>
    <row r="27" spans="1:4" x14ac:dyDescent="0.35">
      <c r="A27" s="46"/>
      <c r="B27" s="46"/>
      <c r="C27" s="46"/>
      <c r="D27" s="46"/>
    </row>
    <row r="28" spans="1:4" x14ac:dyDescent="0.35">
      <c r="A28" s="46"/>
      <c r="B28" s="46"/>
      <c r="C28" s="46"/>
      <c r="D28" s="46"/>
    </row>
    <row r="29" spans="1:4" x14ac:dyDescent="0.35">
      <c r="A29" s="11" t="s">
        <v>19</v>
      </c>
      <c r="B29" s="46"/>
      <c r="C29" s="46"/>
      <c r="D29" s="46"/>
    </row>
    <row r="30" spans="1:4" x14ac:dyDescent="0.35">
      <c r="A30" s="11"/>
      <c r="B30" s="44" t="s">
        <v>8</v>
      </c>
      <c r="C30" s="11" t="s">
        <v>9</v>
      </c>
      <c r="D30" s="11" t="s">
        <v>10</v>
      </c>
    </row>
    <row r="31" spans="1:4" ht="26" x14ac:dyDescent="0.35">
      <c r="A31" s="14" t="s">
        <v>20</v>
      </c>
      <c r="B31" s="40">
        <v>3.9329999999999998</v>
      </c>
      <c r="C31" s="40">
        <v>4.1900000000000004</v>
      </c>
      <c r="D31" s="40">
        <v>4.0060000000000002</v>
      </c>
    </row>
    <row r="32" spans="1:4" ht="26" x14ac:dyDescent="0.35">
      <c r="A32" s="14" t="s">
        <v>21</v>
      </c>
      <c r="B32" s="40">
        <v>4.2510000000000003</v>
      </c>
      <c r="C32" s="40">
        <v>4.8520000000000003</v>
      </c>
      <c r="D32" s="40">
        <v>4.883</v>
      </c>
    </row>
    <row r="33" spans="1:4" x14ac:dyDescent="0.35">
      <c r="A33" s="14" t="s">
        <v>22</v>
      </c>
      <c r="B33" s="40">
        <v>10.840999999999999</v>
      </c>
      <c r="C33" s="40">
        <v>11.255000000000001</v>
      </c>
      <c r="D33" s="40">
        <v>11.256</v>
      </c>
    </row>
    <row r="34" spans="1:4" x14ac:dyDescent="0.35">
      <c r="A34" s="14" t="s">
        <v>23</v>
      </c>
      <c r="B34" s="40">
        <v>0.79800000000000004</v>
      </c>
      <c r="C34" s="40">
        <v>1.1240000000000001</v>
      </c>
      <c r="D34" s="40">
        <v>0.91400000000000003</v>
      </c>
    </row>
    <row r="35" spans="1:4" x14ac:dyDescent="0.35">
      <c r="A35" s="14" t="s">
        <v>24</v>
      </c>
      <c r="B35" s="40">
        <v>34.720999999999997</v>
      </c>
      <c r="C35" s="40">
        <v>33.250999999999998</v>
      </c>
      <c r="D35" s="40">
        <v>33.923000000000002</v>
      </c>
    </row>
    <row r="36" spans="1:4" x14ac:dyDescent="0.35">
      <c r="A36" s="14" t="s">
        <v>25</v>
      </c>
      <c r="B36" s="40">
        <v>15.281000000000001</v>
      </c>
      <c r="C36" s="40">
        <v>16.472000000000001</v>
      </c>
      <c r="D36" s="40">
        <v>16.462</v>
      </c>
    </row>
    <row r="37" spans="1:4" x14ac:dyDescent="0.35">
      <c r="A37" s="14" t="s">
        <v>26</v>
      </c>
      <c r="B37" s="40">
        <v>0.34899999999999998</v>
      </c>
      <c r="C37" s="40">
        <v>0.39200000000000002</v>
      </c>
      <c r="D37" s="40">
        <v>0.45600000000000002</v>
      </c>
    </row>
    <row r="38" spans="1:4" x14ac:dyDescent="0.35">
      <c r="A38" s="14" t="s">
        <v>27</v>
      </c>
      <c r="B38" s="40">
        <v>1.1359999999999999</v>
      </c>
      <c r="C38" s="40">
        <v>0.98899999999999999</v>
      </c>
      <c r="D38" s="40">
        <v>1.32</v>
      </c>
    </row>
    <row r="39" spans="1:4" x14ac:dyDescent="0.35">
      <c r="A39" s="14" t="s">
        <v>28</v>
      </c>
      <c r="B39" s="40">
        <v>28.690999999999999</v>
      </c>
      <c r="C39" s="40">
        <v>27.475999999999999</v>
      </c>
      <c r="D39" s="40">
        <v>26.779</v>
      </c>
    </row>
    <row r="40" spans="1:4" x14ac:dyDescent="0.35">
      <c r="A40" s="14" t="s">
        <v>17</v>
      </c>
      <c r="B40" s="45">
        <v>100</v>
      </c>
      <c r="C40" s="45">
        <v>100</v>
      </c>
      <c r="D40" s="45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4.5" x14ac:dyDescent="0.35"/>
  <cols>
    <col min="1" max="1" width="16.81640625" customWidth="1"/>
    <col min="2" max="2" width="9.7265625" customWidth="1"/>
    <col min="3" max="3" width="9.90625" customWidth="1"/>
    <col min="4" max="4" width="10" customWidth="1"/>
    <col min="7" max="9" width="8.90625" bestFit="1" customWidth="1"/>
  </cols>
  <sheetData>
    <row r="1" spans="1:9" x14ac:dyDescent="0.35">
      <c r="A1" s="11" t="s">
        <v>7</v>
      </c>
      <c r="B1" s="10"/>
      <c r="C1" s="10"/>
      <c r="D1" s="10"/>
    </row>
    <row r="2" spans="1:9" x14ac:dyDescent="0.35">
      <c r="A2" s="18"/>
      <c r="B2" s="19" t="s">
        <v>8</v>
      </c>
      <c r="C2" s="20" t="s">
        <v>9</v>
      </c>
      <c r="D2" s="21" t="s">
        <v>10</v>
      </c>
    </row>
    <row r="3" spans="1:9" x14ac:dyDescent="0.35">
      <c r="A3" s="22" t="s">
        <v>11</v>
      </c>
      <c r="B3" s="15">
        <v>3293414</v>
      </c>
      <c r="C3" s="15">
        <v>3211131</v>
      </c>
      <c r="D3" s="23">
        <v>3013920</v>
      </c>
    </row>
    <row r="4" spans="1:9" x14ac:dyDescent="0.35">
      <c r="A4" s="22" t="s">
        <v>12</v>
      </c>
      <c r="B4" s="15">
        <v>927429</v>
      </c>
      <c r="C4" s="15">
        <v>1088986</v>
      </c>
      <c r="D4" s="23">
        <v>1192086</v>
      </c>
    </row>
    <row r="5" spans="1:9" x14ac:dyDescent="0.35">
      <c r="A5" s="22" t="s">
        <v>13</v>
      </c>
      <c r="B5" s="15">
        <v>1855291</v>
      </c>
      <c r="C5" s="15">
        <v>1508314</v>
      </c>
      <c r="D5" s="23">
        <v>1521924</v>
      </c>
    </row>
    <row r="6" spans="1:9" ht="26" x14ac:dyDescent="0.35">
      <c r="A6" s="22" t="s">
        <v>14</v>
      </c>
      <c r="B6" s="15">
        <v>5492404</v>
      </c>
      <c r="C6" s="15">
        <v>5524375</v>
      </c>
      <c r="D6" s="23">
        <v>5690122</v>
      </c>
    </row>
    <row r="7" spans="1:9" x14ac:dyDescent="0.35">
      <c r="A7" s="22" t="s">
        <v>15</v>
      </c>
      <c r="B7" s="15">
        <v>3997318</v>
      </c>
      <c r="C7" s="15">
        <v>4880623</v>
      </c>
      <c r="D7" s="23">
        <v>4908447</v>
      </c>
    </row>
    <row r="8" spans="1:9" x14ac:dyDescent="0.35">
      <c r="A8" s="22" t="s">
        <v>16</v>
      </c>
      <c r="B8" s="15">
        <v>2575181</v>
      </c>
      <c r="C8" s="15">
        <v>2480272</v>
      </c>
      <c r="D8" s="23">
        <v>2464397</v>
      </c>
    </row>
    <row r="9" spans="1:9" x14ac:dyDescent="0.35">
      <c r="A9" s="24" t="s">
        <v>17</v>
      </c>
      <c r="B9" s="25">
        <v>18141037</v>
      </c>
      <c r="C9" s="25">
        <v>18693701</v>
      </c>
      <c r="D9" s="26">
        <v>18790896</v>
      </c>
    </row>
    <row r="10" spans="1:9" x14ac:dyDescent="0.35">
      <c r="F10" s="10"/>
      <c r="G10" s="10"/>
      <c r="H10" s="10"/>
      <c r="I10" s="10"/>
    </row>
    <row r="11" spans="1:9" x14ac:dyDescent="0.35">
      <c r="A11" s="11" t="s">
        <v>18</v>
      </c>
      <c r="B11" s="10"/>
      <c r="C11" s="10"/>
      <c r="D11" s="10"/>
    </row>
    <row r="12" spans="1:9" x14ac:dyDescent="0.35">
      <c r="A12" s="11"/>
      <c r="B12" s="12" t="s">
        <v>8</v>
      </c>
      <c r="C12" s="13" t="s">
        <v>9</v>
      </c>
      <c r="D12" s="13" t="s">
        <v>10</v>
      </c>
    </row>
    <row r="13" spans="1:9" x14ac:dyDescent="0.35">
      <c r="A13" s="14" t="s">
        <v>11</v>
      </c>
      <c r="B13" s="15">
        <v>1214083</v>
      </c>
      <c r="C13" s="15">
        <v>1285095</v>
      </c>
      <c r="D13" s="15">
        <v>1142124</v>
      </c>
    </row>
    <row r="14" spans="1:9" x14ac:dyDescent="0.35">
      <c r="A14" s="14" t="s">
        <v>12</v>
      </c>
      <c r="B14" s="15">
        <v>310716</v>
      </c>
      <c r="C14" s="15">
        <v>411086</v>
      </c>
      <c r="D14" s="15">
        <v>452896</v>
      </c>
    </row>
    <row r="15" spans="1:9" x14ac:dyDescent="0.35">
      <c r="A15" s="14" t="s">
        <v>13</v>
      </c>
      <c r="B15" s="15">
        <v>734012</v>
      </c>
      <c r="C15" s="15">
        <v>580904</v>
      </c>
      <c r="D15" s="15">
        <v>589798</v>
      </c>
    </row>
    <row r="16" spans="1:9" ht="26" x14ac:dyDescent="0.35">
      <c r="A16" s="14" t="s">
        <v>14</v>
      </c>
      <c r="B16" s="15">
        <v>1797154</v>
      </c>
      <c r="C16" s="15">
        <v>2042503</v>
      </c>
      <c r="D16" s="15">
        <v>2204503</v>
      </c>
    </row>
    <row r="17" spans="1:4" x14ac:dyDescent="0.35">
      <c r="A17" s="14" t="s">
        <v>15</v>
      </c>
      <c r="B17" s="15">
        <v>1389081</v>
      </c>
      <c r="C17" s="15">
        <v>1816955</v>
      </c>
      <c r="D17" s="15">
        <v>1922763</v>
      </c>
    </row>
    <row r="18" spans="1:4" x14ac:dyDescent="0.35">
      <c r="A18" s="14" t="s">
        <v>16</v>
      </c>
      <c r="B18" s="15">
        <v>766370</v>
      </c>
      <c r="C18" s="15">
        <v>783634</v>
      </c>
      <c r="D18" s="15">
        <v>802139</v>
      </c>
    </row>
    <row r="19" spans="1:4" x14ac:dyDescent="0.35">
      <c r="A19" s="14" t="s">
        <v>17</v>
      </c>
      <c r="B19" s="16">
        <v>6211414</v>
      </c>
      <c r="C19" s="16">
        <v>6920178</v>
      </c>
      <c r="D19" s="16">
        <v>7114223</v>
      </c>
    </row>
    <row r="21" spans="1:4" ht="15.5" x14ac:dyDescent="0.35">
      <c r="A21" s="9" t="s">
        <v>19</v>
      </c>
      <c r="B21" s="10"/>
      <c r="C21" s="10"/>
      <c r="D21" s="10"/>
    </row>
    <row r="22" spans="1:4" x14ac:dyDescent="0.35">
      <c r="A22" s="11"/>
      <c r="B22" s="12" t="s">
        <v>8</v>
      </c>
      <c r="C22" s="13" t="s">
        <v>9</v>
      </c>
      <c r="D22" s="13" t="s">
        <v>10</v>
      </c>
    </row>
    <row r="23" spans="1:4" x14ac:dyDescent="0.35">
      <c r="A23" s="14" t="s">
        <v>11</v>
      </c>
      <c r="B23" s="15">
        <v>2079331</v>
      </c>
      <c r="C23" s="15">
        <v>1926036</v>
      </c>
      <c r="D23" s="15">
        <v>1871796</v>
      </c>
    </row>
    <row r="24" spans="1:4" x14ac:dyDescent="0.35">
      <c r="A24" s="14" t="s">
        <v>12</v>
      </c>
      <c r="B24" s="15">
        <v>616713</v>
      </c>
      <c r="C24" s="15">
        <v>677900</v>
      </c>
      <c r="D24" s="15">
        <v>739189</v>
      </c>
    </row>
    <row r="25" spans="1:4" x14ac:dyDescent="0.35">
      <c r="A25" s="14" t="s">
        <v>13</v>
      </c>
      <c r="B25" s="15">
        <v>1121280</v>
      </c>
      <c r="C25" s="15">
        <v>927410</v>
      </c>
      <c r="D25" s="15">
        <v>932126</v>
      </c>
    </row>
    <row r="26" spans="1:4" ht="26" x14ac:dyDescent="0.35">
      <c r="A26" s="14" t="s">
        <v>14</v>
      </c>
      <c r="B26" s="15">
        <v>3695250</v>
      </c>
      <c r="C26" s="15">
        <v>3481872</v>
      </c>
      <c r="D26" s="15">
        <v>3485620</v>
      </c>
    </row>
    <row r="27" spans="1:4" x14ac:dyDescent="0.35">
      <c r="A27" s="14" t="s">
        <v>15</v>
      </c>
      <c r="B27" s="15">
        <v>2608237</v>
      </c>
      <c r="C27" s="15">
        <v>3063668</v>
      </c>
      <c r="D27" s="15">
        <v>2985684</v>
      </c>
    </row>
    <row r="28" spans="1:4" x14ac:dyDescent="0.35">
      <c r="A28" s="14" t="s">
        <v>16</v>
      </c>
      <c r="B28" s="15">
        <v>1808811</v>
      </c>
      <c r="C28" s="15">
        <v>1696638</v>
      </c>
      <c r="D28" s="15">
        <v>1662257</v>
      </c>
    </row>
    <row r="29" spans="1:4" x14ac:dyDescent="0.35">
      <c r="A29" s="14" t="s">
        <v>17</v>
      </c>
      <c r="B29" s="16">
        <v>11929622</v>
      </c>
      <c r="C29" s="16">
        <v>11773524</v>
      </c>
      <c r="D29" s="16">
        <v>11676672</v>
      </c>
    </row>
    <row r="31" spans="1:4" ht="15.5" x14ac:dyDescent="0.35">
      <c r="A31" s="9" t="s">
        <v>7</v>
      </c>
      <c r="B31" s="10"/>
      <c r="C31" s="10"/>
      <c r="D31" s="10"/>
    </row>
    <row r="32" spans="1:4" x14ac:dyDescent="0.35">
      <c r="A32" s="10"/>
      <c r="B32" s="12" t="s">
        <v>8</v>
      </c>
      <c r="C32" s="12" t="s">
        <v>9</v>
      </c>
      <c r="D32" s="12" t="s">
        <v>10</v>
      </c>
    </row>
    <row r="33" spans="1:4" x14ac:dyDescent="0.35">
      <c r="A33" s="14" t="s">
        <v>20</v>
      </c>
      <c r="B33" s="15">
        <v>776010</v>
      </c>
      <c r="C33" s="15">
        <v>765514</v>
      </c>
      <c r="D33" s="15">
        <v>752692</v>
      </c>
    </row>
    <row r="34" spans="1:4" x14ac:dyDescent="0.35">
      <c r="A34" s="14" t="s">
        <v>21</v>
      </c>
      <c r="B34" s="15">
        <v>1192066</v>
      </c>
      <c r="C34" s="15">
        <v>1265644</v>
      </c>
      <c r="D34" s="15">
        <v>1339351</v>
      </c>
    </row>
    <row r="35" spans="1:4" x14ac:dyDescent="0.35">
      <c r="A35" s="14" t="s">
        <v>22</v>
      </c>
      <c r="B35" s="15">
        <v>2470533</v>
      </c>
      <c r="C35" s="15">
        <v>2597678</v>
      </c>
      <c r="D35" s="15">
        <v>2593402</v>
      </c>
    </row>
    <row r="36" spans="1:4" x14ac:dyDescent="0.35">
      <c r="A36" s="14" t="s">
        <v>23</v>
      </c>
      <c r="B36" s="15">
        <v>190387</v>
      </c>
      <c r="C36" s="15">
        <v>275740</v>
      </c>
      <c r="D36" s="15">
        <v>240848</v>
      </c>
    </row>
    <row r="37" spans="1:4" x14ac:dyDescent="0.35">
      <c r="A37" s="14" t="s">
        <v>24</v>
      </c>
      <c r="B37" s="15">
        <v>5235096</v>
      </c>
      <c r="C37" s="15">
        <v>5097403</v>
      </c>
      <c r="D37" s="15">
        <v>5125075</v>
      </c>
    </row>
    <row r="38" spans="1:4" x14ac:dyDescent="0.35">
      <c r="A38" s="14" t="s">
        <v>25</v>
      </c>
      <c r="B38" s="15">
        <v>2339886</v>
      </c>
      <c r="C38" s="15">
        <v>2589102</v>
      </c>
      <c r="D38" s="15">
        <v>2575463</v>
      </c>
    </row>
    <row r="39" spans="1:4" x14ac:dyDescent="0.35">
      <c r="A39" s="14" t="s">
        <v>26</v>
      </c>
      <c r="B39" s="15">
        <v>84306</v>
      </c>
      <c r="C39" s="15">
        <v>87629</v>
      </c>
      <c r="D39" s="15">
        <v>93850</v>
      </c>
    </row>
    <row r="40" spans="1:4" x14ac:dyDescent="0.35">
      <c r="A40" s="14" t="s">
        <v>27</v>
      </c>
      <c r="B40" s="15">
        <v>292407</v>
      </c>
      <c r="C40" s="15">
        <v>313153</v>
      </c>
      <c r="D40" s="15">
        <v>339523</v>
      </c>
    </row>
    <row r="41" spans="1:4" x14ac:dyDescent="0.35">
      <c r="A41" s="14" t="s">
        <v>28</v>
      </c>
      <c r="B41" s="15">
        <v>5560346</v>
      </c>
      <c r="C41" s="15">
        <v>5701901</v>
      </c>
      <c r="D41" s="15">
        <v>5730691</v>
      </c>
    </row>
    <row r="42" spans="1:4" x14ac:dyDescent="0.35">
      <c r="A42" s="14" t="s">
        <v>17</v>
      </c>
      <c r="B42" s="16">
        <v>18141037</v>
      </c>
      <c r="C42" s="16">
        <v>18693763</v>
      </c>
      <c r="D42" s="16">
        <v>18790896</v>
      </c>
    </row>
    <row r="44" spans="1:4" ht="15.5" x14ac:dyDescent="0.35">
      <c r="A44" s="9" t="s">
        <v>18</v>
      </c>
      <c r="B44" s="10"/>
      <c r="C44" s="10"/>
      <c r="D44" s="10"/>
    </row>
    <row r="45" spans="1:4" x14ac:dyDescent="0.35">
      <c r="A45" s="10"/>
      <c r="B45" s="12" t="s">
        <v>8</v>
      </c>
      <c r="C45" s="12" t="s">
        <v>9</v>
      </c>
      <c r="D45" s="12" t="s">
        <v>10</v>
      </c>
    </row>
    <row r="46" spans="1:4" x14ac:dyDescent="0.35">
      <c r="A46" s="14" t="s">
        <v>20</v>
      </c>
      <c r="B46" s="15">
        <v>306865</v>
      </c>
      <c r="C46" s="15">
        <v>272187</v>
      </c>
      <c r="D46" s="15">
        <v>284876</v>
      </c>
    </row>
    <row r="47" spans="1:4" x14ac:dyDescent="0.35">
      <c r="A47" s="14" t="s">
        <v>21</v>
      </c>
      <c r="B47" s="15">
        <v>684925</v>
      </c>
      <c r="C47" s="15">
        <v>694454</v>
      </c>
      <c r="D47" s="15">
        <v>769166</v>
      </c>
    </row>
    <row r="48" spans="1:4" x14ac:dyDescent="0.35">
      <c r="A48" s="14" t="s">
        <v>22</v>
      </c>
      <c r="B48" s="15">
        <v>1177246</v>
      </c>
      <c r="C48" s="15">
        <v>1272602</v>
      </c>
      <c r="D48" s="15">
        <v>1279067</v>
      </c>
    </row>
    <row r="49" spans="1:4" x14ac:dyDescent="0.35">
      <c r="A49" s="14" t="s">
        <v>23</v>
      </c>
      <c r="B49" s="15">
        <v>95226</v>
      </c>
      <c r="C49" s="15">
        <v>143436</v>
      </c>
      <c r="D49" s="15">
        <v>134117</v>
      </c>
    </row>
    <row r="50" spans="1:4" x14ac:dyDescent="0.35">
      <c r="A50" s="14" t="s">
        <v>24</v>
      </c>
      <c r="B50" s="15">
        <v>1093071</v>
      </c>
      <c r="C50" s="15">
        <v>1182563</v>
      </c>
      <c r="D50" s="15">
        <v>1163969</v>
      </c>
    </row>
    <row r="51" spans="1:4" x14ac:dyDescent="0.35">
      <c r="A51" s="14" t="s">
        <v>25</v>
      </c>
      <c r="B51" s="15">
        <v>516863</v>
      </c>
      <c r="C51" s="15">
        <v>649833</v>
      </c>
      <c r="D51" s="15">
        <v>653240</v>
      </c>
    </row>
    <row r="52" spans="1:4" x14ac:dyDescent="0.35">
      <c r="A52" s="14" t="s">
        <v>26</v>
      </c>
      <c r="B52" s="15">
        <v>42668</v>
      </c>
      <c r="C52" s="15">
        <v>41502</v>
      </c>
      <c r="D52" s="15">
        <v>40635</v>
      </c>
    </row>
    <row r="53" spans="1:4" x14ac:dyDescent="0.35">
      <c r="A53" s="14" t="s">
        <v>27</v>
      </c>
      <c r="B53" s="15">
        <v>156906</v>
      </c>
      <c r="C53" s="15">
        <v>196759</v>
      </c>
      <c r="D53" s="15">
        <v>185355</v>
      </c>
    </row>
    <row r="54" spans="1:4" x14ac:dyDescent="0.35">
      <c r="A54" s="14" t="s">
        <v>28</v>
      </c>
      <c r="B54" s="15">
        <v>2137644</v>
      </c>
      <c r="C54" s="15">
        <v>2466979</v>
      </c>
      <c r="D54" s="15">
        <v>2603799</v>
      </c>
    </row>
    <row r="55" spans="1:4" x14ac:dyDescent="0.35">
      <c r="A55" s="14" t="s">
        <v>17</v>
      </c>
      <c r="B55" s="16">
        <v>6211414</v>
      </c>
      <c r="C55" s="16">
        <v>6920315</v>
      </c>
      <c r="D55" s="16">
        <v>7114223</v>
      </c>
    </row>
    <row r="57" spans="1:4" ht="15.5" x14ac:dyDescent="0.35">
      <c r="A57" s="9" t="s">
        <v>19</v>
      </c>
      <c r="B57" s="10"/>
      <c r="C57" s="10"/>
      <c r="D57" s="10"/>
    </row>
    <row r="58" spans="1:4" x14ac:dyDescent="0.35">
      <c r="A58" s="10"/>
      <c r="B58" s="12" t="s">
        <v>8</v>
      </c>
      <c r="C58" s="12" t="s">
        <v>9</v>
      </c>
      <c r="D58" s="12" t="s">
        <v>10</v>
      </c>
    </row>
    <row r="59" spans="1:4" x14ac:dyDescent="0.35">
      <c r="A59" s="14" t="s">
        <v>20</v>
      </c>
      <c r="B59" s="15">
        <v>469145</v>
      </c>
      <c r="C59" s="15">
        <v>493327</v>
      </c>
      <c r="D59" s="15">
        <v>467816</v>
      </c>
    </row>
    <row r="60" spans="1:4" x14ac:dyDescent="0.35">
      <c r="A60" s="27" t="s">
        <v>21</v>
      </c>
      <c r="B60" s="15">
        <v>507141</v>
      </c>
      <c r="C60" s="15">
        <v>571190</v>
      </c>
      <c r="D60" s="15">
        <v>570185</v>
      </c>
    </row>
    <row r="61" spans="1:4" x14ac:dyDescent="0.35">
      <c r="A61" s="14" t="s">
        <v>22</v>
      </c>
      <c r="B61" s="15">
        <v>1293287</v>
      </c>
      <c r="C61" s="15">
        <v>1325075</v>
      </c>
      <c r="D61" s="15">
        <v>1314336</v>
      </c>
    </row>
    <row r="62" spans="1:4" x14ac:dyDescent="0.35">
      <c r="A62" s="14" t="s">
        <v>23</v>
      </c>
      <c r="B62" s="15">
        <v>95162</v>
      </c>
      <c r="C62" s="15">
        <v>132304</v>
      </c>
      <c r="D62" s="15">
        <v>106731</v>
      </c>
    </row>
    <row r="63" spans="1:4" x14ac:dyDescent="0.35">
      <c r="A63" s="14" t="s">
        <v>24</v>
      </c>
      <c r="B63" s="15">
        <v>4142026</v>
      </c>
      <c r="C63" s="15">
        <v>3914840</v>
      </c>
      <c r="D63" s="15">
        <v>3961107</v>
      </c>
    </row>
    <row r="64" spans="1:4" x14ac:dyDescent="0.35">
      <c r="A64" s="14" t="s">
        <v>25</v>
      </c>
      <c r="B64" s="15">
        <v>1823022</v>
      </c>
      <c r="C64" s="15">
        <v>1939269</v>
      </c>
      <c r="D64" s="15">
        <v>1922223</v>
      </c>
    </row>
    <row r="65" spans="1:4" x14ac:dyDescent="0.35">
      <c r="A65" s="14" t="s">
        <v>26</v>
      </c>
      <c r="B65" s="15">
        <v>41638</v>
      </c>
      <c r="C65" s="15">
        <v>46128</v>
      </c>
      <c r="D65" s="15">
        <v>53214</v>
      </c>
    </row>
    <row r="66" spans="1:4" x14ac:dyDescent="0.35">
      <c r="A66" s="14" t="s">
        <v>27</v>
      </c>
      <c r="B66" s="15">
        <v>135501</v>
      </c>
      <c r="C66" s="15">
        <v>116394</v>
      </c>
      <c r="D66" s="15">
        <v>154168</v>
      </c>
    </row>
    <row r="67" spans="1:4" x14ac:dyDescent="0.35">
      <c r="A67" s="14" t="s">
        <v>28</v>
      </c>
      <c r="B67" s="15">
        <v>3422702</v>
      </c>
      <c r="C67" s="15">
        <v>3234922</v>
      </c>
      <c r="D67" s="15">
        <v>3126892</v>
      </c>
    </row>
    <row r="68" spans="1:4" x14ac:dyDescent="0.35">
      <c r="A68" s="14" t="s">
        <v>17</v>
      </c>
      <c r="B68" s="16">
        <v>11929622</v>
      </c>
      <c r="C68" s="16">
        <v>11773448</v>
      </c>
      <c r="D68" s="16">
        <v>11676672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8" sqref="F8"/>
    </sheetView>
  </sheetViews>
  <sheetFormatPr defaultRowHeight="14.5" x14ac:dyDescent="0.35"/>
  <cols>
    <col min="1" max="1" width="22.6328125" customWidth="1"/>
  </cols>
  <sheetData>
    <row r="1" spans="1:4" ht="15.5" x14ac:dyDescent="0.35">
      <c r="A1" s="35" t="s">
        <v>7</v>
      </c>
      <c r="B1" s="28"/>
      <c r="C1" s="28"/>
      <c r="D1" s="28"/>
    </row>
    <row r="2" spans="1:4" ht="15.5" x14ac:dyDescent="0.35">
      <c r="A2" s="35"/>
      <c r="B2" s="28"/>
      <c r="C2" s="28"/>
      <c r="D2" s="36" t="s">
        <v>29</v>
      </c>
    </row>
    <row r="3" spans="1:4" x14ac:dyDescent="0.35">
      <c r="A3" s="37"/>
      <c r="B3" s="29" t="s">
        <v>8</v>
      </c>
      <c r="C3" s="30" t="s">
        <v>9</v>
      </c>
      <c r="D3" s="30" t="s">
        <v>10</v>
      </c>
    </row>
    <row r="4" spans="1:4" x14ac:dyDescent="0.35">
      <c r="A4" s="36" t="s">
        <v>11</v>
      </c>
      <c r="B4" s="38">
        <v>0.46899999999999997</v>
      </c>
      <c r="C4" s="38">
        <v>0.45400000000000001</v>
      </c>
      <c r="D4" s="38">
        <v>0.42099999999999999</v>
      </c>
    </row>
    <row r="5" spans="1:4" x14ac:dyDescent="0.35">
      <c r="A5" s="36" t="s">
        <v>12</v>
      </c>
      <c r="B5" s="38">
        <v>0.13200000000000001</v>
      </c>
      <c r="C5" s="38">
        <v>0.154</v>
      </c>
      <c r="D5" s="38">
        <v>0.16700000000000001</v>
      </c>
    </row>
    <row r="6" spans="1:4" x14ac:dyDescent="0.35">
      <c r="A6" s="36" t="s">
        <v>13</v>
      </c>
      <c r="B6" s="38">
        <v>0.26400000000000001</v>
      </c>
      <c r="C6" s="38">
        <v>0.21299999999999999</v>
      </c>
      <c r="D6" s="38">
        <v>0.21299999999999999</v>
      </c>
    </row>
    <row r="7" spans="1:4" x14ac:dyDescent="0.35">
      <c r="A7" s="36" t="s">
        <v>14</v>
      </c>
      <c r="B7" s="38">
        <v>0.78300000000000003</v>
      </c>
      <c r="C7" s="38">
        <v>0.78</v>
      </c>
      <c r="D7" s="38">
        <v>0.79500000000000004</v>
      </c>
    </row>
    <row r="8" spans="1:4" x14ac:dyDescent="0.35">
      <c r="A8" s="36" t="s">
        <v>15</v>
      </c>
      <c r="B8" s="38">
        <v>0.56999999999999995</v>
      </c>
      <c r="C8" s="38">
        <v>0.68899999999999995</v>
      </c>
      <c r="D8" s="38">
        <v>0.68600000000000005</v>
      </c>
    </row>
    <row r="9" spans="1:4" x14ac:dyDescent="0.35">
      <c r="A9" s="36" t="s">
        <v>16</v>
      </c>
      <c r="B9" s="38">
        <v>0.36699999999999999</v>
      </c>
      <c r="C9" s="38">
        <v>0.35</v>
      </c>
      <c r="D9" s="38">
        <v>0.34399999999999997</v>
      </c>
    </row>
    <row r="10" spans="1:4" x14ac:dyDescent="0.35">
      <c r="A10" s="36" t="s">
        <v>17</v>
      </c>
      <c r="B10" s="39">
        <v>2.585</v>
      </c>
      <c r="C10" s="39">
        <v>2.64</v>
      </c>
      <c r="D10" s="39">
        <v>2.625</v>
      </c>
    </row>
    <row r="11" spans="1:4" x14ac:dyDescent="0.35">
      <c r="A11" s="14"/>
      <c r="B11" s="33"/>
      <c r="C11" s="33"/>
      <c r="D11" s="33"/>
    </row>
    <row r="12" spans="1:4" ht="15.5" x14ac:dyDescent="0.35">
      <c r="A12" s="35" t="s">
        <v>18</v>
      </c>
      <c r="B12" s="28"/>
      <c r="C12" s="28"/>
      <c r="D12" s="28"/>
    </row>
    <row r="13" spans="1:4" x14ac:dyDescent="0.35">
      <c r="A13" s="37"/>
      <c r="B13" s="29" t="s">
        <v>8</v>
      </c>
      <c r="C13" s="30" t="s">
        <v>9</v>
      </c>
      <c r="D13" s="30" t="s">
        <v>10</v>
      </c>
    </row>
    <row r="14" spans="1:4" x14ac:dyDescent="0.35">
      <c r="A14" s="36" t="s">
        <v>11</v>
      </c>
      <c r="B14" s="38">
        <v>0.441</v>
      </c>
      <c r="C14" s="38">
        <v>0.46200000000000002</v>
      </c>
      <c r="D14" s="38">
        <v>0.40500000000000003</v>
      </c>
    </row>
    <row r="15" spans="1:4" x14ac:dyDescent="0.35">
      <c r="A15" s="36" t="s">
        <v>12</v>
      </c>
      <c r="B15" s="38">
        <v>0.113</v>
      </c>
      <c r="C15" s="38">
        <v>0.14799999999999999</v>
      </c>
      <c r="D15" s="38">
        <v>0.161</v>
      </c>
    </row>
    <row r="16" spans="1:4" x14ac:dyDescent="0.35">
      <c r="A16" s="36" t="s">
        <v>13</v>
      </c>
      <c r="B16" s="38">
        <v>0.26700000000000002</v>
      </c>
      <c r="C16" s="38">
        <v>0.20899999999999999</v>
      </c>
      <c r="D16" s="38">
        <v>0.20899999999999999</v>
      </c>
    </row>
    <row r="17" spans="1:4" x14ac:dyDescent="0.35">
      <c r="A17" s="36" t="s">
        <v>14</v>
      </c>
      <c r="B17" s="38">
        <v>0.65300000000000002</v>
      </c>
      <c r="C17" s="38">
        <v>0.73399999999999999</v>
      </c>
      <c r="D17" s="38">
        <v>0.78200000000000003</v>
      </c>
    </row>
    <row r="18" spans="1:4" x14ac:dyDescent="0.35">
      <c r="A18" s="36" t="s">
        <v>15</v>
      </c>
      <c r="B18" s="38">
        <v>0.504</v>
      </c>
      <c r="C18" s="38">
        <v>0.65300000000000002</v>
      </c>
      <c r="D18" s="38">
        <v>0.68200000000000005</v>
      </c>
    </row>
    <row r="19" spans="1:4" x14ac:dyDescent="0.35">
      <c r="A19" s="36" t="s">
        <v>16</v>
      </c>
      <c r="B19" s="38">
        <v>0.27800000000000002</v>
      </c>
      <c r="C19" s="38">
        <v>0.28199999999999997</v>
      </c>
      <c r="D19" s="38">
        <v>0.28499999999999998</v>
      </c>
    </row>
    <row r="20" spans="1:4" x14ac:dyDescent="0.35">
      <c r="A20" s="36" t="s">
        <v>17</v>
      </c>
      <c r="B20" s="39">
        <v>2.2549999999999999</v>
      </c>
      <c r="C20" s="39">
        <v>2.488</v>
      </c>
      <c r="D20" s="39">
        <v>2.524</v>
      </c>
    </row>
    <row r="21" spans="1:4" x14ac:dyDescent="0.35">
      <c r="A21" s="28"/>
      <c r="B21" s="28"/>
      <c r="C21" s="28"/>
      <c r="D21" s="28"/>
    </row>
    <row r="22" spans="1:4" ht="15.5" x14ac:dyDescent="0.35">
      <c r="A22" s="35" t="s">
        <v>19</v>
      </c>
      <c r="B22" s="28"/>
      <c r="C22" s="28"/>
      <c r="D22" s="28"/>
    </row>
    <row r="23" spans="1:4" x14ac:dyDescent="0.35">
      <c r="A23" s="37"/>
      <c r="B23" s="29" t="s">
        <v>8</v>
      </c>
      <c r="C23" s="30" t="s">
        <v>9</v>
      </c>
      <c r="D23" s="30" t="s">
        <v>10</v>
      </c>
    </row>
    <row r="24" spans="1:4" x14ac:dyDescent="0.35">
      <c r="A24" s="36" t="s">
        <v>11</v>
      </c>
      <c r="B24" s="38">
        <v>0.48799999999999999</v>
      </c>
      <c r="C24" s="38">
        <v>0.44800000000000001</v>
      </c>
      <c r="D24" s="38">
        <v>0.43099999999999999</v>
      </c>
    </row>
    <row r="25" spans="1:4" x14ac:dyDescent="0.35">
      <c r="A25" s="36" t="s">
        <v>12</v>
      </c>
      <c r="B25" s="38">
        <v>0.14499999999999999</v>
      </c>
      <c r="C25" s="38">
        <v>0.158</v>
      </c>
      <c r="D25" s="38">
        <v>0.17</v>
      </c>
    </row>
    <row r="26" spans="1:4" x14ac:dyDescent="0.35">
      <c r="A26" s="36" t="s">
        <v>13</v>
      </c>
      <c r="B26" s="38">
        <v>0.26300000000000001</v>
      </c>
      <c r="C26" s="38">
        <v>0.216</v>
      </c>
      <c r="D26" s="38">
        <v>0.215</v>
      </c>
    </row>
    <row r="27" spans="1:4" x14ac:dyDescent="0.35">
      <c r="A27" s="36" t="s">
        <v>14</v>
      </c>
      <c r="B27" s="38">
        <v>0.86699999999999999</v>
      </c>
      <c r="C27" s="38">
        <v>0.81</v>
      </c>
      <c r="D27" s="38">
        <v>0.80300000000000005</v>
      </c>
    </row>
    <row r="28" spans="1:4" x14ac:dyDescent="0.35">
      <c r="A28" s="36" t="s">
        <v>15</v>
      </c>
      <c r="B28" s="38">
        <v>0.61199999999999999</v>
      </c>
      <c r="C28" s="38">
        <v>0.71299999999999997</v>
      </c>
      <c r="D28" s="38">
        <v>0.68799999999999994</v>
      </c>
    </row>
    <row r="29" spans="1:4" x14ac:dyDescent="0.35">
      <c r="A29" s="36" t="s">
        <v>16</v>
      </c>
      <c r="B29" s="38">
        <v>0.42399999999999999</v>
      </c>
      <c r="C29" s="38">
        <v>0.39500000000000002</v>
      </c>
      <c r="D29" s="38">
        <v>0.38300000000000001</v>
      </c>
    </row>
    <row r="30" spans="1:4" x14ac:dyDescent="0.35">
      <c r="A30" s="36" t="s">
        <v>17</v>
      </c>
      <c r="B30" s="39">
        <v>2.798</v>
      </c>
      <c r="C30" s="39">
        <v>2.7389999999999999</v>
      </c>
      <c r="D30" s="39">
        <v>2.6909999999999998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4" workbookViewId="0">
      <selection activeCell="L11" sqref="L11"/>
    </sheetView>
  </sheetViews>
  <sheetFormatPr defaultRowHeight="14.5" x14ac:dyDescent="0.35"/>
  <cols>
    <col min="1" max="1" width="13" customWidth="1"/>
  </cols>
  <sheetData>
    <row r="1" spans="1:4" ht="15.5" x14ac:dyDescent="0.35">
      <c r="A1" s="9" t="s">
        <v>7</v>
      </c>
      <c r="B1" s="28"/>
      <c r="C1" s="28"/>
      <c r="D1" s="28"/>
    </row>
    <row r="2" spans="1:4" x14ac:dyDescent="0.35">
      <c r="A2" s="17"/>
      <c r="B2" s="29" t="s">
        <v>8</v>
      </c>
      <c r="C2" s="30" t="s">
        <v>9</v>
      </c>
      <c r="D2" s="30" t="s">
        <v>10</v>
      </c>
    </row>
    <row r="3" spans="1:4" ht="26" x14ac:dyDescent="0.35">
      <c r="A3" s="14" t="s">
        <v>11</v>
      </c>
      <c r="B3" s="31">
        <v>18.154</v>
      </c>
      <c r="C3" s="31">
        <v>17.178000000000001</v>
      </c>
      <c r="D3" s="31">
        <v>16.039000000000001</v>
      </c>
    </row>
    <row r="4" spans="1:4" x14ac:dyDescent="0.35">
      <c r="A4" s="14" t="s">
        <v>12</v>
      </c>
      <c r="B4" s="31">
        <v>5.1120000000000001</v>
      </c>
      <c r="C4" s="31">
        <v>5.8250000000000002</v>
      </c>
      <c r="D4" s="31">
        <v>6.3440000000000003</v>
      </c>
    </row>
    <row r="5" spans="1:4" x14ac:dyDescent="0.35">
      <c r="A5" s="14" t="s">
        <v>13</v>
      </c>
      <c r="B5" s="31">
        <v>10.227</v>
      </c>
      <c r="C5" s="31">
        <v>8.0690000000000008</v>
      </c>
      <c r="D5" s="31">
        <v>8.0990000000000002</v>
      </c>
    </row>
    <row r="6" spans="1:4" ht="38.5" x14ac:dyDescent="0.35">
      <c r="A6" s="14" t="s">
        <v>14</v>
      </c>
      <c r="B6" s="31">
        <v>30.276</v>
      </c>
      <c r="C6" s="31">
        <v>29.552</v>
      </c>
      <c r="D6" s="31">
        <v>30.280999999999999</v>
      </c>
    </row>
    <row r="7" spans="1:4" x14ac:dyDescent="0.35">
      <c r="A7" s="14" t="s">
        <v>15</v>
      </c>
      <c r="B7" s="31">
        <v>22.035</v>
      </c>
      <c r="C7" s="31">
        <v>26.108000000000001</v>
      </c>
      <c r="D7" s="31">
        <v>26.120999999999999</v>
      </c>
    </row>
    <row r="8" spans="1:4" ht="26" x14ac:dyDescent="0.35">
      <c r="A8" s="14" t="s">
        <v>16</v>
      </c>
      <c r="B8" s="31">
        <v>14.195</v>
      </c>
      <c r="C8" s="31">
        <v>13.268000000000001</v>
      </c>
      <c r="D8" s="31">
        <v>13.115</v>
      </c>
    </row>
    <row r="9" spans="1:4" x14ac:dyDescent="0.35">
      <c r="A9" s="14" t="s">
        <v>17</v>
      </c>
      <c r="B9" s="32">
        <v>100</v>
      </c>
      <c r="C9" s="32">
        <v>100</v>
      </c>
      <c r="D9" s="32">
        <v>100.00000000000001</v>
      </c>
    </row>
    <row r="10" spans="1:4" x14ac:dyDescent="0.35">
      <c r="A10" s="14"/>
      <c r="B10" s="33"/>
      <c r="C10" s="33"/>
      <c r="D10" s="33"/>
    </row>
    <row r="11" spans="1:4" ht="15.5" x14ac:dyDescent="0.35">
      <c r="A11" s="9" t="s">
        <v>18</v>
      </c>
      <c r="B11" s="28"/>
      <c r="C11" s="28"/>
      <c r="D11" s="28"/>
    </row>
    <row r="12" spans="1:4" x14ac:dyDescent="0.35">
      <c r="A12" s="17"/>
      <c r="B12" s="29" t="s">
        <v>8</v>
      </c>
      <c r="C12" s="30" t="s">
        <v>9</v>
      </c>
      <c r="D12" s="30" t="s">
        <v>10</v>
      </c>
    </row>
    <row r="13" spans="1:4" ht="26" x14ac:dyDescent="0.35">
      <c r="A13" s="14" t="s">
        <v>11</v>
      </c>
      <c r="B13" s="31">
        <v>19.545999999999999</v>
      </c>
      <c r="C13" s="31">
        <v>18.57</v>
      </c>
      <c r="D13" s="31">
        <v>16.053999999999998</v>
      </c>
    </row>
    <row r="14" spans="1:4" x14ac:dyDescent="0.35">
      <c r="A14" s="14" t="s">
        <v>12</v>
      </c>
      <c r="B14" s="31">
        <v>5.0019999999999998</v>
      </c>
      <c r="C14" s="31">
        <v>5.94</v>
      </c>
      <c r="D14" s="31">
        <v>6.3659999999999997</v>
      </c>
    </row>
    <row r="15" spans="1:4" x14ac:dyDescent="0.35">
      <c r="A15" s="14" t="s">
        <v>13</v>
      </c>
      <c r="B15" s="31">
        <v>11.817</v>
      </c>
      <c r="C15" s="31">
        <v>8.3940000000000001</v>
      </c>
      <c r="D15" s="31">
        <v>8.2899999999999991</v>
      </c>
    </row>
    <row r="16" spans="1:4" ht="38.5" x14ac:dyDescent="0.35">
      <c r="A16" s="14" t="s">
        <v>14</v>
      </c>
      <c r="B16" s="31">
        <v>28.933</v>
      </c>
      <c r="C16" s="31">
        <v>29.515000000000001</v>
      </c>
      <c r="D16" s="31">
        <v>30.986999999999998</v>
      </c>
    </row>
    <row r="17" spans="1:4" x14ac:dyDescent="0.35">
      <c r="A17" s="14" t="s">
        <v>15</v>
      </c>
      <c r="B17" s="31">
        <v>22.363</v>
      </c>
      <c r="C17" s="31">
        <v>26.256</v>
      </c>
      <c r="D17" s="31">
        <v>27.027000000000001</v>
      </c>
    </row>
    <row r="18" spans="1:4" ht="26" x14ac:dyDescent="0.35">
      <c r="A18" s="14" t="s">
        <v>16</v>
      </c>
      <c r="B18" s="31">
        <v>12.337999999999999</v>
      </c>
      <c r="C18" s="31">
        <v>11.324</v>
      </c>
      <c r="D18" s="31">
        <v>11.275</v>
      </c>
    </row>
    <row r="19" spans="1:4" x14ac:dyDescent="0.35">
      <c r="A19" s="14" t="s">
        <v>17</v>
      </c>
      <c r="B19" s="32">
        <v>100</v>
      </c>
      <c r="C19" s="32">
        <v>100.00000000000001</v>
      </c>
      <c r="D19" s="32">
        <v>100</v>
      </c>
    </row>
    <row r="20" spans="1:4" x14ac:dyDescent="0.35">
      <c r="A20" s="34"/>
      <c r="B20" s="28"/>
      <c r="C20" s="28"/>
      <c r="D20" s="28"/>
    </row>
    <row r="21" spans="1:4" ht="15.5" x14ac:dyDescent="0.35">
      <c r="A21" s="9" t="s">
        <v>19</v>
      </c>
      <c r="B21" s="28"/>
      <c r="C21" s="28"/>
      <c r="D21" s="28"/>
    </row>
    <row r="22" spans="1:4" x14ac:dyDescent="0.35">
      <c r="A22" s="17"/>
      <c r="B22" s="29" t="s">
        <v>8</v>
      </c>
      <c r="C22" s="30" t="s">
        <v>9</v>
      </c>
      <c r="D22" s="30" t="s">
        <v>10</v>
      </c>
    </row>
    <row r="23" spans="1:4" x14ac:dyDescent="0.35">
      <c r="A23" s="14" t="s">
        <v>11</v>
      </c>
      <c r="B23" s="31">
        <v>17.43</v>
      </c>
      <c r="C23" s="31">
        <v>16.359000000000002</v>
      </c>
      <c r="D23" s="31">
        <v>16.03</v>
      </c>
    </row>
    <row r="24" spans="1:4" x14ac:dyDescent="0.35">
      <c r="A24" s="14" t="s">
        <v>12</v>
      </c>
      <c r="B24" s="31">
        <v>5.17</v>
      </c>
      <c r="C24" s="31">
        <v>5.758</v>
      </c>
      <c r="D24" s="31">
        <v>6.33</v>
      </c>
    </row>
    <row r="25" spans="1:4" x14ac:dyDescent="0.35">
      <c r="A25" s="14" t="s">
        <v>13</v>
      </c>
      <c r="B25" s="31">
        <v>9.3989999999999991</v>
      </c>
      <c r="C25" s="31">
        <v>7.8769999999999998</v>
      </c>
      <c r="D25" s="31">
        <v>7.9829999999999997</v>
      </c>
    </row>
    <row r="26" spans="1:4" ht="38.5" x14ac:dyDescent="0.35">
      <c r="A26" s="14" t="s">
        <v>14</v>
      </c>
      <c r="B26" s="31">
        <v>30.975000000000001</v>
      </c>
      <c r="C26" s="31">
        <v>29.574000000000002</v>
      </c>
      <c r="D26" s="31">
        <v>29.850999999999999</v>
      </c>
    </row>
    <row r="27" spans="1:4" x14ac:dyDescent="0.35">
      <c r="A27" s="14" t="s">
        <v>15</v>
      </c>
      <c r="B27" s="31">
        <v>21.864000000000001</v>
      </c>
      <c r="C27" s="31">
        <v>26.021999999999998</v>
      </c>
      <c r="D27" s="31">
        <v>25.57</v>
      </c>
    </row>
    <row r="28" spans="1:4" ht="26" x14ac:dyDescent="0.35">
      <c r="A28" s="14" t="s">
        <v>16</v>
      </c>
      <c r="B28" s="31">
        <v>15.162000000000001</v>
      </c>
      <c r="C28" s="31">
        <v>14.411</v>
      </c>
      <c r="D28" s="31">
        <v>14.236000000000001</v>
      </c>
    </row>
    <row r="29" spans="1:4" x14ac:dyDescent="0.35">
      <c r="A29" s="14" t="s">
        <v>17</v>
      </c>
      <c r="B29" s="32">
        <v>100</v>
      </c>
      <c r="C29" s="32">
        <v>100</v>
      </c>
      <c r="D29" s="3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workbookViewId="0">
      <selection activeCell="R6" sqref="R6"/>
    </sheetView>
  </sheetViews>
  <sheetFormatPr defaultRowHeight="14.5" x14ac:dyDescent="0.35"/>
  <cols>
    <col min="11" max="11" width="13.36328125" customWidth="1"/>
  </cols>
  <sheetData>
    <row r="1" spans="1:18" ht="15.5" x14ac:dyDescent="0.35">
      <c r="A1" s="9" t="s">
        <v>34</v>
      </c>
      <c r="B1" s="10"/>
      <c r="C1" s="10"/>
      <c r="D1" s="10"/>
      <c r="F1" t="s">
        <v>42</v>
      </c>
      <c r="M1" t="s">
        <v>7</v>
      </c>
    </row>
    <row r="2" spans="1:18" ht="26" x14ac:dyDescent="0.35">
      <c r="A2" s="17"/>
      <c r="B2" s="12" t="s">
        <v>8</v>
      </c>
      <c r="C2" s="13" t="s">
        <v>9</v>
      </c>
      <c r="D2" s="13" t="s">
        <v>10</v>
      </c>
      <c r="E2" t="s">
        <v>44</v>
      </c>
      <c r="F2" t="s">
        <v>24</v>
      </c>
      <c r="G2" t="s">
        <v>45</v>
      </c>
      <c r="H2" t="s">
        <v>25</v>
      </c>
      <c r="I2" t="s">
        <v>46</v>
      </c>
      <c r="K2" s="14" t="s">
        <v>23</v>
      </c>
      <c r="L2" s="40">
        <v>1.0489999999999999</v>
      </c>
      <c r="M2" s="40">
        <v>1.4750000000000001</v>
      </c>
      <c r="N2" s="40">
        <v>1.282</v>
      </c>
      <c r="O2" s="15">
        <v>271508</v>
      </c>
      <c r="P2" s="15">
        <v>326886</v>
      </c>
      <c r="Q2" s="15">
        <v>289634</v>
      </c>
    </row>
    <row r="3" spans="1:18" x14ac:dyDescent="0.35">
      <c r="A3" s="14" t="s">
        <v>35</v>
      </c>
      <c r="B3" s="40">
        <v>2.4340000000000002</v>
      </c>
      <c r="C3" s="40">
        <v>2.5819999999999999</v>
      </c>
      <c r="D3" s="40">
        <v>2.5630000000000002</v>
      </c>
      <c r="E3">
        <f>(B3 * (($R$6*$L$7)/100))/100</f>
        <v>71.641382400000012</v>
      </c>
      <c r="F3">
        <f>(B3 * (($R$6*$L$8)/100))/100</f>
        <v>822.4038144000001</v>
      </c>
      <c r="G3">
        <f>(B3 * (($R$6*$L$10)/100))/100</f>
        <v>32.105433599999998</v>
      </c>
      <c r="H3">
        <f>(B3 * (($R$6*$L$9)/100))/100</f>
        <v>388.86362880000001</v>
      </c>
      <c r="I3">
        <f>SUM(E3:H3)</f>
        <v>1315.0142592000002</v>
      </c>
      <c r="K3" s="14" t="s">
        <v>24</v>
      </c>
      <c r="L3" s="40">
        <v>28.858000000000001</v>
      </c>
      <c r="M3" s="40">
        <v>27.268000000000001</v>
      </c>
      <c r="N3" s="40">
        <v>27.274000000000001</v>
      </c>
      <c r="O3" s="15">
        <v>5563161</v>
      </c>
      <c r="P3" s="15">
        <v>5365417</v>
      </c>
      <c r="Q3" s="15">
        <v>5291061</v>
      </c>
    </row>
    <row r="4" spans="1:18" x14ac:dyDescent="0.35">
      <c r="A4" s="14" t="s">
        <v>36</v>
      </c>
      <c r="B4" s="40">
        <v>23.838000000000001</v>
      </c>
      <c r="C4" s="40">
        <v>22.198</v>
      </c>
      <c r="D4" s="40">
        <v>22.928000000000001</v>
      </c>
      <c r="E4">
        <f t="shared" ref="E4:E8" si="0">(B4 * (($R$6*$L$7)/100))/100</f>
        <v>701.63815680000005</v>
      </c>
      <c r="F4">
        <f t="shared" ref="F4:F8" si="1">(B4 * (($R$6*$L$8)/100))/100</f>
        <v>8054.4215808000008</v>
      </c>
      <c r="G4">
        <f t="shared" ref="G4:G8" si="2">(B4 * (($R$6*$L$10)/100))/100</f>
        <v>314.43275519999997</v>
      </c>
      <c r="H4">
        <f t="shared" ref="H4:H8" si="3">(B4 * (($R$6*$L$9)/100))/100</f>
        <v>3808.4351615999999</v>
      </c>
      <c r="I4">
        <f t="shared" ref="I4:I8" si="4">SUM(E4:H4)</f>
        <v>12878.9276544</v>
      </c>
      <c r="K4" s="14" t="s">
        <v>25</v>
      </c>
      <c r="L4" s="40">
        <v>12.898</v>
      </c>
      <c r="M4" s="40">
        <v>13.85</v>
      </c>
      <c r="N4" s="40">
        <v>13.706</v>
      </c>
      <c r="O4" s="15">
        <v>2481844</v>
      </c>
      <c r="P4" s="15">
        <v>2752076</v>
      </c>
      <c r="Q4" s="15">
        <v>2623801</v>
      </c>
    </row>
    <row r="5" spans="1:18" ht="26" x14ac:dyDescent="0.35">
      <c r="A5" s="14" t="s">
        <v>37</v>
      </c>
      <c r="B5" s="40">
        <v>39.939</v>
      </c>
      <c r="C5" s="40">
        <v>40.427999999999997</v>
      </c>
      <c r="D5" s="40">
        <v>40.284999999999997</v>
      </c>
      <c r="E5">
        <f t="shared" si="0"/>
        <v>1175.5485504000001</v>
      </c>
      <c r="F5">
        <f t="shared" si="1"/>
        <v>13494.653222400002</v>
      </c>
      <c r="G5">
        <f t="shared" si="2"/>
        <v>526.81138559999999</v>
      </c>
      <c r="H5">
        <f t="shared" si="3"/>
        <v>6380.7824448000001</v>
      </c>
      <c r="I5">
        <f t="shared" si="4"/>
        <v>21577.795603200004</v>
      </c>
      <c r="K5" s="14" t="s">
        <v>26</v>
      </c>
      <c r="L5" s="40">
        <v>0.46500000000000002</v>
      </c>
      <c r="M5" s="40">
        <v>0.46899999999999997</v>
      </c>
      <c r="N5" s="40">
        <v>0.499</v>
      </c>
      <c r="O5" s="15">
        <v>86228</v>
      </c>
      <c r="P5" s="15">
        <v>88348</v>
      </c>
      <c r="Q5" s="15">
        <v>94592</v>
      </c>
    </row>
    <row r="6" spans="1:18" x14ac:dyDescent="0.35">
      <c r="A6" s="14" t="s">
        <v>38</v>
      </c>
      <c r="B6" s="40">
        <v>21.327999999999999</v>
      </c>
      <c r="C6" s="40">
        <v>21.437000000000001</v>
      </c>
      <c r="D6" s="40">
        <v>21.702999999999999</v>
      </c>
      <c r="E6">
        <f t="shared" si="0"/>
        <v>627.75982080000006</v>
      </c>
      <c r="F6">
        <f t="shared" si="1"/>
        <v>7206.3387648000007</v>
      </c>
      <c r="G6">
        <f t="shared" si="2"/>
        <v>281.32485119999996</v>
      </c>
      <c r="H6">
        <f t="shared" si="3"/>
        <v>3407.4295295999996</v>
      </c>
      <c r="I6">
        <f t="shared" si="4"/>
        <v>11522.8529664</v>
      </c>
      <c r="R6">
        <v>192000</v>
      </c>
    </row>
    <row r="7" spans="1:18" ht="26" x14ac:dyDescent="0.35">
      <c r="A7" s="14" t="s">
        <v>39</v>
      </c>
      <c r="B7" s="40">
        <v>9.3680000000000003</v>
      </c>
      <c r="C7" s="40">
        <v>9.7609999999999992</v>
      </c>
      <c r="D7" s="40">
        <v>9.202</v>
      </c>
      <c r="E7">
        <f t="shared" si="0"/>
        <v>275.73396480000002</v>
      </c>
      <c r="F7">
        <f t="shared" si="1"/>
        <v>3165.2748288000003</v>
      </c>
      <c r="G7">
        <f t="shared" si="2"/>
        <v>123.5676672</v>
      </c>
      <c r="H7">
        <f t="shared" si="3"/>
        <v>1496.6616576000001</v>
      </c>
      <c r="I7">
        <f t="shared" si="4"/>
        <v>5061.2381184000005</v>
      </c>
      <c r="K7" s="14" t="s">
        <v>23</v>
      </c>
      <c r="L7" s="40">
        <v>1.5329999999999999</v>
      </c>
      <c r="M7" s="40">
        <v>2.073</v>
      </c>
      <c r="N7" s="40">
        <v>1.885</v>
      </c>
      <c r="O7" s="15">
        <v>136593</v>
      </c>
      <c r="P7" s="15">
        <v>168493</v>
      </c>
      <c r="Q7" s="15">
        <v>158503</v>
      </c>
    </row>
    <row r="8" spans="1:18" x14ac:dyDescent="0.35">
      <c r="A8" s="14" t="s">
        <v>40</v>
      </c>
      <c r="B8" s="40">
        <v>3.0910000000000002</v>
      </c>
      <c r="C8" s="40">
        <v>3.5950000000000002</v>
      </c>
      <c r="D8" s="40">
        <v>3.319</v>
      </c>
      <c r="E8">
        <f t="shared" si="0"/>
        <v>90.979257599999997</v>
      </c>
      <c r="F8">
        <f t="shared" si="1"/>
        <v>1044.3920256000001</v>
      </c>
      <c r="G8">
        <f t="shared" si="2"/>
        <v>40.771526399999999</v>
      </c>
      <c r="H8">
        <f t="shared" si="3"/>
        <v>493.82805120000006</v>
      </c>
      <c r="I8">
        <f t="shared" si="4"/>
        <v>1669.9708608000003</v>
      </c>
      <c r="K8" s="14" t="s">
        <v>24</v>
      </c>
      <c r="L8" s="40">
        <v>17.597999999999999</v>
      </c>
      <c r="M8" s="40">
        <v>17.088000000000001</v>
      </c>
      <c r="N8" s="40">
        <v>16.361000000000001</v>
      </c>
      <c r="O8" s="15">
        <v>1157011</v>
      </c>
      <c r="P8" s="15">
        <v>1233449</v>
      </c>
      <c r="Q8" s="15">
        <v>1208908</v>
      </c>
    </row>
    <row r="9" spans="1:18" x14ac:dyDescent="0.35">
      <c r="A9" s="14" t="s">
        <v>17</v>
      </c>
      <c r="B9" s="40">
        <v>100</v>
      </c>
      <c r="C9" s="40">
        <v>100</v>
      </c>
      <c r="D9" s="40">
        <v>100</v>
      </c>
      <c r="I9">
        <f>SUM(I3:I8)</f>
        <v>54025.799462400006</v>
      </c>
      <c r="K9" s="14" t="s">
        <v>25</v>
      </c>
      <c r="L9" s="40">
        <v>8.3209999999999997</v>
      </c>
      <c r="M9" s="40">
        <v>9.39</v>
      </c>
      <c r="N9" s="40">
        <v>9.1820000000000004</v>
      </c>
      <c r="O9" s="15">
        <v>554243</v>
      </c>
      <c r="P9" s="15">
        <v>679287</v>
      </c>
      <c r="Q9" s="15">
        <v>652448</v>
      </c>
    </row>
    <row r="10" spans="1:18" x14ac:dyDescent="0.35">
      <c r="K10" s="14" t="s">
        <v>26</v>
      </c>
      <c r="L10" s="40">
        <v>0.68700000000000006</v>
      </c>
      <c r="M10" s="40">
        <v>0.6</v>
      </c>
      <c r="N10" s="40">
        <v>0.57099999999999995</v>
      </c>
      <c r="O10" s="15">
        <v>43473</v>
      </c>
      <c r="P10" s="15">
        <v>41502</v>
      </c>
      <c r="Q10" s="15">
        <v>40635</v>
      </c>
    </row>
    <row r="11" spans="1:18" ht="15.5" x14ac:dyDescent="0.35">
      <c r="A11" s="9" t="s">
        <v>41</v>
      </c>
      <c r="B11" s="34"/>
      <c r="C11" s="34"/>
      <c r="D11" s="34"/>
    </row>
    <row r="12" spans="1:18" ht="26" x14ac:dyDescent="0.35">
      <c r="A12" s="10"/>
      <c r="B12" s="12" t="s">
        <v>8</v>
      </c>
      <c r="C12" s="13" t="s">
        <v>9</v>
      </c>
      <c r="D12" s="13" t="s">
        <v>10</v>
      </c>
      <c r="K12" s="14" t="s">
        <v>23</v>
      </c>
      <c r="L12" s="40">
        <v>0.79800000000000004</v>
      </c>
      <c r="M12" s="40">
        <v>1.1240000000000001</v>
      </c>
      <c r="N12" s="40">
        <v>0.91400000000000003</v>
      </c>
      <c r="O12" s="15">
        <v>134914</v>
      </c>
      <c r="P12" s="15">
        <v>158393</v>
      </c>
      <c r="Q12" s="15">
        <v>131131</v>
      </c>
    </row>
    <row r="13" spans="1:18" x14ac:dyDescent="0.35">
      <c r="A13" s="14" t="s">
        <v>35</v>
      </c>
      <c r="B13" s="42">
        <v>6.7000000000000004E-2</v>
      </c>
      <c r="C13" s="42">
        <v>7.1999999999999995E-2</v>
      </c>
      <c r="D13" s="42">
        <v>7.0999999999999994E-2</v>
      </c>
      <c r="K13" s="14" t="s">
        <v>24</v>
      </c>
      <c r="L13" s="40">
        <v>34.720999999999997</v>
      </c>
      <c r="M13" s="40">
        <v>33.250999999999998</v>
      </c>
      <c r="N13" s="40">
        <v>33.923000000000002</v>
      </c>
      <c r="O13" s="15">
        <v>4406150</v>
      </c>
      <c r="P13" s="15">
        <v>4131968</v>
      </c>
      <c r="Q13" s="15">
        <v>4082153</v>
      </c>
    </row>
    <row r="14" spans="1:18" x14ac:dyDescent="0.35">
      <c r="A14" s="14" t="s">
        <v>36</v>
      </c>
      <c r="B14" s="42">
        <v>0.65400000000000003</v>
      </c>
      <c r="C14" s="42">
        <v>0.61499999999999999</v>
      </c>
      <c r="D14" s="42">
        <v>0.63300000000000001</v>
      </c>
      <c r="K14" s="14" t="s">
        <v>25</v>
      </c>
      <c r="L14" s="40">
        <v>15.281000000000001</v>
      </c>
      <c r="M14" s="40">
        <v>16.472000000000001</v>
      </c>
      <c r="N14" s="40">
        <v>16.462</v>
      </c>
      <c r="O14" s="15">
        <v>1927601</v>
      </c>
      <c r="P14" s="15">
        <v>2072789</v>
      </c>
      <c r="Q14" s="15">
        <v>1971352</v>
      </c>
    </row>
    <row r="15" spans="1:18" ht="21.5" customHeight="1" x14ac:dyDescent="0.35">
      <c r="A15" s="14" t="s">
        <v>37</v>
      </c>
      <c r="B15" s="42">
        <v>1.0960000000000001</v>
      </c>
      <c r="C15" s="42">
        <v>1.1200000000000001</v>
      </c>
      <c r="D15" s="42">
        <v>1.113</v>
      </c>
      <c r="K15" s="14" t="s">
        <v>26</v>
      </c>
      <c r="L15" s="40">
        <v>0.34899999999999998</v>
      </c>
      <c r="M15" s="40">
        <v>0.39200000000000002</v>
      </c>
      <c r="N15" s="40">
        <v>0.45600000000000002</v>
      </c>
      <c r="O15" s="15">
        <v>42754</v>
      </c>
      <c r="P15" s="15">
        <v>46846</v>
      </c>
      <c r="Q15" s="15">
        <v>53957</v>
      </c>
    </row>
    <row r="16" spans="1:18" x14ac:dyDescent="0.35">
      <c r="A16" s="14" t="s">
        <v>38</v>
      </c>
      <c r="B16" s="42">
        <v>0.58499999999999996</v>
      </c>
      <c r="C16" s="42">
        <v>0.59399999999999997</v>
      </c>
      <c r="D16" s="42">
        <v>0.59899999999999998</v>
      </c>
    </row>
    <row r="17" spans="1:4" x14ac:dyDescent="0.35">
      <c r="A17" s="14" t="s">
        <v>39</v>
      </c>
      <c r="B17" s="42">
        <v>0.25700000000000001</v>
      </c>
      <c r="C17" s="42">
        <v>0.27</v>
      </c>
      <c r="D17" s="42">
        <v>0.254</v>
      </c>
    </row>
    <row r="18" spans="1:4" x14ac:dyDescent="0.35">
      <c r="A18" s="14" t="s">
        <v>40</v>
      </c>
      <c r="B18" s="42">
        <v>8.5000000000000006E-2</v>
      </c>
      <c r="C18" s="42">
        <v>0.1</v>
      </c>
      <c r="D18" s="42">
        <v>9.1999999999999998E-2</v>
      </c>
    </row>
    <row r="19" spans="1:4" x14ac:dyDescent="0.35">
      <c r="A19" s="14" t="s">
        <v>17</v>
      </c>
      <c r="B19" s="43">
        <v>2.7440000000000002</v>
      </c>
      <c r="C19" s="43">
        <v>2.7709999999999999</v>
      </c>
      <c r="D19" s="43">
        <v>2.762</v>
      </c>
    </row>
    <row r="21" spans="1:4" ht="15.5" x14ac:dyDescent="0.35">
      <c r="A21" s="9" t="s">
        <v>33</v>
      </c>
      <c r="B21" s="34"/>
      <c r="C21" s="34"/>
      <c r="D21" s="34"/>
    </row>
    <row r="22" spans="1:4" x14ac:dyDescent="0.35">
      <c r="A22" s="10"/>
      <c r="B22" s="12" t="s">
        <v>8</v>
      </c>
      <c r="C22" s="13" t="s">
        <v>9</v>
      </c>
      <c r="D22" s="13" t="s">
        <v>10</v>
      </c>
    </row>
    <row r="23" spans="1:4" x14ac:dyDescent="0.35">
      <c r="A23" s="41">
        <v>0.16666666666666666</v>
      </c>
      <c r="B23" s="15">
        <v>34266</v>
      </c>
      <c r="C23" s="15">
        <v>34313</v>
      </c>
      <c r="D23" s="15">
        <v>26112</v>
      </c>
    </row>
    <row r="24" spans="1:4" x14ac:dyDescent="0.35">
      <c r="A24" s="41">
        <v>0.20833333333333334</v>
      </c>
      <c r="B24" s="15">
        <v>105773</v>
      </c>
      <c r="C24" s="15">
        <v>116264</v>
      </c>
      <c r="D24" s="15">
        <v>121315</v>
      </c>
    </row>
    <row r="25" spans="1:4" x14ac:dyDescent="0.35">
      <c r="A25" s="41">
        <v>0.25</v>
      </c>
      <c r="B25" s="15">
        <v>328642</v>
      </c>
      <c r="C25" s="15">
        <v>355975</v>
      </c>
      <c r="D25" s="15">
        <v>359173</v>
      </c>
    </row>
    <row r="26" spans="1:4" x14ac:dyDescent="0.35">
      <c r="A26" s="41">
        <v>0.29166666666666669</v>
      </c>
      <c r="B26" s="15">
        <v>1112911</v>
      </c>
      <c r="C26" s="15">
        <v>1035826</v>
      </c>
      <c r="D26" s="15">
        <v>1091840</v>
      </c>
    </row>
    <row r="27" spans="1:4" x14ac:dyDescent="0.35">
      <c r="A27" s="41">
        <v>0.33333333333333331</v>
      </c>
      <c r="B27" s="15">
        <v>2429440</v>
      </c>
      <c r="C27" s="15">
        <v>2214273</v>
      </c>
      <c r="D27" s="15">
        <v>2400862</v>
      </c>
    </row>
    <row r="28" spans="1:4" x14ac:dyDescent="0.35">
      <c r="A28" s="41">
        <v>0.375</v>
      </c>
      <c r="B28" s="15">
        <v>1047817</v>
      </c>
      <c r="C28" s="15">
        <v>1105609</v>
      </c>
      <c r="D28" s="15">
        <v>1039835</v>
      </c>
    </row>
    <row r="29" spans="1:4" x14ac:dyDescent="0.35">
      <c r="A29" s="41">
        <v>0.41666666666666669</v>
      </c>
      <c r="B29" s="15">
        <v>961556</v>
      </c>
      <c r="C29" s="15">
        <v>1012547</v>
      </c>
      <c r="D29" s="15">
        <v>998723</v>
      </c>
    </row>
    <row r="30" spans="1:4" x14ac:dyDescent="0.35">
      <c r="A30" s="41">
        <v>0.45833333333333331</v>
      </c>
      <c r="B30" s="15">
        <v>1100595</v>
      </c>
      <c r="C30" s="15">
        <v>1058879</v>
      </c>
      <c r="D30" s="15">
        <v>1054139</v>
      </c>
    </row>
    <row r="31" spans="1:4" x14ac:dyDescent="0.35">
      <c r="A31" s="41">
        <v>0.5</v>
      </c>
      <c r="B31" s="15">
        <v>1194201</v>
      </c>
      <c r="C31" s="15">
        <v>1215112</v>
      </c>
      <c r="D31" s="15">
        <v>1216673</v>
      </c>
    </row>
    <row r="32" spans="1:4" x14ac:dyDescent="0.35">
      <c r="A32" s="41">
        <v>0.54166666666666663</v>
      </c>
      <c r="B32" s="15">
        <v>1195791</v>
      </c>
      <c r="C32" s="15">
        <v>1319180</v>
      </c>
      <c r="D32" s="15">
        <v>1230346</v>
      </c>
    </row>
    <row r="33" spans="1:4" x14ac:dyDescent="0.35">
      <c r="A33" s="41">
        <v>0.58333333333333337</v>
      </c>
      <c r="B33" s="15">
        <v>1088600</v>
      </c>
      <c r="C33" s="15">
        <v>1153115</v>
      </c>
      <c r="D33" s="15">
        <v>1146124</v>
      </c>
    </row>
    <row r="34" spans="1:4" x14ac:dyDescent="0.35">
      <c r="A34" s="41">
        <v>0.625</v>
      </c>
      <c r="B34" s="15">
        <v>2149717</v>
      </c>
      <c r="C34" s="15">
        <v>2173919</v>
      </c>
      <c r="D34" s="15">
        <v>2317593</v>
      </c>
    </row>
    <row r="35" spans="1:4" x14ac:dyDescent="0.35">
      <c r="A35" s="41">
        <v>0.66666666666666663</v>
      </c>
      <c r="B35" s="15">
        <v>1301289</v>
      </c>
      <c r="C35" s="15">
        <v>1368123</v>
      </c>
      <c r="D35" s="15">
        <v>1435353</v>
      </c>
    </row>
    <row r="36" spans="1:4" x14ac:dyDescent="0.35">
      <c r="A36" s="41">
        <v>0.70833333333333337</v>
      </c>
      <c r="B36" s="15">
        <v>1532566</v>
      </c>
      <c r="C36" s="15">
        <v>1594456</v>
      </c>
      <c r="D36" s="15">
        <v>1555525</v>
      </c>
    </row>
    <row r="37" spans="1:4" x14ac:dyDescent="0.35">
      <c r="A37" s="41">
        <v>0.75</v>
      </c>
      <c r="B37" s="15">
        <v>1273015</v>
      </c>
      <c r="C37" s="15">
        <v>1243794</v>
      </c>
      <c r="D37" s="15">
        <v>1299515</v>
      </c>
    </row>
    <row r="38" spans="1:4" x14ac:dyDescent="0.35">
      <c r="A38" s="41">
        <v>0.79166666666666663</v>
      </c>
      <c r="B38" s="15">
        <v>805144</v>
      </c>
      <c r="C38" s="15">
        <v>879386</v>
      </c>
      <c r="D38" s="15">
        <v>845014</v>
      </c>
    </row>
    <row r="39" spans="1:4" x14ac:dyDescent="0.35">
      <c r="A39" s="41">
        <v>0.83333333333333337</v>
      </c>
      <c r="B39" s="15">
        <v>595074</v>
      </c>
      <c r="C39" s="15">
        <v>608413</v>
      </c>
      <c r="D39" s="15">
        <v>575620</v>
      </c>
    </row>
    <row r="40" spans="1:4" x14ac:dyDescent="0.35">
      <c r="A40" s="41">
        <v>0.875</v>
      </c>
      <c r="B40" s="15">
        <v>403687</v>
      </c>
      <c r="C40" s="15">
        <v>427429</v>
      </c>
      <c r="D40" s="15">
        <v>398400</v>
      </c>
    </row>
    <row r="41" spans="1:4" x14ac:dyDescent="0.35">
      <c r="A41" s="41">
        <v>0.91666666666666663</v>
      </c>
      <c r="B41" s="15">
        <v>259511</v>
      </c>
      <c r="C41" s="15">
        <v>337795</v>
      </c>
      <c r="D41" s="15">
        <v>299695</v>
      </c>
    </row>
    <row r="42" spans="1:4" x14ac:dyDescent="0.35">
      <c r="A42" s="41">
        <v>0.95833333333333337</v>
      </c>
      <c r="B42" s="15">
        <v>183975</v>
      </c>
      <c r="C42" s="15">
        <v>228788</v>
      </c>
      <c r="D42" s="15">
        <v>220166</v>
      </c>
    </row>
    <row r="43" spans="1:4" x14ac:dyDescent="0.35">
      <c r="A43" s="41">
        <v>0</v>
      </c>
      <c r="B43" s="15">
        <v>74693</v>
      </c>
      <c r="C43" s="15">
        <v>74278</v>
      </c>
      <c r="D43" s="15">
        <v>65961</v>
      </c>
    </row>
    <row r="44" spans="1:4" x14ac:dyDescent="0.35">
      <c r="A44" s="41">
        <v>4.1666666666666664E-2</v>
      </c>
      <c r="B44" s="15">
        <v>48574</v>
      </c>
      <c r="C44" s="15">
        <v>34120</v>
      </c>
      <c r="D44" s="15">
        <v>27601</v>
      </c>
    </row>
    <row r="45" spans="1:4" x14ac:dyDescent="0.35">
      <c r="A45" s="41">
        <v>8.3333333333333329E-2</v>
      </c>
      <c r="B45" s="15">
        <v>23618</v>
      </c>
      <c r="C45" s="15">
        <v>14911</v>
      </c>
      <c r="D45" s="15">
        <v>19444</v>
      </c>
    </row>
    <row r="46" spans="1:4" x14ac:dyDescent="0.35">
      <c r="A46" s="41">
        <v>0.125</v>
      </c>
      <c r="B46" s="15">
        <v>18037</v>
      </c>
      <c r="C46" s="15">
        <v>15494</v>
      </c>
      <c r="D46" s="15">
        <v>23183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I8" sqref="I8"/>
    </sheetView>
  </sheetViews>
  <sheetFormatPr defaultRowHeight="14.5" x14ac:dyDescent="0.35"/>
  <sheetData>
    <row r="1" spans="1:4" ht="15.5" x14ac:dyDescent="0.35">
      <c r="A1" s="9" t="s">
        <v>7</v>
      </c>
      <c r="B1" s="10"/>
      <c r="C1" s="10"/>
      <c r="D1" s="10"/>
    </row>
    <row r="2" spans="1:4" x14ac:dyDescent="0.35">
      <c r="A2" s="10"/>
      <c r="B2" s="12" t="s">
        <v>8</v>
      </c>
      <c r="C2" s="13" t="s">
        <v>9</v>
      </c>
      <c r="D2" s="13" t="s">
        <v>10</v>
      </c>
    </row>
    <row r="3" spans="1:4" x14ac:dyDescent="0.35">
      <c r="A3" s="14" t="s">
        <v>30</v>
      </c>
      <c r="B3" s="40">
        <v>41.307000000000002</v>
      </c>
      <c r="C3" s="40">
        <v>40.478000000000002</v>
      </c>
      <c r="D3" s="40">
        <v>40.909999999999997</v>
      </c>
    </row>
    <row r="4" spans="1:4" x14ac:dyDescent="0.35">
      <c r="A4" s="14" t="s">
        <v>31</v>
      </c>
      <c r="B4" s="40">
        <v>41.871000000000002</v>
      </c>
      <c r="C4" s="40">
        <v>43.262999999999998</v>
      </c>
      <c r="D4" s="40">
        <v>42.826000000000001</v>
      </c>
    </row>
    <row r="5" spans="1:4" ht="38.5" x14ac:dyDescent="0.35">
      <c r="A5" s="14" t="s">
        <v>32</v>
      </c>
      <c r="B5" s="40">
        <v>16.821999999999999</v>
      </c>
      <c r="C5" s="40">
        <v>16.259</v>
      </c>
      <c r="D5" s="40">
        <v>16.263999999999999</v>
      </c>
    </row>
    <row r="6" spans="1:4" x14ac:dyDescent="0.35">
      <c r="A6" s="10"/>
      <c r="B6" s="10"/>
      <c r="C6" s="10"/>
      <c r="D6" s="10"/>
    </row>
    <row r="7" spans="1:4" x14ac:dyDescent="0.35">
      <c r="A7" s="10"/>
      <c r="B7" s="10"/>
      <c r="C7" s="10"/>
      <c r="D7" s="10"/>
    </row>
    <row r="8" spans="1:4" ht="15.5" x14ac:dyDescent="0.35">
      <c r="A8" s="9" t="s">
        <v>18</v>
      </c>
      <c r="B8" s="10"/>
      <c r="C8" s="10"/>
      <c r="D8" s="10"/>
    </row>
    <row r="9" spans="1:4" x14ac:dyDescent="0.35">
      <c r="A9" s="10"/>
      <c r="B9" s="12" t="s">
        <v>8</v>
      </c>
      <c r="C9" s="13" t="s">
        <v>9</v>
      </c>
      <c r="D9" s="13" t="s">
        <v>10</v>
      </c>
    </row>
    <row r="10" spans="1:4" x14ac:dyDescent="0.35">
      <c r="A10" s="14" t="s">
        <v>30</v>
      </c>
      <c r="B10" s="40">
        <v>56.162999999999997</v>
      </c>
      <c r="C10" s="40">
        <v>54.9</v>
      </c>
      <c r="D10" s="40">
        <v>55.682000000000002</v>
      </c>
    </row>
    <row r="11" spans="1:4" x14ac:dyDescent="0.35">
      <c r="A11" s="14" t="s">
        <v>31</v>
      </c>
      <c r="B11" s="40">
        <v>36.902999999999999</v>
      </c>
      <c r="C11" s="40">
        <v>37.253</v>
      </c>
      <c r="D11" s="40">
        <v>37.079000000000001</v>
      </c>
    </row>
    <row r="12" spans="1:4" ht="38.5" x14ac:dyDescent="0.35">
      <c r="A12" s="14" t="s">
        <v>32</v>
      </c>
      <c r="B12" s="40">
        <v>6.9349999999999996</v>
      </c>
      <c r="C12" s="40">
        <v>7.8470000000000004</v>
      </c>
      <c r="D12" s="40">
        <v>7.2389999999999999</v>
      </c>
    </row>
    <row r="13" spans="1:4" x14ac:dyDescent="0.35">
      <c r="A13" s="10"/>
      <c r="B13" s="10"/>
      <c r="C13" s="10"/>
      <c r="D13" s="10"/>
    </row>
    <row r="14" spans="1:4" x14ac:dyDescent="0.35">
      <c r="A14" s="10"/>
      <c r="B14" s="10"/>
      <c r="C14" s="10"/>
      <c r="D14" s="10"/>
    </row>
    <row r="15" spans="1:4" ht="15.5" x14ac:dyDescent="0.35">
      <c r="A15" s="9" t="s">
        <v>19</v>
      </c>
      <c r="B15" s="10"/>
      <c r="C15" s="10"/>
      <c r="D15" s="10"/>
    </row>
    <row r="16" spans="1:4" x14ac:dyDescent="0.35">
      <c r="A16" s="10"/>
      <c r="B16" s="12" t="s">
        <v>8</v>
      </c>
      <c r="C16" s="13" t="s">
        <v>9</v>
      </c>
      <c r="D16" s="13" t="s">
        <v>10</v>
      </c>
    </row>
    <row r="17" spans="1:4" x14ac:dyDescent="0.35">
      <c r="A17" s="14" t="s">
        <v>30</v>
      </c>
      <c r="B17" s="40">
        <v>30.917000000000002</v>
      </c>
      <c r="C17" s="40">
        <v>30.39</v>
      </c>
      <c r="D17" s="40">
        <v>30.495999999999999</v>
      </c>
    </row>
    <row r="18" spans="1:4" x14ac:dyDescent="0.35">
      <c r="A18" s="14" t="s">
        <v>31</v>
      </c>
      <c r="B18" s="40">
        <v>45.344999999999999</v>
      </c>
      <c r="C18" s="40">
        <v>47.466999999999999</v>
      </c>
      <c r="D18" s="40">
        <v>46.878</v>
      </c>
    </row>
    <row r="19" spans="1:4" ht="38.5" x14ac:dyDescent="0.35">
      <c r="A19" s="14" t="s">
        <v>32</v>
      </c>
      <c r="B19" s="40">
        <v>23.738</v>
      </c>
      <c r="C19" s="40">
        <v>22.141999999999999</v>
      </c>
      <c r="D19" s="40">
        <v>22.626000000000001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N3" sqref="N3"/>
    </sheetView>
  </sheetViews>
  <sheetFormatPr defaultRowHeight="14.5" x14ac:dyDescent="0.35"/>
  <cols>
    <col min="1" max="1" width="15.26953125" customWidth="1"/>
  </cols>
  <sheetData>
    <row r="1" spans="1:11" x14ac:dyDescent="0.35">
      <c r="A1" t="s">
        <v>72</v>
      </c>
      <c r="J1">
        <v>192000</v>
      </c>
    </row>
    <row r="3" spans="1:11" x14ac:dyDescent="0.35">
      <c r="C3" t="s">
        <v>50</v>
      </c>
    </row>
    <row r="4" spans="1:11" x14ac:dyDescent="0.35">
      <c r="A4" t="s">
        <v>51</v>
      </c>
      <c r="B4" t="s">
        <v>52</v>
      </c>
      <c r="C4" t="s">
        <v>53</v>
      </c>
      <c r="D4" t="s">
        <v>73</v>
      </c>
      <c r="E4" t="s">
        <v>54</v>
      </c>
      <c r="F4" t="s">
        <v>55</v>
      </c>
      <c r="G4" t="s">
        <v>48</v>
      </c>
    </row>
    <row r="5" spans="1:11" x14ac:dyDescent="0.35">
      <c r="A5" t="s">
        <v>56</v>
      </c>
      <c r="B5">
        <v>2.8</v>
      </c>
      <c r="C5">
        <v>32</v>
      </c>
      <c r="D5">
        <v>17</v>
      </c>
      <c r="E5">
        <v>30</v>
      </c>
      <c r="F5">
        <v>20</v>
      </c>
      <c r="G5">
        <v>100</v>
      </c>
    </row>
    <row r="6" spans="1:11" x14ac:dyDescent="0.35">
      <c r="A6" t="s">
        <v>57</v>
      </c>
      <c r="B6">
        <v>0.1</v>
      </c>
      <c r="C6">
        <v>29</v>
      </c>
      <c r="D6">
        <v>24</v>
      </c>
      <c r="E6">
        <v>21</v>
      </c>
      <c r="F6">
        <v>26</v>
      </c>
      <c r="G6">
        <v>100</v>
      </c>
    </row>
    <row r="7" spans="1:11" x14ac:dyDescent="0.35">
      <c r="A7" t="s">
        <v>58</v>
      </c>
      <c r="B7">
        <v>1.9</v>
      </c>
      <c r="C7">
        <v>61</v>
      </c>
      <c r="D7">
        <v>7</v>
      </c>
      <c r="E7">
        <v>13</v>
      </c>
      <c r="F7">
        <v>19</v>
      </c>
      <c r="G7">
        <v>100</v>
      </c>
    </row>
    <row r="8" spans="1:11" x14ac:dyDescent="0.35">
      <c r="A8" t="s">
        <v>59</v>
      </c>
      <c r="B8">
        <v>0.1</v>
      </c>
      <c r="C8">
        <v>76</v>
      </c>
      <c r="D8">
        <v>2</v>
      </c>
      <c r="E8">
        <v>12</v>
      </c>
      <c r="F8">
        <v>10</v>
      </c>
      <c r="G8">
        <v>100</v>
      </c>
    </row>
    <row r="9" spans="1:11" x14ac:dyDescent="0.35">
      <c r="A9" t="s">
        <v>20</v>
      </c>
      <c r="B9">
        <v>0.9</v>
      </c>
      <c r="C9">
        <v>66</v>
      </c>
      <c r="D9">
        <v>6</v>
      </c>
      <c r="E9">
        <v>10</v>
      </c>
      <c r="F9">
        <v>18</v>
      </c>
      <c r="G9">
        <v>100</v>
      </c>
    </row>
    <row r="10" spans="1:11" x14ac:dyDescent="0.35">
      <c r="A10" t="s">
        <v>60</v>
      </c>
      <c r="B10">
        <v>8.1</v>
      </c>
      <c r="C10">
        <v>28</v>
      </c>
      <c r="D10">
        <v>6</v>
      </c>
      <c r="E10">
        <v>25</v>
      </c>
      <c r="F10">
        <v>41</v>
      </c>
      <c r="G10">
        <v>100</v>
      </c>
      <c r="H10">
        <f>(C10/100)*$J$1</f>
        <v>53760.000000000007</v>
      </c>
      <c r="I10">
        <f t="shared" ref="I10:K10" si="0">(D10/100)*$J$1</f>
        <v>11520</v>
      </c>
      <c r="J10">
        <f t="shared" si="0"/>
        <v>48000</v>
      </c>
      <c r="K10">
        <f t="shared" si="0"/>
        <v>78720</v>
      </c>
    </row>
    <row r="11" spans="1:11" x14ac:dyDescent="0.35">
      <c r="A11" t="s">
        <v>26</v>
      </c>
      <c r="B11">
        <v>0.1</v>
      </c>
      <c r="C11">
        <v>70</v>
      </c>
      <c r="D11">
        <v>2</v>
      </c>
      <c r="E11">
        <v>18</v>
      </c>
      <c r="F11">
        <v>10</v>
      </c>
      <c r="G11">
        <v>100</v>
      </c>
    </row>
    <row r="12" spans="1:11" x14ac:dyDescent="0.35">
      <c r="A12" t="s">
        <v>61</v>
      </c>
      <c r="B12">
        <v>0.3</v>
      </c>
      <c r="C12">
        <v>39</v>
      </c>
      <c r="D12">
        <v>1</v>
      </c>
      <c r="E12">
        <v>20</v>
      </c>
      <c r="F12">
        <v>39</v>
      </c>
      <c r="G12">
        <v>100</v>
      </c>
    </row>
    <row r="13" spans="1:11" x14ac:dyDescent="0.35">
      <c r="A13" t="s">
        <v>74</v>
      </c>
      <c r="B13">
        <v>5.5</v>
      </c>
      <c r="C13">
        <v>13</v>
      </c>
      <c r="D13">
        <v>13</v>
      </c>
      <c r="E13">
        <v>38</v>
      </c>
      <c r="F13">
        <v>35</v>
      </c>
      <c r="G13">
        <v>100</v>
      </c>
    </row>
    <row r="14" spans="1:11" x14ac:dyDescent="0.35">
      <c r="A14" t="s">
        <v>62</v>
      </c>
      <c r="B14">
        <v>0.3</v>
      </c>
      <c r="C14">
        <v>53</v>
      </c>
      <c r="D14">
        <v>5</v>
      </c>
      <c r="E14">
        <v>18</v>
      </c>
      <c r="F14">
        <v>24</v>
      </c>
      <c r="G14">
        <v>100</v>
      </c>
    </row>
    <row r="15" spans="1:11" x14ac:dyDescent="0.35">
      <c r="A15" t="s">
        <v>63</v>
      </c>
      <c r="B15">
        <v>20</v>
      </c>
      <c r="C15">
        <v>30</v>
      </c>
      <c r="D15">
        <v>10</v>
      </c>
      <c r="E15">
        <v>27</v>
      </c>
      <c r="F15">
        <v>32</v>
      </c>
      <c r="G15">
        <v>100</v>
      </c>
    </row>
    <row r="16" spans="1:11" x14ac:dyDescent="0.35">
      <c r="A16" t="s">
        <v>64</v>
      </c>
      <c r="G16" t="s">
        <v>49</v>
      </c>
    </row>
    <row r="17" spans="1:1" x14ac:dyDescent="0.35">
      <c r="A17" t="s">
        <v>65</v>
      </c>
    </row>
    <row r="19" spans="1:1" x14ac:dyDescent="0.35">
      <c r="A19" t="s">
        <v>66</v>
      </c>
    </row>
    <row r="20" spans="1:1" x14ac:dyDescent="0.35">
      <c r="A20" t="s">
        <v>67</v>
      </c>
    </row>
    <row r="22" spans="1:1" x14ac:dyDescent="0.35">
      <c r="A22" t="s">
        <v>68</v>
      </c>
    </row>
    <row r="24" spans="1:1" x14ac:dyDescent="0.35">
      <c r="A24" t="s">
        <v>69</v>
      </c>
    </row>
    <row r="25" spans="1:1" x14ac:dyDescent="0.35">
      <c r="A25" t="s">
        <v>70</v>
      </c>
    </row>
    <row r="26" spans="1:1" x14ac:dyDescent="0.35">
      <c r="A26" t="s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final calculation</vt:lpstr>
      <vt:lpstr>Sheet2</vt:lpstr>
      <vt:lpstr>Sheet4</vt:lpstr>
      <vt:lpstr>modes</vt:lpstr>
      <vt:lpstr>mode share</vt:lpstr>
      <vt:lpstr>trips</vt:lpstr>
      <vt:lpstr>trip rates</vt:lpstr>
      <vt:lpstr>purpose share</vt:lpstr>
      <vt:lpstr>time of day (weekdays)</vt:lpstr>
      <vt:lpstr>Car Ownership</vt:lpstr>
      <vt:lpstr>Sheet9</vt:lpstr>
      <vt:lpstr>Time of day(weekends)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2016-11-01T22:33:02Z</dcterms:modified>
</cp:coreProperties>
</file>