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bookViews>
  <sheets>
    <sheet name="Estimate" sheetId="1" r:id="rId1"/>
    <sheet name="Labour Analysis" sheetId="2" r:id="rId2"/>
  </sheets>
  <calcPr calcId="144525"/>
</workbook>
</file>

<file path=xl/calcChain.xml><?xml version="1.0" encoding="utf-8"?>
<calcChain xmlns="http://schemas.openxmlformats.org/spreadsheetml/2006/main">
  <c r="B2" i="1" l="1"/>
  <c r="E12" i="2" l="1"/>
  <c r="A4" i="1" l="1"/>
  <c r="E13" i="2"/>
  <c r="E14" i="2" l="1"/>
  <c r="E15" i="2"/>
  <c r="E16" i="2" s="1"/>
  <c r="E4" i="1" l="1"/>
  <c r="F4" i="1" s="1"/>
  <c r="F6" i="1" s="1"/>
  <c r="F7" i="1" s="1"/>
  <c r="F8" i="1" s="1"/>
</calcChain>
</file>

<file path=xl/sharedStrings.xml><?xml version="1.0" encoding="utf-8"?>
<sst xmlns="http://schemas.openxmlformats.org/spreadsheetml/2006/main" count="46" uniqueCount="35">
  <si>
    <t>ESTIMATE</t>
  </si>
  <si>
    <t>SL</t>
  </si>
  <si>
    <t>DESCRIPTION</t>
  </si>
  <si>
    <t>QTY</t>
  </si>
  <si>
    <t>UNIT</t>
  </si>
  <si>
    <t>RATE 
(Rs)</t>
  </si>
  <si>
    <t>AMOUNT (Rs)</t>
  </si>
  <si>
    <t>Days</t>
  </si>
  <si>
    <t>TOTAL</t>
  </si>
  <si>
    <t>GST @ 18%</t>
  </si>
  <si>
    <t>TOTAL WITH GST</t>
  </si>
  <si>
    <t>Dy Mgr(E&amp;M)</t>
  </si>
  <si>
    <t>SOE(E&amp;M)</t>
  </si>
  <si>
    <t>Foreman</t>
  </si>
  <si>
    <t>CHP/DCH</t>
  </si>
  <si>
    <t>LABOUR COST ANALYSIS</t>
  </si>
  <si>
    <t>WORK :</t>
  </si>
  <si>
    <t>JOB DETAILS :</t>
  </si>
  <si>
    <t>GANG REQUIRED :</t>
  </si>
  <si>
    <t>TYPE</t>
  </si>
  <si>
    <t>RATE</t>
  </si>
  <si>
    <t>AMOUNT</t>
  </si>
  <si>
    <t>HIGHLY SKILLED</t>
  </si>
  <si>
    <t>SKILLED</t>
  </si>
  <si>
    <t>SEMI SKILLED</t>
  </si>
  <si>
    <t>UN SKILLED</t>
  </si>
  <si>
    <t xml:space="preserve"> TOTAL</t>
  </si>
  <si>
    <t>In-charge</t>
  </si>
  <si>
    <t>Electrical equipment cleaning and assistance in electrical maintenance works at CHP for a period of two years.</t>
  </si>
  <si>
    <t>In-Charge</t>
  </si>
  <si>
    <t>CMPF @ 12.72% of Labour Cost</t>
  </si>
  <si>
    <t>Per day labour cost</t>
  </si>
  <si>
    <t>Contrctor's profit @ 10%</t>
  </si>
  <si>
    <t>The job includes blowering and vacuum cleaning of Transformer rooms, MCC rooms, relay panels, control panels, control desks etc of ss-1, ss-2, ss-3, ss-4, ss-5 and ss-6. Assisting departments manpoer for electrical equipment maintenance works such as maintenance of crushers drives, apron feeder drives, conveyor drives, plough feeders, tippers etc including their sensors and control circuits. Also transformers , circuit breakers, MCC panels, control desks, protective relays etc.</t>
  </si>
  <si>
    <t xml:space="preserve">Electrical equipment cleaning and assistance in electrical aintenance works at CHP for a period of two years. 
The job includes blowering and vacuum cleaning of Transformer rooms, MCC rooms, relay panels, control panels, control desks etc of ss-1, ss-2, ss-3, ss-4, ss-5 and ss-6. Assisting departments manpoer for electrical equipment maintenance works such as maintenance of crushers drives, apron feeder drives, conveyor drives, plough feeders, tippers etc including their sensors and control circuits. Also transformers , circuit breakers, MCC panels, control desks, protective relays etc.
For this work the contractor will ensure availibility of a gang strength of 8  unskilled manpower per day.
contractor must ensure payment of HPC wages,  and any other related payment mandated by applicable law to the labours without raising claims beyond finalized contract value.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</si>
</sst>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Red]#,##0.00"/>
  </numFmts>
  <fonts count="14">
    <font>
      <sz val="11"/>
      <color theme="1"/>
      <name val="Calibri"/>
      <family val="2"/>
      <scheme val="minor"/>
    </font>
    <font>
      <b/>
      <sz val="14"/>
      <color theme="1"/>
      <name val="Calibri"/>
      <family val="2"/>
      <scheme val="minor"/>
    </font>
    <font>
      <sz val="12"/>
      <color theme="1"/>
      <name val="Calibri"/>
      <family val="2"/>
      <scheme val="minor"/>
    </font>
    <font>
      <b/>
      <sz val="9"/>
      <color theme="1"/>
      <name val="Calibri"/>
      <family val="2"/>
      <scheme val="minor"/>
    </font>
    <font>
      <sz val="9"/>
      <color theme="1"/>
      <name val="Calibri"/>
      <family val="2"/>
      <scheme val="minor"/>
    </font>
    <font>
      <b/>
      <sz val="20"/>
      <color theme="1"/>
      <name val="Segoe UI"/>
      <family val="2"/>
    </font>
    <font>
      <b/>
      <sz val="14"/>
      <color theme="1"/>
      <name val="Segoe UI"/>
      <family val="2"/>
    </font>
    <font>
      <sz val="14"/>
      <color theme="1"/>
      <name val="Segoe UI"/>
      <family val="2"/>
    </font>
    <font>
      <b/>
      <i/>
      <sz val="14"/>
      <color theme="1"/>
      <name val="Segoe UI"/>
      <family val="2"/>
    </font>
    <font>
      <i/>
      <sz val="14"/>
      <color theme="1"/>
      <name val="Segoe UI"/>
      <family val="2"/>
    </font>
    <font>
      <b/>
      <sz val="14"/>
      <color theme="1"/>
      <name val="Segue UI"/>
    </font>
    <font>
      <b/>
      <i/>
      <sz val="14"/>
      <color theme="1"/>
      <name val="Segue UI"/>
    </font>
    <font>
      <sz val="14"/>
      <color theme="1"/>
      <name val="Segue UI"/>
    </font>
    <font>
      <i/>
      <sz val="14"/>
      <color theme="1"/>
      <name val="Segue UI"/>
    </font>
  </fonts>
  <fills count="6">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diagonal/>
    </border>
    <border>
      <left/>
      <right/>
      <top style="double">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46">
    <xf numFmtId="0" fontId="0" fillId="0" borderId="0" xfId="0"/>
    <xf numFmtId="0" fontId="2" fillId="0" borderId="0" xfId="0" applyFont="1" applyAlignment="1">
      <alignment vertical="center" wrapText="1"/>
    </xf>
    <xf numFmtId="0" fontId="2" fillId="0" borderId="0" xfId="0" applyFont="1" applyAlignment="1">
      <alignment vertical="center"/>
    </xf>
    <xf numFmtId="0" fontId="1" fillId="0" borderId="0" xfId="0" applyFont="1" applyAlignment="1">
      <alignment horizontal="center" vertical="center" wrapText="1"/>
    </xf>
    <xf numFmtId="0" fontId="4" fillId="0" borderId="0" xfId="0" applyFont="1" applyAlignment="1">
      <alignment vertical="center" wrapText="1"/>
    </xf>
    <xf numFmtId="0" fontId="3" fillId="0" borderId="0" xfId="0" applyFont="1" applyAlignment="1">
      <alignment horizontal="center" vertical="center" wrapText="1"/>
    </xf>
    <xf numFmtId="0" fontId="4" fillId="0" borderId="0" xfId="0" applyFont="1" applyAlignment="1">
      <alignment horizontal="right" vertical="center" wrapText="1"/>
    </xf>
    <xf numFmtId="0" fontId="4" fillId="0" borderId="0" xfId="0" applyFont="1" applyAlignment="1">
      <alignment horizontal="center" vertical="center" wrapText="1"/>
    </xf>
    <xf numFmtId="2" fontId="4" fillId="0" borderId="0" xfId="0" applyNumberFormat="1" applyFont="1" applyAlignment="1">
      <alignment horizontal="right" vertical="center" wrapText="1"/>
    </xf>
    <xf numFmtId="0" fontId="6" fillId="0" borderId="0" xfId="0" applyFont="1" applyAlignment="1">
      <alignment horizontal="center" vertical="center" wrapText="1"/>
    </xf>
    <xf numFmtId="0" fontId="6" fillId="2" borderId="1" xfId="0" applyFont="1" applyFill="1" applyBorder="1" applyAlignment="1">
      <alignment horizontal="center" vertical="center" wrapText="1"/>
    </xf>
    <xf numFmtId="164" fontId="6" fillId="5" borderId="1" xfId="0" applyNumberFormat="1" applyFont="1" applyFill="1" applyBorder="1" applyAlignment="1">
      <alignment horizontal="right" vertical="top" wrapText="1"/>
    </xf>
    <xf numFmtId="164" fontId="6" fillId="4" borderId="1" xfId="0" applyNumberFormat="1" applyFont="1" applyFill="1" applyBorder="1" applyAlignment="1">
      <alignment horizontal="right" vertical="top" wrapText="1"/>
    </xf>
    <xf numFmtId="164" fontId="6" fillId="3" borderId="1" xfId="0" applyNumberFormat="1" applyFont="1" applyFill="1" applyBorder="1" applyAlignment="1">
      <alignment horizontal="right" vertical="top" wrapText="1"/>
    </xf>
    <xf numFmtId="0" fontId="11" fillId="0" borderId="0" xfId="0" applyFont="1" applyAlignment="1">
      <alignment vertical="center" wrapText="1"/>
    </xf>
    <xf numFmtId="0" fontId="11" fillId="0" borderId="0" xfId="0" applyFont="1" applyAlignment="1">
      <alignment horizontal="center" vertical="center" wrapText="1"/>
    </xf>
    <xf numFmtId="0" fontId="12" fillId="0" borderId="0" xfId="0" applyFont="1" applyAlignment="1">
      <alignment vertical="center"/>
    </xf>
    <xf numFmtId="0" fontId="11" fillId="0" borderId="0" xfId="0" applyFont="1" applyAlignment="1">
      <alignment horizontal="left" vertical="top"/>
    </xf>
    <xf numFmtId="0" fontId="11" fillId="0" borderId="0" xfId="0" applyFont="1" applyAlignment="1">
      <alignment horizontal="left" vertical="center"/>
    </xf>
    <xf numFmtId="0" fontId="13" fillId="0" borderId="0" xfId="0" applyFont="1" applyAlignment="1">
      <alignment vertical="center"/>
    </xf>
    <xf numFmtId="0" fontId="10" fillId="2" borderId="1" xfId="0" applyFont="1" applyFill="1" applyBorder="1" applyAlignment="1">
      <alignment horizontal="center" vertical="center"/>
    </xf>
    <xf numFmtId="0" fontId="10" fillId="5" borderId="1" xfId="0" applyFont="1" applyFill="1" applyBorder="1" applyAlignment="1">
      <alignment vertical="center"/>
    </xf>
    <xf numFmtId="0" fontId="12" fillId="0" borderId="1" xfId="0" applyFont="1" applyBorder="1" applyAlignment="1">
      <alignment horizontal="center" vertical="center"/>
    </xf>
    <xf numFmtId="2" fontId="12" fillId="0" borderId="1" xfId="0" applyNumberFormat="1" applyFont="1" applyBorder="1" applyAlignment="1">
      <alignment vertical="center"/>
    </xf>
    <xf numFmtId="0" fontId="12" fillId="0" borderId="1" xfId="0" applyFont="1" applyBorder="1" applyAlignment="1">
      <alignment vertical="center"/>
    </xf>
    <xf numFmtId="4" fontId="12" fillId="0" borderId="1" xfId="0" applyNumberFormat="1" applyFont="1" applyBorder="1" applyAlignment="1">
      <alignment vertical="center"/>
    </xf>
    <xf numFmtId="4" fontId="10" fillId="5" borderId="1" xfId="0" applyNumberFormat="1" applyFont="1" applyFill="1" applyBorder="1" applyAlignment="1">
      <alignment horizontal="right" vertical="center"/>
    </xf>
    <xf numFmtId="4" fontId="10" fillId="3" borderId="1" xfId="0" applyNumberFormat="1" applyFont="1" applyFill="1" applyBorder="1" applyAlignment="1">
      <alignment horizontal="right" vertical="center"/>
    </xf>
    <xf numFmtId="0" fontId="1" fillId="0" borderId="0" xfId="0" applyFont="1" applyAlignment="1">
      <alignment horizontal="center" vertical="center" wrapText="1"/>
    </xf>
    <xf numFmtId="0" fontId="5" fillId="0" borderId="2" xfId="0" applyFont="1" applyBorder="1" applyAlignment="1">
      <alignment horizontal="center" vertical="center" wrapText="1"/>
    </xf>
    <xf numFmtId="0" fontId="6" fillId="5" borderId="1" xfId="0" applyFont="1" applyFill="1" applyBorder="1" applyAlignment="1">
      <alignment horizontal="right" vertical="top" wrapText="1"/>
    </xf>
    <xf numFmtId="0" fontId="6" fillId="4" borderId="1" xfId="0" applyFont="1" applyFill="1" applyBorder="1" applyAlignment="1">
      <alignment horizontal="right" vertical="top" wrapText="1"/>
    </xf>
    <xf numFmtId="0" fontId="6" fillId="3" borderId="1" xfId="0" applyFont="1" applyFill="1" applyBorder="1" applyAlignment="1">
      <alignment horizontal="right" vertical="top" wrapText="1"/>
    </xf>
    <xf numFmtId="0" fontId="8" fillId="0" borderId="4" xfId="0" applyFont="1" applyBorder="1" applyAlignment="1">
      <alignment horizontal="left" vertical="center" wrapText="1"/>
    </xf>
    <xf numFmtId="0" fontId="9" fillId="0" borderId="3" xfId="0" applyFont="1" applyBorder="1" applyAlignment="1">
      <alignment horizontal="justify" vertical="top" wrapText="1"/>
    </xf>
    <xf numFmtId="0" fontId="9" fillId="0" borderId="5" xfId="0" applyFont="1" applyBorder="1" applyAlignment="1">
      <alignment horizontal="justify" vertical="top" wrapText="1"/>
    </xf>
    <xf numFmtId="0" fontId="7" fillId="0" borderId="3" xfId="0" applyFont="1" applyBorder="1" applyAlignment="1">
      <alignment horizontal="center" vertical="top" wrapText="1"/>
    </xf>
    <xf numFmtId="0" fontId="7" fillId="0" borderId="5" xfId="0" applyFont="1" applyBorder="1" applyAlignment="1">
      <alignment horizontal="center" vertical="top" wrapText="1"/>
    </xf>
    <xf numFmtId="164" fontId="7" fillId="0" borderId="3" xfId="0" applyNumberFormat="1" applyFont="1" applyBorder="1" applyAlignment="1">
      <alignment horizontal="center" vertical="top" wrapText="1"/>
    </xf>
    <xf numFmtId="164" fontId="7" fillId="0" borderId="5" xfId="0" applyNumberFormat="1" applyFont="1" applyBorder="1" applyAlignment="1">
      <alignment horizontal="center" vertical="top" wrapText="1"/>
    </xf>
    <xf numFmtId="0" fontId="11" fillId="0" borderId="0" xfId="0" applyFont="1" applyAlignment="1">
      <alignment horizontal="center" vertical="center" wrapText="1"/>
    </xf>
    <xf numFmtId="0" fontId="10" fillId="0" borderId="2" xfId="0" applyFont="1" applyBorder="1" applyAlignment="1">
      <alignment horizontal="center" vertical="center"/>
    </xf>
    <xf numFmtId="0" fontId="10" fillId="5" borderId="1" xfId="0" applyFont="1" applyFill="1" applyBorder="1" applyAlignment="1">
      <alignment horizontal="right" vertical="center"/>
    </xf>
    <xf numFmtId="0" fontId="10" fillId="3" borderId="1" xfId="0" applyFont="1" applyFill="1" applyBorder="1" applyAlignment="1">
      <alignment horizontal="right" vertical="center"/>
    </xf>
    <xf numFmtId="0" fontId="13" fillId="0" borderId="0" xfId="0" applyFont="1" applyAlignment="1">
      <alignment horizontal="left" vertical="center" wrapText="1"/>
    </xf>
    <xf numFmtId="0" fontId="13" fillId="0" borderId="0" xfId="0" applyFont="1" applyAlignment="1">
      <alignment horizontal="lef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CMPF@12.72%25%20of%20Labour%20Co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1"/>
  <sheetViews>
    <sheetView tabSelected="1" zoomScale="70" zoomScaleNormal="70" workbookViewId="0">
      <selection activeCell="L11" sqref="L11"/>
    </sheetView>
  </sheetViews>
  <sheetFormatPr defaultRowHeight="12"/>
  <cols>
    <col min="1" max="1" width="4.28515625" style="5" bestFit="1" customWidth="1"/>
    <col min="2" max="2" width="57.7109375" style="4" customWidth="1"/>
    <col min="3" max="3" width="10" style="6" customWidth="1"/>
    <col min="4" max="4" width="10" style="7" customWidth="1"/>
    <col min="5" max="5" width="16" style="6" bestFit="1" customWidth="1"/>
    <col min="6" max="6" width="23.5703125" style="6" bestFit="1" customWidth="1"/>
    <col min="7" max="16384" width="9.140625" style="4"/>
  </cols>
  <sheetData>
    <row r="1" spans="1:6" ht="42" customHeight="1" thickBot="1">
      <c r="A1" s="29" t="s">
        <v>0</v>
      </c>
      <c r="B1" s="29"/>
      <c r="C1" s="29"/>
      <c r="D1" s="29"/>
      <c r="E1" s="29"/>
      <c r="F1" s="29"/>
    </row>
    <row r="2" spans="1:6" ht="81.75" customHeight="1" thickTop="1">
      <c r="A2" s="9"/>
      <c r="B2" s="33" t="str">
        <f>'Labour Analysis'!B3:G3</f>
        <v>Electrical equipment cleaning and assistance in electrical maintenance works at CHP for a period of two years.</v>
      </c>
      <c r="C2" s="33"/>
      <c r="D2" s="33"/>
      <c r="E2" s="33"/>
      <c r="F2" s="33"/>
    </row>
    <row r="3" spans="1:6" ht="40.5">
      <c r="A3" s="10" t="s">
        <v>1</v>
      </c>
      <c r="B3" s="10" t="s">
        <v>2</v>
      </c>
      <c r="C3" s="10" t="s">
        <v>3</v>
      </c>
      <c r="D3" s="10" t="s">
        <v>4</v>
      </c>
      <c r="E3" s="10" t="s">
        <v>5</v>
      </c>
      <c r="F3" s="10" t="s">
        <v>6</v>
      </c>
    </row>
    <row r="4" spans="1:6" ht="408.75" customHeight="1">
      <c r="A4" s="36">
        <f>ROW()-3</f>
        <v>1</v>
      </c>
      <c r="B4" s="34" t="s">
        <v>34</v>
      </c>
      <c r="C4" s="36">
        <v>730</v>
      </c>
      <c r="D4" s="36" t="s">
        <v>7</v>
      </c>
      <c r="E4" s="38">
        <f>'Labour Analysis'!E16</f>
        <v>5046.2464</v>
      </c>
      <c r="F4" s="38">
        <f>C4*E4</f>
        <v>3683759.872</v>
      </c>
    </row>
    <row r="5" spans="1:6" ht="48.75" customHeight="1">
      <c r="A5" s="37"/>
      <c r="B5" s="35"/>
      <c r="C5" s="37"/>
      <c r="D5" s="37"/>
      <c r="E5" s="39"/>
      <c r="F5" s="39"/>
    </row>
    <row r="6" spans="1:6" ht="20.25">
      <c r="A6" s="30" t="s">
        <v>8</v>
      </c>
      <c r="B6" s="30"/>
      <c r="C6" s="30"/>
      <c r="D6" s="30"/>
      <c r="E6" s="30"/>
      <c r="F6" s="11">
        <f>ROUND(SUM(F4:F4),0)</f>
        <v>3683760</v>
      </c>
    </row>
    <row r="7" spans="1:6" ht="20.25">
      <c r="A7" s="31" t="s">
        <v>9</v>
      </c>
      <c r="B7" s="31"/>
      <c r="C7" s="31"/>
      <c r="D7" s="31"/>
      <c r="E7" s="31"/>
      <c r="F7" s="12">
        <f>ROUND(F6*0.18,0)</f>
        <v>663077</v>
      </c>
    </row>
    <row r="8" spans="1:6" ht="20.25">
      <c r="A8" s="32" t="s">
        <v>10</v>
      </c>
      <c r="B8" s="32"/>
      <c r="C8" s="32"/>
      <c r="D8" s="32"/>
      <c r="E8" s="32"/>
      <c r="F8" s="13">
        <f>F6+F7</f>
        <v>4346837</v>
      </c>
    </row>
    <row r="9" spans="1:6" ht="84.75" customHeight="1">
      <c r="F9" s="8"/>
    </row>
    <row r="10" spans="1:6" ht="18.75" customHeight="1">
      <c r="B10" s="3" t="s">
        <v>29</v>
      </c>
      <c r="C10" s="28" t="s">
        <v>11</v>
      </c>
      <c r="D10" s="28"/>
      <c r="E10" s="3" t="s">
        <v>12</v>
      </c>
      <c r="F10" s="3" t="s">
        <v>13</v>
      </c>
    </row>
    <row r="11" spans="1:6" ht="18.75">
      <c r="B11" s="3" t="s">
        <v>14</v>
      </c>
      <c r="C11" s="28" t="s">
        <v>14</v>
      </c>
      <c r="D11" s="28"/>
      <c r="E11" s="3" t="s">
        <v>14</v>
      </c>
      <c r="F11" s="3" t="s">
        <v>14</v>
      </c>
    </row>
  </sheetData>
  <mergeCells count="13">
    <mergeCell ref="C10:D10"/>
    <mergeCell ref="C11:D11"/>
    <mergeCell ref="A1:F1"/>
    <mergeCell ref="A6:E6"/>
    <mergeCell ref="A7:E7"/>
    <mergeCell ref="A8:E8"/>
    <mergeCell ref="B2:F2"/>
    <mergeCell ref="B4:B5"/>
    <mergeCell ref="C4:C5"/>
    <mergeCell ref="D4:D5"/>
    <mergeCell ref="E4:E5"/>
    <mergeCell ref="F4:F5"/>
    <mergeCell ref="A4:A5"/>
  </mergeCells>
  <pageMargins left="0.7" right="0.7" top="0.75" bottom="0.75" header="0.3" footer="0.3"/>
  <pageSetup paperSize="9" scale="71" orientation="portrait" horizontalDpi="180" verticalDpi="180" r:id="rId1"/>
  <ignoredErrors>
    <ignoredError sqref="F6:F8" evalErro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2"/>
  <sheetViews>
    <sheetView topLeftCell="A7" workbookViewId="0">
      <selection sqref="A1:G22"/>
    </sheetView>
  </sheetViews>
  <sheetFormatPr defaultRowHeight="15.75"/>
  <cols>
    <col min="1" max="1" width="24.5703125" style="2" bestFit="1" customWidth="1"/>
    <col min="2" max="2" width="25.28515625" style="2" bestFit="1" customWidth="1"/>
    <col min="3" max="3" width="10.42578125" style="2" customWidth="1"/>
    <col min="4" max="4" width="15" style="2" customWidth="1"/>
    <col min="5" max="5" width="18.5703125" style="2" bestFit="1" customWidth="1"/>
    <col min="6" max="16384" width="9.140625" style="2"/>
  </cols>
  <sheetData>
    <row r="1" spans="1:7" ht="33.75" customHeight="1" thickBot="1">
      <c r="A1" s="41" t="s">
        <v>15</v>
      </c>
      <c r="B1" s="41"/>
      <c r="C1" s="41"/>
      <c r="D1" s="41"/>
      <c r="E1" s="41"/>
      <c r="F1" s="41"/>
      <c r="G1" s="41"/>
    </row>
    <row r="2" spans="1:7" ht="18.75" thickTop="1">
      <c r="A2" s="16"/>
      <c r="B2" s="16"/>
      <c r="C2" s="16"/>
      <c r="D2" s="16"/>
      <c r="E2" s="16"/>
      <c r="F2" s="16"/>
      <c r="G2" s="16"/>
    </row>
    <row r="3" spans="1:7" ht="44.25" customHeight="1">
      <c r="A3" s="17" t="s">
        <v>16</v>
      </c>
      <c r="B3" s="44" t="s">
        <v>28</v>
      </c>
      <c r="C3" s="44"/>
      <c r="D3" s="44"/>
      <c r="E3" s="44"/>
      <c r="F3" s="44"/>
      <c r="G3" s="44"/>
    </row>
    <row r="4" spans="1:7" ht="18.75">
      <c r="A4" s="18"/>
      <c r="B4" s="19"/>
      <c r="C4" s="19"/>
      <c r="D4" s="19"/>
      <c r="E4" s="19"/>
      <c r="F4" s="19"/>
      <c r="G4" s="19"/>
    </row>
    <row r="5" spans="1:7" ht="72.75" customHeight="1">
      <c r="A5" s="17" t="s">
        <v>17</v>
      </c>
      <c r="B5" s="45" t="s">
        <v>33</v>
      </c>
      <c r="C5" s="45"/>
      <c r="D5" s="45"/>
      <c r="E5" s="45"/>
      <c r="F5" s="45"/>
      <c r="G5" s="45"/>
    </row>
    <row r="6" spans="1:7" ht="87.75" customHeight="1">
      <c r="A6" s="18"/>
      <c r="B6" s="45"/>
      <c r="C6" s="45"/>
      <c r="D6" s="45"/>
      <c r="E6" s="45"/>
      <c r="F6" s="45"/>
      <c r="G6" s="45"/>
    </row>
    <row r="7" spans="1:7" ht="18.75">
      <c r="A7" s="18" t="s">
        <v>18</v>
      </c>
      <c r="B7" s="19"/>
      <c r="C7" s="19"/>
      <c r="D7" s="19"/>
      <c r="E7" s="19"/>
      <c r="F7" s="19"/>
      <c r="G7" s="19"/>
    </row>
    <row r="8" spans="1:7" ht="21" customHeight="1">
      <c r="A8" s="19"/>
      <c r="B8" s="20" t="s">
        <v>19</v>
      </c>
      <c r="C8" s="20" t="s">
        <v>3</v>
      </c>
      <c r="D8" s="20" t="s">
        <v>20</v>
      </c>
      <c r="E8" s="20" t="s">
        <v>21</v>
      </c>
      <c r="F8" s="19"/>
      <c r="G8" s="19"/>
    </row>
    <row r="9" spans="1:7" ht="18.75">
      <c r="A9" s="19"/>
      <c r="B9" s="21" t="s">
        <v>22</v>
      </c>
      <c r="C9" s="22"/>
      <c r="D9" s="23"/>
      <c r="E9" s="24"/>
      <c r="F9" s="19"/>
      <c r="G9" s="19"/>
    </row>
    <row r="10" spans="1:7" ht="18.75">
      <c r="A10" s="19"/>
      <c r="B10" s="21" t="s">
        <v>23</v>
      </c>
      <c r="C10" s="22"/>
      <c r="D10" s="23"/>
      <c r="E10" s="25"/>
      <c r="F10" s="19"/>
      <c r="G10" s="19"/>
    </row>
    <row r="11" spans="1:7" ht="18.75">
      <c r="A11" s="19"/>
      <c r="B11" s="21" t="s">
        <v>24</v>
      </c>
      <c r="C11" s="22"/>
      <c r="D11" s="23"/>
      <c r="E11" s="25"/>
      <c r="F11" s="19"/>
      <c r="G11" s="19"/>
    </row>
    <row r="12" spans="1:7" ht="18.75">
      <c r="A12" s="19"/>
      <c r="B12" s="21" t="s">
        <v>25</v>
      </c>
      <c r="C12" s="22">
        <v>8</v>
      </c>
      <c r="D12" s="23">
        <v>514</v>
      </c>
      <c r="E12" s="25">
        <f>C12*D12</f>
        <v>4112</v>
      </c>
      <c r="F12" s="19"/>
      <c r="G12" s="19"/>
    </row>
    <row r="13" spans="1:7" ht="21" customHeight="1">
      <c r="A13" s="19"/>
      <c r="B13" s="42" t="s">
        <v>31</v>
      </c>
      <c r="C13" s="42"/>
      <c r="D13" s="42"/>
      <c r="E13" s="26">
        <f>SUM(E9:E12)</f>
        <v>4112</v>
      </c>
      <c r="F13" s="19"/>
      <c r="G13" s="19"/>
    </row>
    <row r="14" spans="1:7" ht="21.75" customHeight="1">
      <c r="A14" s="19"/>
      <c r="B14" s="42" t="s">
        <v>32</v>
      </c>
      <c r="C14" s="42"/>
      <c r="D14" s="42"/>
      <c r="E14" s="26">
        <f>E13*0.1</f>
        <v>411.20000000000005</v>
      </c>
      <c r="F14" s="19"/>
      <c r="G14" s="19"/>
    </row>
    <row r="15" spans="1:7" ht="21.75" customHeight="1">
      <c r="A15" s="19"/>
      <c r="B15" s="42" t="s">
        <v>30</v>
      </c>
      <c r="C15" s="42"/>
      <c r="D15" s="42"/>
      <c r="E15" s="26">
        <f>E13*12.72%</f>
        <v>523.04640000000006</v>
      </c>
      <c r="F15" s="19"/>
      <c r="G15" s="19"/>
    </row>
    <row r="16" spans="1:7" ht="23.25" customHeight="1">
      <c r="A16" s="19"/>
      <c r="B16" s="43" t="s">
        <v>26</v>
      </c>
      <c r="C16" s="43"/>
      <c r="D16" s="43"/>
      <c r="E16" s="27">
        <f>SUM(E13:E15)</f>
        <v>5046.2464</v>
      </c>
      <c r="F16" s="19"/>
      <c r="G16" s="19"/>
    </row>
    <row r="17" spans="1:7" ht="18.75">
      <c r="A17" s="19"/>
      <c r="B17" s="19"/>
      <c r="C17" s="19"/>
      <c r="D17" s="19"/>
      <c r="E17" s="19"/>
      <c r="F17" s="19"/>
      <c r="G17" s="19"/>
    </row>
    <row r="18" spans="1:7" ht="18.75">
      <c r="A18" s="19"/>
      <c r="B18" s="19"/>
      <c r="C18" s="19"/>
      <c r="D18" s="19"/>
      <c r="E18" s="19"/>
      <c r="F18" s="19"/>
      <c r="G18" s="19"/>
    </row>
    <row r="19" spans="1:7" ht="18.75">
      <c r="A19" s="19"/>
      <c r="B19" s="19"/>
      <c r="C19" s="19"/>
      <c r="D19" s="19"/>
      <c r="E19" s="19"/>
      <c r="F19" s="19"/>
      <c r="G19" s="19"/>
    </row>
    <row r="20" spans="1:7" ht="18.75">
      <c r="A20" s="19"/>
      <c r="B20" s="19"/>
      <c r="C20" s="19"/>
      <c r="D20" s="19"/>
      <c r="E20" s="19"/>
      <c r="F20" s="19"/>
      <c r="G20" s="19"/>
    </row>
    <row r="21" spans="1:7" s="1" customFormat="1" ht="18.75" customHeight="1">
      <c r="A21" s="14"/>
      <c r="B21" s="15" t="s">
        <v>27</v>
      </c>
      <c r="C21" s="40" t="s">
        <v>11</v>
      </c>
      <c r="D21" s="40"/>
      <c r="E21" s="15" t="s">
        <v>12</v>
      </c>
      <c r="F21" s="40" t="s">
        <v>13</v>
      </c>
      <c r="G21" s="40"/>
    </row>
    <row r="22" spans="1:7" s="1" customFormat="1" ht="18.75">
      <c r="A22" s="14"/>
      <c r="B22" s="15" t="s">
        <v>14</v>
      </c>
      <c r="C22" s="40" t="s">
        <v>14</v>
      </c>
      <c r="D22" s="40"/>
      <c r="E22" s="15" t="s">
        <v>14</v>
      </c>
      <c r="F22" s="40" t="s">
        <v>14</v>
      </c>
      <c r="G22" s="40"/>
    </row>
  </sheetData>
  <mergeCells count="11">
    <mergeCell ref="C22:D22"/>
    <mergeCell ref="F21:G21"/>
    <mergeCell ref="F22:G22"/>
    <mergeCell ref="A1:G1"/>
    <mergeCell ref="C21:D21"/>
    <mergeCell ref="B13:D13"/>
    <mergeCell ref="B14:D14"/>
    <mergeCell ref="B16:D16"/>
    <mergeCell ref="B3:G3"/>
    <mergeCell ref="B15:D15"/>
    <mergeCell ref="B5:G6"/>
  </mergeCells>
  <hyperlinks>
    <hyperlink ref="B15" r:id="rId1" display="CMPF@12.72% of Labour Cost"/>
  </hyperlinks>
  <pageMargins left="0.7" right="0.7" top="0.75" bottom="0.75" header="0.3" footer="0.3"/>
  <pageSetup paperSize="9" scale="78" orientation="portrait" horizontalDpi="180" verticalDpi="18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Estimate</vt:lpstr>
      <vt:lpstr>Labour Analysis</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2018-09-15T05:34:09Z</dcterms:modified>
  <cp:category/>
  <cp:contentStatus/>
</cp:coreProperties>
</file>