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timate" sheetId="1" r:id="rId1"/>
    <sheet name="Labour Analysis-null" sheetId="2" r:id="rId2"/>
    <sheet name="Material Analysis" sheetId="4" r:id="rId3"/>
    <sheet name="transformers" sheetId="5" r:id="rId4"/>
  </sheets>
  <calcPr calcId="144525"/>
</workbook>
</file>

<file path=xl/calcChain.xml><?xml version="1.0" encoding="utf-8"?>
<calcChain xmlns="http://schemas.openxmlformats.org/spreadsheetml/2006/main">
  <c r="F23" i="5" l="1"/>
  <c r="D7" i="4" s="1"/>
  <c r="A2" i="1" l="1"/>
  <c r="A3" i="2"/>
  <c r="B5" i="1" l="1"/>
  <c r="A7" i="4"/>
  <c r="D5" i="1" l="1"/>
  <c r="C5" i="1"/>
  <c r="F5" i="1" s="1"/>
  <c r="F6" i="1" l="1"/>
  <c r="F7" i="1" s="1"/>
  <c r="F17" i="2"/>
  <c r="F19" i="2"/>
  <c r="F20" i="2" l="1"/>
  <c r="F22" i="2" s="1"/>
  <c r="F23" i="2" s="1"/>
  <c r="F24" i="2" s="1"/>
</calcChain>
</file>

<file path=xl/sharedStrings.xml><?xml version="1.0" encoding="utf-8"?>
<sst xmlns="http://schemas.openxmlformats.org/spreadsheetml/2006/main" count="114" uniqueCount="80">
  <si>
    <t>SL</t>
  </si>
  <si>
    <t>GST @ 18%</t>
  </si>
  <si>
    <t>DESCRIPTION</t>
  </si>
  <si>
    <t>QTY</t>
  </si>
  <si>
    <t>UNIT</t>
  </si>
  <si>
    <t>TOTAL WITH GST</t>
  </si>
  <si>
    <t>ltrs</t>
  </si>
  <si>
    <t>Heating.</t>
  </si>
  <si>
    <t>Testing.</t>
  </si>
  <si>
    <t>TYPE</t>
  </si>
  <si>
    <t>HIGHLY SKILLED</t>
  </si>
  <si>
    <t>SKILLED</t>
  </si>
  <si>
    <t>SEMI SKILLED</t>
  </si>
  <si>
    <t>UN SKILLED</t>
  </si>
  <si>
    <t>RATE</t>
  </si>
  <si>
    <t>AMOUNT</t>
  </si>
  <si>
    <t>PER DAY LABOUR COST</t>
  </si>
  <si>
    <t>NO OF DAYS REQUIRED</t>
  </si>
  <si>
    <t>TOTAL LABOUR COST</t>
  </si>
  <si>
    <t>CONTRACTOR PROFIT @ 10%</t>
  </si>
  <si>
    <t>GRAND TOTAL</t>
  </si>
  <si>
    <t>ESTIMATE</t>
  </si>
  <si>
    <t>LABOUR COST ANALYSIS</t>
  </si>
  <si>
    <t>ITEM</t>
  </si>
  <si>
    <t>QUANTITY ESTIMATION</t>
  </si>
  <si>
    <t>Basis</t>
  </si>
  <si>
    <t>RATE JUSTIFICATION</t>
  </si>
  <si>
    <t>Unit</t>
  </si>
  <si>
    <t>Qty</t>
  </si>
  <si>
    <t>Rete per Unit
(in Rs.)</t>
  </si>
  <si>
    <t>Dismantling work.</t>
  </si>
  <si>
    <t>Fixing of new coils in place.</t>
  </si>
  <si>
    <t>Fitting of terminal bushes.</t>
  </si>
  <si>
    <t>Reassembly work.</t>
  </si>
  <si>
    <t>AMOUNT (Rs)</t>
  </si>
  <si>
    <t>RATE 
(Rs)</t>
  </si>
  <si>
    <t>Taking out of burnt coils.</t>
  </si>
  <si>
    <t>Making coil of new copper wire.</t>
  </si>
  <si>
    <t>SOE(E&amp;M)/CHP</t>
  </si>
  <si>
    <t>Dy Mgr(E&amp;M)/CHP</t>
  </si>
  <si>
    <t>I/c CHP-DCH</t>
  </si>
  <si>
    <t>Manpower:</t>
  </si>
  <si>
    <t>Works:</t>
  </si>
  <si>
    <t>Incharge/CHP          Dy.Mgr(E&amp;M)/CHP              SOE(E&amp;M)/CHP              Foreman/CHP</t>
  </si>
  <si>
    <t>Incharge/CHP                Dy.Mgr(E&amp;M)/CHP                 SOE(E&amp;M)/CHP                Foreman/CHP</t>
  </si>
  <si>
    <t>Incharge/CHP        Dy.Mgr(E&amp;M)/CHP          SOE(E&amp;M)/CHP        Foreman/CHP</t>
  </si>
  <si>
    <t>Location</t>
  </si>
  <si>
    <t>Oil Quantity in litres</t>
  </si>
  <si>
    <t>Rating in kVA</t>
  </si>
  <si>
    <t>SS-1</t>
  </si>
  <si>
    <t>SS-2</t>
  </si>
  <si>
    <t>6600/433</t>
  </si>
  <si>
    <t>6600/220</t>
  </si>
  <si>
    <t>SS-4</t>
  </si>
  <si>
    <t>SS-5</t>
  </si>
  <si>
    <t>SS-3</t>
  </si>
  <si>
    <t>SS-6</t>
  </si>
  <si>
    <t>VoLtage ratio</t>
  </si>
  <si>
    <t xml:space="preserve">Details of transformers at CHP </t>
  </si>
  <si>
    <t>serial</t>
  </si>
  <si>
    <t>Rate as per wo no :
DCH/DGM(E&amp;M)/WO/33KV/14-15/64 DTD 09.09.2014</t>
  </si>
  <si>
    <t>Rete per Unit excluding Taxes
(in Rs.)</t>
  </si>
  <si>
    <t>Draining of transformer oil, filteration and refilling of the same into the respective transformers.</t>
  </si>
  <si>
    <t>Transformerwise quantity of oil has been enclosed.</t>
  </si>
  <si>
    <t>T84295</t>
  </si>
  <si>
    <t>T84296</t>
  </si>
  <si>
    <t>T84309</t>
  </si>
  <si>
    <t>T84310</t>
  </si>
  <si>
    <t>ND4431</t>
  </si>
  <si>
    <t>ND4433</t>
  </si>
  <si>
    <t>ND4424</t>
  </si>
  <si>
    <t>ND4425</t>
  </si>
  <si>
    <t>JC02701</t>
  </si>
  <si>
    <t>JC02702</t>
  </si>
  <si>
    <t>T03188</t>
  </si>
  <si>
    <t>T10306</t>
  </si>
  <si>
    <t>KF338</t>
  </si>
  <si>
    <t>Total quantity of oil</t>
  </si>
  <si>
    <t>QUANTITY AND RATE ANALYSIS</t>
  </si>
  <si>
    <t>Filtration of transformer oil in different transformers at CHP, Dudhichua.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</si>
</sst>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4" fontId="7" fillId="0" borderId="1" xfId="0" applyNumberFormat="1" applyFont="1" applyBorder="1" applyAlignment="1">
      <alignment vertical="center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6" fillId="0" borderId="2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2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tabSelected="1" zoomScale="85" zoomScaleNormal="85" workbookViewId="0">
      <selection activeCell="I17" sqref="I17"/>
    </sheetView>
  </sheetViews>
  <sheetFormatPr defaultRowHeight="18.75" x14ac:dyDescent="0.25"/>
  <cols>
    <col min="1" max="1" width="10.85546875" style="3" bestFit="1" customWidth="1"/>
    <col min="2" max="2" width="68" style="2" bestFit="1" customWidth="1"/>
    <col min="3" max="3" width="13.140625" style="38" customWidth="1"/>
    <col min="4" max="4" width="7.5703125" style="4" bestFit="1" customWidth="1"/>
    <col min="5" max="5" width="12" style="38" customWidth="1"/>
    <col min="6" max="6" width="19" style="38" bestFit="1" customWidth="1"/>
    <col min="7" max="16384" width="9.140625" style="2"/>
  </cols>
  <sheetData>
    <row r="1" spans="1:6" ht="42" customHeight="1" thickBot="1" x14ac:dyDescent="0.3">
      <c r="A1" s="66" t="s">
        <v>21</v>
      </c>
      <c r="B1" s="66"/>
      <c r="C1" s="66"/>
      <c r="D1" s="66"/>
      <c r="E1" s="66"/>
      <c r="F1" s="66"/>
    </row>
    <row r="2" spans="1:6" ht="41.25" customHeight="1" thickTop="1" x14ac:dyDescent="0.25">
      <c r="A2" s="65" t="str">
        <f>'Material Analysis'!A3</f>
        <v>Filtration of transformer oil in different transformers at CHP, Dudhichua.</v>
      </c>
      <c r="B2" s="65"/>
      <c r="C2" s="65"/>
      <c r="D2" s="65"/>
      <c r="E2" s="65"/>
      <c r="F2" s="65"/>
    </row>
    <row r="3" spans="1:6" ht="21" x14ac:dyDescent="0.25">
      <c r="A3" s="6"/>
      <c r="B3" s="67"/>
      <c r="C3" s="67"/>
      <c r="D3" s="67"/>
      <c r="E3" s="67"/>
      <c r="F3" s="67"/>
    </row>
    <row r="4" spans="1:6" ht="42" x14ac:dyDescent="0.25">
      <c r="A4" s="8" t="s">
        <v>0</v>
      </c>
      <c r="B4" s="8" t="s">
        <v>2</v>
      </c>
      <c r="C4" s="8" t="s">
        <v>3</v>
      </c>
      <c r="D4" s="8" t="s">
        <v>4</v>
      </c>
      <c r="E4" s="8" t="s">
        <v>35</v>
      </c>
      <c r="F4" s="8" t="s">
        <v>34</v>
      </c>
    </row>
    <row r="5" spans="1:6" ht="125.25" customHeight="1" x14ac:dyDescent="0.25">
      <c r="A5" s="35">
        <v>1</v>
      </c>
      <c r="B5" s="40" t="str">
        <f>'Material Analysis'!B7</f>
        <v>Draining of transformer oil, filteration and refilling of the same into the respective transformers.</v>
      </c>
      <c r="C5" s="39">
        <f>'Material Analysis'!D7</f>
        <v>10335</v>
      </c>
      <c r="D5" s="35" t="str">
        <f>'Material Analysis'!E7</f>
        <v>ltrs</v>
      </c>
      <c r="E5" s="41">
        <v>16.170000000000002</v>
      </c>
      <c r="F5" s="41">
        <f>C5*E5</f>
        <v>167116.95000000001</v>
      </c>
    </row>
    <row r="6" spans="1:6" ht="23.25" x14ac:dyDescent="0.25">
      <c r="A6" s="68" t="s">
        <v>1</v>
      </c>
      <c r="B6" s="69"/>
      <c r="C6" s="69"/>
      <c r="D6" s="69"/>
      <c r="E6" s="69"/>
      <c r="F6" s="42">
        <f>F5*18%</f>
        <v>30081.050999999999</v>
      </c>
    </row>
    <row r="7" spans="1:6" ht="23.25" x14ac:dyDescent="0.25">
      <c r="A7" s="70" t="s">
        <v>5</v>
      </c>
      <c r="B7" s="71"/>
      <c r="C7" s="71"/>
      <c r="D7" s="71"/>
      <c r="E7" s="71"/>
      <c r="F7" s="43">
        <f>F5+F6</f>
        <v>197198.00100000002</v>
      </c>
    </row>
    <row r="8" spans="1:6" ht="78" customHeight="1" x14ac:dyDescent="0.25">
      <c r="A8" s="7"/>
      <c r="B8" s="5"/>
      <c r="C8" s="36"/>
      <c r="D8" s="18"/>
      <c r="E8" s="36"/>
      <c r="F8" s="37"/>
    </row>
    <row r="9" spans="1:6" ht="26.25" x14ac:dyDescent="0.25">
      <c r="A9" s="64" t="s">
        <v>45</v>
      </c>
      <c r="B9" s="64"/>
      <c r="C9" s="64"/>
      <c r="D9" s="64"/>
      <c r="E9" s="64"/>
      <c r="F9" s="64"/>
    </row>
  </sheetData>
  <mergeCells count="6">
    <mergeCell ref="A9:F9"/>
    <mergeCell ref="A2:F2"/>
    <mergeCell ref="A1:F1"/>
    <mergeCell ref="B3:F3"/>
    <mergeCell ref="A6:E6"/>
    <mergeCell ref="A7:E7"/>
  </mergeCells>
  <pageMargins left="0.7" right="0.7" top="0.75" bottom="0.75" header="0.3" footer="0.3"/>
  <pageSetup paperSize="9" scale="67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workbookViewId="0">
      <selection activeCell="M11" sqref="M11"/>
    </sheetView>
  </sheetViews>
  <sheetFormatPr defaultRowHeight="15.75" x14ac:dyDescent="0.25"/>
  <cols>
    <col min="1" max="1" width="15.85546875" style="1" bestFit="1" customWidth="1"/>
    <col min="2" max="2" width="2.85546875" style="1" bestFit="1" customWidth="1"/>
    <col min="3" max="3" width="21.28515625" style="1" bestFit="1" customWidth="1"/>
    <col min="4" max="4" width="10.42578125" style="1" customWidth="1"/>
    <col min="5" max="5" width="15" style="1" customWidth="1"/>
    <col min="6" max="6" width="18.5703125" style="1" bestFit="1" customWidth="1"/>
    <col min="7" max="16384" width="9.140625" style="1"/>
  </cols>
  <sheetData>
    <row r="1" spans="1:7" ht="27" thickBot="1" x14ac:dyDescent="0.3">
      <c r="A1" s="72" t="s">
        <v>22</v>
      </c>
      <c r="B1" s="72"/>
      <c r="C1" s="72"/>
      <c r="D1" s="72"/>
      <c r="E1" s="72"/>
      <c r="F1" s="72"/>
      <c r="G1" s="72"/>
    </row>
    <row r="2" spans="1:7" ht="21.75" thickTop="1" x14ac:dyDescent="0.25">
      <c r="A2" s="9"/>
      <c r="B2" s="9"/>
      <c r="C2" s="9"/>
      <c r="D2" s="9"/>
      <c r="E2" s="9"/>
      <c r="F2" s="9"/>
      <c r="G2" s="9"/>
    </row>
    <row r="3" spans="1:7" ht="46.5" customHeight="1" x14ac:dyDescent="0.25">
      <c r="A3" s="67" t="str">
        <f>'Material Analysis'!A3</f>
        <v>Filtration of transformer oil in different transformers at CHP, Dudhichua.</v>
      </c>
      <c r="B3" s="67"/>
      <c r="C3" s="67"/>
      <c r="D3" s="67"/>
      <c r="E3" s="67"/>
      <c r="F3" s="67"/>
      <c r="G3" s="67"/>
    </row>
    <row r="4" spans="1:7" ht="21" x14ac:dyDescent="0.25">
      <c r="A4" s="10"/>
      <c r="B4" s="11"/>
      <c r="C4" s="9"/>
      <c r="D4" s="9"/>
      <c r="E4" s="9"/>
      <c r="F4" s="9"/>
      <c r="G4" s="9"/>
    </row>
    <row r="5" spans="1:7" ht="21" x14ac:dyDescent="0.25">
      <c r="A5" s="10" t="s">
        <v>42</v>
      </c>
      <c r="B5" s="12">
        <v>1</v>
      </c>
      <c r="C5" s="73" t="s">
        <v>30</v>
      </c>
      <c r="D5" s="73"/>
      <c r="E5" s="73"/>
      <c r="F5" s="73"/>
      <c r="G5" s="9"/>
    </row>
    <row r="6" spans="1:7" ht="21" x14ac:dyDescent="0.25">
      <c r="A6" s="10"/>
      <c r="B6" s="12">
        <v>2</v>
      </c>
      <c r="C6" s="73" t="s">
        <v>36</v>
      </c>
      <c r="D6" s="73"/>
      <c r="E6" s="73"/>
      <c r="F6" s="73"/>
      <c r="G6" s="9"/>
    </row>
    <row r="7" spans="1:7" ht="21" x14ac:dyDescent="0.25">
      <c r="A7" s="10"/>
      <c r="B7" s="12">
        <v>3</v>
      </c>
      <c r="C7" s="73" t="s">
        <v>37</v>
      </c>
      <c r="D7" s="73"/>
      <c r="E7" s="73"/>
      <c r="F7" s="73"/>
      <c r="G7" s="9"/>
    </row>
    <row r="8" spans="1:7" ht="21" x14ac:dyDescent="0.25">
      <c r="A8" s="10"/>
      <c r="B8" s="12">
        <v>4</v>
      </c>
      <c r="C8" s="73" t="s">
        <v>31</v>
      </c>
      <c r="D8" s="73"/>
      <c r="E8" s="73"/>
      <c r="F8" s="73"/>
      <c r="G8" s="9"/>
    </row>
    <row r="9" spans="1:7" ht="21" x14ac:dyDescent="0.25">
      <c r="A9" s="10"/>
      <c r="B9" s="12">
        <v>5</v>
      </c>
      <c r="C9" s="73" t="s">
        <v>32</v>
      </c>
      <c r="D9" s="73"/>
      <c r="E9" s="73"/>
      <c r="F9" s="73"/>
      <c r="G9" s="9"/>
    </row>
    <row r="10" spans="1:7" ht="21" x14ac:dyDescent="0.25">
      <c r="A10" s="10"/>
      <c r="B10" s="12">
        <v>6</v>
      </c>
      <c r="C10" s="73" t="s">
        <v>33</v>
      </c>
      <c r="D10" s="73"/>
      <c r="E10" s="73"/>
      <c r="F10" s="73"/>
      <c r="G10" s="9"/>
    </row>
    <row r="11" spans="1:7" ht="21" x14ac:dyDescent="0.25">
      <c r="A11" s="10"/>
      <c r="B11" s="12">
        <v>7</v>
      </c>
      <c r="C11" s="73" t="s">
        <v>7</v>
      </c>
      <c r="D11" s="73"/>
      <c r="E11" s="73"/>
      <c r="F11" s="73"/>
      <c r="G11" s="9"/>
    </row>
    <row r="12" spans="1:7" ht="21" x14ac:dyDescent="0.25">
      <c r="A12" s="10"/>
      <c r="B12" s="12">
        <v>8</v>
      </c>
      <c r="C12" s="73" t="s">
        <v>8</v>
      </c>
      <c r="D12" s="73"/>
      <c r="E12" s="73"/>
      <c r="F12" s="73"/>
      <c r="G12" s="9"/>
    </row>
    <row r="13" spans="1:7" ht="21" x14ac:dyDescent="0.25">
      <c r="A13" s="10"/>
      <c r="B13" s="11"/>
      <c r="C13" s="9"/>
      <c r="D13" s="9"/>
      <c r="E13" s="9"/>
      <c r="F13" s="9"/>
      <c r="G13" s="9"/>
    </row>
    <row r="14" spans="1:7" ht="21" x14ac:dyDescent="0.25">
      <c r="B14" s="11"/>
      <c r="C14" s="9"/>
      <c r="D14" s="9"/>
      <c r="E14" s="9"/>
      <c r="F14" s="9"/>
      <c r="G14" s="9"/>
    </row>
    <row r="15" spans="1:7" ht="21" customHeight="1" x14ac:dyDescent="0.25">
      <c r="A15" s="10" t="s">
        <v>41</v>
      </c>
      <c r="B15" s="9"/>
      <c r="C15" s="13" t="s">
        <v>9</v>
      </c>
      <c r="D15" s="13" t="s">
        <v>3</v>
      </c>
      <c r="E15" s="13" t="s">
        <v>14</v>
      </c>
      <c r="F15" s="13" t="s">
        <v>15</v>
      </c>
      <c r="G15" s="9"/>
    </row>
    <row r="16" spans="1:7" ht="21" x14ac:dyDescent="0.25">
      <c r="B16" s="9"/>
      <c r="C16" s="14" t="s">
        <v>10</v>
      </c>
      <c r="D16" s="15"/>
      <c r="E16" s="16"/>
      <c r="F16" s="16"/>
      <c r="G16" s="9"/>
    </row>
    <row r="17" spans="1:7" ht="21" x14ac:dyDescent="0.25">
      <c r="A17" s="9"/>
      <c r="B17" s="9"/>
      <c r="C17" s="14" t="s">
        <v>11</v>
      </c>
      <c r="D17" s="15">
        <v>2</v>
      </c>
      <c r="E17" s="17">
        <v>506</v>
      </c>
      <c r="F17" s="44">
        <f t="shared" ref="F17:F19" si="0">D17*E17</f>
        <v>1012</v>
      </c>
      <c r="G17" s="9"/>
    </row>
    <row r="18" spans="1:7" ht="21" x14ac:dyDescent="0.25">
      <c r="A18" s="9"/>
      <c r="B18" s="9"/>
      <c r="C18" s="14" t="s">
        <v>12</v>
      </c>
      <c r="D18" s="15"/>
      <c r="E18" s="16"/>
      <c r="F18" s="44"/>
      <c r="G18" s="9"/>
    </row>
    <row r="19" spans="1:7" ht="21" x14ac:dyDescent="0.25">
      <c r="A19" s="9"/>
      <c r="B19" s="9"/>
      <c r="C19" s="14" t="s">
        <v>13</v>
      </c>
      <c r="D19" s="15">
        <v>2</v>
      </c>
      <c r="E19" s="17">
        <v>359</v>
      </c>
      <c r="F19" s="44">
        <f t="shared" si="0"/>
        <v>718</v>
      </c>
      <c r="G19" s="9"/>
    </row>
    <row r="20" spans="1:7" ht="21" customHeight="1" x14ac:dyDescent="0.25">
      <c r="A20" s="9"/>
      <c r="B20" s="9"/>
      <c r="C20" s="76" t="s">
        <v>16</v>
      </c>
      <c r="D20" s="76"/>
      <c r="E20" s="76"/>
      <c r="F20" s="45">
        <f>SUM(F16:F19)</f>
        <v>1730</v>
      </c>
      <c r="G20" s="9"/>
    </row>
    <row r="21" spans="1:7" ht="19.5" customHeight="1" x14ac:dyDescent="0.25">
      <c r="A21" s="9"/>
      <c r="B21" s="9"/>
      <c r="C21" s="77" t="s">
        <v>17</v>
      </c>
      <c r="D21" s="77"/>
      <c r="E21" s="77"/>
      <c r="F21" s="47">
        <v>40</v>
      </c>
      <c r="G21" s="9"/>
    </row>
    <row r="22" spans="1:7" ht="20.25" customHeight="1" x14ac:dyDescent="0.25">
      <c r="A22" s="9"/>
      <c r="B22" s="9"/>
      <c r="C22" s="75" t="s">
        <v>18</v>
      </c>
      <c r="D22" s="75"/>
      <c r="E22" s="75"/>
      <c r="F22" s="46">
        <f>F20*F21</f>
        <v>69200</v>
      </c>
      <c r="G22" s="9"/>
    </row>
    <row r="23" spans="1:7" ht="21.75" customHeight="1" x14ac:dyDescent="0.25">
      <c r="A23" s="9"/>
      <c r="B23" s="9"/>
      <c r="C23" s="76" t="s">
        <v>19</v>
      </c>
      <c r="D23" s="76"/>
      <c r="E23" s="76"/>
      <c r="F23" s="45">
        <f>F22*0.1</f>
        <v>6920</v>
      </c>
      <c r="G23" s="9"/>
    </row>
    <row r="24" spans="1:7" ht="23.25" customHeight="1" x14ac:dyDescent="0.25">
      <c r="A24" s="9"/>
      <c r="B24" s="9"/>
      <c r="C24" s="75" t="s">
        <v>20</v>
      </c>
      <c r="D24" s="75"/>
      <c r="E24" s="75"/>
      <c r="F24" s="46">
        <f>F22+F23</f>
        <v>76120</v>
      </c>
      <c r="G24" s="9"/>
    </row>
    <row r="25" spans="1:7" ht="21" x14ac:dyDescent="0.25">
      <c r="A25" s="9"/>
      <c r="B25" s="9"/>
      <c r="C25" s="9"/>
      <c r="D25" s="9"/>
      <c r="E25" s="9"/>
      <c r="F25" s="9"/>
      <c r="G25" s="9"/>
    </row>
    <row r="26" spans="1:7" ht="30" customHeight="1" x14ac:dyDescent="0.25"/>
    <row r="27" spans="1:7" s="2" customFormat="1" ht="18.75" x14ac:dyDescent="0.25">
      <c r="A27" s="74" t="s">
        <v>43</v>
      </c>
      <c r="B27" s="74"/>
      <c r="C27" s="74"/>
      <c r="D27" s="74"/>
      <c r="E27" s="74"/>
      <c r="F27" s="74"/>
      <c r="G27" s="74"/>
    </row>
  </sheetData>
  <mergeCells count="16">
    <mergeCell ref="A27:G27"/>
    <mergeCell ref="A3:G3"/>
    <mergeCell ref="C5:F5"/>
    <mergeCell ref="C6:F6"/>
    <mergeCell ref="C7:F7"/>
    <mergeCell ref="C24:E24"/>
    <mergeCell ref="C20:E20"/>
    <mergeCell ref="C21:E21"/>
    <mergeCell ref="C22:E22"/>
    <mergeCell ref="C23:E23"/>
    <mergeCell ref="C12:F12"/>
    <mergeCell ref="A1:G1"/>
    <mergeCell ref="C8:F8"/>
    <mergeCell ref="C9:F9"/>
    <mergeCell ref="C10:F10"/>
    <mergeCell ref="C11:F11"/>
  </mergeCells>
  <pageMargins left="0.7" right="0.7" top="0.75" bottom="0.75" header="0.3" footer="0.3"/>
  <pageSetup paperSize="9" scale="9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topLeftCell="A7" zoomScale="70" zoomScaleNormal="70" workbookViewId="0">
      <selection activeCell="F7" sqref="F7"/>
    </sheetView>
  </sheetViews>
  <sheetFormatPr defaultRowHeight="18.75" x14ac:dyDescent="0.25"/>
  <cols>
    <col min="1" max="1" width="4" style="21" bestFit="1" customWidth="1"/>
    <col min="2" max="2" width="24.42578125" style="21" customWidth="1"/>
    <col min="3" max="3" width="24" style="21" customWidth="1"/>
    <col min="4" max="4" width="10.5703125" style="21" customWidth="1"/>
    <col min="5" max="5" width="8" style="21" customWidth="1"/>
    <col min="6" max="6" width="33.28515625" style="34" customWidth="1"/>
    <col min="7" max="7" width="17" style="30" customWidth="1"/>
    <col min="8" max="8" width="14.5703125" style="21" customWidth="1"/>
    <col min="9" max="16384" width="9.140625" style="21"/>
  </cols>
  <sheetData>
    <row r="1" spans="1:9" ht="31.5" customHeight="1" thickBot="1" x14ac:dyDescent="0.3">
      <c r="A1" s="78" t="s">
        <v>78</v>
      </c>
      <c r="B1" s="78"/>
      <c r="C1" s="78"/>
      <c r="D1" s="78"/>
      <c r="E1" s="78"/>
      <c r="F1" s="78"/>
      <c r="G1" s="78"/>
      <c r="H1" s="78"/>
      <c r="I1" s="78"/>
    </row>
    <row r="2" spans="1:9" ht="27" thickTop="1" x14ac:dyDescent="0.25">
      <c r="A2" s="55"/>
      <c r="B2" s="55"/>
      <c r="C2" s="55"/>
      <c r="D2" s="55"/>
      <c r="E2" s="55"/>
      <c r="F2" s="55"/>
      <c r="G2" s="55"/>
      <c r="H2" s="55"/>
    </row>
    <row r="3" spans="1:9" ht="21" customHeight="1" x14ac:dyDescent="0.25">
      <c r="A3" s="79" t="s">
        <v>79</v>
      </c>
      <c r="B3" s="79"/>
      <c r="C3" s="79"/>
      <c r="D3" s="79"/>
      <c r="E3" s="79"/>
      <c r="F3" s="79"/>
      <c r="G3" s="79"/>
      <c r="H3" s="79"/>
      <c r="I3" s="79"/>
    </row>
    <row r="4" spans="1:9" ht="21.75" thickBot="1" x14ac:dyDescent="0.3">
      <c r="A4" s="19"/>
      <c r="B4" s="24"/>
      <c r="C4" s="24"/>
      <c r="D4" s="24"/>
      <c r="E4" s="24"/>
      <c r="F4" s="31"/>
      <c r="G4" s="25"/>
    </row>
    <row r="5" spans="1:9" ht="21.75" thickBot="1" x14ac:dyDescent="0.3">
      <c r="A5" s="81" t="s">
        <v>0</v>
      </c>
      <c r="B5" s="82" t="s">
        <v>23</v>
      </c>
      <c r="C5" s="83" t="s">
        <v>24</v>
      </c>
      <c r="D5" s="84"/>
      <c r="E5" s="85"/>
      <c r="F5" s="86" t="s">
        <v>26</v>
      </c>
      <c r="G5" s="87"/>
      <c r="H5" s="88"/>
    </row>
    <row r="6" spans="1:9" ht="117.75" customHeight="1" x14ac:dyDescent="0.25">
      <c r="A6" s="81"/>
      <c r="B6" s="82"/>
      <c r="C6" s="48" t="s">
        <v>25</v>
      </c>
      <c r="D6" s="8" t="s">
        <v>28</v>
      </c>
      <c r="E6" s="49" t="s">
        <v>27</v>
      </c>
      <c r="F6" s="53" t="s">
        <v>25</v>
      </c>
      <c r="G6" s="54" t="s">
        <v>29</v>
      </c>
      <c r="H6" s="54" t="s">
        <v>61</v>
      </c>
    </row>
    <row r="7" spans="1:9" ht="184.5" customHeight="1" x14ac:dyDescent="0.25">
      <c r="A7" s="20">
        <f>ROW()-5</f>
        <v>2</v>
      </c>
      <c r="B7" s="26" t="s">
        <v>62</v>
      </c>
      <c r="C7" s="23" t="s">
        <v>63</v>
      </c>
      <c r="D7" s="27">
        <f>transformers!F23</f>
        <v>10335</v>
      </c>
      <c r="E7" s="28" t="s">
        <v>6</v>
      </c>
      <c r="F7" s="32" t="s">
        <v>60</v>
      </c>
      <c r="G7" s="63">
        <v>17</v>
      </c>
      <c r="H7" s="63">
        <v>17</v>
      </c>
    </row>
    <row r="8" spans="1:9" ht="69" customHeight="1" x14ac:dyDescent="0.25">
      <c r="A8" s="22"/>
      <c r="B8" s="29"/>
      <c r="C8" s="29"/>
      <c r="D8" s="29"/>
      <c r="E8" s="29"/>
      <c r="F8" s="33"/>
      <c r="G8" s="22"/>
    </row>
    <row r="9" spans="1:9" s="2" customFormat="1" ht="23.25" customHeight="1" x14ac:dyDescent="0.25">
      <c r="A9" s="80" t="s">
        <v>44</v>
      </c>
      <c r="B9" s="80"/>
      <c r="C9" s="80"/>
      <c r="D9" s="80"/>
      <c r="E9" s="80"/>
      <c r="F9" s="80"/>
      <c r="G9" s="80"/>
      <c r="H9" s="80"/>
      <c r="I9" s="80"/>
    </row>
  </sheetData>
  <mergeCells count="7">
    <mergeCell ref="A1:I1"/>
    <mergeCell ref="A3:I3"/>
    <mergeCell ref="A9:I9"/>
    <mergeCell ref="A5:A6"/>
    <mergeCell ref="B5:B6"/>
    <mergeCell ref="C5:E5"/>
    <mergeCell ref="F5:H5"/>
  </mergeCells>
  <pageMargins left="0.7" right="0.7" top="0.75" bottom="0.75" header="0.3" footer="0.3"/>
  <pageSetup paperSize="9" scale="6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5"/>
  <sheetViews>
    <sheetView zoomScale="130" zoomScaleNormal="130" workbookViewId="0">
      <selection activeCell="B1" sqref="B1:G25"/>
    </sheetView>
  </sheetViews>
  <sheetFormatPr defaultRowHeight="18.75" x14ac:dyDescent="0.3"/>
  <cols>
    <col min="1" max="1" width="11" style="50" customWidth="1"/>
    <col min="2" max="2" width="5.5703125" style="50" customWidth="1"/>
    <col min="3" max="3" width="11" style="50" customWidth="1"/>
    <col min="4" max="4" width="14" style="50" customWidth="1"/>
    <col min="5" max="5" width="18.42578125" style="50" customWidth="1"/>
    <col min="6" max="6" width="21.5703125" style="50" customWidth="1"/>
    <col min="7" max="7" width="20.5703125" style="50" customWidth="1"/>
    <col min="8" max="16384" width="9.140625" style="50"/>
  </cols>
  <sheetData>
    <row r="1" spans="2:12" ht="25.5" customHeight="1" thickBot="1" x14ac:dyDescent="0.35">
      <c r="B1" s="89" t="s">
        <v>58</v>
      </c>
      <c r="C1" s="89"/>
      <c r="D1" s="89"/>
      <c r="E1" s="89"/>
      <c r="F1" s="89"/>
      <c r="G1" s="89"/>
    </row>
    <row r="2" spans="2:12" ht="15.75" customHeight="1" thickTop="1" x14ac:dyDescent="0.3">
      <c r="B2" s="56"/>
      <c r="C2" s="56"/>
      <c r="D2" s="56"/>
      <c r="E2" s="56"/>
      <c r="F2" s="56"/>
      <c r="G2" s="56"/>
    </row>
    <row r="3" spans="2:12" s="58" customFormat="1" ht="37.5" x14ac:dyDescent="0.3">
      <c r="B3" s="57" t="s">
        <v>0</v>
      </c>
      <c r="C3" s="57" t="s">
        <v>46</v>
      </c>
      <c r="D3" s="57" t="s">
        <v>48</v>
      </c>
      <c r="E3" s="57" t="s">
        <v>57</v>
      </c>
      <c r="F3" s="57" t="s">
        <v>47</v>
      </c>
      <c r="G3" s="57" t="s">
        <v>59</v>
      </c>
    </row>
    <row r="4" spans="2:12" x14ac:dyDescent="0.3">
      <c r="B4" s="51">
        <v>1</v>
      </c>
      <c r="C4" s="51" t="s">
        <v>49</v>
      </c>
      <c r="D4" s="51">
        <v>1000</v>
      </c>
      <c r="E4" s="51" t="s">
        <v>51</v>
      </c>
      <c r="F4" s="51">
        <v>1000</v>
      </c>
      <c r="G4" s="51" t="s">
        <v>64</v>
      </c>
    </row>
    <row r="5" spans="2:12" x14ac:dyDescent="0.3">
      <c r="B5" s="51">
        <v>2</v>
      </c>
      <c r="C5" s="51" t="s">
        <v>49</v>
      </c>
      <c r="D5" s="51">
        <v>1000</v>
      </c>
      <c r="E5" s="51" t="s">
        <v>51</v>
      </c>
      <c r="F5" s="51">
        <v>1000</v>
      </c>
      <c r="G5" s="51" t="s">
        <v>65</v>
      </c>
    </row>
    <row r="6" spans="2:12" x14ac:dyDescent="0.3">
      <c r="B6" s="51">
        <v>3</v>
      </c>
      <c r="C6" s="51" t="s">
        <v>50</v>
      </c>
      <c r="D6" s="51">
        <v>1500</v>
      </c>
      <c r="E6" s="51" t="s">
        <v>51</v>
      </c>
      <c r="F6" s="51">
        <v>1500</v>
      </c>
      <c r="G6" s="51" t="s">
        <v>66</v>
      </c>
      <c r="L6" s="61"/>
    </row>
    <row r="7" spans="2:12" x14ac:dyDescent="0.3">
      <c r="B7" s="51">
        <v>4</v>
      </c>
      <c r="C7" s="51" t="s">
        <v>50</v>
      </c>
      <c r="D7" s="51">
        <v>1500</v>
      </c>
      <c r="E7" s="51" t="s">
        <v>51</v>
      </c>
      <c r="F7" s="51">
        <v>1500</v>
      </c>
      <c r="G7" s="51" t="s">
        <v>67</v>
      </c>
    </row>
    <row r="8" spans="2:12" x14ac:dyDescent="0.3">
      <c r="B8" s="51">
        <v>5</v>
      </c>
      <c r="C8" s="51" t="s">
        <v>53</v>
      </c>
      <c r="D8" s="51">
        <v>1000</v>
      </c>
      <c r="E8" s="51" t="s">
        <v>51</v>
      </c>
      <c r="F8" s="51">
        <v>650</v>
      </c>
      <c r="G8" s="51" t="s">
        <v>68</v>
      </c>
    </row>
    <row r="9" spans="2:12" x14ac:dyDescent="0.3">
      <c r="B9" s="51">
        <v>6</v>
      </c>
      <c r="C9" s="51" t="s">
        <v>53</v>
      </c>
      <c r="D9" s="51">
        <v>1000</v>
      </c>
      <c r="E9" s="51" t="s">
        <v>51</v>
      </c>
      <c r="F9" s="51">
        <v>650</v>
      </c>
      <c r="G9" s="59" t="s">
        <v>69</v>
      </c>
    </row>
    <row r="10" spans="2:12" x14ac:dyDescent="0.3">
      <c r="B10" s="51">
        <v>7</v>
      </c>
      <c r="C10" s="51" t="s">
        <v>54</v>
      </c>
      <c r="D10" s="59">
        <v>1000</v>
      </c>
      <c r="E10" s="51" t="s">
        <v>51</v>
      </c>
      <c r="F10" s="59">
        <v>650</v>
      </c>
      <c r="G10" s="59" t="s">
        <v>70</v>
      </c>
    </row>
    <row r="11" spans="2:12" x14ac:dyDescent="0.3">
      <c r="B11" s="51">
        <v>8</v>
      </c>
      <c r="C11" s="51" t="s">
        <v>54</v>
      </c>
      <c r="D11" s="59">
        <v>1000</v>
      </c>
      <c r="E11" s="51" t="s">
        <v>51</v>
      </c>
      <c r="F11" s="59">
        <v>650</v>
      </c>
      <c r="G11" s="59" t="s">
        <v>71</v>
      </c>
    </row>
    <row r="12" spans="2:12" x14ac:dyDescent="0.3">
      <c r="B12" s="51">
        <v>9</v>
      </c>
      <c r="C12" s="51" t="s">
        <v>56</v>
      </c>
      <c r="D12" s="59">
        <v>630</v>
      </c>
      <c r="E12" s="51" t="s">
        <v>51</v>
      </c>
      <c r="F12" s="59">
        <v>615</v>
      </c>
      <c r="G12" s="59" t="s">
        <v>72</v>
      </c>
    </row>
    <row r="13" spans="2:12" x14ac:dyDescent="0.3">
      <c r="B13" s="51">
        <v>10</v>
      </c>
      <c r="C13" s="51" t="s">
        <v>56</v>
      </c>
      <c r="D13" s="59">
        <v>630</v>
      </c>
      <c r="E13" s="51" t="s">
        <v>51</v>
      </c>
      <c r="F13" s="59">
        <v>615</v>
      </c>
      <c r="G13" s="59" t="s">
        <v>73</v>
      </c>
    </row>
    <row r="14" spans="2:12" x14ac:dyDescent="0.3">
      <c r="B14" s="51">
        <v>11</v>
      </c>
      <c r="C14" s="59" t="s">
        <v>49</v>
      </c>
      <c r="D14" s="59">
        <v>100</v>
      </c>
      <c r="E14" s="59" t="s">
        <v>52</v>
      </c>
      <c r="F14" s="59">
        <v>160</v>
      </c>
      <c r="G14" s="59" t="s">
        <v>74</v>
      </c>
    </row>
    <row r="15" spans="2:12" ht="18" customHeight="1" x14ac:dyDescent="0.3">
      <c r="B15" s="51">
        <v>12</v>
      </c>
      <c r="C15" s="59" t="s">
        <v>49</v>
      </c>
      <c r="D15" s="59">
        <v>100</v>
      </c>
      <c r="E15" s="59" t="s">
        <v>52</v>
      </c>
      <c r="F15" s="59">
        <v>175</v>
      </c>
      <c r="G15" s="59" t="s">
        <v>75</v>
      </c>
    </row>
    <row r="16" spans="2:12" ht="18" customHeight="1" x14ac:dyDescent="0.3">
      <c r="B16" s="51">
        <v>13</v>
      </c>
      <c r="C16" s="59" t="s">
        <v>50</v>
      </c>
      <c r="D16" s="59">
        <v>100</v>
      </c>
      <c r="E16" s="59" t="s">
        <v>52</v>
      </c>
      <c r="F16" s="59">
        <v>160</v>
      </c>
      <c r="G16" s="59">
        <v>320</v>
      </c>
    </row>
    <row r="17" spans="2:7" ht="18" customHeight="1" x14ac:dyDescent="0.3">
      <c r="B17" s="51">
        <v>14</v>
      </c>
      <c r="C17" s="59" t="s">
        <v>55</v>
      </c>
      <c r="D17" s="59">
        <v>75</v>
      </c>
      <c r="E17" s="59" t="s">
        <v>51</v>
      </c>
      <c r="F17" s="59">
        <v>225</v>
      </c>
      <c r="G17" s="59">
        <v>1262</v>
      </c>
    </row>
    <row r="18" spans="2:7" ht="18" customHeight="1" x14ac:dyDescent="0.3">
      <c r="B18" s="51">
        <v>15</v>
      </c>
      <c r="C18" s="59" t="s">
        <v>55</v>
      </c>
      <c r="D18" s="59">
        <v>100</v>
      </c>
      <c r="E18" s="59" t="s">
        <v>52</v>
      </c>
      <c r="F18" s="59">
        <v>210</v>
      </c>
      <c r="G18" s="59">
        <v>12791</v>
      </c>
    </row>
    <row r="19" spans="2:7" ht="18" customHeight="1" x14ac:dyDescent="0.3">
      <c r="B19" s="51">
        <v>16</v>
      </c>
      <c r="C19" s="59" t="s">
        <v>53</v>
      </c>
      <c r="D19" s="59">
        <v>50</v>
      </c>
      <c r="E19" s="59" t="s">
        <v>52</v>
      </c>
      <c r="F19" s="59">
        <v>115</v>
      </c>
      <c r="G19" s="59" t="s">
        <v>76</v>
      </c>
    </row>
    <row r="20" spans="2:7" ht="18" customHeight="1" x14ac:dyDescent="0.3">
      <c r="B20" s="51">
        <v>17</v>
      </c>
      <c r="C20" s="59" t="s">
        <v>53</v>
      </c>
      <c r="D20" s="59">
        <v>100</v>
      </c>
      <c r="E20" s="59" t="s">
        <v>52</v>
      </c>
      <c r="F20" s="59">
        <v>160</v>
      </c>
      <c r="G20" s="59">
        <v>3112</v>
      </c>
    </row>
    <row r="21" spans="2:7" ht="18" customHeight="1" x14ac:dyDescent="0.3">
      <c r="B21" s="51">
        <v>18</v>
      </c>
      <c r="C21" s="59" t="s">
        <v>54</v>
      </c>
      <c r="D21" s="59">
        <v>100</v>
      </c>
      <c r="E21" s="59" t="s">
        <v>52</v>
      </c>
      <c r="F21" s="59">
        <v>160</v>
      </c>
      <c r="G21" s="59">
        <v>3117</v>
      </c>
    </row>
    <row r="22" spans="2:7" x14ac:dyDescent="0.3">
      <c r="B22" s="59">
        <v>19</v>
      </c>
      <c r="C22" s="59" t="s">
        <v>56</v>
      </c>
      <c r="D22" s="59">
        <v>100</v>
      </c>
      <c r="E22" s="59" t="s">
        <v>52</v>
      </c>
      <c r="F22" s="62">
        <v>140</v>
      </c>
      <c r="G22" s="62">
        <v>826</v>
      </c>
    </row>
    <row r="23" spans="2:7" x14ac:dyDescent="0.3">
      <c r="B23" s="92" t="s">
        <v>77</v>
      </c>
      <c r="C23" s="92"/>
      <c r="D23" s="92"/>
      <c r="E23" s="92"/>
      <c r="F23" s="93">
        <f>SUM(F4:F22)</f>
        <v>10335</v>
      </c>
      <c r="G23" s="94"/>
    </row>
    <row r="24" spans="2:7" ht="57" customHeight="1" x14ac:dyDescent="0.3">
      <c r="B24" s="60"/>
      <c r="C24" s="60"/>
      <c r="D24" s="60"/>
      <c r="E24" s="60"/>
      <c r="F24" s="52"/>
      <c r="G24" s="52"/>
    </row>
    <row r="25" spans="2:7" x14ac:dyDescent="0.3">
      <c r="B25" s="90" t="s">
        <v>40</v>
      </c>
      <c r="C25" s="90"/>
      <c r="D25" s="90"/>
      <c r="E25" s="91" t="s">
        <v>39</v>
      </c>
      <c r="F25" s="91"/>
      <c r="G25" s="52" t="s">
        <v>38</v>
      </c>
    </row>
  </sheetData>
  <sortState ref="B2:H9">
    <sortCondition ref="D1"/>
  </sortState>
  <mergeCells count="5">
    <mergeCell ref="B1:G1"/>
    <mergeCell ref="B25:D25"/>
    <mergeCell ref="E25:F25"/>
    <mergeCell ref="B23:E23"/>
    <mergeCell ref="F23:G23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Analysis-null</vt:lpstr>
      <vt:lpstr>Material Analysis</vt:lpstr>
      <vt:lpstr>transformers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2018-09-13T08:11:54Z</dcterms:modified>
</cp:coreProperties>
</file>