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200" documentId="11_C20C180CCC27F6D25F72FF5FA35EDB28A44B28ED" xr6:coauthVersionLast="45" xr6:coauthVersionMax="45" xr10:uidLastSave="{77C4AA27-FFEF-4AD7-B139-3CDEFAF44666}"/>
  <bookViews>
    <workbookView xWindow="-120" yWindow="-120" windowWidth="20730" windowHeight="11760" firstSheet="2" activeTab="7" xr2:uid="{00000000-000D-0000-FFFF-FFFF00000000}"/>
  </bookViews>
  <sheets>
    <sheet name="Estimate" sheetId="1" r:id="rId1"/>
    <sheet name="Labour Analysis" sheetId="2" r:id="rId2"/>
    <sheet name="Material Analysis" sheetId="4" r:id="rId3"/>
    <sheet name="Motors" sheetId="5" r:id="rId4"/>
    <sheet name="Motor-2" sheetId="6" r:id="rId5"/>
    <sheet name="Material Analysis -2" sheetId="7" r:id="rId6"/>
    <sheet name="Labour Analysis -2" sheetId="8" r:id="rId7"/>
    <sheet name="Estimate -2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8" l="1"/>
  <c r="D21" i="8"/>
  <c r="F21" i="8"/>
  <c r="D22" i="8"/>
  <c r="F22" i="8"/>
  <c r="F9" i="9"/>
  <c r="F8" i="9"/>
  <c r="E8" i="9"/>
  <c r="D8" i="9"/>
  <c r="B8" i="9"/>
  <c r="E7" i="9"/>
  <c r="D7" i="9"/>
  <c r="F7" i="9"/>
  <c r="B7" i="9"/>
  <c r="F6" i="9"/>
  <c r="E6" i="9"/>
  <c r="D6" i="9"/>
  <c r="B6" i="9"/>
  <c r="E5" i="9"/>
  <c r="D5" i="9"/>
  <c r="F5" i="9"/>
  <c r="B5" i="9"/>
  <c r="F23" i="8" l="1"/>
  <c r="F24" i="8" s="1"/>
  <c r="F25" i="8" s="1"/>
  <c r="F10" i="9"/>
  <c r="D6" i="1"/>
  <c r="D7" i="1"/>
  <c r="D8" i="1"/>
  <c r="D5" i="1"/>
  <c r="C6" i="1"/>
  <c r="C7" i="1"/>
  <c r="F7" i="1" s="1"/>
  <c r="C8" i="1"/>
  <c r="F8" i="1" s="1"/>
  <c r="C5" i="1"/>
  <c r="B5" i="1"/>
  <c r="D20" i="2"/>
  <c r="D21" i="2"/>
  <c r="B8" i="1"/>
  <c r="E6" i="1"/>
  <c r="E7" i="1"/>
  <c r="E8" i="1"/>
  <c r="E5" i="1"/>
  <c r="A2" i="1"/>
  <c r="A3" i="2"/>
  <c r="F6" i="1"/>
  <c r="B6" i="1"/>
  <c r="B7" i="1"/>
  <c r="F5" i="1"/>
  <c r="F20" i="2"/>
  <c r="F21" i="2"/>
  <c r="F22" i="2" s="1"/>
  <c r="F11" i="9" l="1"/>
  <c r="F12" i="9" s="1"/>
  <c r="F23" i="2"/>
  <c r="F24" i="2" s="1"/>
  <c r="E9" i="1" s="1"/>
  <c r="F9" i="1" s="1"/>
  <c r="F10" i="1" s="1"/>
  <c r="F11" i="1" l="1"/>
  <c r="F12" i="1"/>
</calcChain>
</file>

<file path=xl/sharedStrings.xml><?xml version="1.0" encoding="utf-8"?>
<sst xmlns="http://schemas.openxmlformats.org/spreadsheetml/2006/main" count="173" uniqueCount="91">
  <si>
    <t>ESTIMATE</t>
  </si>
  <si>
    <t>SL</t>
  </si>
  <si>
    <t>DESCRIPTION</t>
  </si>
  <si>
    <t>QTY</t>
  </si>
  <si>
    <t>UNIT</t>
  </si>
  <si>
    <t>RATE 
(Rs)</t>
  </si>
  <si>
    <t>AMOUNT (Rs)</t>
  </si>
  <si>
    <t xml:space="preserve">Labour cost including contractor profit </t>
  </si>
  <si>
    <t>job</t>
  </si>
  <si>
    <t>TOTAL</t>
  </si>
  <si>
    <t>GST @ 18%</t>
  </si>
  <si>
    <t>TOTAL WITH GST</t>
  </si>
  <si>
    <t>Incharge/CHP          Dy.Mgr(E&amp;M)/CHP              SOE(E&amp;M)/CHP              Foreman/CHP</t>
  </si>
  <si>
    <t>LABOUR COST ANALYSIS</t>
  </si>
  <si>
    <t>Works:</t>
  </si>
  <si>
    <t>For each motor following works are required.</t>
  </si>
  <si>
    <t>Dismantling work.</t>
  </si>
  <si>
    <t>Taking out of burnt coils.</t>
  </si>
  <si>
    <t>Making coil of new copper wire.</t>
  </si>
  <si>
    <t>Fixing of new coils in place.</t>
  </si>
  <si>
    <t>Fitting of terminal bushes.</t>
  </si>
  <si>
    <t>Reassembly work.</t>
  </si>
  <si>
    <t>Heating.</t>
  </si>
  <si>
    <t>Testing.</t>
  </si>
  <si>
    <t>Cost :</t>
  </si>
  <si>
    <t xml:space="preserve">The defined work for all four motor can be carried out </t>
  </si>
  <si>
    <t>by a gang of 2 skilled and 2 unskilled labors in</t>
  </si>
  <si>
    <t>shifts.</t>
  </si>
  <si>
    <t>TYPE</t>
  </si>
  <si>
    <t>MANSHIFTS</t>
  </si>
  <si>
    <t>RATE</t>
  </si>
  <si>
    <t>AMOUNT</t>
  </si>
  <si>
    <t>SKILLED</t>
  </si>
  <si>
    <t>UN SKILLED</t>
  </si>
  <si>
    <t xml:space="preserve"> LABOUR COST</t>
  </si>
  <si>
    <t>CONTRACTOR PROFIT @ 10%</t>
  </si>
  <si>
    <t xml:space="preserve">TOTAL </t>
  </si>
  <si>
    <t>MATERIAL ANALYSIS</t>
  </si>
  <si>
    <t>Repairing, rewinding of LT induction motors 2 nos 11kW, 1 no 22kW and 1 no 5.5kW kW used in CHP, Dudhichua Project. </t>
  </si>
  <si>
    <t>ITEM</t>
  </si>
  <si>
    <t>QUANTITY ESTIMATION</t>
  </si>
  <si>
    <t>RATE JUSTIFICATION</t>
  </si>
  <si>
    <t>Basis</t>
  </si>
  <si>
    <t>Qty</t>
  </si>
  <si>
    <t>Unit</t>
  </si>
  <si>
    <t>Rete per Unit
(in Rs.)</t>
  </si>
  <si>
    <t xml:space="preserve">Supply of Super enamel new copper wire. And Buyback of same amount of scrap copper.
</t>
  </si>
  <si>
    <t>Approximated as 1kg copper per kW rating. 
2 x 11kg + 22kg + 5.5kg  = 49.5kg</t>
  </si>
  <si>
    <t>kg</t>
  </si>
  <si>
    <t>Rate as per wo no :
DCH/SO(E&amp;M)/WO/CHP/18-19/38 DTD 19.06.2018</t>
  </si>
  <si>
    <t xml:space="preserve">Supply of Normex paper.
</t>
  </si>
  <si>
    <t>4 x (0.3 kg per machine avg)</t>
  </si>
  <si>
    <t xml:space="preserve">Supply of Varnish
</t>
  </si>
  <si>
    <t>4 x (2 Ltrs per machine avg)</t>
  </si>
  <si>
    <t>ltrs</t>
  </si>
  <si>
    <t xml:space="preserve">Supply of insulating  items </t>
  </si>
  <si>
    <t>4 x (1 set per machine)</t>
  </si>
  <si>
    <t>set</t>
  </si>
  <si>
    <t xml:space="preserve"> </t>
  </si>
  <si>
    <t>DETAILES OF FAILED LT MOTORS</t>
  </si>
  <si>
    <t>KW</t>
  </si>
  <si>
    <t>MAKE</t>
  </si>
  <si>
    <t>USE</t>
  </si>
  <si>
    <t>SL NO</t>
  </si>
  <si>
    <t>CG</t>
  </si>
  <si>
    <t>Water pump of Phase-2</t>
  </si>
  <si>
    <t>MOAL54A</t>
  </si>
  <si>
    <t>ABB</t>
  </si>
  <si>
    <t>Lubrication of phase-2</t>
  </si>
  <si>
    <t>Tripper travelling</t>
  </si>
  <si>
    <t>NA</t>
  </si>
  <si>
    <t>I/c CHP-DCH</t>
  </si>
  <si>
    <t>Dy Mgr(E&amp;M)/CHP</t>
  </si>
  <si>
    <t>SOE(E&amp;M)/CHP</t>
  </si>
  <si>
    <t>Siemens</t>
  </si>
  <si>
    <t>Ventilation fan phase-I</t>
  </si>
  <si>
    <t>N8/154780</t>
  </si>
  <si>
    <t>Heat Exchanger pump phase II</t>
  </si>
  <si>
    <t>Pressurization fan of SS#6</t>
  </si>
  <si>
    <t>Liquid resistance box</t>
  </si>
  <si>
    <t>8GF6137</t>
  </si>
  <si>
    <t>crompton Greaves</t>
  </si>
  <si>
    <t>Flushing  of plough feeder no-5</t>
  </si>
  <si>
    <t>E/EC1.5F4D</t>
  </si>
  <si>
    <t>Foremam/CHP</t>
  </si>
  <si>
    <t>Approximated as 1kg copper per kW rating. 
1 x 22kg +1x11+ 1x7.5kg +1x.37+1x1.1kg  =41.97= 42kg</t>
  </si>
  <si>
    <t>Rate as per wo no :
DCH/SO(E&amp;M)/WO/CHP/18-19/100 DTD 11.03.2019</t>
  </si>
  <si>
    <t>Housing repairing</t>
  </si>
  <si>
    <t>3x (0.3 kg per machine avg)+2x.2kg per m/c avg</t>
  </si>
  <si>
    <t>3 x (2 Ltrs per machine avg)+2x1ltrs per m/c</t>
  </si>
  <si>
    <t>Repairing ,rewinding of L T Induction motor 1 no 22kw,1 no 11kw,1no 7.5 kw,1no .37 kw&amp;1 no 1.1 kw used in CHP Dudhichua.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</si>
</sst>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top" wrapText="1"/>
    </xf>
    <xf numFmtId="0" fontId="9" fillId="0" borderId="4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9" fillId="0" borderId="7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9" xfId="0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15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8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right" vertical="top" wrapText="1"/>
    </xf>
    <xf numFmtId="164" fontId="5" fillId="5" borderId="1" xfId="0" applyNumberFormat="1" applyFont="1" applyFill="1" applyBorder="1" applyAlignment="1">
      <alignment horizontal="righ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horizontal="right" vertical="top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15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5" borderId="2" xfId="0" applyFont="1" applyFill="1" applyBorder="1" applyAlignment="1">
      <alignment horizontal="right" vertical="top" wrapText="1"/>
    </xf>
    <xf numFmtId="0" fontId="5" fillId="5" borderId="3" xfId="0" applyFont="1" applyFill="1" applyBorder="1" applyAlignment="1">
      <alignment horizontal="right" vertical="top" wrapText="1"/>
    </xf>
    <xf numFmtId="0" fontId="5" fillId="4" borderId="2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right" vertical="top" wrapText="1"/>
    </xf>
    <xf numFmtId="4" fontId="4" fillId="5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left" vertical="top" wrapText="1"/>
    </xf>
    <xf numFmtId="0" fontId="7" fillId="0" borderId="23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topLeftCell="A12" zoomScale="85" zoomScaleNormal="85" workbookViewId="0">
      <selection sqref="A1:F17"/>
    </sheetView>
  </sheetViews>
  <sheetFormatPr defaultColWidth="9.140625" defaultRowHeight="18.75" x14ac:dyDescent="0.25"/>
  <cols>
    <col min="1" max="1" width="10.85546875" style="3" bestFit="1" customWidth="1"/>
    <col min="2" max="2" width="68" style="2" bestFit="1" customWidth="1"/>
    <col min="3" max="3" width="11.28515625" style="42" customWidth="1"/>
    <col min="4" max="4" width="7.5703125" style="4" bestFit="1" customWidth="1"/>
    <col min="5" max="5" width="15.140625" style="42" bestFit="1" customWidth="1"/>
    <col min="6" max="6" width="19" style="42" bestFit="1" customWidth="1"/>
    <col min="7" max="16384" width="9.140625" style="2"/>
  </cols>
  <sheetData>
    <row r="1" spans="1:6" ht="42" customHeight="1" x14ac:dyDescent="0.25">
      <c r="A1" s="98" t="s">
        <v>0</v>
      </c>
      <c r="B1" s="98"/>
      <c r="C1" s="98"/>
      <c r="D1" s="98"/>
      <c r="E1" s="98"/>
      <c r="F1" s="98"/>
    </row>
    <row r="2" spans="1:6" ht="41.25" customHeight="1" thickTop="1" x14ac:dyDescent="0.25">
      <c r="A2" s="97" t="str">
        <f>'Material Analysis'!A3</f>
        <v>Repairing, rewinding of LT induction motors 2 nos 11kW, 1 no 22kW and 1 no 5.5kW kW used in CHP, Dudhichua Project. </v>
      </c>
      <c r="B2" s="97"/>
      <c r="C2" s="97"/>
      <c r="D2" s="97"/>
      <c r="E2" s="97"/>
      <c r="F2" s="97"/>
    </row>
    <row r="3" spans="1:6" ht="21" x14ac:dyDescent="0.25">
      <c r="A3" s="6"/>
      <c r="B3" s="99"/>
      <c r="C3" s="99"/>
      <c r="D3" s="99"/>
      <c r="E3" s="99"/>
      <c r="F3" s="99"/>
    </row>
    <row r="4" spans="1:6" ht="42" x14ac:dyDescent="0.25">
      <c r="A4" s="68" t="s">
        <v>1</v>
      </c>
      <c r="B4" s="68" t="s">
        <v>2</v>
      </c>
      <c r="C4" s="68" t="s">
        <v>3</v>
      </c>
      <c r="D4" s="68" t="s">
        <v>4</v>
      </c>
      <c r="E4" s="68" t="s">
        <v>5</v>
      </c>
      <c r="F4" s="68" t="s">
        <v>6</v>
      </c>
    </row>
    <row r="5" spans="1:6" ht="50.1" customHeight="1" x14ac:dyDescent="0.25">
      <c r="A5" s="39">
        <v>1</v>
      </c>
      <c r="B5" s="44" t="str">
        <f>'Material Analysis'!B7</f>
        <v xml:space="preserve">Supply of Super enamel new copper wire. And Buyback of same amount of scrap copper.
</v>
      </c>
      <c r="C5" s="23">
        <f>'Material Analysis'!D7</f>
        <v>49.5</v>
      </c>
      <c r="D5" s="23" t="str">
        <f>'Material Analysis'!E7</f>
        <v>kg</v>
      </c>
      <c r="E5" s="45">
        <f>'Material Analysis'!G7</f>
        <v>325</v>
      </c>
      <c r="F5" s="45">
        <f>C5*E5</f>
        <v>16087.5</v>
      </c>
    </row>
    <row r="6" spans="1:6" ht="50.1" customHeight="1" x14ac:dyDescent="0.25">
      <c r="A6" s="39">
        <v>2</v>
      </c>
      <c r="B6" s="44" t="str">
        <f>'Material Analysis'!B8</f>
        <v xml:space="preserve">Supply of Normex paper.
</v>
      </c>
      <c r="C6" s="23">
        <f>'Material Analysis'!D8</f>
        <v>1.2</v>
      </c>
      <c r="D6" s="23" t="str">
        <f>'Material Analysis'!E8</f>
        <v>kg</v>
      </c>
      <c r="E6" s="45">
        <f>'Material Analysis'!G8</f>
        <v>2000</v>
      </c>
      <c r="F6" s="45">
        <f t="shared" ref="F6:F9" si="0">C6*E6</f>
        <v>2400</v>
      </c>
    </row>
    <row r="7" spans="1:6" ht="50.1" customHeight="1" x14ac:dyDescent="0.25">
      <c r="A7" s="39">
        <v>3</v>
      </c>
      <c r="B7" s="44" t="str">
        <f>'Material Analysis'!B9</f>
        <v xml:space="preserve">Supply of Varnish
</v>
      </c>
      <c r="C7" s="23">
        <f>'Material Analysis'!D9</f>
        <v>8</v>
      </c>
      <c r="D7" s="23" t="str">
        <f>'Material Analysis'!E9</f>
        <v>ltrs</v>
      </c>
      <c r="E7" s="45">
        <f>'Material Analysis'!G9</f>
        <v>415</v>
      </c>
      <c r="F7" s="45">
        <f>C7*E7</f>
        <v>3320</v>
      </c>
    </row>
    <row r="8" spans="1:6" ht="50.1" customHeight="1" x14ac:dyDescent="0.25">
      <c r="A8" s="39">
        <v>4</v>
      </c>
      <c r="B8" s="44" t="str">
        <f>'Material Analysis'!B10</f>
        <v xml:space="preserve">Supply of insulating  items </v>
      </c>
      <c r="C8" s="23">
        <f>'Material Analysis'!D10</f>
        <v>4</v>
      </c>
      <c r="D8" s="23" t="str">
        <f>'Material Analysis'!E10</f>
        <v>set</v>
      </c>
      <c r="E8" s="45">
        <f>'Material Analysis'!G10</f>
        <v>1670</v>
      </c>
      <c r="F8" s="45">
        <f t="shared" si="0"/>
        <v>6680</v>
      </c>
    </row>
    <row r="9" spans="1:6" ht="50.1" customHeight="1" x14ac:dyDescent="0.25">
      <c r="A9" s="39">
        <v>5</v>
      </c>
      <c r="B9" s="44" t="s">
        <v>7</v>
      </c>
      <c r="C9" s="43">
        <v>1</v>
      </c>
      <c r="D9" s="39" t="s">
        <v>8</v>
      </c>
      <c r="E9" s="45">
        <f>'Labour Analysis'!F24</f>
        <v>11880</v>
      </c>
      <c r="F9" s="45">
        <f t="shared" si="0"/>
        <v>11880</v>
      </c>
    </row>
    <row r="10" spans="1:6" ht="23.25" x14ac:dyDescent="0.25">
      <c r="A10" s="100" t="s">
        <v>9</v>
      </c>
      <c r="B10" s="101"/>
      <c r="C10" s="101"/>
      <c r="D10" s="101"/>
      <c r="E10" s="101"/>
      <c r="F10" s="46">
        <f>ROUND(SUM(F5:F9),0)</f>
        <v>40368</v>
      </c>
    </row>
    <row r="11" spans="1:6" ht="23.25" x14ac:dyDescent="0.25">
      <c r="A11" s="102" t="s">
        <v>10</v>
      </c>
      <c r="B11" s="103"/>
      <c r="C11" s="103"/>
      <c r="D11" s="103"/>
      <c r="E11" s="103"/>
      <c r="F11" s="47">
        <f>ROUND(F10*0.18,0)</f>
        <v>7266</v>
      </c>
    </row>
    <row r="12" spans="1:6" ht="23.25" x14ac:dyDescent="0.25">
      <c r="A12" s="104" t="s">
        <v>11</v>
      </c>
      <c r="B12" s="105"/>
      <c r="C12" s="105"/>
      <c r="D12" s="105"/>
      <c r="E12" s="105"/>
      <c r="F12" s="48">
        <f>F10+F11</f>
        <v>47634</v>
      </c>
    </row>
    <row r="13" spans="1:6" ht="78" customHeight="1" x14ac:dyDescent="0.25">
      <c r="A13" s="64"/>
      <c r="B13" s="5"/>
      <c r="C13" s="40"/>
      <c r="D13" s="14"/>
      <c r="E13" s="40"/>
      <c r="F13" s="41"/>
    </row>
    <row r="14" spans="1:6" ht="21" x14ac:dyDescent="0.25">
      <c r="A14" s="96" t="s">
        <v>12</v>
      </c>
      <c r="B14" s="96"/>
      <c r="C14" s="96"/>
      <c r="D14" s="96"/>
      <c r="E14" s="96"/>
      <c r="F14" s="96"/>
    </row>
  </sheetData>
  <mergeCells count="7">
    <mergeCell ref="A14:F14"/>
    <mergeCell ref="A2:F2"/>
    <mergeCell ref="A1:F1"/>
    <mergeCell ref="B3:F3"/>
    <mergeCell ref="A10:E10"/>
    <mergeCell ref="A11:E11"/>
    <mergeCell ref="A12:E12"/>
  </mergeCells>
  <pageMargins left="0.7" right="0.7" top="0.75" bottom="0.75" header="0.3" footer="0.3"/>
  <pageSetup paperSize="9" scale="68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7"/>
  <sheetViews>
    <sheetView topLeftCell="A22" workbookViewId="0">
      <selection sqref="A1:G37"/>
    </sheetView>
  </sheetViews>
  <sheetFormatPr defaultColWidth="9.140625" defaultRowHeight="15.75" x14ac:dyDescent="0.25"/>
  <cols>
    <col min="1" max="1" width="15.85546875" style="1" bestFit="1" customWidth="1"/>
    <col min="2" max="2" width="2.85546875" style="1" bestFit="1" customWidth="1"/>
    <col min="3" max="3" width="21.28515625" style="1" bestFit="1" customWidth="1"/>
    <col min="4" max="4" width="16.28515625" style="1" bestFit="1" customWidth="1"/>
    <col min="5" max="5" width="18.5703125" style="1" customWidth="1"/>
    <col min="6" max="6" width="2.85546875" style="1" bestFit="1" customWidth="1"/>
    <col min="7" max="7" width="12" style="1" customWidth="1"/>
    <col min="8" max="16384" width="9.140625" style="1"/>
  </cols>
  <sheetData>
    <row r="1" spans="1:7" ht="27" thickBot="1" x14ac:dyDescent="0.3">
      <c r="A1" s="116" t="s">
        <v>13</v>
      </c>
      <c r="B1" s="116"/>
      <c r="C1" s="116"/>
      <c r="D1" s="116"/>
      <c r="E1" s="116"/>
      <c r="F1" s="116"/>
      <c r="G1" s="116"/>
    </row>
    <row r="2" spans="1:7" ht="21.75" thickTop="1" x14ac:dyDescent="0.25">
      <c r="A2" s="7"/>
      <c r="B2" s="7"/>
      <c r="C2" s="7"/>
      <c r="D2" s="7"/>
      <c r="E2" s="7"/>
      <c r="F2" s="7"/>
      <c r="G2" s="7"/>
    </row>
    <row r="3" spans="1:7" ht="46.5" customHeight="1" x14ac:dyDescent="0.25">
      <c r="A3" s="99" t="str">
        <f>'Material Analysis'!A3</f>
        <v>Repairing, rewinding of LT induction motors 2 nos 11kW, 1 no 22kW and 1 no 5.5kW kW used in CHP, Dudhichua Project. </v>
      </c>
      <c r="B3" s="99"/>
      <c r="C3" s="99"/>
      <c r="D3" s="99"/>
      <c r="E3" s="99"/>
      <c r="F3" s="99"/>
      <c r="G3" s="99"/>
    </row>
    <row r="4" spans="1:7" ht="21" x14ac:dyDescent="0.25">
      <c r="A4" s="8"/>
      <c r="B4" s="9"/>
      <c r="C4" s="7"/>
      <c r="D4" s="7"/>
      <c r="E4" s="7"/>
      <c r="F4" s="7"/>
      <c r="G4" s="7"/>
    </row>
    <row r="5" spans="1:7" ht="21.75" thickBot="1" x14ac:dyDescent="0.3">
      <c r="A5" s="8" t="s">
        <v>14</v>
      </c>
      <c r="B5" s="113" t="s">
        <v>15</v>
      </c>
      <c r="C5" s="113"/>
      <c r="D5" s="113"/>
      <c r="E5" s="113"/>
      <c r="F5" s="113"/>
      <c r="G5" s="113"/>
    </row>
    <row r="6" spans="1:7" ht="5.25" customHeight="1" thickTop="1" x14ac:dyDescent="0.25">
      <c r="A6" s="8"/>
      <c r="B6" s="57"/>
      <c r="C6" s="57"/>
      <c r="D6" s="57"/>
      <c r="E6" s="57"/>
      <c r="F6" s="57"/>
      <c r="G6" s="57"/>
    </row>
    <row r="7" spans="1:7" ht="21" x14ac:dyDescent="0.25">
      <c r="A7" s="8"/>
      <c r="B7" s="10">
        <v>1</v>
      </c>
      <c r="C7" s="109" t="s">
        <v>16</v>
      </c>
      <c r="D7" s="109"/>
      <c r="E7" s="109"/>
      <c r="F7" s="109"/>
      <c r="G7" s="7"/>
    </row>
    <row r="8" spans="1:7" ht="21" x14ac:dyDescent="0.25">
      <c r="A8" s="8"/>
      <c r="B8" s="10">
        <v>2</v>
      </c>
      <c r="C8" s="109" t="s">
        <v>17</v>
      </c>
      <c r="D8" s="109"/>
      <c r="E8" s="109"/>
      <c r="F8" s="109"/>
      <c r="G8" s="7"/>
    </row>
    <row r="9" spans="1:7" ht="21" x14ac:dyDescent="0.25">
      <c r="A9" s="8"/>
      <c r="B9" s="10">
        <v>3</v>
      </c>
      <c r="C9" s="109" t="s">
        <v>18</v>
      </c>
      <c r="D9" s="109"/>
      <c r="E9" s="109"/>
      <c r="F9" s="109"/>
      <c r="G9" s="7"/>
    </row>
    <row r="10" spans="1:7" ht="21" x14ac:dyDescent="0.25">
      <c r="A10" s="8"/>
      <c r="B10" s="10">
        <v>4</v>
      </c>
      <c r="C10" s="109" t="s">
        <v>19</v>
      </c>
      <c r="D10" s="109"/>
      <c r="E10" s="109"/>
      <c r="F10" s="109"/>
      <c r="G10" s="7"/>
    </row>
    <row r="11" spans="1:7" ht="21" x14ac:dyDescent="0.25">
      <c r="A11" s="8"/>
      <c r="B11" s="10">
        <v>5</v>
      </c>
      <c r="C11" s="109" t="s">
        <v>20</v>
      </c>
      <c r="D11" s="109"/>
      <c r="E11" s="109"/>
      <c r="F11" s="109"/>
      <c r="G11" s="7"/>
    </row>
    <row r="12" spans="1:7" ht="21" x14ac:dyDescent="0.25">
      <c r="A12" s="8"/>
      <c r="B12" s="10">
        <v>6</v>
      </c>
      <c r="C12" s="109" t="s">
        <v>21</v>
      </c>
      <c r="D12" s="109"/>
      <c r="E12" s="109"/>
      <c r="F12" s="109"/>
      <c r="G12" s="7"/>
    </row>
    <row r="13" spans="1:7" ht="21" x14ac:dyDescent="0.25">
      <c r="A13" s="8"/>
      <c r="B13" s="10">
        <v>7</v>
      </c>
      <c r="C13" s="109" t="s">
        <v>22</v>
      </c>
      <c r="D13" s="109"/>
      <c r="E13" s="109"/>
      <c r="F13" s="109"/>
      <c r="G13" s="7"/>
    </row>
    <row r="14" spans="1:7" ht="21" x14ac:dyDescent="0.25">
      <c r="A14" s="8"/>
      <c r="B14" s="10">
        <v>8</v>
      </c>
      <c r="C14" s="109" t="s">
        <v>23</v>
      </c>
      <c r="D14" s="109"/>
      <c r="E14" s="109"/>
      <c r="F14" s="109"/>
      <c r="G14" s="7"/>
    </row>
    <row r="15" spans="1:7" ht="21" x14ac:dyDescent="0.25">
      <c r="A15" s="8"/>
      <c r="B15" s="10"/>
      <c r="C15" s="65"/>
      <c r="D15" s="65"/>
      <c r="E15" s="65"/>
      <c r="F15" s="65"/>
      <c r="G15" s="7"/>
    </row>
    <row r="16" spans="1:7" ht="21" x14ac:dyDescent="0.25">
      <c r="A16" s="58" t="s">
        <v>24</v>
      </c>
      <c r="B16" s="112" t="s">
        <v>25</v>
      </c>
      <c r="C16" s="112"/>
      <c r="D16" s="112"/>
      <c r="E16" s="112"/>
      <c r="F16" s="112"/>
      <c r="G16" s="112"/>
    </row>
    <row r="17" spans="1:7" ht="24.75" customHeight="1" x14ac:dyDescent="0.25">
      <c r="A17" s="58"/>
      <c r="B17" s="112" t="s">
        <v>26</v>
      </c>
      <c r="C17" s="112"/>
      <c r="D17" s="112"/>
      <c r="E17" s="112"/>
      <c r="F17" s="66">
        <v>6</v>
      </c>
      <c r="G17" s="66" t="s">
        <v>27</v>
      </c>
    </row>
    <row r="18" spans="1:7" ht="15.75" customHeight="1" x14ac:dyDescent="0.25">
      <c r="B18" s="9"/>
      <c r="C18" s="7"/>
      <c r="D18" s="7"/>
      <c r="E18" s="7"/>
      <c r="F18" s="7"/>
      <c r="G18" s="7"/>
    </row>
    <row r="19" spans="1:7" ht="21" customHeight="1" x14ac:dyDescent="0.25">
      <c r="B19" s="7"/>
      <c r="C19" s="67" t="s">
        <v>28</v>
      </c>
      <c r="D19" s="67" t="s">
        <v>29</v>
      </c>
      <c r="E19" s="67" t="s">
        <v>30</v>
      </c>
      <c r="F19" s="114" t="s">
        <v>31</v>
      </c>
      <c r="G19" s="114"/>
    </row>
    <row r="20" spans="1:7" ht="21" x14ac:dyDescent="0.25">
      <c r="A20" s="7"/>
      <c r="B20" s="7"/>
      <c r="C20" s="11" t="s">
        <v>32</v>
      </c>
      <c r="D20" s="12">
        <f>F17*2</f>
        <v>12</v>
      </c>
      <c r="E20" s="13">
        <v>527</v>
      </c>
      <c r="F20" s="115">
        <f t="shared" ref="F20:F21" si="0">D20*E20</f>
        <v>6324</v>
      </c>
      <c r="G20" s="115"/>
    </row>
    <row r="21" spans="1:7" ht="21" x14ac:dyDescent="0.25">
      <c r="A21" s="7"/>
      <c r="B21" s="7"/>
      <c r="C21" s="11" t="s">
        <v>33</v>
      </c>
      <c r="D21" s="12">
        <f>D20</f>
        <v>12</v>
      </c>
      <c r="E21" s="13">
        <v>373</v>
      </c>
      <c r="F21" s="115">
        <f t="shared" si="0"/>
        <v>4476</v>
      </c>
      <c r="G21" s="115"/>
    </row>
    <row r="22" spans="1:7" ht="21" customHeight="1" x14ac:dyDescent="0.25">
      <c r="A22" s="7"/>
      <c r="B22" s="7"/>
      <c r="C22" s="111" t="s">
        <v>34</v>
      </c>
      <c r="D22" s="111"/>
      <c r="E22" s="111"/>
      <c r="F22" s="106">
        <f>SUM(F20:F21)</f>
        <v>10800</v>
      </c>
      <c r="G22" s="106"/>
    </row>
    <row r="23" spans="1:7" ht="21.75" customHeight="1" x14ac:dyDescent="0.25">
      <c r="A23" s="7"/>
      <c r="B23" s="7"/>
      <c r="C23" s="111" t="s">
        <v>35</v>
      </c>
      <c r="D23" s="111"/>
      <c r="E23" s="111"/>
      <c r="F23" s="106">
        <f>F22*10%</f>
        <v>1080</v>
      </c>
      <c r="G23" s="106"/>
    </row>
    <row r="24" spans="1:7" ht="23.25" customHeight="1" x14ac:dyDescent="0.25">
      <c r="A24" s="7"/>
      <c r="B24" s="7"/>
      <c r="C24" s="110" t="s">
        <v>36</v>
      </c>
      <c r="D24" s="110"/>
      <c r="E24" s="110"/>
      <c r="F24" s="107">
        <f>F22+F23</f>
        <v>11880</v>
      </c>
      <c r="G24" s="107"/>
    </row>
    <row r="25" spans="1:7" ht="21" x14ac:dyDescent="0.25">
      <c r="A25" s="7"/>
      <c r="B25" s="7"/>
      <c r="C25" s="7"/>
      <c r="D25" s="7"/>
      <c r="E25" s="7"/>
      <c r="F25" s="7"/>
      <c r="G25" s="7"/>
    </row>
    <row r="26" spans="1:7" ht="30" customHeight="1" x14ac:dyDescent="0.25"/>
    <row r="27" spans="1:7" s="2" customFormat="1" ht="18.75" x14ac:dyDescent="0.25">
      <c r="A27" s="108" t="s">
        <v>12</v>
      </c>
      <c r="B27" s="108"/>
      <c r="C27" s="108"/>
      <c r="D27" s="108"/>
      <c r="E27" s="108"/>
      <c r="F27" s="108"/>
      <c r="G27" s="108"/>
    </row>
  </sheetData>
  <mergeCells count="23">
    <mergeCell ref="F20:G20"/>
    <mergeCell ref="F21:G21"/>
    <mergeCell ref="A1:G1"/>
    <mergeCell ref="C10:F10"/>
    <mergeCell ref="C11:F11"/>
    <mergeCell ref="C12:F12"/>
    <mergeCell ref="C13:F13"/>
    <mergeCell ref="F22:G22"/>
    <mergeCell ref="F23:G23"/>
    <mergeCell ref="F24:G24"/>
    <mergeCell ref="A27:G27"/>
    <mergeCell ref="A3:G3"/>
    <mergeCell ref="C7:F7"/>
    <mergeCell ref="C8:F8"/>
    <mergeCell ref="C9:F9"/>
    <mergeCell ref="C24:E24"/>
    <mergeCell ref="C22:E22"/>
    <mergeCell ref="C23:E23"/>
    <mergeCell ref="C14:F14"/>
    <mergeCell ref="B16:G16"/>
    <mergeCell ref="B5:G5"/>
    <mergeCell ref="B17:E17"/>
    <mergeCell ref="F19:G19"/>
  </mergeCells>
  <pageMargins left="0.7" right="0.7" top="0.75" bottom="0.75" header="0.3" footer="0.3"/>
  <pageSetup paperSize="9" scale="97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2"/>
  <sheetViews>
    <sheetView topLeftCell="A5" zoomScale="55" zoomScaleNormal="55" workbookViewId="0">
      <selection activeCell="A5" sqref="A5:G11"/>
    </sheetView>
  </sheetViews>
  <sheetFormatPr defaultColWidth="9.140625" defaultRowHeight="18.75" x14ac:dyDescent="0.25"/>
  <cols>
    <col min="1" max="1" width="5.85546875" style="17" bestFit="1" customWidth="1"/>
    <col min="2" max="2" width="46.85546875" style="17" customWidth="1"/>
    <col min="3" max="3" width="22" style="17" customWidth="1"/>
    <col min="4" max="4" width="10.5703125" style="17" customWidth="1"/>
    <col min="5" max="5" width="8" style="17" customWidth="1"/>
    <col min="6" max="6" width="33.28515625" style="38" customWidth="1"/>
    <col min="7" max="7" width="17" style="35" customWidth="1"/>
    <col min="8" max="16384" width="9.140625" style="17"/>
  </cols>
  <sheetData>
    <row r="1" spans="1:14" ht="31.5" customHeight="1" thickBot="1" x14ac:dyDescent="0.3">
      <c r="A1" s="117" t="s">
        <v>37</v>
      </c>
      <c r="B1" s="117"/>
      <c r="C1" s="117"/>
      <c r="D1" s="117"/>
      <c r="E1" s="117"/>
      <c r="F1" s="117"/>
      <c r="G1" s="117"/>
      <c r="H1" s="117"/>
    </row>
    <row r="2" spans="1:14" ht="27" thickTop="1" x14ac:dyDescent="0.25">
      <c r="A2" s="56"/>
      <c r="B2" s="56"/>
      <c r="C2" s="56"/>
      <c r="D2" s="56"/>
      <c r="E2" s="56"/>
      <c r="F2" s="56"/>
      <c r="G2" s="56"/>
    </row>
    <row r="3" spans="1:14" ht="54" customHeight="1" x14ac:dyDescent="0.25">
      <c r="A3" s="118" t="s">
        <v>38</v>
      </c>
      <c r="B3" s="118"/>
      <c r="C3" s="118"/>
      <c r="D3" s="118"/>
      <c r="E3" s="118"/>
      <c r="F3" s="118"/>
      <c r="G3" s="118"/>
      <c r="H3" s="118"/>
    </row>
    <row r="4" spans="1:14" ht="21.75" thickBot="1" x14ac:dyDescent="0.3">
      <c r="A4" s="15"/>
      <c r="B4" s="20"/>
      <c r="C4" s="20"/>
      <c r="D4" s="20"/>
      <c r="E4" s="20"/>
      <c r="F4" s="66"/>
      <c r="G4" s="21"/>
    </row>
    <row r="5" spans="1:14" ht="21.75" thickBot="1" x14ac:dyDescent="0.3">
      <c r="A5" s="120" t="s">
        <v>1</v>
      </c>
      <c r="B5" s="121" t="s">
        <v>39</v>
      </c>
      <c r="C5" s="122" t="s">
        <v>40</v>
      </c>
      <c r="D5" s="123"/>
      <c r="E5" s="124"/>
      <c r="F5" s="125" t="s">
        <v>41</v>
      </c>
      <c r="G5" s="126"/>
    </row>
    <row r="6" spans="1:14" ht="63" x14ac:dyDescent="0.25">
      <c r="A6" s="120"/>
      <c r="B6" s="121"/>
      <c r="C6" s="49" t="s">
        <v>42</v>
      </c>
      <c r="D6" s="68" t="s">
        <v>43</v>
      </c>
      <c r="E6" s="50" t="s">
        <v>44</v>
      </c>
      <c r="F6" s="54" t="s">
        <v>42</v>
      </c>
      <c r="G6" s="55" t="s">
        <v>45</v>
      </c>
    </row>
    <row r="7" spans="1:14" ht="157.5" x14ac:dyDescent="0.25">
      <c r="A7" s="16">
        <v>1</v>
      </c>
      <c r="B7" s="22" t="s">
        <v>46</v>
      </c>
      <c r="C7" s="19" t="s">
        <v>47</v>
      </c>
      <c r="D7" s="23">
        <v>49.5</v>
      </c>
      <c r="E7" s="24" t="s">
        <v>48</v>
      </c>
      <c r="F7" s="36" t="s">
        <v>49</v>
      </c>
      <c r="G7" s="25">
        <v>325</v>
      </c>
    </row>
    <row r="8" spans="1:14" ht="103.5" customHeight="1" x14ac:dyDescent="0.25">
      <c r="A8" s="16">
        <v>2</v>
      </c>
      <c r="B8" s="26" t="s">
        <v>50</v>
      </c>
      <c r="C8" s="27" t="s">
        <v>51</v>
      </c>
      <c r="D8" s="28">
        <v>1.2</v>
      </c>
      <c r="E8" s="29" t="s">
        <v>48</v>
      </c>
      <c r="F8" s="36" t="s">
        <v>49</v>
      </c>
      <c r="G8" s="30">
        <v>2000</v>
      </c>
    </row>
    <row r="9" spans="1:14" ht="108.75" customHeight="1" x14ac:dyDescent="0.25">
      <c r="A9" s="16">
        <v>3</v>
      </c>
      <c r="B9" s="26" t="s">
        <v>52</v>
      </c>
      <c r="C9" s="27" t="s">
        <v>53</v>
      </c>
      <c r="D9" s="28">
        <v>8</v>
      </c>
      <c r="E9" s="29" t="s">
        <v>54</v>
      </c>
      <c r="F9" s="36" t="s">
        <v>49</v>
      </c>
      <c r="G9" s="30">
        <v>415</v>
      </c>
    </row>
    <row r="10" spans="1:14" ht="90.75" thickBot="1" x14ac:dyDescent="0.3">
      <c r="A10" s="16">
        <v>4</v>
      </c>
      <c r="B10" s="26" t="s">
        <v>55</v>
      </c>
      <c r="C10" s="31" t="s">
        <v>56</v>
      </c>
      <c r="D10" s="32">
        <v>4</v>
      </c>
      <c r="E10" s="33" t="s">
        <v>57</v>
      </c>
      <c r="F10" s="36" t="s">
        <v>49</v>
      </c>
      <c r="G10" s="30">
        <v>1670</v>
      </c>
      <c r="N10" s="17" t="s">
        <v>58</v>
      </c>
    </row>
    <row r="11" spans="1:14" ht="69" customHeight="1" x14ac:dyDescent="0.25">
      <c r="A11" s="18"/>
      <c r="B11" s="34"/>
      <c r="C11" s="34"/>
      <c r="D11" s="34"/>
      <c r="E11" s="34"/>
      <c r="F11" s="37"/>
      <c r="G11" s="18"/>
    </row>
    <row r="12" spans="1:14" s="2" customFormat="1" ht="23.25" customHeight="1" x14ac:dyDescent="0.25">
      <c r="A12" s="119" t="s">
        <v>12</v>
      </c>
      <c r="B12" s="119"/>
      <c r="C12" s="119"/>
      <c r="D12" s="119"/>
      <c r="E12" s="119"/>
      <c r="F12" s="119"/>
      <c r="G12" s="119"/>
      <c r="H12" s="119"/>
    </row>
  </sheetData>
  <mergeCells count="7">
    <mergeCell ref="A1:H1"/>
    <mergeCell ref="A3:H3"/>
    <mergeCell ref="A12:H12"/>
    <mergeCell ref="A5:A6"/>
    <mergeCell ref="B5:B6"/>
    <mergeCell ref="C5:E5"/>
    <mergeCell ref="F5:G5"/>
  </mergeCells>
  <pageMargins left="0.7" right="0.7" top="0.75" bottom="0.75" header="0.3" footer="0.3"/>
  <pageSetup paperSize="9" scale="42" fitToHeight="0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9"/>
  <sheetViews>
    <sheetView workbookViewId="0">
      <selection sqref="A1:F15"/>
    </sheetView>
  </sheetViews>
  <sheetFormatPr defaultColWidth="9.140625" defaultRowHeight="18.75" x14ac:dyDescent="0.3"/>
  <cols>
    <col min="1" max="1" width="11" style="51" customWidth="1"/>
    <col min="2" max="2" width="3.7109375" style="51" bestFit="1" customWidth="1"/>
    <col min="3" max="3" width="5.5703125" style="51" bestFit="1" customWidth="1"/>
    <col min="4" max="4" width="18.140625" style="51" customWidth="1"/>
    <col min="5" max="5" width="26.7109375" style="51" customWidth="1"/>
    <col min="6" max="6" width="18.7109375" style="51" bestFit="1" customWidth="1"/>
    <col min="7" max="16384" width="9.140625" style="51"/>
  </cols>
  <sheetData>
    <row r="1" spans="2:6" ht="45" customHeight="1" x14ac:dyDescent="0.3">
      <c r="B1" s="127" t="s">
        <v>59</v>
      </c>
      <c r="C1" s="127"/>
      <c r="D1" s="127"/>
      <c r="E1" s="127"/>
      <c r="F1" s="127"/>
    </row>
    <row r="2" spans="2:6" x14ac:dyDescent="0.3">
      <c r="B2" s="59" t="s">
        <v>1</v>
      </c>
      <c r="C2" s="59" t="s">
        <v>60</v>
      </c>
      <c r="D2" s="59" t="s">
        <v>61</v>
      </c>
      <c r="E2" s="59" t="s">
        <v>62</v>
      </c>
      <c r="F2" s="59" t="s">
        <v>63</v>
      </c>
    </row>
    <row r="3" spans="2:6" ht="37.5" x14ac:dyDescent="0.3">
      <c r="B3" s="60">
        <v>1</v>
      </c>
      <c r="C3" s="60">
        <v>22</v>
      </c>
      <c r="D3" s="61" t="s">
        <v>64</v>
      </c>
      <c r="E3" s="61" t="s">
        <v>65</v>
      </c>
      <c r="F3" s="61" t="s">
        <v>66</v>
      </c>
    </row>
    <row r="4" spans="2:6" x14ac:dyDescent="0.3">
      <c r="B4" s="60">
        <v>2</v>
      </c>
      <c r="C4" s="60">
        <v>11</v>
      </c>
      <c r="D4" s="61" t="s">
        <v>67</v>
      </c>
      <c r="E4" s="61" t="s">
        <v>68</v>
      </c>
      <c r="F4" s="61">
        <v>203207</v>
      </c>
    </row>
    <row r="5" spans="2:6" ht="33.75" customHeight="1" x14ac:dyDescent="0.3">
      <c r="B5" s="60">
        <v>2</v>
      </c>
      <c r="C5" s="60">
        <v>11</v>
      </c>
      <c r="D5" s="61" t="s">
        <v>67</v>
      </c>
      <c r="E5" s="61" t="s">
        <v>68</v>
      </c>
      <c r="F5" s="61">
        <v>203209</v>
      </c>
    </row>
    <row r="6" spans="2:6" ht="18" customHeight="1" x14ac:dyDescent="0.3">
      <c r="B6" s="60">
        <v>2</v>
      </c>
      <c r="C6" s="60">
        <v>5.5</v>
      </c>
      <c r="D6" s="61" t="s">
        <v>64</v>
      </c>
      <c r="E6" s="61" t="s">
        <v>69</v>
      </c>
      <c r="F6" s="61" t="s">
        <v>70</v>
      </c>
    </row>
    <row r="7" spans="2:6" ht="18" customHeight="1" x14ac:dyDescent="0.3">
      <c r="B7" s="62"/>
      <c r="C7" s="62"/>
      <c r="D7" s="63"/>
      <c r="E7" s="63"/>
      <c r="F7" s="63"/>
    </row>
    <row r="8" spans="2:6" x14ac:dyDescent="0.3">
      <c r="D8" s="53"/>
      <c r="E8" s="52"/>
      <c r="F8" s="52"/>
    </row>
    <row r="9" spans="2:6" x14ac:dyDescent="0.3">
      <c r="D9" s="53" t="s">
        <v>71</v>
      </c>
      <c r="E9" s="52" t="s">
        <v>72</v>
      </c>
      <c r="F9" s="52" t="s">
        <v>73</v>
      </c>
    </row>
  </sheetData>
  <sortState xmlns:xlrd2="http://schemas.microsoft.com/office/spreadsheetml/2017/richdata2" ref="B2:G9">
    <sortCondition ref="C1"/>
  </sortState>
  <mergeCells count="1">
    <mergeCell ref="B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0198-FAFE-4A01-952C-CB1D48339DE6}">
  <dimension ref="A1:F15"/>
  <sheetViews>
    <sheetView workbookViewId="0">
      <selection activeCell="H7" sqref="H7"/>
    </sheetView>
  </sheetViews>
  <sheetFormatPr defaultRowHeight="15" x14ac:dyDescent="0.25"/>
  <cols>
    <col min="2" max="2" width="14.5703125" customWidth="1"/>
    <col min="4" max="4" width="18.85546875" customWidth="1"/>
    <col min="5" max="5" width="22.28515625" customWidth="1"/>
    <col min="6" max="6" width="19.7109375" customWidth="1"/>
  </cols>
  <sheetData>
    <row r="1" spans="1:6" ht="21" x14ac:dyDescent="0.3">
      <c r="A1" s="51"/>
      <c r="B1" s="127" t="s">
        <v>59</v>
      </c>
      <c r="C1" s="127"/>
      <c r="D1" s="127"/>
      <c r="E1" s="127"/>
      <c r="F1" s="127"/>
    </row>
    <row r="2" spans="1:6" ht="18.75" x14ac:dyDescent="0.3">
      <c r="A2" s="51"/>
      <c r="B2" s="59" t="s">
        <v>1</v>
      </c>
      <c r="C2" s="59" t="s">
        <v>60</v>
      </c>
      <c r="D2" s="59" t="s">
        <v>61</v>
      </c>
      <c r="E2" s="59" t="s">
        <v>62</v>
      </c>
      <c r="F2" s="59" t="s">
        <v>63</v>
      </c>
    </row>
    <row r="3" spans="1:6" ht="37.5" x14ac:dyDescent="0.3">
      <c r="A3" s="51"/>
      <c r="B3" s="60">
        <v>1</v>
      </c>
      <c r="C3" s="60">
        <v>22</v>
      </c>
      <c r="D3" s="61" t="s">
        <v>74</v>
      </c>
      <c r="E3" s="61" t="s">
        <v>75</v>
      </c>
      <c r="F3" s="61" t="s">
        <v>76</v>
      </c>
    </row>
    <row r="4" spans="1:6" ht="37.5" x14ac:dyDescent="0.3">
      <c r="A4" s="51"/>
      <c r="B4" s="60">
        <v>2</v>
      </c>
      <c r="C4" s="60">
        <v>11</v>
      </c>
      <c r="D4" s="61" t="s">
        <v>67</v>
      </c>
      <c r="E4" s="61" t="s">
        <v>77</v>
      </c>
      <c r="F4" s="61">
        <v>128527</v>
      </c>
    </row>
    <row r="5" spans="1:6" ht="37.5" x14ac:dyDescent="0.3">
      <c r="A5" s="51"/>
      <c r="B5" s="60">
        <v>3</v>
      </c>
      <c r="C5" s="60">
        <v>7.5</v>
      </c>
      <c r="D5" s="61" t="s">
        <v>67</v>
      </c>
      <c r="E5" s="61" t="s">
        <v>78</v>
      </c>
      <c r="F5" s="61">
        <v>473381</v>
      </c>
    </row>
    <row r="6" spans="1:6" ht="37.5" x14ac:dyDescent="0.3">
      <c r="A6" s="51"/>
      <c r="B6" s="60">
        <v>4</v>
      </c>
      <c r="C6" s="60">
        <v>0.37</v>
      </c>
      <c r="D6" s="61" t="s">
        <v>64</v>
      </c>
      <c r="E6" s="61" t="s">
        <v>79</v>
      </c>
      <c r="F6" s="61" t="s">
        <v>80</v>
      </c>
    </row>
    <row r="7" spans="1:6" ht="56.25" x14ac:dyDescent="0.3">
      <c r="A7" s="51"/>
      <c r="B7" s="60">
        <v>5</v>
      </c>
      <c r="C7" s="60">
        <v>1.1000000000000001</v>
      </c>
      <c r="D7" s="61" t="s">
        <v>81</v>
      </c>
      <c r="E7" s="61" t="s">
        <v>82</v>
      </c>
      <c r="F7" s="61" t="s">
        <v>83</v>
      </c>
    </row>
    <row r="8" spans="1:6" ht="18.75" x14ac:dyDescent="0.3">
      <c r="A8" s="51"/>
      <c r="B8" s="51"/>
      <c r="C8" s="51"/>
      <c r="D8" s="53"/>
      <c r="E8" s="52"/>
      <c r="F8" s="52"/>
    </row>
    <row r="9" spans="1:6" ht="18.75" x14ac:dyDescent="0.3">
      <c r="A9" s="51"/>
      <c r="B9" s="53" t="s">
        <v>71</v>
      </c>
      <c r="C9" s="51"/>
      <c r="D9" s="52" t="s">
        <v>72</v>
      </c>
      <c r="E9" s="52" t="s">
        <v>73</v>
      </c>
      <c r="F9" s="52" t="s">
        <v>84</v>
      </c>
    </row>
    <row r="10" spans="1:6" ht="18.75" x14ac:dyDescent="0.3">
      <c r="A10" s="51"/>
      <c r="B10" s="51"/>
      <c r="C10" s="51"/>
      <c r="D10" s="51"/>
      <c r="E10" s="51"/>
      <c r="F10" s="51"/>
    </row>
    <row r="11" spans="1:6" ht="18.75" x14ac:dyDescent="0.3">
      <c r="A11" s="51"/>
      <c r="B11" s="51"/>
      <c r="C11" s="51"/>
      <c r="D11" s="51"/>
      <c r="E11" s="51"/>
      <c r="F11" s="51"/>
    </row>
    <row r="12" spans="1:6" ht="18.75" x14ac:dyDescent="0.3">
      <c r="A12" s="51"/>
      <c r="B12" s="51"/>
      <c r="C12" s="51"/>
      <c r="D12" s="51"/>
      <c r="E12" s="51"/>
      <c r="F12" s="51"/>
    </row>
    <row r="13" spans="1:6" ht="18.75" x14ac:dyDescent="0.3">
      <c r="A13" s="51"/>
      <c r="B13" s="51"/>
      <c r="C13" s="51"/>
      <c r="D13" s="51"/>
      <c r="E13" s="51"/>
      <c r="F13" s="51"/>
    </row>
    <row r="14" spans="1:6" ht="18.75" x14ac:dyDescent="0.3">
      <c r="A14" s="51"/>
      <c r="B14" s="51"/>
      <c r="C14" s="51"/>
      <c r="D14" s="51"/>
      <c r="E14" s="51"/>
      <c r="F14" s="51"/>
    </row>
    <row r="15" spans="1:6" ht="18.75" x14ac:dyDescent="0.3">
      <c r="A15" s="51"/>
      <c r="B15" s="51"/>
      <c r="C15" s="51"/>
      <c r="D15" s="51"/>
      <c r="E15" s="51"/>
      <c r="F15" s="51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1EE5-A31B-49BB-A38B-1E0C0C74D45F}">
  <dimension ref="A1:G7"/>
  <sheetViews>
    <sheetView topLeftCell="A4" workbookViewId="0">
      <selection activeCell="G7" sqref="G7"/>
    </sheetView>
  </sheetViews>
  <sheetFormatPr defaultColWidth="9.5703125" defaultRowHeight="95.25" customHeight="1" x14ac:dyDescent="0.25"/>
  <cols>
    <col min="2" max="2" width="29.28515625" customWidth="1"/>
    <col min="3" max="3" width="15.42578125" customWidth="1"/>
    <col min="6" max="6" width="38.7109375" customWidth="1"/>
    <col min="7" max="7" width="13.5703125" customWidth="1"/>
  </cols>
  <sheetData>
    <row r="1" spans="1:7" ht="95.25" customHeight="1" thickBot="1" x14ac:dyDescent="0.3">
      <c r="A1" s="120" t="s">
        <v>1</v>
      </c>
      <c r="B1" s="128" t="s">
        <v>39</v>
      </c>
      <c r="C1" s="129" t="s">
        <v>40</v>
      </c>
      <c r="D1" s="130"/>
      <c r="E1" s="131"/>
      <c r="F1" s="132" t="s">
        <v>41</v>
      </c>
      <c r="G1" s="133"/>
    </row>
    <row r="2" spans="1:7" ht="81.75" customHeight="1" x14ac:dyDescent="0.25">
      <c r="A2" s="120"/>
      <c r="B2" s="128"/>
      <c r="C2" s="74" t="s">
        <v>42</v>
      </c>
      <c r="D2" s="75" t="s">
        <v>43</v>
      </c>
      <c r="E2" s="76" t="s">
        <v>44</v>
      </c>
      <c r="F2" s="77" t="s">
        <v>42</v>
      </c>
      <c r="G2" s="78" t="s">
        <v>45</v>
      </c>
    </row>
    <row r="3" spans="1:7" ht="108.75" customHeight="1" x14ac:dyDescent="0.25">
      <c r="A3" s="16">
        <v>1</v>
      </c>
      <c r="B3" s="79" t="s">
        <v>46</v>
      </c>
      <c r="C3" s="80" t="s">
        <v>85</v>
      </c>
      <c r="D3" s="81">
        <v>42</v>
      </c>
      <c r="E3" s="82" t="s">
        <v>48</v>
      </c>
      <c r="F3" s="83" t="s">
        <v>86</v>
      </c>
      <c r="G3" s="84">
        <v>325</v>
      </c>
    </row>
    <row r="4" spans="1:7" ht="60.75" customHeight="1" x14ac:dyDescent="0.25">
      <c r="A4" s="16">
        <v>2</v>
      </c>
      <c r="B4" s="85" t="s">
        <v>50</v>
      </c>
      <c r="C4" s="86" t="s">
        <v>88</v>
      </c>
      <c r="D4" s="87">
        <v>1.3</v>
      </c>
      <c r="E4" s="88" t="s">
        <v>48</v>
      </c>
      <c r="F4" s="83" t="s">
        <v>86</v>
      </c>
      <c r="G4" s="89">
        <v>2000</v>
      </c>
    </row>
    <row r="5" spans="1:7" ht="54" customHeight="1" x14ac:dyDescent="0.25">
      <c r="A5" s="16">
        <v>3</v>
      </c>
      <c r="B5" s="85" t="s">
        <v>52</v>
      </c>
      <c r="C5" s="86" t="s">
        <v>89</v>
      </c>
      <c r="D5" s="87">
        <v>8</v>
      </c>
      <c r="E5" s="88" t="s">
        <v>54</v>
      </c>
      <c r="F5" s="83" t="s">
        <v>86</v>
      </c>
      <c r="G5" s="89">
        <v>415</v>
      </c>
    </row>
    <row r="6" spans="1:7" ht="56.25" customHeight="1" thickBot="1" x14ac:dyDescent="0.3">
      <c r="A6" s="16">
        <v>4</v>
      </c>
      <c r="B6" s="85" t="s">
        <v>55</v>
      </c>
      <c r="C6" s="90"/>
      <c r="D6" s="91">
        <v>4</v>
      </c>
      <c r="E6" s="92" t="s">
        <v>57</v>
      </c>
      <c r="F6" s="83" t="s">
        <v>86</v>
      </c>
      <c r="G6" s="89">
        <v>1670</v>
      </c>
    </row>
    <row r="7" spans="1:7" ht="95.25" customHeight="1" x14ac:dyDescent="0.25">
      <c r="A7" s="18"/>
      <c r="B7" s="93"/>
      <c r="C7" s="93"/>
      <c r="D7" s="93"/>
      <c r="E7" s="93"/>
      <c r="F7" s="94"/>
      <c r="G7" s="95"/>
    </row>
  </sheetData>
  <mergeCells count="4">
    <mergeCell ref="A1:A2"/>
    <mergeCell ref="B1:B2"/>
    <mergeCell ref="C1:E1"/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5315-699E-4CCA-9CEE-80B9066D066B}">
  <dimension ref="A1:G38"/>
  <sheetViews>
    <sheetView topLeftCell="A13" workbookViewId="0">
      <selection activeCell="F23" sqref="F23:G23"/>
    </sheetView>
  </sheetViews>
  <sheetFormatPr defaultRowHeight="15" x14ac:dyDescent="0.25"/>
  <cols>
    <col min="5" max="5" width="12.28515625" customWidth="1"/>
    <col min="7" max="7" width="32.85546875" customWidth="1"/>
  </cols>
  <sheetData>
    <row r="1" spans="1:7" ht="27" thickBot="1" x14ac:dyDescent="0.3">
      <c r="A1" s="116" t="s">
        <v>13</v>
      </c>
      <c r="B1" s="116"/>
      <c r="C1" s="116"/>
      <c r="D1" s="116"/>
      <c r="E1" s="116"/>
      <c r="F1" s="116"/>
      <c r="G1" s="116"/>
    </row>
    <row r="2" spans="1:7" ht="21.75" thickTop="1" x14ac:dyDescent="0.25">
      <c r="A2" s="7"/>
      <c r="B2" s="7"/>
      <c r="C2" s="7"/>
      <c r="D2" s="7"/>
      <c r="E2" s="7"/>
      <c r="F2" s="7"/>
      <c r="G2" s="7"/>
    </row>
    <row r="3" spans="1:7" ht="21" x14ac:dyDescent="0.25">
      <c r="A3" s="99" t="str">
        <f>'Material Analysis'!A3</f>
        <v>Repairing, rewinding of LT induction motors 2 nos 11kW, 1 no 22kW and 1 no 5.5kW kW used in CHP, Dudhichua Project. </v>
      </c>
      <c r="B3" s="99"/>
      <c r="C3" s="99"/>
      <c r="D3" s="99"/>
      <c r="E3" s="99"/>
      <c r="F3" s="99"/>
      <c r="G3" s="99"/>
    </row>
    <row r="4" spans="1:7" ht="21" x14ac:dyDescent="0.25">
      <c r="A4" s="8"/>
      <c r="B4" s="9"/>
      <c r="C4" s="7"/>
      <c r="D4" s="7"/>
      <c r="E4" s="7"/>
      <c r="F4" s="7"/>
      <c r="G4" s="7"/>
    </row>
    <row r="5" spans="1:7" ht="21.75" thickBot="1" x14ac:dyDescent="0.3">
      <c r="A5" s="8" t="s">
        <v>14</v>
      </c>
      <c r="B5" s="113" t="s">
        <v>15</v>
      </c>
      <c r="C5" s="113"/>
      <c r="D5" s="113"/>
      <c r="E5" s="113"/>
      <c r="F5" s="113"/>
      <c r="G5" s="113"/>
    </row>
    <row r="6" spans="1:7" ht="21.75" thickTop="1" x14ac:dyDescent="0.25">
      <c r="A6" s="8"/>
      <c r="B6" s="57"/>
      <c r="C6" s="57"/>
      <c r="D6" s="57"/>
      <c r="E6" s="57"/>
      <c r="F6" s="57"/>
      <c r="G6" s="57"/>
    </row>
    <row r="7" spans="1:7" ht="21" x14ac:dyDescent="0.25">
      <c r="A7" s="8"/>
      <c r="B7" s="10">
        <v>1</v>
      </c>
      <c r="C7" s="109" t="s">
        <v>16</v>
      </c>
      <c r="D7" s="109"/>
      <c r="E7" s="109"/>
      <c r="F7" s="109"/>
      <c r="G7" s="7"/>
    </row>
    <row r="8" spans="1:7" ht="21" x14ac:dyDescent="0.25">
      <c r="A8" s="8"/>
      <c r="B8" s="10">
        <v>2</v>
      </c>
      <c r="C8" s="109" t="s">
        <v>17</v>
      </c>
      <c r="D8" s="109"/>
      <c r="E8" s="109"/>
      <c r="F8" s="109"/>
      <c r="G8" s="7"/>
    </row>
    <row r="9" spans="1:7" ht="21" x14ac:dyDescent="0.25">
      <c r="A9" s="8"/>
      <c r="B9" s="10">
        <v>3</v>
      </c>
      <c r="C9" s="109" t="s">
        <v>18</v>
      </c>
      <c r="D9" s="109"/>
      <c r="E9" s="109"/>
      <c r="F9" s="109"/>
      <c r="G9" s="7"/>
    </row>
    <row r="10" spans="1:7" ht="21" x14ac:dyDescent="0.25">
      <c r="A10" s="8"/>
      <c r="B10" s="10">
        <v>4</v>
      </c>
      <c r="C10" s="109" t="s">
        <v>19</v>
      </c>
      <c r="D10" s="109"/>
      <c r="E10" s="109"/>
      <c r="F10" s="109"/>
      <c r="G10" s="7"/>
    </row>
    <row r="11" spans="1:7" ht="21" x14ac:dyDescent="0.25">
      <c r="A11" s="8"/>
      <c r="B11" s="10">
        <v>5</v>
      </c>
      <c r="C11" s="109" t="s">
        <v>20</v>
      </c>
      <c r="D11" s="109"/>
      <c r="E11" s="109"/>
      <c r="F11" s="109"/>
      <c r="G11" s="7"/>
    </row>
    <row r="12" spans="1:7" ht="21" x14ac:dyDescent="0.25">
      <c r="A12" s="8"/>
      <c r="B12" s="10">
        <v>6</v>
      </c>
      <c r="C12" s="109" t="s">
        <v>87</v>
      </c>
      <c r="D12" s="109"/>
      <c r="E12" s="109"/>
      <c r="F12" s="109"/>
      <c r="G12" s="7"/>
    </row>
    <row r="13" spans="1:7" ht="21" x14ac:dyDescent="0.25">
      <c r="A13" s="8"/>
      <c r="B13" s="10">
        <v>7</v>
      </c>
      <c r="C13" s="109" t="s">
        <v>21</v>
      </c>
      <c r="D13" s="109"/>
      <c r="E13" s="109"/>
      <c r="F13" s="109"/>
      <c r="G13" s="7"/>
    </row>
    <row r="14" spans="1:7" ht="21" x14ac:dyDescent="0.25">
      <c r="A14" s="8"/>
      <c r="B14" s="10">
        <v>8</v>
      </c>
      <c r="C14" s="109" t="s">
        <v>22</v>
      </c>
      <c r="D14" s="109"/>
      <c r="E14" s="109"/>
      <c r="F14" s="109"/>
      <c r="G14" s="7"/>
    </row>
    <row r="15" spans="1:7" ht="21" x14ac:dyDescent="0.25">
      <c r="A15" s="8"/>
      <c r="B15" s="10">
        <v>9</v>
      </c>
      <c r="C15" s="109" t="s">
        <v>23</v>
      </c>
      <c r="D15" s="109"/>
      <c r="E15" s="109"/>
      <c r="F15" s="109"/>
      <c r="G15" s="7"/>
    </row>
    <row r="16" spans="1:7" ht="21" x14ac:dyDescent="0.25">
      <c r="A16" s="8"/>
      <c r="B16" s="10"/>
      <c r="C16" s="70"/>
      <c r="D16" s="70"/>
      <c r="E16" s="70"/>
      <c r="F16" s="70"/>
      <c r="G16" s="7"/>
    </row>
    <row r="17" spans="1:7" ht="21" x14ac:dyDescent="0.25">
      <c r="A17" s="58" t="s">
        <v>24</v>
      </c>
      <c r="B17" s="112" t="s">
        <v>25</v>
      </c>
      <c r="C17" s="112"/>
      <c r="D17" s="112"/>
      <c r="E17" s="112"/>
      <c r="F17" s="112"/>
      <c r="G17" s="112"/>
    </row>
    <row r="18" spans="1:7" ht="21" x14ac:dyDescent="0.25">
      <c r="A18" s="58"/>
      <c r="B18" s="112" t="s">
        <v>26</v>
      </c>
      <c r="C18" s="112"/>
      <c r="D18" s="112"/>
      <c r="E18" s="112"/>
      <c r="F18" s="71">
        <v>6</v>
      </c>
      <c r="G18" s="71" t="s">
        <v>27</v>
      </c>
    </row>
    <row r="19" spans="1:7" ht="21" x14ac:dyDescent="0.25">
      <c r="A19" s="1"/>
      <c r="B19" s="9"/>
      <c r="C19" s="7"/>
      <c r="D19" s="7"/>
      <c r="E19" s="7"/>
      <c r="F19" s="7"/>
      <c r="G19" s="7"/>
    </row>
    <row r="20" spans="1:7" ht="21" x14ac:dyDescent="0.25">
      <c r="A20" s="1"/>
      <c r="B20" s="7"/>
      <c r="C20" s="72" t="s">
        <v>28</v>
      </c>
      <c r="D20" s="72" t="s">
        <v>29</v>
      </c>
      <c r="E20" s="72" t="s">
        <v>30</v>
      </c>
      <c r="F20" s="114" t="s">
        <v>31</v>
      </c>
      <c r="G20" s="114"/>
    </row>
    <row r="21" spans="1:7" ht="21" x14ac:dyDescent="0.25">
      <c r="A21" s="7"/>
      <c r="B21" s="7"/>
      <c r="C21" s="11" t="s">
        <v>32</v>
      </c>
      <c r="D21" s="12">
        <f>F18*2</f>
        <v>12</v>
      </c>
      <c r="E21" s="13">
        <v>569</v>
      </c>
      <c r="F21" s="115">
        <f t="shared" ref="F21:F22" si="0">D21*E21</f>
        <v>6828</v>
      </c>
      <c r="G21" s="115"/>
    </row>
    <row r="22" spans="1:7" ht="21" x14ac:dyDescent="0.25">
      <c r="A22" s="7"/>
      <c r="B22" s="7"/>
      <c r="C22" s="11" t="s">
        <v>33</v>
      </c>
      <c r="D22" s="12">
        <f>D21</f>
        <v>12</v>
      </c>
      <c r="E22" s="13">
        <v>403</v>
      </c>
      <c r="F22" s="115">
        <f t="shared" si="0"/>
        <v>4836</v>
      </c>
      <c r="G22" s="115"/>
    </row>
    <row r="23" spans="1:7" ht="21" x14ac:dyDescent="0.25">
      <c r="A23" s="7"/>
      <c r="B23" s="7"/>
      <c r="C23" s="111" t="s">
        <v>34</v>
      </c>
      <c r="D23" s="111"/>
      <c r="E23" s="111"/>
      <c r="F23" s="106">
        <f>SUM(F21:F22)</f>
        <v>11664</v>
      </c>
      <c r="G23" s="106"/>
    </row>
    <row r="24" spans="1:7" ht="21" x14ac:dyDescent="0.25">
      <c r="A24" s="7"/>
      <c r="B24" s="7"/>
      <c r="C24" s="111" t="s">
        <v>35</v>
      </c>
      <c r="D24" s="111"/>
      <c r="E24" s="111"/>
      <c r="F24" s="106">
        <f>F23*10%</f>
        <v>1166.4000000000001</v>
      </c>
      <c r="G24" s="106"/>
    </row>
    <row r="25" spans="1:7" ht="21" x14ac:dyDescent="0.25">
      <c r="A25" s="7"/>
      <c r="B25" s="7"/>
      <c r="C25" s="110" t="s">
        <v>36</v>
      </c>
      <c r="D25" s="110"/>
      <c r="E25" s="110"/>
      <c r="F25" s="107">
        <f>F23+F24</f>
        <v>12830.4</v>
      </c>
      <c r="G25" s="107"/>
    </row>
    <row r="26" spans="1:7" ht="21" x14ac:dyDescent="0.25">
      <c r="A26" s="7"/>
      <c r="B26" s="7"/>
      <c r="C26" s="7"/>
      <c r="D26" s="7"/>
      <c r="E26" s="7"/>
      <c r="F26" s="7"/>
      <c r="G26" s="7"/>
    </row>
    <row r="27" spans="1:7" ht="15.75" x14ac:dyDescent="0.25">
      <c r="A27" s="1"/>
      <c r="B27" s="1"/>
      <c r="C27" s="1"/>
      <c r="D27" s="1"/>
      <c r="E27" s="1"/>
      <c r="F27" s="1"/>
      <c r="G27" s="1"/>
    </row>
    <row r="28" spans="1:7" ht="15.75" x14ac:dyDescent="0.25">
      <c r="A28" s="108" t="s">
        <v>12</v>
      </c>
      <c r="B28" s="108"/>
      <c r="C28" s="108"/>
      <c r="D28" s="108"/>
      <c r="E28" s="108"/>
      <c r="F28" s="108"/>
      <c r="G28" s="108"/>
    </row>
    <row r="29" spans="1:7" ht="15.75" x14ac:dyDescent="0.25">
      <c r="A29" s="1"/>
      <c r="B29" s="1"/>
      <c r="C29" s="1"/>
      <c r="D29" s="1"/>
      <c r="E29" s="1"/>
      <c r="F29" s="1"/>
      <c r="G29" s="1"/>
    </row>
    <row r="30" spans="1:7" ht="15.75" x14ac:dyDescent="0.25">
      <c r="A30" s="1"/>
      <c r="B30" s="1"/>
      <c r="C30" s="1"/>
      <c r="D30" s="1"/>
      <c r="E30" s="1"/>
      <c r="F30" s="1"/>
      <c r="G30" s="1"/>
    </row>
    <row r="31" spans="1:7" ht="15.75" x14ac:dyDescent="0.25">
      <c r="A31" s="1"/>
      <c r="B31" s="1"/>
      <c r="C31" s="1"/>
      <c r="D31" s="1"/>
      <c r="E31" s="1"/>
      <c r="F31" s="1"/>
      <c r="G31" s="1"/>
    </row>
    <row r="32" spans="1:7" ht="15.75" x14ac:dyDescent="0.25">
      <c r="A32" s="1"/>
      <c r="B32" s="1"/>
      <c r="C32" s="1"/>
      <c r="D32" s="1"/>
      <c r="E32" s="1"/>
      <c r="F32" s="1"/>
      <c r="G32" s="1"/>
    </row>
    <row r="33" spans="1:7" ht="15.75" x14ac:dyDescent="0.25">
      <c r="A33" s="1"/>
      <c r="B33" s="1"/>
      <c r="C33" s="1"/>
      <c r="D33" s="1"/>
      <c r="E33" s="1"/>
      <c r="F33" s="1"/>
      <c r="G33" s="1"/>
    </row>
    <row r="34" spans="1:7" ht="15.75" x14ac:dyDescent="0.25">
      <c r="A34" s="1"/>
      <c r="B34" s="1"/>
      <c r="C34" s="1"/>
      <c r="D34" s="1"/>
      <c r="E34" s="1"/>
      <c r="F34" s="1"/>
      <c r="G34" s="1"/>
    </row>
    <row r="35" spans="1:7" ht="15.75" x14ac:dyDescent="0.25">
      <c r="A35" s="1"/>
      <c r="B35" s="1"/>
      <c r="C35" s="1"/>
      <c r="D35" s="1"/>
      <c r="E35" s="1"/>
      <c r="F35" s="1"/>
      <c r="G35" s="1"/>
    </row>
    <row r="36" spans="1:7" ht="15.75" x14ac:dyDescent="0.25">
      <c r="A36" s="1"/>
      <c r="B36" s="1"/>
      <c r="C36" s="1"/>
      <c r="D36" s="1"/>
      <c r="E36" s="1"/>
      <c r="F36" s="1"/>
      <c r="G36" s="1"/>
    </row>
    <row r="37" spans="1:7" ht="15.75" x14ac:dyDescent="0.25">
      <c r="A37" s="1"/>
      <c r="B37" s="1"/>
      <c r="C37" s="1"/>
      <c r="D37" s="1"/>
      <c r="E37" s="1"/>
      <c r="F37" s="1"/>
      <c r="G37" s="1"/>
    </row>
    <row r="38" spans="1:7" ht="15.75" x14ac:dyDescent="0.25">
      <c r="A38" s="1"/>
      <c r="B38" s="1"/>
      <c r="C38" s="1"/>
      <c r="D38" s="1"/>
      <c r="E38" s="1"/>
      <c r="F38" s="1"/>
      <c r="G38" s="1"/>
    </row>
  </sheetData>
  <mergeCells count="24">
    <mergeCell ref="C9:F9"/>
    <mergeCell ref="A1:G1"/>
    <mergeCell ref="A3:G3"/>
    <mergeCell ref="B5:G5"/>
    <mergeCell ref="C7:F7"/>
    <mergeCell ref="C8:F8"/>
    <mergeCell ref="C23:E23"/>
    <mergeCell ref="F23:G23"/>
    <mergeCell ref="C10:F10"/>
    <mergeCell ref="C11:F11"/>
    <mergeCell ref="C13:F13"/>
    <mergeCell ref="C14:F14"/>
    <mergeCell ref="C15:F15"/>
    <mergeCell ref="B17:G17"/>
    <mergeCell ref="C12:F12"/>
    <mergeCell ref="B18:E18"/>
    <mergeCell ref="F20:G20"/>
    <mergeCell ref="F21:G21"/>
    <mergeCell ref="F22:G22"/>
    <mergeCell ref="C24:E24"/>
    <mergeCell ref="F24:G24"/>
    <mergeCell ref="C25:E25"/>
    <mergeCell ref="F25:G25"/>
    <mergeCell ref="A28:G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37C9-7F3A-4B07-9DEE-DA29BB6ACAC3}">
  <dimension ref="A1:F17"/>
  <sheetViews>
    <sheetView tabSelected="1" workbookViewId="0">
      <selection activeCell="J3" sqref="J3"/>
    </sheetView>
  </sheetViews>
  <sheetFormatPr defaultRowHeight="15" x14ac:dyDescent="0.25"/>
  <cols>
    <col min="2" max="2" width="44.85546875" customWidth="1"/>
    <col min="3" max="3" width="10.85546875" customWidth="1"/>
    <col min="4" max="4" width="9.28515625" customWidth="1"/>
    <col min="5" max="5" width="18.5703125" customWidth="1"/>
    <col min="6" max="6" width="18.85546875" customWidth="1"/>
  </cols>
  <sheetData>
    <row r="1" spans="1:6" ht="27" thickBot="1" x14ac:dyDescent="0.3">
      <c r="A1" s="98" t="s">
        <v>0</v>
      </c>
      <c r="B1" s="98"/>
      <c r="C1" s="98"/>
      <c r="D1" s="98"/>
      <c r="E1" s="98"/>
      <c r="F1" s="98"/>
    </row>
    <row r="2" spans="1:6" ht="42" customHeight="1" thickTop="1" x14ac:dyDescent="0.25">
      <c r="A2" s="97" t="s">
        <v>90</v>
      </c>
      <c r="B2" s="97"/>
      <c r="C2" s="97"/>
      <c r="D2" s="97"/>
      <c r="E2" s="97"/>
      <c r="F2" s="97"/>
    </row>
    <row r="3" spans="1:6" ht="21" x14ac:dyDescent="0.25">
      <c r="A3" s="6"/>
      <c r="B3" s="99"/>
      <c r="C3" s="99"/>
      <c r="D3" s="99"/>
      <c r="E3" s="99"/>
      <c r="F3" s="99"/>
    </row>
    <row r="4" spans="1:6" ht="42" x14ac:dyDescent="0.25">
      <c r="A4" s="73" t="s">
        <v>1</v>
      </c>
      <c r="B4" s="73" t="s">
        <v>2</v>
      </c>
      <c r="C4" s="73" t="s">
        <v>3</v>
      </c>
      <c r="D4" s="73" t="s">
        <v>4</v>
      </c>
      <c r="E4" s="73" t="s">
        <v>5</v>
      </c>
      <c r="F4" s="73" t="s">
        <v>6</v>
      </c>
    </row>
    <row r="5" spans="1:6" ht="75" customHeight="1" x14ac:dyDescent="0.25">
      <c r="A5" s="39">
        <v>1</v>
      </c>
      <c r="B5" s="44" t="str">
        <f>'Material Analysis'!B7</f>
        <v xml:space="preserve">Supply of Super enamel new copper wire. And Buyback of same amount of scrap copper.
</v>
      </c>
      <c r="C5" s="23">
        <v>42</v>
      </c>
      <c r="D5" s="23" t="str">
        <f>'Material Analysis'!E7</f>
        <v>kg</v>
      </c>
      <c r="E5" s="45">
        <f>'Material Analysis'!G7</f>
        <v>325</v>
      </c>
      <c r="F5" s="45">
        <f>C5*E5</f>
        <v>13650</v>
      </c>
    </row>
    <row r="6" spans="1:6" ht="33" customHeight="1" x14ac:dyDescent="0.25">
      <c r="A6" s="39">
        <v>2</v>
      </c>
      <c r="B6" s="44" t="str">
        <f>'Material Analysis'!B8</f>
        <v xml:space="preserve">Supply of Normex paper.
</v>
      </c>
      <c r="C6" s="23">
        <v>1.3</v>
      </c>
      <c r="D6" s="23" t="str">
        <f>'Material Analysis'!E8</f>
        <v>kg</v>
      </c>
      <c r="E6" s="45">
        <f>'Material Analysis'!G8</f>
        <v>2000</v>
      </c>
      <c r="F6" s="45">
        <f t="shared" ref="F6:F9" si="0">C6*E6</f>
        <v>2600</v>
      </c>
    </row>
    <row r="7" spans="1:6" ht="30.75" customHeight="1" x14ac:dyDescent="0.25">
      <c r="A7" s="39">
        <v>3</v>
      </c>
      <c r="B7" s="44" t="str">
        <f>'Material Analysis'!B9</f>
        <v xml:space="preserve">Supply of Varnish
</v>
      </c>
      <c r="C7" s="23">
        <v>8</v>
      </c>
      <c r="D7" s="23" t="str">
        <f>'Material Analysis'!E9</f>
        <v>ltrs</v>
      </c>
      <c r="E7" s="45">
        <f>'Material Analysis'!G9</f>
        <v>415</v>
      </c>
      <c r="F7" s="45">
        <f>C7*E7</f>
        <v>3320</v>
      </c>
    </row>
    <row r="8" spans="1:6" ht="27.75" customHeight="1" x14ac:dyDescent="0.25">
      <c r="A8" s="39">
        <v>4</v>
      </c>
      <c r="B8" s="44" t="str">
        <f>'Material Analysis'!B10</f>
        <v xml:space="preserve">Supply of insulating  items </v>
      </c>
      <c r="C8" s="23">
        <v>4</v>
      </c>
      <c r="D8" s="23" t="str">
        <f>'Material Analysis'!E10</f>
        <v>set</v>
      </c>
      <c r="E8" s="45">
        <f>'Material Analysis'!G10</f>
        <v>1670</v>
      </c>
      <c r="F8" s="45">
        <f t="shared" si="0"/>
        <v>6680</v>
      </c>
    </row>
    <row r="9" spans="1:6" ht="51.75" customHeight="1" x14ac:dyDescent="0.25">
      <c r="A9" s="39">
        <v>5</v>
      </c>
      <c r="B9" s="44" t="s">
        <v>7</v>
      </c>
      <c r="C9" s="43">
        <v>1</v>
      </c>
      <c r="D9" s="39" t="s">
        <v>8</v>
      </c>
      <c r="E9" s="45">
        <v>12830.4</v>
      </c>
      <c r="F9" s="45">
        <f t="shared" si="0"/>
        <v>12830.4</v>
      </c>
    </row>
    <row r="10" spans="1:6" ht="23.25" x14ac:dyDescent="0.25">
      <c r="A10" s="100" t="s">
        <v>9</v>
      </c>
      <c r="B10" s="101"/>
      <c r="C10" s="101"/>
      <c r="D10" s="101"/>
      <c r="E10" s="101"/>
      <c r="F10" s="46">
        <f>ROUND(SUM(F5:F9),0)</f>
        <v>39080</v>
      </c>
    </row>
    <row r="11" spans="1:6" ht="23.25" x14ac:dyDescent="0.25">
      <c r="A11" s="102" t="s">
        <v>10</v>
      </c>
      <c r="B11" s="103"/>
      <c r="C11" s="103"/>
      <c r="D11" s="103"/>
      <c r="E11" s="103"/>
      <c r="F11" s="47">
        <f>ROUND(F10*0.18,0)</f>
        <v>7034</v>
      </c>
    </row>
    <row r="12" spans="1:6" ht="23.25" x14ac:dyDescent="0.25">
      <c r="A12" s="104" t="s">
        <v>11</v>
      </c>
      <c r="B12" s="105"/>
      <c r="C12" s="105"/>
      <c r="D12" s="105"/>
      <c r="E12" s="105"/>
      <c r="F12" s="48">
        <f>F10+F11</f>
        <v>46114</v>
      </c>
    </row>
    <row r="13" spans="1:6" ht="21" x14ac:dyDescent="0.25">
      <c r="A13" s="69"/>
      <c r="B13" s="5"/>
      <c r="C13" s="40"/>
      <c r="D13" s="14"/>
      <c r="E13" s="40"/>
      <c r="F13" s="41"/>
    </row>
    <row r="14" spans="1:6" ht="21" x14ac:dyDescent="0.25">
      <c r="A14" s="96" t="s">
        <v>12</v>
      </c>
      <c r="B14" s="96"/>
      <c r="C14" s="96"/>
      <c r="D14" s="96"/>
      <c r="E14" s="96"/>
      <c r="F14" s="96"/>
    </row>
    <row r="15" spans="1:6" ht="18.75" x14ac:dyDescent="0.25">
      <c r="A15" s="3"/>
      <c r="B15" s="2"/>
      <c r="C15" s="42"/>
      <c r="D15" s="4"/>
      <c r="E15" s="42"/>
      <c r="F15" s="42"/>
    </row>
    <row r="16" spans="1:6" ht="18.75" x14ac:dyDescent="0.25">
      <c r="A16" s="3"/>
      <c r="B16" s="2"/>
      <c r="C16" s="42"/>
      <c r="D16" s="4"/>
      <c r="E16" s="42"/>
      <c r="F16" s="42"/>
    </row>
    <row r="17" spans="1:6" ht="18.75" x14ac:dyDescent="0.25">
      <c r="A17" s="3"/>
      <c r="B17" s="2"/>
      <c r="C17" s="42"/>
      <c r="D17" s="4"/>
      <c r="E17" s="42"/>
      <c r="F17" s="42"/>
    </row>
  </sheetData>
  <mergeCells count="7">
    <mergeCell ref="A14:F14"/>
    <mergeCell ref="A1:F1"/>
    <mergeCell ref="A2:F2"/>
    <mergeCell ref="B3:F3"/>
    <mergeCell ref="A10:E10"/>
    <mergeCell ref="A11:E11"/>
    <mergeCell ref="A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Estimate</vt:lpstr>
      <vt:lpstr>Labour Analysis</vt:lpstr>
      <vt:lpstr>Material Analysis</vt:lpstr>
      <vt:lpstr>Motors</vt:lpstr>
      <vt:lpstr>Motor-2</vt:lpstr>
      <vt:lpstr>Material Analysis -2</vt:lpstr>
      <vt:lpstr>Labour Analysis -2</vt:lpstr>
      <vt:lpstr>Estimate -2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2020-08-02T07:17:40Z</dcterms:modified>
  <cp:category/>
  <cp:contentStatus/>
</cp:coreProperties>
</file>