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264" documentId="13_ncr:1_{FA9523E1-C7B6-4D97-A571-379BF1A2053C}" xr6:coauthVersionLast="45" xr6:coauthVersionMax="45" xr10:uidLastSave="{E7935B9A-5B24-499F-B70A-B2DE05384B82}"/>
  <bookViews>
    <workbookView xWindow="-120" yWindow="-120" windowWidth="20730" windowHeight="11760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E22" i="2"/>
  <c r="E21" i="2"/>
  <c r="C18" i="2"/>
  <c r="E7" i="1" l="1"/>
  <c r="E8" i="1"/>
  <c r="E9" i="1"/>
  <c r="E6" i="1"/>
  <c r="D7" i="1"/>
  <c r="D8" i="1"/>
  <c r="D9" i="1"/>
  <c r="D6" i="1"/>
  <c r="C9" i="1" l="1"/>
  <c r="F7" i="1" l="1"/>
  <c r="F8" i="1"/>
  <c r="F9" i="1"/>
  <c r="F6" i="1"/>
  <c r="B3" i="1" l="1"/>
  <c r="B4" i="2"/>
  <c r="G7" i="1" l="1"/>
  <c r="G8" i="1"/>
  <c r="G9" i="1"/>
  <c r="C7" i="1" l="1"/>
  <c r="C8" i="1"/>
  <c r="G6" i="1" l="1"/>
  <c r="G21" i="2" l="1"/>
  <c r="G22" i="2"/>
  <c r="G23" i="2" l="1"/>
  <c r="G24" i="2" l="1"/>
  <c r="G25" i="2" s="1"/>
  <c r="F10" i="1" s="1"/>
  <c r="G10" i="1" s="1"/>
  <c r="G11" i="1" s="1"/>
  <c r="G12" i="1" s="1"/>
  <c r="G13" i="1" s="1"/>
</calcChain>
</file>

<file path=xl/sharedStrings.xml><?xml version="1.0" encoding="utf-8"?>
<sst xmlns="http://schemas.openxmlformats.org/spreadsheetml/2006/main" count="84" uniqueCount="74">
  <si>
    <t>SL</t>
  </si>
  <si>
    <t>GST @ 18%</t>
  </si>
  <si>
    <t>kg</t>
  </si>
  <si>
    <t>DESCRIPTION</t>
  </si>
  <si>
    <t>QTY</t>
  </si>
  <si>
    <t>UNIT</t>
  </si>
  <si>
    <t>TOTAL</t>
  </si>
  <si>
    <t>TOTAL WITH GST</t>
  </si>
  <si>
    <t>ltrs</t>
  </si>
  <si>
    <t>Heating.</t>
  </si>
  <si>
    <t>Testing.</t>
  </si>
  <si>
    <t>TYPE</t>
  </si>
  <si>
    <t>SKILLED</t>
  </si>
  <si>
    <t>UN SKILLED</t>
  </si>
  <si>
    <t>RATE</t>
  </si>
  <si>
    <t>AMOUNT</t>
  </si>
  <si>
    <t>CONTRACTOR PROFIT @ 10%</t>
  </si>
  <si>
    <t>LABOUR COST ANALYSIS</t>
  </si>
  <si>
    <t>ITEM</t>
  </si>
  <si>
    <t>MATERIAL ANALYSIS</t>
  </si>
  <si>
    <t>QUANTITY ESTIMATION</t>
  </si>
  <si>
    <t>Basis</t>
  </si>
  <si>
    <t>RATE JUSTIFICATION</t>
  </si>
  <si>
    <t>Unit</t>
  </si>
  <si>
    <t>Qty</t>
  </si>
  <si>
    <t>Dismantling work.</t>
  </si>
  <si>
    <t>Fixing of new coils in place.</t>
  </si>
  <si>
    <t>Fitting of terminal bushes.</t>
  </si>
  <si>
    <t>Reassembly work.</t>
  </si>
  <si>
    <t xml:space="preserve">Supply of Varnish
</t>
  </si>
  <si>
    <t>Taking out of burnt coils.</t>
  </si>
  <si>
    <t>Making coil of new copper wire.</t>
  </si>
  <si>
    <t>KW</t>
  </si>
  <si>
    <t>MAKE</t>
  </si>
  <si>
    <t>USE</t>
  </si>
  <si>
    <t>SL NO</t>
  </si>
  <si>
    <t>SOE(E&amp;M)/CHP</t>
  </si>
  <si>
    <t>Dy Mgr(E&amp;M)/CHP</t>
  </si>
  <si>
    <t>I/c CHP-DCH</t>
  </si>
  <si>
    <t>Works:</t>
  </si>
  <si>
    <t>Incharge/CHP          Dy.Mgr(E&amp;M)/CHP              SOE(E&amp;M)/CHP              Foreman/CHP</t>
  </si>
  <si>
    <t>set</t>
  </si>
  <si>
    <t xml:space="preserve">Supply of insulating  items </t>
  </si>
  <si>
    <t>For each motor following works are required.</t>
  </si>
  <si>
    <t>MANSHIFTS</t>
  </si>
  <si>
    <t xml:space="preserve"> LABOUR COST</t>
  </si>
  <si>
    <t xml:space="preserve">TOTAL </t>
  </si>
  <si>
    <t>Cost :</t>
  </si>
  <si>
    <t>job</t>
  </si>
  <si>
    <t xml:space="preserve">Labour cost including contractor profit </t>
  </si>
  <si>
    <t xml:space="preserve"> </t>
  </si>
  <si>
    <t>DETAILES OF FAILED LT MOTORS</t>
  </si>
  <si>
    <t>NA</t>
  </si>
  <si>
    <t>CG</t>
  </si>
  <si>
    <t>FAILURE DATE</t>
  </si>
  <si>
    <t>EXPENDITURE IN LAST THREE YEARS</t>
  </si>
  <si>
    <t>INSTALLATION YEAR</t>
  </si>
  <si>
    <t>Not repaired in last three years</t>
  </si>
  <si>
    <t>Plough feeder</t>
  </si>
  <si>
    <t xml:space="preserve">Repairing, rewinding of LT induction motors 1 no 90kW, used in CHP, Dudhichua Project. </t>
  </si>
  <si>
    <t>1 x (1.5 kg per machine avg)</t>
  </si>
  <si>
    <t>1 x (3 Ltrs per machine avg)</t>
  </si>
  <si>
    <t>1 x (1 set per machine)</t>
  </si>
  <si>
    <t>Rate as per wo no :
DCH/GM(E&amp;M)/WO/CHP/19-20/62 Dtd. 11.10.2019</t>
  </si>
  <si>
    <t>The defined work for one motor can be carried out by a gang of</t>
  </si>
  <si>
    <t>UNSKILLED</t>
  </si>
  <si>
    <t>SHIFTS</t>
  </si>
  <si>
    <t xml:space="preserve">RATE </t>
  </si>
  <si>
    <t>Supply of Super enamel new copper wire. And Buyback of same amount of scrap copper.</t>
  </si>
  <si>
    <t>Supply of Normex paper.</t>
  </si>
  <si>
    <t>Rate</t>
  </si>
  <si>
    <t>As above</t>
  </si>
  <si>
    <t xml:space="preserve">Approximated as 1kg copper per kW rating. 
1 x 90kg 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</si>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</sst>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Daytona"/>
      <family val="2"/>
    </font>
    <font>
      <sz val="12"/>
      <color theme="1"/>
      <name val="Daytona"/>
      <family val="2"/>
    </font>
    <font>
      <b/>
      <sz val="14"/>
      <color theme="1"/>
      <name val="Daytona"/>
      <family val="2"/>
    </font>
    <font>
      <sz val="16"/>
      <color theme="1"/>
      <name val="Daytona"/>
      <family val="2"/>
    </font>
    <font>
      <sz val="8"/>
      <name val="Calibri"/>
      <family val="2"/>
      <scheme val="minor"/>
    </font>
    <font>
      <b/>
      <sz val="12"/>
      <color theme="1"/>
      <name val="Daytona"/>
      <family val="2"/>
    </font>
    <font>
      <b/>
      <sz val="12"/>
      <color theme="0"/>
      <name val="Daytona"/>
      <family val="2"/>
    </font>
    <font>
      <sz val="14"/>
      <color theme="0"/>
      <name val="Daytona"/>
      <family val="2"/>
    </font>
    <font>
      <b/>
      <sz val="14"/>
      <color theme="0"/>
      <name val="Dayto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788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/>
      <top style="thin">
        <color rgb="FFD2D2D2"/>
      </top>
      <bottom style="thin">
        <color rgb="FFD2D2D2"/>
      </bottom>
      <diagonal/>
    </border>
    <border>
      <left/>
      <right/>
      <top style="thin">
        <color rgb="FFD2D2D2"/>
      </top>
      <bottom style="thin">
        <color rgb="FFD2D2D2"/>
      </bottom>
      <diagonal/>
    </border>
    <border>
      <left/>
      <right style="thin">
        <color rgb="FFD2D2D2"/>
      </right>
      <top style="thin">
        <color rgb="FFD2D2D2"/>
      </top>
      <bottom style="thin">
        <color rgb="FFD2D2D2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right" vertical="center" wrapText="1"/>
    </xf>
    <xf numFmtId="0" fontId="10" fillId="3" borderId="3" xfId="0" applyFont="1" applyFill="1" applyBorder="1" applyAlignment="1">
      <alignment horizontal="left" vertical="center" wrapText="1" indent="1"/>
    </xf>
    <xf numFmtId="0" fontId="10" fillId="3" borderId="3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44" fontId="5" fillId="0" borderId="3" xfId="1" applyFont="1" applyBorder="1" applyAlignment="1">
      <alignment horizontal="right" vertical="center" wrapText="1" indent="1"/>
    </xf>
    <xf numFmtId="0" fontId="10" fillId="3" borderId="3" xfId="0" applyFont="1" applyFill="1" applyBorder="1" applyAlignment="1">
      <alignment horizontal="right" vertical="center" wrapText="1" indent="1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44" fontId="5" fillId="2" borderId="3" xfId="1" applyFont="1" applyFill="1" applyBorder="1" applyAlignment="1">
      <alignment vertical="center"/>
    </xf>
    <xf numFmtId="44" fontId="5" fillId="2" borderId="3" xfId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44" fontId="5" fillId="2" borderId="4" xfId="1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 wrapText="1" indent="1"/>
    </xf>
    <xf numFmtId="17" fontId="4" fillId="0" borderId="3" xfId="0" applyNumberFormat="1" applyFont="1" applyBorder="1" applyAlignment="1">
      <alignment horizontal="left" vertical="center" wrapText="1" indent="1"/>
    </xf>
    <xf numFmtId="0" fontId="7" fillId="2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 indent="1"/>
    </xf>
    <xf numFmtId="0" fontId="12" fillId="3" borderId="3" xfId="0" applyFont="1" applyFill="1" applyBorder="1" applyAlignment="1">
      <alignment horizontal="right" vertical="center" wrapText="1" indent="1"/>
    </xf>
    <xf numFmtId="44" fontId="4" fillId="0" borderId="3" xfId="1" applyFont="1" applyBorder="1" applyAlignment="1">
      <alignment horizontal="right" vertical="center" wrapText="1" indent="1"/>
    </xf>
    <xf numFmtId="0" fontId="4" fillId="2" borderId="3" xfId="0" applyFont="1" applyFill="1" applyBorder="1" applyAlignment="1">
      <alignment horizontal="right" vertical="center" wrapText="1" indent="1"/>
    </xf>
    <xf numFmtId="44" fontId="4" fillId="2" borderId="3" xfId="1" applyFont="1" applyFill="1" applyBorder="1" applyAlignment="1">
      <alignment horizontal="right" vertical="center" wrapText="1" inden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3"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F1F1F1"/>
        </patternFill>
      </fill>
    </dxf>
  </dxfs>
  <tableStyles count="0" defaultTableStyle="TableStyleMedium2" defaultPivotStyle="PivotStyleMedium9"/>
  <colors>
    <mruColors>
      <color rgb="FF009788"/>
      <color rgb="FFF1F1F1"/>
      <color rgb="FFE6E6E6"/>
      <color rgb="FFF0F0F0"/>
      <color rgb="FFD2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5"/>
  <sheetViews>
    <sheetView showGridLines="0" tabSelected="1" topLeftCell="A7" zoomScaleNormal="100" workbookViewId="0">
      <selection activeCell="K7" sqref="K7"/>
    </sheetView>
  </sheetViews>
  <sheetFormatPr defaultRowHeight="18.75" x14ac:dyDescent="0.25"/>
  <cols>
    <col min="1" max="1" width="9.140625" style="36"/>
    <col min="2" max="2" width="8" style="37" customWidth="1"/>
    <col min="3" max="3" width="65.28515625" style="36" customWidth="1"/>
    <col min="4" max="4" width="9.140625" style="38" customWidth="1"/>
    <col min="5" max="5" width="10.42578125" style="7" customWidth="1"/>
    <col min="6" max="6" width="18.85546875" style="38" bestFit="1" customWidth="1"/>
    <col min="7" max="7" width="20.5703125" style="38" bestFit="1" customWidth="1"/>
    <col min="8" max="16384" width="9.140625" style="36"/>
  </cols>
  <sheetData>
    <row r="1" spans="2:7" ht="42.75" customHeight="1" x14ac:dyDescent="0.25"/>
    <row r="2" spans="2:7" ht="42" customHeight="1" thickBot="1" x14ac:dyDescent="0.3">
      <c r="B2" s="22" t="s">
        <v>73</v>
      </c>
      <c r="C2" s="22"/>
      <c r="D2" s="22"/>
      <c r="E2" s="22"/>
      <c r="F2" s="22"/>
      <c r="G2" s="22"/>
    </row>
    <row r="3" spans="2:7" ht="41.25" customHeight="1" thickTop="1" x14ac:dyDescent="0.25">
      <c r="B3" s="60" t="str">
        <f>'Material Analysis'!B4</f>
        <v xml:space="preserve">Repairing, rewinding of LT induction motors 1 no 90kW, used in CHP, Dudhichua Project. </v>
      </c>
      <c r="C3" s="60"/>
      <c r="D3" s="60"/>
      <c r="E3" s="60"/>
      <c r="F3" s="60"/>
      <c r="G3" s="60"/>
    </row>
    <row r="4" spans="2:7" ht="21.75" x14ac:dyDescent="0.25">
      <c r="B4" s="16"/>
      <c r="C4" s="24"/>
      <c r="D4" s="24"/>
      <c r="E4" s="24"/>
      <c r="F4" s="24"/>
      <c r="G4" s="24"/>
    </row>
    <row r="5" spans="2:7" ht="45" customHeight="1" x14ac:dyDescent="0.25">
      <c r="B5" s="61" t="s">
        <v>0</v>
      </c>
      <c r="C5" s="61" t="s">
        <v>3</v>
      </c>
      <c r="D5" s="61" t="s">
        <v>4</v>
      </c>
      <c r="E5" s="61" t="s">
        <v>5</v>
      </c>
      <c r="F5" s="62" t="s">
        <v>67</v>
      </c>
      <c r="G5" s="62" t="s">
        <v>15</v>
      </c>
    </row>
    <row r="6" spans="2:7" ht="71.25" customHeight="1" x14ac:dyDescent="0.25">
      <c r="B6" s="56">
        <v>1</v>
      </c>
      <c r="C6" s="56" t="str">
        <f>'Material Analysis'!C7</f>
        <v>Supply of Super enamel new copper wire. And Buyback of same amount of scrap copper.</v>
      </c>
      <c r="D6" s="56">
        <f>'Material Analysis'!E7</f>
        <v>90</v>
      </c>
      <c r="E6" s="56" t="str">
        <f>'Material Analysis'!F7</f>
        <v>kg</v>
      </c>
      <c r="F6" s="63">
        <f>'Material Analysis'!H7</f>
        <v>425</v>
      </c>
      <c r="G6" s="63">
        <f>D6*F6</f>
        <v>38250</v>
      </c>
    </row>
    <row r="7" spans="2:7" ht="45" customHeight="1" x14ac:dyDescent="0.25">
      <c r="B7" s="56">
        <v>2</v>
      </c>
      <c r="C7" s="56" t="str">
        <f>'Material Analysis'!C8</f>
        <v>Supply of Normex paper.</v>
      </c>
      <c r="D7" s="56">
        <f>'Material Analysis'!E8</f>
        <v>1.5</v>
      </c>
      <c r="E7" s="56" t="str">
        <f>'Material Analysis'!F8</f>
        <v>kg</v>
      </c>
      <c r="F7" s="63">
        <f>'Material Analysis'!H8</f>
        <v>1400</v>
      </c>
      <c r="G7" s="63">
        <f t="shared" ref="G7:G10" si="0">D7*F7</f>
        <v>2100</v>
      </c>
    </row>
    <row r="8" spans="2:7" ht="45" customHeight="1" x14ac:dyDescent="0.25">
      <c r="B8" s="56">
        <v>3</v>
      </c>
      <c r="C8" s="56" t="str">
        <f>'Material Analysis'!C9</f>
        <v xml:space="preserve">Supply of Varnish
</v>
      </c>
      <c r="D8" s="56">
        <f>'Material Analysis'!E9</f>
        <v>3</v>
      </c>
      <c r="E8" s="56" t="str">
        <f>'Material Analysis'!F9</f>
        <v>ltrs</v>
      </c>
      <c r="F8" s="63">
        <f>'Material Analysis'!H9</f>
        <v>280</v>
      </c>
      <c r="G8" s="63">
        <f t="shared" si="0"/>
        <v>840</v>
      </c>
    </row>
    <row r="9" spans="2:7" ht="45" customHeight="1" x14ac:dyDescent="0.25">
      <c r="B9" s="56">
        <v>4</v>
      </c>
      <c r="C9" s="56" t="str">
        <f>'Material Analysis'!C10</f>
        <v xml:space="preserve">Supply of insulating  items </v>
      </c>
      <c r="D9" s="56">
        <f>'Material Analysis'!E10</f>
        <v>1</v>
      </c>
      <c r="E9" s="56" t="str">
        <f>'Material Analysis'!F10</f>
        <v>set</v>
      </c>
      <c r="F9" s="63">
        <f>'Material Analysis'!H10</f>
        <v>1350</v>
      </c>
      <c r="G9" s="63">
        <f t="shared" si="0"/>
        <v>1350</v>
      </c>
    </row>
    <row r="10" spans="2:7" ht="45" customHeight="1" x14ac:dyDescent="0.25">
      <c r="B10" s="56">
        <v>5</v>
      </c>
      <c r="C10" s="56" t="s">
        <v>49</v>
      </c>
      <c r="D10" s="56">
        <v>1</v>
      </c>
      <c r="E10" s="56" t="s">
        <v>48</v>
      </c>
      <c r="F10" s="63">
        <f>'Labour Analysis'!G25</f>
        <v>6050</v>
      </c>
      <c r="G10" s="63">
        <f t="shared" si="0"/>
        <v>6050</v>
      </c>
    </row>
    <row r="11" spans="2:7" ht="45" customHeight="1" x14ac:dyDescent="0.25">
      <c r="B11" s="64" t="s">
        <v>6</v>
      </c>
      <c r="C11" s="64"/>
      <c r="D11" s="64"/>
      <c r="E11" s="64"/>
      <c r="F11" s="64"/>
      <c r="G11" s="65">
        <f>ROUND(SUM(G6:G10),0)</f>
        <v>48590</v>
      </c>
    </row>
    <row r="12" spans="2:7" ht="45" customHeight="1" x14ac:dyDescent="0.25">
      <c r="B12" s="64" t="s">
        <v>1</v>
      </c>
      <c r="C12" s="64"/>
      <c r="D12" s="64"/>
      <c r="E12" s="64"/>
      <c r="F12" s="64"/>
      <c r="G12" s="65">
        <f>ROUND(G11*0.18,0)</f>
        <v>8746</v>
      </c>
    </row>
    <row r="13" spans="2:7" ht="45" customHeight="1" x14ac:dyDescent="0.25">
      <c r="B13" s="64" t="s">
        <v>7</v>
      </c>
      <c r="C13" s="64"/>
      <c r="D13" s="64"/>
      <c r="E13" s="64"/>
      <c r="F13" s="64"/>
      <c r="G13" s="65">
        <f>G11+G12</f>
        <v>57336</v>
      </c>
    </row>
    <row r="14" spans="2:7" ht="78" customHeight="1" x14ac:dyDescent="0.25">
      <c r="B14" s="66"/>
      <c r="C14" s="13"/>
      <c r="D14" s="67"/>
      <c r="E14" s="8"/>
      <c r="F14" s="67"/>
      <c r="G14" s="68"/>
    </row>
    <row r="15" spans="2:7" ht="21.75" x14ac:dyDescent="0.25">
      <c r="B15" s="11" t="s">
        <v>40</v>
      </c>
      <c r="C15" s="11"/>
      <c r="D15" s="11"/>
      <c r="E15" s="11"/>
      <c r="F15" s="11"/>
      <c r="G15" s="11"/>
    </row>
  </sheetData>
  <mergeCells count="7">
    <mergeCell ref="B15:G15"/>
    <mergeCell ref="B3:G3"/>
    <mergeCell ref="B2:G2"/>
    <mergeCell ref="C4:G4"/>
    <mergeCell ref="B11:F11"/>
    <mergeCell ref="B12:F12"/>
    <mergeCell ref="B13:F13"/>
  </mergeCells>
  <conditionalFormatting sqref="B6:G13">
    <cfRule type="expression" dxfId="2" priority="1">
      <formula>MOD(ROW(B6),2)=0</formula>
    </cfRule>
  </conditionalFormatting>
  <pageMargins left="0.7" right="0.7" top="0.75" bottom="0.75" header="0.3" footer="0.3"/>
  <pageSetup paperSize="9" scale="61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28"/>
  <sheetViews>
    <sheetView showGridLines="0" topLeftCell="A14" workbookViewId="0">
      <selection activeCell="O23" sqref="O23"/>
    </sheetView>
  </sheetViews>
  <sheetFormatPr defaultRowHeight="15.75" x14ac:dyDescent="0.25"/>
  <cols>
    <col min="1" max="1" width="9.140625" style="1"/>
    <col min="2" max="2" width="15.85546875" style="1" bestFit="1" customWidth="1"/>
    <col min="3" max="3" width="3.42578125" style="1" bestFit="1" customWidth="1"/>
    <col min="4" max="4" width="21.28515625" style="1" customWidth="1"/>
    <col min="5" max="5" width="16.42578125" style="1" customWidth="1"/>
    <col min="6" max="6" width="20.85546875" style="1" customWidth="1"/>
    <col min="7" max="7" width="19.5703125" style="1" customWidth="1"/>
    <col min="8" max="10" width="9.140625" style="1"/>
    <col min="11" max="11" width="13.140625" style="1" customWidth="1"/>
    <col min="12" max="16384" width="9.140625" style="1"/>
  </cols>
  <sheetData>
    <row r="1" spans="2:7" ht="36" customHeight="1" x14ac:dyDescent="0.25"/>
    <row r="2" spans="2:7" ht="28.5" customHeight="1" thickBot="1" x14ac:dyDescent="0.3">
      <c r="B2" s="46" t="s">
        <v>17</v>
      </c>
      <c r="C2" s="46"/>
      <c r="D2" s="46"/>
      <c r="E2" s="46"/>
      <c r="F2" s="46"/>
      <c r="G2" s="46"/>
    </row>
    <row r="3" spans="2:7" ht="19.5" thickTop="1" x14ac:dyDescent="0.25">
      <c r="B3" s="23"/>
      <c r="C3" s="23"/>
      <c r="D3" s="23"/>
      <c r="E3" s="23"/>
      <c r="F3" s="23"/>
      <c r="G3" s="23"/>
    </row>
    <row r="4" spans="2:7" ht="46.5" customHeight="1" x14ac:dyDescent="0.25">
      <c r="B4" s="47" t="str">
        <f>'Material Analysis'!B4</f>
        <v xml:space="preserve">Repairing, rewinding of LT induction motors 1 no 90kW, used in CHP, Dudhichua Project. </v>
      </c>
      <c r="C4" s="47"/>
      <c r="D4" s="47"/>
      <c r="E4" s="47"/>
      <c r="F4" s="47"/>
      <c r="G4" s="47"/>
    </row>
    <row r="5" spans="2:7" ht="18.75" x14ac:dyDescent="0.25">
      <c r="B5" s="25"/>
      <c r="C5" s="26"/>
      <c r="D5" s="23"/>
      <c r="E5" s="23"/>
      <c r="F5" s="23"/>
      <c r="G5" s="23"/>
    </row>
    <row r="6" spans="2:7" ht="19.5" thickBot="1" x14ac:dyDescent="0.3">
      <c r="B6" s="25" t="s">
        <v>39</v>
      </c>
      <c r="C6" s="27" t="s">
        <v>43</v>
      </c>
      <c r="D6" s="27"/>
      <c r="E6" s="27"/>
      <c r="F6" s="27"/>
      <c r="G6" s="27"/>
    </row>
    <row r="7" spans="2:7" ht="5.25" customHeight="1" thickTop="1" x14ac:dyDescent="0.25">
      <c r="B7" s="25"/>
      <c r="C7" s="28"/>
      <c r="D7" s="28"/>
      <c r="E7" s="28"/>
      <c r="F7" s="28"/>
      <c r="G7" s="28"/>
    </row>
    <row r="8" spans="2:7" ht="18.75" x14ac:dyDescent="0.25">
      <c r="B8" s="25"/>
      <c r="C8" s="29">
        <v>1</v>
      </c>
      <c r="D8" s="30" t="s">
        <v>25</v>
      </c>
      <c r="E8" s="30"/>
      <c r="F8" s="30"/>
      <c r="G8" s="30"/>
    </row>
    <row r="9" spans="2:7" ht="18.75" x14ac:dyDescent="0.25">
      <c r="B9" s="25"/>
      <c r="C9" s="29">
        <v>2</v>
      </c>
      <c r="D9" s="30" t="s">
        <v>30</v>
      </c>
      <c r="E9" s="30"/>
      <c r="F9" s="30"/>
      <c r="G9" s="30"/>
    </row>
    <row r="10" spans="2:7" ht="18.75" x14ac:dyDescent="0.25">
      <c r="B10" s="25"/>
      <c r="C10" s="29">
        <v>3</v>
      </c>
      <c r="D10" s="30" t="s">
        <v>31</v>
      </c>
      <c r="E10" s="30"/>
      <c r="F10" s="30"/>
      <c r="G10" s="30"/>
    </row>
    <row r="11" spans="2:7" ht="18.75" x14ac:dyDescent="0.25">
      <c r="B11" s="25"/>
      <c r="C11" s="29">
        <v>4</v>
      </c>
      <c r="D11" s="30" t="s">
        <v>26</v>
      </c>
      <c r="E11" s="30"/>
      <c r="F11" s="30"/>
      <c r="G11" s="30"/>
    </row>
    <row r="12" spans="2:7" ht="18.75" x14ac:dyDescent="0.25">
      <c r="B12" s="25"/>
      <c r="C12" s="29">
        <v>5</v>
      </c>
      <c r="D12" s="30" t="s">
        <v>27</v>
      </c>
      <c r="E12" s="30"/>
      <c r="F12" s="30"/>
      <c r="G12" s="30"/>
    </row>
    <row r="13" spans="2:7" ht="18.75" x14ac:dyDescent="0.25">
      <c r="B13" s="25"/>
      <c r="C13" s="29">
        <v>6</v>
      </c>
      <c r="D13" s="30" t="s">
        <v>28</v>
      </c>
      <c r="E13" s="30"/>
      <c r="F13" s="30"/>
      <c r="G13" s="30"/>
    </row>
    <row r="14" spans="2:7" ht="18.75" x14ac:dyDescent="0.25">
      <c r="B14" s="25"/>
      <c r="C14" s="29">
        <v>7</v>
      </c>
      <c r="D14" s="30" t="s">
        <v>9</v>
      </c>
      <c r="E14" s="30"/>
      <c r="F14" s="30"/>
      <c r="G14" s="30"/>
    </row>
    <row r="15" spans="2:7" ht="18.75" x14ac:dyDescent="0.25">
      <c r="B15" s="25"/>
      <c r="C15" s="29">
        <v>8</v>
      </c>
      <c r="D15" s="30" t="s">
        <v>10</v>
      </c>
      <c r="E15" s="30"/>
      <c r="F15" s="30"/>
      <c r="G15" s="30"/>
    </row>
    <row r="16" spans="2:7" ht="18.75" x14ac:dyDescent="0.25">
      <c r="B16" s="25"/>
      <c r="C16" s="29"/>
      <c r="D16" s="31"/>
      <c r="E16" s="31"/>
      <c r="F16" s="31"/>
      <c r="G16" s="31"/>
    </row>
    <row r="17" spans="2:12" ht="18.75" x14ac:dyDescent="0.25">
      <c r="B17" s="32" t="s">
        <v>47</v>
      </c>
      <c r="C17" s="33" t="s">
        <v>64</v>
      </c>
      <c r="D17" s="33"/>
      <c r="E17" s="33"/>
      <c r="F17" s="33"/>
      <c r="G17" s="33"/>
    </row>
    <row r="18" spans="2:12" ht="24.75" customHeight="1" x14ac:dyDescent="0.25">
      <c r="B18" s="32"/>
      <c r="C18" s="33" t="str">
        <f>L20&amp;" skilled and "&amp;L21&amp;" unskilled labor in "&amp;L22&amp;" shifts."</f>
        <v>1 skilled and 2 unskilled labor in 4 shifts.</v>
      </c>
      <c r="D18" s="33"/>
      <c r="E18" s="33"/>
      <c r="F18" s="33"/>
      <c r="G18" s="33"/>
    </row>
    <row r="19" spans="2:12" ht="15.75" customHeight="1" x14ac:dyDescent="0.25">
      <c r="B19" s="23"/>
      <c r="C19" s="26"/>
      <c r="D19" s="23"/>
      <c r="E19" s="23"/>
      <c r="F19" s="23"/>
      <c r="G19" s="23"/>
    </row>
    <row r="20" spans="2:12" ht="35.1" customHeight="1" x14ac:dyDescent="0.25">
      <c r="B20" s="23"/>
      <c r="C20" s="23"/>
      <c r="D20" s="39" t="s">
        <v>11</v>
      </c>
      <c r="E20" s="39" t="s">
        <v>44</v>
      </c>
      <c r="F20" s="39" t="s">
        <v>14</v>
      </c>
      <c r="G20" s="40" t="s">
        <v>15</v>
      </c>
      <c r="K20" s="35" t="s">
        <v>12</v>
      </c>
      <c r="L20" s="34">
        <v>1</v>
      </c>
    </row>
    <row r="21" spans="2:12" ht="35.1" customHeight="1" x14ac:dyDescent="0.25">
      <c r="B21" s="23"/>
      <c r="C21" s="23"/>
      <c r="D21" s="48" t="s">
        <v>12</v>
      </c>
      <c r="E21" s="49">
        <f>L20*L22</f>
        <v>4</v>
      </c>
      <c r="F21" s="50">
        <v>569</v>
      </c>
      <c r="G21" s="51">
        <f t="shared" ref="G21:G22" si="0">E21*F21</f>
        <v>2276</v>
      </c>
      <c r="K21" s="35" t="s">
        <v>65</v>
      </c>
      <c r="L21" s="34">
        <v>2</v>
      </c>
    </row>
    <row r="22" spans="2:12" ht="35.1" customHeight="1" x14ac:dyDescent="0.25">
      <c r="B22" s="23"/>
      <c r="C22" s="23"/>
      <c r="D22" s="48" t="s">
        <v>13</v>
      </c>
      <c r="E22" s="49">
        <f>L21*L22</f>
        <v>8</v>
      </c>
      <c r="F22" s="50">
        <v>403</v>
      </c>
      <c r="G22" s="51">
        <f t="shared" si="0"/>
        <v>3224</v>
      </c>
      <c r="K22" s="35" t="s">
        <v>66</v>
      </c>
      <c r="L22" s="34">
        <v>4</v>
      </c>
    </row>
    <row r="23" spans="2:12" ht="35.1" customHeight="1" x14ac:dyDescent="0.25">
      <c r="B23" s="23"/>
      <c r="C23" s="23"/>
      <c r="D23" s="52" t="s">
        <v>45</v>
      </c>
      <c r="E23" s="53"/>
      <c r="F23" s="54"/>
      <c r="G23" s="55">
        <f>SUM(G21:G22)</f>
        <v>5500</v>
      </c>
    </row>
    <row r="24" spans="2:12" ht="35.1" customHeight="1" x14ac:dyDescent="0.25">
      <c r="B24" s="23"/>
      <c r="C24" s="23"/>
      <c r="D24" s="52" t="s">
        <v>16</v>
      </c>
      <c r="E24" s="53"/>
      <c r="F24" s="54"/>
      <c r="G24" s="55">
        <f>G23*10%</f>
        <v>550</v>
      </c>
    </row>
    <row r="25" spans="2:12" ht="35.1" customHeight="1" x14ac:dyDescent="0.25">
      <c r="B25" s="23"/>
      <c r="C25" s="23"/>
      <c r="D25" s="52" t="s">
        <v>46</v>
      </c>
      <c r="E25" s="53"/>
      <c r="F25" s="54"/>
      <c r="G25" s="55">
        <f>G23+G24</f>
        <v>6050</v>
      </c>
    </row>
    <row r="26" spans="2:12" ht="18.75" x14ac:dyDescent="0.25">
      <c r="B26" s="23"/>
      <c r="C26" s="23"/>
      <c r="D26" s="23"/>
      <c r="E26" s="23"/>
      <c r="F26" s="23"/>
      <c r="G26" s="23"/>
    </row>
    <row r="27" spans="2:12" ht="64.5" customHeight="1" x14ac:dyDescent="0.25">
      <c r="B27" s="23"/>
      <c r="C27" s="23"/>
      <c r="D27" s="23"/>
      <c r="E27" s="23"/>
      <c r="F27" s="23"/>
      <c r="G27" s="23"/>
    </row>
    <row r="28" spans="2:12" s="2" customFormat="1" ht="18.75" x14ac:dyDescent="0.25">
      <c r="B28" s="21" t="s">
        <v>40</v>
      </c>
      <c r="C28" s="21"/>
      <c r="D28" s="21"/>
      <c r="E28" s="21"/>
      <c r="F28" s="21"/>
      <c r="G28" s="21"/>
    </row>
  </sheetData>
  <mergeCells count="17">
    <mergeCell ref="B28:G28"/>
    <mergeCell ref="B4:G4"/>
    <mergeCell ref="D8:G8"/>
    <mergeCell ref="D9:G9"/>
    <mergeCell ref="D10:G10"/>
    <mergeCell ref="D25:F25"/>
    <mergeCell ref="D23:F23"/>
    <mergeCell ref="D24:F24"/>
    <mergeCell ref="D15:G15"/>
    <mergeCell ref="C17:G17"/>
    <mergeCell ref="C6:G6"/>
    <mergeCell ref="B2:G2"/>
    <mergeCell ref="D11:G11"/>
    <mergeCell ref="D12:G12"/>
    <mergeCell ref="D13:G13"/>
    <mergeCell ref="D14:G14"/>
    <mergeCell ref="C18:G18"/>
  </mergeCells>
  <conditionalFormatting sqref="D21:G25">
    <cfRule type="expression" dxfId="1" priority="1">
      <formula>MOD(ROW(D21),2)=0</formula>
    </cfRule>
  </conditionalFormatting>
  <pageMargins left="0.7" right="0.7" top="0.75" bottom="0.75" header="0.3" footer="0.3"/>
  <pageSetup paperSize="9" scale="55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N12"/>
  <sheetViews>
    <sheetView showGridLines="0" topLeftCell="A10" zoomScaleNormal="100" workbookViewId="0">
      <selection activeCell="K7" sqref="K7"/>
    </sheetView>
  </sheetViews>
  <sheetFormatPr defaultRowHeight="21.75" x14ac:dyDescent="0.25"/>
  <cols>
    <col min="1" max="1" width="9.140625" style="12"/>
    <col min="2" max="2" width="6.140625" style="12" customWidth="1"/>
    <col min="3" max="3" width="29.7109375" style="12" customWidth="1"/>
    <col min="4" max="4" width="20.140625" style="12" bestFit="1" customWidth="1"/>
    <col min="5" max="5" width="8.140625" style="12" customWidth="1"/>
    <col min="6" max="6" width="9.7109375" style="12" customWidth="1"/>
    <col min="7" max="7" width="27.7109375" style="14" customWidth="1"/>
    <col min="8" max="8" width="17.42578125" style="15" customWidth="1"/>
    <col min="9" max="16384" width="9.140625" style="12"/>
  </cols>
  <sheetData>
    <row r="2" spans="2:14" ht="31.5" customHeight="1" thickBot="1" x14ac:dyDescent="0.3">
      <c r="B2" s="22" t="s">
        <v>19</v>
      </c>
      <c r="C2" s="22"/>
      <c r="D2" s="22"/>
      <c r="E2" s="22"/>
      <c r="F2" s="22"/>
      <c r="G2" s="22"/>
      <c r="H2" s="22"/>
    </row>
    <row r="3" spans="2:14" ht="22.5" thickTop="1" x14ac:dyDescent="0.25">
      <c r="B3" s="17"/>
      <c r="C3" s="17"/>
      <c r="D3" s="17"/>
      <c r="E3" s="17"/>
      <c r="F3" s="17"/>
      <c r="G3" s="17"/>
      <c r="H3" s="17"/>
    </row>
    <row r="4" spans="2:14" ht="36" customHeight="1" x14ac:dyDescent="0.25">
      <c r="B4" s="18" t="s">
        <v>59</v>
      </c>
      <c r="C4" s="18"/>
      <c r="D4" s="18"/>
      <c r="E4" s="18"/>
      <c r="F4" s="18"/>
      <c r="G4" s="18"/>
      <c r="H4" s="18"/>
    </row>
    <row r="5" spans="2:14" ht="30.75" customHeight="1" x14ac:dyDescent="0.25">
      <c r="B5" s="41" t="s">
        <v>0</v>
      </c>
      <c r="C5" s="41" t="s">
        <v>18</v>
      </c>
      <c r="D5" s="41" t="s">
        <v>20</v>
      </c>
      <c r="E5" s="41"/>
      <c r="F5" s="41"/>
      <c r="G5" s="41" t="s">
        <v>22</v>
      </c>
      <c r="H5" s="41"/>
    </row>
    <row r="6" spans="2:14" ht="30.75" customHeight="1" x14ac:dyDescent="0.25">
      <c r="B6" s="41"/>
      <c r="C6" s="41"/>
      <c r="D6" s="42" t="s">
        <v>21</v>
      </c>
      <c r="E6" s="42" t="s">
        <v>24</v>
      </c>
      <c r="F6" s="42" t="s">
        <v>23</v>
      </c>
      <c r="G6" s="42" t="s">
        <v>21</v>
      </c>
      <c r="H6" s="45" t="s">
        <v>70</v>
      </c>
    </row>
    <row r="7" spans="2:14" ht="99.75" customHeight="1" x14ac:dyDescent="0.25">
      <c r="B7" s="43">
        <v>1</v>
      </c>
      <c r="C7" s="43" t="s">
        <v>68</v>
      </c>
      <c r="D7" s="43" t="s">
        <v>72</v>
      </c>
      <c r="E7" s="43">
        <v>90</v>
      </c>
      <c r="F7" s="43" t="s">
        <v>2</v>
      </c>
      <c r="G7" s="43" t="s">
        <v>63</v>
      </c>
      <c r="H7" s="44">
        <v>425</v>
      </c>
    </row>
    <row r="8" spans="2:14" ht="99.95" customHeight="1" x14ac:dyDescent="0.25">
      <c r="B8" s="43">
        <v>2</v>
      </c>
      <c r="C8" s="43" t="s">
        <v>69</v>
      </c>
      <c r="D8" s="43" t="s">
        <v>60</v>
      </c>
      <c r="E8" s="43">
        <v>1.5</v>
      </c>
      <c r="F8" s="43" t="s">
        <v>2</v>
      </c>
      <c r="G8" s="43" t="s">
        <v>71</v>
      </c>
      <c r="H8" s="44">
        <v>1400</v>
      </c>
    </row>
    <row r="9" spans="2:14" ht="99.95" customHeight="1" x14ac:dyDescent="0.25">
      <c r="B9" s="43">
        <v>3</v>
      </c>
      <c r="C9" s="43" t="s">
        <v>29</v>
      </c>
      <c r="D9" s="43" t="s">
        <v>61</v>
      </c>
      <c r="E9" s="43">
        <v>3</v>
      </c>
      <c r="F9" s="43" t="s">
        <v>8</v>
      </c>
      <c r="G9" s="43" t="s">
        <v>71</v>
      </c>
      <c r="H9" s="44">
        <v>280</v>
      </c>
    </row>
    <row r="10" spans="2:14" ht="99.95" customHeight="1" x14ac:dyDescent="0.25">
      <c r="B10" s="43">
        <v>4</v>
      </c>
      <c r="C10" s="43" t="s">
        <v>42</v>
      </c>
      <c r="D10" s="43" t="s">
        <v>62</v>
      </c>
      <c r="E10" s="43">
        <v>1</v>
      </c>
      <c r="F10" s="43" t="s">
        <v>41</v>
      </c>
      <c r="G10" s="43" t="s">
        <v>71</v>
      </c>
      <c r="H10" s="44">
        <v>1350</v>
      </c>
      <c r="N10" s="12" t="s">
        <v>50</v>
      </c>
    </row>
    <row r="11" spans="2:14" ht="69" customHeight="1" x14ac:dyDescent="0.25">
      <c r="B11" s="17"/>
      <c r="C11" s="19"/>
      <c r="D11" s="19"/>
      <c r="E11" s="19"/>
      <c r="F11" s="19"/>
      <c r="G11" s="20"/>
      <c r="H11" s="17"/>
    </row>
    <row r="12" spans="2:14" s="13" customFormat="1" ht="23.25" customHeight="1" x14ac:dyDescent="0.25">
      <c r="B12" s="21" t="s">
        <v>40</v>
      </c>
      <c r="C12" s="21"/>
      <c r="D12" s="21"/>
      <c r="E12" s="21"/>
      <c r="F12" s="21"/>
      <c r="G12" s="21"/>
      <c r="H12" s="21"/>
    </row>
  </sheetData>
  <mergeCells count="7">
    <mergeCell ref="B2:H2"/>
    <mergeCell ref="B4:H4"/>
    <mergeCell ref="B12:H12"/>
    <mergeCell ref="B5:B6"/>
    <mergeCell ref="C5:C6"/>
    <mergeCell ref="D5:F5"/>
    <mergeCell ref="G5:H5"/>
  </mergeCells>
  <phoneticPr fontId="8" type="noConversion"/>
  <conditionalFormatting sqref="B7:H10">
    <cfRule type="expression" dxfId="0" priority="1">
      <formula>MOD(ROW(B7),2)=0</formula>
    </cfRule>
  </conditionalFormatting>
  <pageMargins left="0.7" right="0.7" top="0.75" bottom="0.75" header="0.3" footer="0.3"/>
  <pageSetup paperSize="9" scale="47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L9"/>
  <sheetViews>
    <sheetView showGridLines="0" workbookViewId="0">
      <selection activeCell="L6" sqref="L6"/>
    </sheetView>
  </sheetViews>
  <sheetFormatPr defaultRowHeight="18.75" x14ac:dyDescent="0.3"/>
  <cols>
    <col min="1" max="1" width="11" style="3" customWidth="1"/>
    <col min="2" max="2" width="8.85546875" style="3" customWidth="1"/>
    <col min="3" max="3" width="8.140625" style="3" customWidth="1"/>
    <col min="4" max="4" width="12.7109375" style="3" customWidth="1"/>
    <col min="5" max="5" width="20.28515625" style="3" bestFit="1" customWidth="1"/>
    <col min="6" max="6" width="19.28515625" style="3" customWidth="1"/>
    <col min="7" max="7" width="22.28515625" style="3" customWidth="1"/>
    <col min="8" max="8" width="17.7109375" style="3" customWidth="1"/>
    <col min="9" max="9" width="35" style="3" customWidth="1"/>
    <col min="10" max="16384" width="9.140625" style="3"/>
  </cols>
  <sheetData>
    <row r="2" spans="2:12" ht="45" customHeight="1" x14ac:dyDescent="0.3">
      <c r="B2" s="58" t="s">
        <v>51</v>
      </c>
      <c r="C2" s="58"/>
      <c r="D2" s="58"/>
      <c r="E2" s="58"/>
      <c r="F2" s="58"/>
      <c r="G2" s="58"/>
      <c r="H2" s="58"/>
      <c r="I2" s="58"/>
    </row>
    <row r="3" spans="2:12" ht="49.5" customHeight="1" x14ac:dyDescent="0.3">
      <c r="B3" s="59" t="s">
        <v>0</v>
      </c>
      <c r="C3" s="59" t="s">
        <v>32</v>
      </c>
      <c r="D3" s="59" t="s">
        <v>33</v>
      </c>
      <c r="E3" s="59" t="s">
        <v>34</v>
      </c>
      <c r="F3" s="59" t="s">
        <v>35</v>
      </c>
      <c r="G3" s="59" t="s">
        <v>56</v>
      </c>
      <c r="H3" s="59" t="s">
        <v>54</v>
      </c>
      <c r="I3" s="59" t="s">
        <v>55</v>
      </c>
    </row>
    <row r="4" spans="2:12" ht="66.75" customHeight="1" x14ac:dyDescent="0.3">
      <c r="B4" s="56">
        <v>1</v>
      </c>
      <c r="C4" s="56">
        <v>90</v>
      </c>
      <c r="D4" s="56" t="s">
        <v>53</v>
      </c>
      <c r="E4" s="56" t="s">
        <v>58</v>
      </c>
      <c r="F4" s="56" t="s">
        <v>52</v>
      </c>
      <c r="G4" s="56">
        <v>1993</v>
      </c>
      <c r="H4" s="57">
        <v>43922</v>
      </c>
      <c r="I4" s="56" t="s">
        <v>57</v>
      </c>
    </row>
    <row r="5" spans="2:12" ht="18" customHeight="1" x14ac:dyDescent="0.45">
      <c r="B5" s="5"/>
      <c r="C5" s="5"/>
      <c r="D5" s="6"/>
      <c r="E5" s="6"/>
      <c r="F5" s="6"/>
      <c r="G5" s="4"/>
      <c r="H5" s="4"/>
      <c r="I5" s="4"/>
    </row>
    <row r="6" spans="2:12" ht="21.75" x14ac:dyDescent="0.45">
      <c r="B6" s="4"/>
      <c r="C6" s="4"/>
      <c r="D6" s="8"/>
      <c r="E6" s="9"/>
      <c r="F6" s="9"/>
      <c r="G6" s="4"/>
      <c r="H6" s="4"/>
      <c r="I6" s="4"/>
    </row>
    <row r="7" spans="2:12" ht="65.25" customHeight="1" x14ac:dyDescent="0.45">
      <c r="B7" s="4"/>
      <c r="C7" s="4"/>
      <c r="D7" s="11" t="s">
        <v>38</v>
      </c>
      <c r="E7" s="11"/>
      <c r="F7" s="10" t="s">
        <v>37</v>
      </c>
      <c r="G7" s="10"/>
      <c r="H7" s="10" t="s">
        <v>36</v>
      </c>
      <c r="I7" s="10"/>
    </row>
    <row r="9" spans="2:12" ht="21.75" x14ac:dyDescent="0.45">
      <c r="L9" s="4"/>
    </row>
  </sheetData>
  <sortState xmlns:xlrd2="http://schemas.microsoft.com/office/spreadsheetml/2017/richdata2" ref="B3:G7">
    <sortCondition ref="C2"/>
  </sortState>
  <mergeCells count="4">
    <mergeCell ref="B2:I2"/>
    <mergeCell ref="H7:I7"/>
    <mergeCell ref="F7:G7"/>
    <mergeCell ref="D7:E7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2020-06-16T06:40:56Z</dcterms:modified>
</cp:coreProperties>
</file>