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DEE2FD55-DED9-47E4-A0D3-B321138EB67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Estimate" sheetId="1" r:id="rId1"/>
    <sheet name="Labour Analysis" sheetId="2" r:id="rId2"/>
    <sheet name="Material Analysis" sheetId="4" r:id="rId3"/>
    <sheet name="Motor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1" l="1"/>
  <c r="B3" i="1"/>
  <c r="C5" i="1" l="1"/>
  <c r="E22" i="2"/>
  <c r="E21" i="2"/>
  <c r="C18" i="2"/>
  <c r="E6" i="1" l="1"/>
  <c r="E7" i="1"/>
  <c r="E8" i="1"/>
  <c r="E5" i="1"/>
  <c r="D6" i="1"/>
  <c r="D7" i="1"/>
  <c r="D8" i="1"/>
  <c r="D5" i="1"/>
  <c r="C8" i="1" l="1"/>
  <c r="F6" i="1" l="1"/>
  <c r="F7" i="1"/>
  <c r="F8" i="1"/>
  <c r="F5" i="1"/>
  <c r="B4" i="2" l="1"/>
  <c r="G6" i="1" l="1"/>
  <c r="G7" i="1"/>
  <c r="G8" i="1"/>
  <c r="C6" i="1" l="1"/>
  <c r="G5" i="1" l="1"/>
  <c r="G21" i="2" l="1"/>
  <c r="G22" i="2"/>
  <c r="G23" i="2" l="1"/>
  <c r="G24" i="2" l="1"/>
  <c r="G25" i="2" s="1"/>
  <c r="F9" i="1" s="1"/>
  <c r="G9" i="1" s="1"/>
  <c r="G10" i="1" s="1"/>
  <c r="G11" i="1" s="1"/>
  <c r="G12" i="1" s="1"/>
</calcChain>
</file>

<file path=xl/sharedStrings.xml><?xml version="1.0" encoding="utf-8"?>
<sst xmlns="http://schemas.openxmlformats.org/spreadsheetml/2006/main" count="93" uniqueCount="74">
  <si>
    <t>SL</t>
  </si>
  <si>
    <t>GST @ 18%</t>
  </si>
  <si>
    <t>kg</t>
  </si>
  <si>
    <t>DESCRIPTION</t>
  </si>
  <si>
    <t>QTY</t>
  </si>
  <si>
    <t>UNIT</t>
  </si>
  <si>
    <t>TOTAL</t>
  </si>
  <si>
    <t>TOTAL WITH GST</t>
  </si>
  <si>
    <t>ltrs</t>
  </si>
  <si>
    <t>Heating.</t>
  </si>
  <si>
    <t>Testing.</t>
  </si>
  <si>
    <t>TYPE</t>
  </si>
  <si>
    <t>SKILLED</t>
  </si>
  <si>
    <t>UN SKILLED</t>
  </si>
  <si>
    <t>RATE</t>
  </si>
  <si>
    <t>AMOUNT</t>
  </si>
  <si>
    <t>CONTRACTOR PROFIT @ 10%</t>
  </si>
  <si>
    <t>LABOUR COST ANALYSIS</t>
  </si>
  <si>
    <t>ITEM</t>
  </si>
  <si>
    <t>MATERIAL ANALYSIS</t>
  </si>
  <si>
    <t>Dismantling work.</t>
  </si>
  <si>
    <t>Fixing of new coils in place.</t>
  </si>
  <si>
    <t>Fitting of terminal bushes.</t>
  </si>
  <si>
    <t>Reassembly work.</t>
  </si>
  <si>
    <t>Taking out of burnt coils.</t>
  </si>
  <si>
    <t>Making coil of new copper wire.</t>
  </si>
  <si>
    <t>KW</t>
  </si>
  <si>
    <t>MAKE</t>
  </si>
  <si>
    <t>USE</t>
  </si>
  <si>
    <t>SL NO</t>
  </si>
  <si>
    <t>Works:</t>
  </si>
  <si>
    <t>Incharge/CHP          Dy.Mgr(E&amp;M)/CHP              SOE(E&amp;M)/CHP              Foreman/CHP</t>
  </si>
  <si>
    <t>set</t>
  </si>
  <si>
    <t xml:space="preserve">Supply of insulating  items </t>
  </si>
  <si>
    <t>For each motor following works are required.</t>
  </si>
  <si>
    <t>MANSHIFTS</t>
  </si>
  <si>
    <t xml:space="preserve"> LABOUR COST</t>
  </si>
  <si>
    <t xml:space="preserve">TOTAL </t>
  </si>
  <si>
    <t>Cost :</t>
  </si>
  <si>
    <t>job</t>
  </si>
  <si>
    <t xml:space="preserve">Labour cost including contractor profit </t>
  </si>
  <si>
    <t xml:space="preserve"> </t>
  </si>
  <si>
    <t>DETAILES OF FAILED LT MOTORS</t>
  </si>
  <si>
    <t>FAILURE DATE</t>
  </si>
  <si>
    <t>EXPENDITURE IN LAST THREE YEARS</t>
  </si>
  <si>
    <t>Not repaired in last three years</t>
  </si>
  <si>
    <t>UNSKILLED</t>
  </si>
  <si>
    <t>SHIFTS</t>
  </si>
  <si>
    <t xml:space="preserve">RATE </t>
  </si>
  <si>
    <t>Supply of Normex paper.</t>
  </si>
  <si>
    <t>As above</t>
  </si>
  <si>
    <t>ESTIMATE</t>
  </si>
  <si>
    <t>ABB</t>
  </si>
  <si>
    <t>Supply of Varnish</t>
  </si>
  <si>
    <t>QTY BASIS</t>
  </si>
  <si>
    <t>RATE BASIS</t>
  </si>
  <si>
    <t>Supply of Super enamel new copper wire and  buyback of same amount of scrap copper.</t>
  </si>
  <si>
    <t>SIEMENS</t>
  </si>
  <si>
    <t>Ph-1 ventilation fan</t>
  </si>
  <si>
    <t>N8/154780</t>
  </si>
  <si>
    <t>Heat exchanger pump</t>
  </si>
  <si>
    <t>8GH6137</t>
  </si>
  <si>
    <t>Liquid resistance box</t>
  </si>
  <si>
    <t>CG</t>
  </si>
  <si>
    <t>SS-6 Pressurisation fan</t>
  </si>
  <si>
    <t>Plough feeder circulation pump motor</t>
  </si>
  <si>
    <t>E/EC1-5F4D</t>
  </si>
  <si>
    <t>1.5 + 1 + 1 + 0.5 + 0.5 = 4.5</t>
  </si>
  <si>
    <t>The defined work for all five motors can be carried out by a gang of</t>
  </si>
  <si>
    <t>1.5 + 1 + 1 + 0.5 + 0.5 = 4.5 ltrs</t>
  </si>
  <si>
    <t>Rate as per wo no :
DCH/SO(E&amp;M)/WO/CHP/18-19/100 Dtd. 11.3.19</t>
  </si>
  <si>
    <t xml:space="preserve">Repairing, rewinding of 5 nos LT induction motors of 22kW, 11kW, 7.5kW, 0.37kW, 1.1kW used in CHP, Dudhichua Project. </t>
  </si>
  <si>
    <t>3 set total</t>
  </si>
  <si>
    <t xml:space="preserve">Approximated as 1kg average copper weight per kW rating. 
22 + 11 + 7.5 + 0.37 + 1.1 = 41.97  kg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</si>
</sst>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Daytona"/>
      <family val="2"/>
    </font>
    <font>
      <sz val="12"/>
      <color theme="1"/>
      <name val="Daytona"/>
      <family val="2"/>
    </font>
    <font>
      <b/>
      <sz val="14"/>
      <color theme="1"/>
      <name val="Daytona"/>
      <family val="2"/>
    </font>
    <font>
      <sz val="16"/>
      <color theme="1"/>
      <name val="Daytona"/>
      <family val="2"/>
    </font>
    <font>
      <sz val="8"/>
      <name val="Calibri"/>
      <family val="2"/>
      <scheme val="minor"/>
    </font>
    <font>
      <b/>
      <sz val="12"/>
      <color theme="1"/>
      <name val="Dayto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FFAAF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5" fillId="0" borderId="3" xfId="0" applyFont="1" applyBorder="1" applyAlignment="1">
      <alignment horizontal="left" vertical="center" wrapText="1" indent="1"/>
    </xf>
    <xf numFmtId="44" fontId="5" fillId="0" borderId="3" xfId="1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 wrapText="1" indent="1"/>
    </xf>
    <xf numFmtId="0" fontId="6" fillId="3" borderId="4" xfId="0" applyFont="1" applyFill="1" applyBorder="1" applyAlignment="1">
      <alignment horizontal="righ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44" fontId="4" fillId="2" borderId="4" xfId="1" applyFont="1" applyFill="1" applyBorder="1" applyAlignment="1">
      <alignment horizontal="right" vertical="center" wrapText="1" indent="1"/>
    </xf>
    <xf numFmtId="0" fontId="6" fillId="2" borderId="0" xfId="0" applyFont="1" applyFill="1" applyBorder="1" applyAlignment="1">
      <alignment horizontal="left" vertical="center" wrapText="1" indent="1"/>
    </xf>
    <xf numFmtId="44" fontId="4" fillId="2" borderId="4" xfId="1" applyFont="1" applyFill="1" applyBorder="1" applyAlignment="1">
      <alignment horizontal="left" vertical="center" wrapText="1" indent="1"/>
    </xf>
    <xf numFmtId="44" fontId="6" fillId="2" borderId="4" xfId="1" applyFont="1" applyFill="1" applyBorder="1" applyAlignment="1">
      <alignment horizontal="left" vertical="center" wrapText="1" indent="1"/>
    </xf>
    <xf numFmtId="0" fontId="4" fillId="0" borderId="0" xfId="0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1" fillId="2" borderId="0" xfId="0" applyFont="1" applyFill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6" fillId="3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indent="1"/>
    </xf>
    <xf numFmtId="0" fontId="5" fillId="2" borderId="4" xfId="0" applyFont="1" applyFill="1" applyBorder="1" applyAlignment="1">
      <alignment horizontal="center" vertical="center"/>
    </xf>
    <xf numFmtId="44" fontId="5" fillId="2" borderId="4" xfId="1" applyFont="1" applyFill="1" applyBorder="1" applyAlignment="1">
      <alignment horizontal="right" vertical="center" indent="1"/>
    </xf>
    <xf numFmtId="44" fontId="9" fillId="2" borderId="4" xfId="1" applyFont="1" applyFill="1" applyBorder="1" applyAlignment="1">
      <alignment horizontal="right" vertical="center" inden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right" vertical="center" wrapText="1" indent="1"/>
    </xf>
    <xf numFmtId="0" fontId="6" fillId="2" borderId="4" xfId="0" applyFont="1" applyFill="1" applyBorder="1" applyAlignment="1">
      <alignment horizontal="right" vertical="center" wrapText="1" indent="1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indent="1"/>
    </xf>
    <xf numFmtId="0" fontId="9" fillId="2" borderId="4" xfId="0" applyFont="1" applyFill="1" applyBorder="1" applyAlignment="1">
      <alignment horizontal="right" vertical="center" indent="1"/>
    </xf>
    <xf numFmtId="0" fontId="5" fillId="2" borderId="4" xfId="0" applyFont="1" applyFill="1" applyBorder="1" applyAlignment="1">
      <alignment horizontal="right" vertical="center" indent="1"/>
    </xf>
    <xf numFmtId="0" fontId="5" fillId="0" borderId="2" xfId="0" applyFont="1" applyBorder="1" applyAlignment="1">
      <alignment horizontal="left" vertical="center" indent="1"/>
    </xf>
    <xf numFmtId="0" fontId="7" fillId="0" borderId="2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3" xfId="0" applyFont="1" applyBorder="1" applyAlignment="1">
      <alignment horizontal="right" vertical="center" wrapText="1" indent="1"/>
    </xf>
  </cellXfs>
  <cellStyles count="2">
    <cellStyle name="Currency" xfId="1" builtinId="4"/>
    <cellStyle name="Normal" xfId="0" builtinId="0"/>
  </cellStyles>
  <dxfs count="5">
    <dxf>
      <fill>
        <patternFill>
          <bgColor rgb="FFF0F0F0"/>
        </patternFill>
      </fill>
    </dxf>
    <dxf>
      <fill>
        <patternFill>
          <bgColor rgb="FFF0F0F0"/>
        </patternFill>
      </fill>
    </dxf>
    <dxf>
      <fill>
        <patternFill>
          <bgColor rgb="FFF1F1F1"/>
        </patternFill>
      </fill>
    </dxf>
    <dxf>
      <fill>
        <patternFill>
          <bgColor rgb="FFF1F1F1"/>
        </patternFill>
      </fill>
    </dxf>
    <dxf>
      <fill>
        <patternFill>
          <bgColor rgb="FFDCDCDC"/>
        </patternFill>
      </fill>
    </dxf>
  </dxfs>
  <tableStyles count="0" defaultTableStyle="TableStyleMedium2" defaultPivotStyle="PivotStyleMedium9"/>
  <colors>
    <mruColors>
      <color rgb="FFF0F0F0"/>
      <color rgb="FFC8C8C8"/>
      <color rgb="FFFFFFAF"/>
      <color rgb="FFFFFF96"/>
      <color rgb="FFFFFF99"/>
      <color rgb="FFB4B4B4"/>
      <color rgb="FF66FF33"/>
      <color rgb="FF99FF33"/>
      <color rgb="FFCCFF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14"/>
  <sheetViews>
    <sheetView showGridLines="0" tabSelected="1" zoomScaleNormal="100" workbookViewId="0">
      <selection activeCell="I4" sqref="I4"/>
    </sheetView>
  </sheetViews>
  <sheetFormatPr defaultRowHeight="18.75" x14ac:dyDescent="0.25"/>
  <cols>
    <col min="1" max="1" width="9.140625" style="13"/>
    <col min="2" max="2" width="8" style="14" customWidth="1"/>
    <col min="3" max="3" width="65.28515625" style="13" customWidth="1"/>
    <col min="4" max="4" width="14.42578125" style="15" customWidth="1"/>
    <col min="5" max="5" width="10.42578125" style="3" customWidth="1"/>
    <col min="6" max="6" width="21.28515625" style="15" customWidth="1"/>
    <col min="7" max="7" width="22" style="15" bestFit="1" customWidth="1"/>
    <col min="8" max="16384" width="9.140625" style="13"/>
  </cols>
  <sheetData>
    <row r="1" spans="2:7" ht="42.75" customHeight="1" x14ac:dyDescent="0.25"/>
    <row r="2" spans="2:7" ht="42" customHeight="1" thickBot="1" x14ac:dyDescent="0.3">
      <c r="B2" s="48" t="s">
        <v>51</v>
      </c>
      <c r="C2" s="48"/>
      <c r="D2" s="48"/>
      <c r="E2" s="48"/>
      <c r="F2" s="48"/>
      <c r="G2" s="48"/>
    </row>
    <row r="3" spans="2:7" ht="62.25" customHeight="1" thickTop="1" x14ac:dyDescent="0.25">
      <c r="B3" s="47" t="str">
        <f>'Material Analysis'!B3</f>
        <v xml:space="preserve">Repairing, rewinding of 5 nos LT induction motors of 22kW, 11kW, 7.5kW, 0.37kW, 1.1kW used in CHP, Dudhichua Project. </v>
      </c>
      <c r="C3" s="47"/>
      <c r="D3" s="47"/>
      <c r="E3" s="47"/>
      <c r="F3" s="47"/>
      <c r="G3" s="47"/>
    </row>
    <row r="4" spans="2:7" ht="45" customHeight="1" x14ac:dyDescent="0.25">
      <c r="B4" s="25" t="s">
        <v>0</v>
      </c>
      <c r="C4" s="25" t="s">
        <v>3</v>
      </c>
      <c r="D4" s="25" t="s">
        <v>4</v>
      </c>
      <c r="E4" s="25" t="s">
        <v>5</v>
      </c>
      <c r="F4" s="26" t="s">
        <v>48</v>
      </c>
      <c r="G4" s="26" t="s">
        <v>15</v>
      </c>
    </row>
    <row r="5" spans="2:7" ht="71.25" customHeight="1" x14ac:dyDescent="0.25">
      <c r="B5" s="27">
        <v>1</v>
      </c>
      <c r="C5" s="27" t="str">
        <f>'Material Analysis'!C5</f>
        <v>Supply of Super enamel new copper wire and  buyback of same amount of scrap copper.</v>
      </c>
      <c r="D5" s="27">
        <f>'Material Analysis'!E5</f>
        <v>41.97</v>
      </c>
      <c r="E5" s="27" t="str">
        <f>'Material Analysis'!F5</f>
        <v>kg</v>
      </c>
      <c r="F5" s="28">
        <f>'Material Analysis'!H5</f>
        <v>325</v>
      </c>
      <c r="G5" s="28">
        <f>D5*F5</f>
        <v>13640.25</v>
      </c>
    </row>
    <row r="6" spans="2:7" ht="45" customHeight="1" x14ac:dyDescent="0.25">
      <c r="B6" s="27">
        <v>2</v>
      </c>
      <c r="C6" s="27" t="str">
        <f>'Material Analysis'!C6</f>
        <v>Supply of Normex paper.</v>
      </c>
      <c r="D6" s="27">
        <f>'Material Analysis'!E6</f>
        <v>4.5</v>
      </c>
      <c r="E6" s="27" t="str">
        <f>'Material Analysis'!F6</f>
        <v>kg</v>
      </c>
      <c r="F6" s="28">
        <f>'Material Analysis'!H6</f>
        <v>2000</v>
      </c>
      <c r="G6" s="28">
        <f t="shared" ref="G6:G9" si="0">D6*F6</f>
        <v>9000</v>
      </c>
    </row>
    <row r="7" spans="2:7" ht="45" customHeight="1" x14ac:dyDescent="0.25">
      <c r="B7" s="27">
        <v>3</v>
      </c>
      <c r="C7" s="27" t="str">
        <f>'Material Analysis'!C7</f>
        <v>Supply of Varnish</v>
      </c>
      <c r="D7" s="27">
        <f>'Material Analysis'!E7</f>
        <v>4.5</v>
      </c>
      <c r="E7" s="27" t="str">
        <f>'Material Analysis'!F7</f>
        <v>ltrs</v>
      </c>
      <c r="F7" s="28">
        <f>'Material Analysis'!H7</f>
        <v>415</v>
      </c>
      <c r="G7" s="28">
        <f t="shared" si="0"/>
        <v>1867.5</v>
      </c>
    </row>
    <row r="8" spans="2:7" ht="45" customHeight="1" x14ac:dyDescent="0.25">
      <c r="B8" s="27">
        <v>4</v>
      </c>
      <c r="C8" s="27" t="str">
        <f>'Material Analysis'!C8</f>
        <v xml:space="preserve">Supply of insulating  items </v>
      </c>
      <c r="D8" s="27">
        <f>'Material Analysis'!E8</f>
        <v>3</v>
      </c>
      <c r="E8" s="27" t="str">
        <f>'Material Analysis'!F8</f>
        <v>set</v>
      </c>
      <c r="F8" s="28">
        <f>'Material Analysis'!H8</f>
        <v>1670</v>
      </c>
      <c r="G8" s="28">
        <f t="shared" si="0"/>
        <v>5010</v>
      </c>
    </row>
    <row r="9" spans="2:7" ht="45" customHeight="1" x14ac:dyDescent="0.25">
      <c r="B9" s="27">
        <v>5</v>
      </c>
      <c r="C9" s="27" t="s">
        <v>40</v>
      </c>
      <c r="D9" s="27">
        <v>1</v>
      </c>
      <c r="E9" s="27" t="s">
        <v>39</v>
      </c>
      <c r="F9" s="28">
        <f>'Labour Analysis'!G25</f>
        <v>8553.6</v>
      </c>
      <c r="G9" s="28">
        <f t="shared" si="0"/>
        <v>8553.6</v>
      </c>
    </row>
    <row r="10" spans="2:7" ht="45" customHeight="1" x14ac:dyDescent="0.25">
      <c r="B10" s="49" t="s">
        <v>6</v>
      </c>
      <c r="C10" s="49"/>
      <c r="D10" s="49"/>
      <c r="E10" s="49"/>
      <c r="F10" s="49"/>
      <c r="G10" s="30">
        <f>ROUND(SUM(G5:G9),0)</f>
        <v>38071</v>
      </c>
    </row>
    <row r="11" spans="2:7" ht="45" customHeight="1" x14ac:dyDescent="0.25">
      <c r="B11" s="49" t="s">
        <v>1</v>
      </c>
      <c r="C11" s="49"/>
      <c r="D11" s="49"/>
      <c r="E11" s="49"/>
      <c r="F11" s="49"/>
      <c r="G11" s="30">
        <f>ROUND(G10*0.18,0)</f>
        <v>6853</v>
      </c>
    </row>
    <row r="12" spans="2:7" ht="45" customHeight="1" x14ac:dyDescent="0.25">
      <c r="B12" s="50" t="s">
        <v>7</v>
      </c>
      <c r="C12" s="50"/>
      <c r="D12" s="50"/>
      <c r="E12" s="50"/>
      <c r="F12" s="50"/>
      <c r="G12" s="31">
        <f>G10+G11</f>
        <v>44924</v>
      </c>
    </row>
    <row r="13" spans="2:7" ht="78" customHeight="1" x14ac:dyDescent="0.25">
      <c r="B13" s="19"/>
      <c r="C13" s="7"/>
      <c r="D13" s="20"/>
      <c r="E13" s="4"/>
      <c r="F13" s="20"/>
      <c r="G13" s="21"/>
    </row>
    <row r="14" spans="2:7" ht="21.75" x14ac:dyDescent="0.25">
      <c r="B14" s="46" t="s">
        <v>31</v>
      </c>
      <c r="C14" s="46"/>
      <c r="D14" s="46"/>
      <c r="E14" s="46"/>
      <c r="F14" s="46"/>
      <c r="G14" s="46"/>
    </row>
  </sheetData>
  <mergeCells count="6">
    <mergeCell ref="B14:G14"/>
    <mergeCell ref="B3:G3"/>
    <mergeCell ref="B2:G2"/>
    <mergeCell ref="B10:F10"/>
    <mergeCell ref="B11:F11"/>
    <mergeCell ref="B12:F12"/>
  </mergeCells>
  <conditionalFormatting sqref="B5:G12">
    <cfRule type="expression" dxfId="4" priority="1">
      <formula>MOD(ROW(),2)=0</formula>
    </cfRule>
  </conditionalFormatting>
  <pageMargins left="0.7" right="0.7" top="0.75" bottom="0.75" header="0.3" footer="0.3"/>
  <pageSetup paperSize="9" scale="58" fitToHeight="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L28"/>
  <sheetViews>
    <sheetView showGridLines="0" topLeftCell="A16" workbookViewId="0">
      <selection activeCell="J25" sqref="J25"/>
    </sheetView>
  </sheetViews>
  <sheetFormatPr defaultRowHeight="15.75" x14ac:dyDescent="0.25"/>
  <cols>
    <col min="1" max="1" width="9.140625" style="34"/>
    <col min="2" max="2" width="15.85546875" style="34" bestFit="1" customWidth="1"/>
    <col min="3" max="3" width="4" style="34" bestFit="1" customWidth="1"/>
    <col min="4" max="4" width="21.28515625" style="34" customWidth="1"/>
    <col min="5" max="5" width="19.7109375" style="34" customWidth="1"/>
    <col min="6" max="6" width="20.85546875" style="34" customWidth="1"/>
    <col min="7" max="7" width="20.7109375" style="34" customWidth="1"/>
    <col min="8" max="10" width="9.140625" style="34"/>
    <col min="11" max="11" width="13.140625" style="34" customWidth="1"/>
    <col min="12" max="12" width="9.28515625" style="34" bestFit="1" customWidth="1"/>
    <col min="13" max="16384" width="9.140625" style="34"/>
  </cols>
  <sheetData>
    <row r="1" spans="2:11" ht="36" customHeight="1" x14ac:dyDescent="0.25"/>
    <row r="2" spans="2:11" ht="28.5" customHeight="1" thickBot="1" x14ac:dyDescent="0.3">
      <c r="B2" s="56" t="s">
        <v>17</v>
      </c>
      <c r="C2" s="56"/>
      <c r="D2" s="56"/>
      <c r="E2" s="56"/>
      <c r="F2" s="56"/>
      <c r="G2" s="56"/>
    </row>
    <row r="3" spans="2:11" ht="19.5" thickTop="1" x14ac:dyDescent="0.25">
      <c r="B3" s="35"/>
      <c r="C3" s="35"/>
      <c r="D3" s="35"/>
      <c r="E3" s="35"/>
      <c r="F3" s="35"/>
      <c r="G3" s="35"/>
    </row>
    <row r="4" spans="2:11" ht="46.5" customHeight="1" x14ac:dyDescent="0.25">
      <c r="B4" s="51" t="str">
        <f>'Material Analysis'!B3</f>
        <v xml:space="preserve">Repairing, rewinding of 5 nos LT induction motors of 22kW, 11kW, 7.5kW, 0.37kW, 1.1kW used in CHP, Dudhichua Project. </v>
      </c>
      <c r="C4" s="51"/>
      <c r="D4" s="51"/>
      <c r="E4" s="51"/>
      <c r="F4" s="51"/>
      <c r="G4" s="51"/>
    </row>
    <row r="5" spans="2:11" ht="18.75" x14ac:dyDescent="0.25">
      <c r="B5" s="36"/>
      <c r="C5" s="36"/>
      <c r="D5" s="35"/>
      <c r="E5" s="35"/>
      <c r="F5" s="35"/>
      <c r="G5" s="35"/>
    </row>
    <row r="6" spans="2:11" ht="19.5" thickBot="1" x14ac:dyDescent="0.3">
      <c r="B6" s="36" t="s">
        <v>30</v>
      </c>
      <c r="C6" s="55" t="s">
        <v>34</v>
      </c>
      <c r="D6" s="55"/>
      <c r="E6" s="55"/>
      <c r="F6" s="55"/>
      <c r="G6" s="55"/>
    </row>
    <row r="7" spans="2:11" ht="5.25" customHeight="1" thickTop="1" x14ac:dyDescent="0.25">
      <c r="B7" s="36"/>
      <c r="C7" s="37"/>
      <c r="D7" s="37"/>
      <c r="E7" s="37"/>
      <c r="F7" s="37"/>
      <c r="G7" s="37"/>
    </row>
    <row r="8" spans="2:11" ht="18.75" x14ac:dyDescent="0.25">
      <c r="B8" s="36"/>
      <c r="C8" s="35">
        <v>1</v>
      </c>
      <c r="D8" s="52" t="s">
        <v>20</v>
      </c>
      <c r="E8" s="52"/>
      <c r="F8" s="52"/>
      <c r="G8" s="52"/>
    </row>
    <row r="9" spans="2:11" ht="18.75" x14ac:dyDescent="0.25">
      <c r="B9" s="36"/>
      <c r="C9" s="35">
        <v>2</v>
      </c>
      <c r="D9" s="52" t="s">
        <v>24</v>
      </c>
      <c r="E9" s="52"/>
      <c r="F9" s="52"/>
      <c r="G9" s="52"/>
    </row>
    <row r="10" spans="2:11" ht="18.75" x14ac:dyDescent="0.25">
      <c r="B10" s="36"/>
      <c r="C10" s="35">
        <v>3</v>
      </c>
      <c r="D10" s="52" t="s">
        <v>25</v>
      </c>
      <c r="E10" s="52"/>
      <c r="F10" s="52"/>
      <c r="G10" s="52"/>
    </row>
    <row r="11" spans="2:11" ht="18.75" x14ac:dyDescent="0.25">
      <c r="B11" s="36"/>
      <c r="C11" s="35">
        <v>4</v>
      </c>
      <c r="D11" s="52" t="s">
        <v>21</v>
      </c>
      <c r="E11" s="52"/>
      <c r="F11" s="52"/>
      <c r="G11" s="52"/>
    </row>
    <row r="12" spans="2:11" ht="18.75" x14ac:dyDescent="0.25">
      <c r="B12" s="36"/>
      <c r="C12" s="35">
        <v>5</v>
      </c>
      <c r="D12" s="52" t="s">
        <v>22</v>
      </c>
      <c r="E12" s="52"/>
      <c r="F12" s="52"/>
      <c r="G12" s="52"/>
    </row>
    <row r="13" spans="2:11" ht="18.75" x14ac:dyDescent="0.25">
      <c r="B13" s="36"/>
      <c r="C13" s="35">
        <v>6</v>
      </c>
      <c r="D13" s="52" t="s">
        <v>23</v>
      </c>
      <c r="E13" s="52"/>
      <c r="F13" s="52"/>
      <c r="G13" s="52"/>
    </row>
    <row r="14" spans="2:11" ht="18.75" x14ac:dyDescent="0.25">
      <c r="B14" s="36"/>
      <c r="C14" s="35">
        <v>7</v>
      </c>
      <c r="D14" s="52" t="s">
        <v>9</v>
      </c>
      <c r="E14" s="52"/>
      <c r="F14" s="52"/>
      <c r="G14" s="52"/>
      <c r="I14" s="38"/>
      <c r="J14" s="38"/>
      <c r="K14" s="38"/>
    </row>
    <row r="15" spans="2:11" ht="21.75" x14ac:dyDescent="0.25">
      <c r="B15" s="36"/>
      <c r="C15" s="35">
        <v>8</v>
      </c>
      <c r="D15" s="52" t="s">
        <v>10</v>
      </c>
      <c r="E15" s="52"/>
      <c r="F15" s="52"/>
      <c r="G15" s="52"/>
      <c r="I15" s="38"/>
      <c r="J15" s="29"/>
      <c r="K15" s="38"/>
    </row>
    <row r="16" spans="2:11" ht="18.75" x14ac:dyDescent="0.25">
      <c r="B16" s="36"/>
      <c r="C16" s="35"/>
      <c r="D16" s="35"/>
      <c r="E16" s="35"/>
      <c r="F16" s="35"/>
      <c r="G16" s="35"/>
      <c r="I16" s="38"/>
      <c r="J16" s="38"/>
      <c r="K16" s="38"/>
    </row>
    <row r="17" spans="2:12" ht="18.75" x14ac:dyDescent="0.25">
      <c r="B17" s="36" t="s">
        <v>38</v>
      </c>
      <c r="C17" s="51" t="s">
        <v>68</v>
      </c>
      <c r="D17" s="51"/>
      <c r="E17" s="51"/>
      <c r="F17" s="51"/>
      <c r="G17" s="51"/>
    </row>
    <row r="18" spans="2:12" ht="24.75" customHeight="1" x14ac:dyDescent="0.25">
      <c r="B18" s="36"/>
      <c r="C18" s="51" t="str">
        <f>L20&amp;" skilled and "&amp;L21&amp;" unskilled labor in "&amp;L22&amp;" shifts."</f>
        <v>1 skilled and 1 unskilled labor in 8 shifts.</v>
      </c>
      <c r="D18" s="51"/>
      <c r="E18" s="51"/>
      <c r="F18" s="51"/>
      <c r="G18" s="51"/>
    </row>
    <row r="19" spans="2:12" ht="15.75" customHeight="1" x14ac:dyDescent="0.25">
      <c r="B19" s="35"/>
      <c r="C19" s="36"/>
      <c r="D19" s="35"/>
      <c r="E19" s="35"/>
      <c r="F19" s="35"/>
      <c r="G19" s="35"/>
    </row>
    <row r="20" spans="2:12" ht="35.1" customHeight="1" x14ac:dyDescent="0.25">
      <c r="B20" s="35"/>
      <c r="C20" s="35"/>
      <c r="D20" s="25" t="s">
        <v>11</v>
      </c>
      <c r="E20" s="41" t="s">
        <v>35</v>
      </c>
      <c r="F20" s="26" t="s">
        <v>14</v>
      </c>
      <c r="G20" s="26" t="s">
        <v>15</v>
      </c>
      <c r="K20" s="39" t="s">
        <v>12</v>
      </c>
      <c r="L20" s="39">
        <v>1</v>
      </c>
    </row>
    <row r="21" spans="2:12" ht="35.1" customHeight="1" x14ac:dyDescent="0.25">
      <c r="B21" s="35"/>
      <c r="C21" s="35"/>
      <c r="D21" s="42" t="s">
        <v>12</v>
      </c>
      <c r="E21" s="43">
        <f>L20*L22</f>
        <v>8</v>
      </c>
      <c r="F21" s="44">
        <v>569</v>
      </c>
      <c r="G21" s="44">
        <f t="shared" ref="G21:G22" si="0">E21*F21</f>
        <v>4552</v>
      </c>
      <c r="K21" s="39" t="s">
        <v>46</v>
      </c>
      <c r="L21" s="39">
        <v>1</v>
      </c>
    </row>
    <row r="22" spans="2:12" ht="35.1" customHeight="1" x14ac:dyDescent="0.25">
      <c r="B22" s="35"/>
      <c r="C22" s="35"/>
      <c r="D22" s="42" t="s">
        <v>13</v>
      </c>
      <c r="E22" s="43">
        <f>L21*L22</f>
        <v>8</v>
      </c>
      <c r="F22" s="44">
        <v>403</v>
      </c>
      <c r="G22" s="44">
        <f t="shared" si="0"/>
        <v>3224</v>
      </c>
      <c r="K22" s="39" t="s">
        <v>47</v>
      </c>
      <c r="L22" s="39">
        <v>8</v>
      </c>
    </row>
    <row r="23" spans="2:12" ht="35.1" customHeight="1" x14ac:dyDescent="0.25">
      <c r="B23" s="35"/>
      <c r="C23" s="35"/>
      <c r="D23" s="54" t="s">
        <v>36</v>
      </c>
      <c r="E23" s="54"/>
      <c r="F23" s="54"/>
      <c r="G23" s="44">
        <f>SUM(G21:G22)</f>
        <v>7776</v>
      </c>
    </row>
    <row r="24" spans="2:12" ht="35.1" customHeight="1" x14ac:dyDescent="0.25">
      <c r="B24" s="35"/>
      <c r="C24" s="35"/>
      <c r="D24" s="54" t="s">
        <v>16</v>
      </c>
      <c r="E24" s="54"/>
      <c r="F24" s="54"/>
      <c r="G24" s="44">
        <f>G23*10%</f>
        <v>777.6</v>
      </c>
    </row>
    <row r="25" spans="2:12" ht="35.1" customHeight="1" x14ac:dyDescent="0.25">
      <c r="B25" s="35"/>
      <c r="C25" s="35"/>
      <c r="D25" s="53" t="s">
        <v>37</v>
      </c>
      <c r="E25" s="53"/>
      <c r="F25" s="53"/>
      <c r="G25" s="45">
        <f>G23+G24</f>
        <v>8553.6</v>
      </c>
    </row>
    <row r="26" spans="2:12" ht="18.75" x14ac:dyDescent="0.25">
      <c r="B26" s="35"/>
      <c r="C26" s="35"/>
      <c r="D26" s="35"/>
      <c r="E26" s="35"/>
      <c r="F26" s="35"/>
      <c r="G26" s="35"/>
    </row>
    <row r="27" spans="2:12" ht="64.5" customHeight="1" x14ac:dyDescent="0.25">
      <c r="B27" s="35"/>
      <c r="C27" s="35"/>
      <c r="D27" s="35"/>
      <c r="E27" s="35"/>
      <c r="F27" s="35"/>
      <c r="G27" s="35"/>
    </row>
    <row r="28" spans="2:12" s="40" customFormat="1" ht="18.75" x14ac:dyDescent="0.25">
      <c r="B28" s="51" t="s">
        <v>31</v>
      </c>
      <c r="C28" s="51"/>
      <c r="D28" s="51"/>
      <c r="E28" s="51"/>
      <c r="F28" s="51"/>
      <c r="G28" s="51"/>
    </row>
  </sheetData>
  <mergeCells count="17">
    <mergeCell ref="B2:G2"/>
    <mergeCell ref="D11:G11"/>
    <mergeCell ref="D12:G12"/>
    <mergeCell ref="D13:G13"/>
    <mergeCell ref="D14:G14"/>
    <mergeCell ref="B28:G28"/>
    <mergeCell ref="B4:G4"/>
    <mergeCell ref="D8:G8"/>
    <mergeCell ref="D9:G9"/>
    <mergeCell ref="D10:G10"/>
    <mergeCell ref="D25:F25"/>
    <mergeCell ref="D23:F23"/>
    <mergeCell ref="D24:F24"/>
    <mergeCell ref="D15:G15"/>
    <mergeCell ref="C17:G17"/>
    <mergeCell ref="C6:G6"/>
    <mergeCell ref="C18:G18"/>
  </mergeCells>
  <conditionalFormatting sqref="D21:G25">
    <cfRule type="expression" dxfId="3" priority="1">
      <formula>MOD(ROW(D21),2)=0</formula>
    </cfRule>
  </conditionalFormatting>
  <pageMargins left="0.7" right="0.7" top="0.75" bottom="0.75" header="0.3" footer="0.3"/>
  <pageSetup paperSize="9" scale="54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N10"/>
  <sheetViews>
    <sheetView showGridLines="0" zoomScaleNormal="100" workbookViewId="0">
      <selection activeCell="N5" sqref="N5"/>
    </sheetView>
  </sheetViews>
  <sheetFormatPr defaultRowHeight="21.75" x14ac:dyDescent="0.25"/>
  <cols>
    <col min="1" max="1" width="9.140625" style="6"/>
    <col min="2" max="2" width="6.140625" style="6" customWidth="1"/>
    <col min="3" max="3" width="29.7109375" style="6" customWidth="1"/>
    <col min="4" max="4" width="21.42578125" style="6" customWidth="1"/>
    <col min="5" max="5" width="10.85546875" style="6" customWidth="1"/>
    <col min="6" max="6" width="9.7109375" style="6" customWidth="1"/>
    <col min="7" max="7" width="27.7109375" style="8" customWidth="1"/>
    <col min="8" max="8" width="17.42578125" style="9" customWidth="1"/>
    <col min="9" max="16384" width="9.140625" style="6"/>
  </cols>
  <sheetData>
    <row r="2" spans="2:14" ht="31.5" customHeight="1" thickBot="1" x14ac:dyDescent="0.3">
      <c r="B2" s="48" t="s">
        <v>19</v>
      </c>
      <c r="C2" s="48"/>
      <c r="D2" s="48"/>
      <c r="E2" s="48"/>
      <c r="F2" s="48"/>
      <c r="G2" s="48"/>
      <c r="H2" s="48"/>
    </row>
    <row r="3" spans="2:14" ht="55.5" customHeight="1" thickTop="1" x14ac:dyDescent="0.25">
      <c r="B3" s="57" t="s">
        <v>71</v>
      </c>
      <c r="C3" s="57"/>
      <c r="D3" s="57"/>
      <c r="E3" s="57"/>
      <c r="F3" s="57"/>
      <c r="G3" s="57"/>
      <c r="H3" s="57"/>
    </row>
    <row r="4" spans="2:14" ht="45" customHeight="1" x14ac:dyDescent="0.25">
      <c r="B4" s="25" t="s">
        <v>0</v>
      </c>
      <c r="C4" s="25" t="s">
        <v>18</v>
      </c>
      <c r="D4" s="25" t="s">
        <v>54</v>
      </c>
      <c r="E4" s="25" t="s">
        <v>4</v>
      </c>
      <c r="F4" s="25" t="s">
        <v>5</v>
      </c>
      <c r="G4" s="25" t="s">
        <v>55</v>
      </c>
      <c r="H4" s="25" t="s">
        <v>14</v>
      </c>
    </row>
    <row r="5" spans="2:14" ht="151.5" customHeight="1" x14ac:dyDescent="0.25">
      <c r="B5" s="16">
        <v>1</v>
      </c>
      <c r="C5" s="16" t="s">
        <v>56</v>
      </c>
      <c r="D5" s="16" t="s">
        <v>73</v>
      </c>
      <c r="E5" s="16">
        <v>41.97</v>
      </c>
      <c r="F5" s="16" t="s">
        <v>2</v>
      </c>
      <c r="G5" s="16" t="s">
        <v>70</v>
      </c>
      <c r="H5" s="17">
        <v>325</v>
      </c>
    </row>
    <row r="6" spans="2:14" ht="57.75" customHeight="1" x14ac:dyDescent="0.25">
      <c r="B6" s="16">
        <v>2</v>
      </c>
      <c r="C6" s="16" t="s">
        <v>49</v>
      </c>
      <c r="D6" s="16" t="s">
        <v>67</v>
      </c>
      <c r="E6" s="16">
        <v>4.5</v>
      </c>
      <c r="F6" s="16" t="s">
        <v>2</v>
      </c>
      <c r="G6" s="16" t="s">
        <v>50</v>
      </c>
      <c r="H6" s="17">
        <v>2000</v>
      </c>
    </row>
    <row r="7" spans="2:14" ht="54.95" customHeight="1" x14ac:dyDescent="0.25">
      <c r="B7" s="16">
        <v>3</v>
      </c>
      <c r="C7" s="16" t="s">
        <v>53</v>
      </c>
      <c r="D7" s="16" t="s">
        <v>69</v>
      </c>
      <c r="E7" s="16">
        <v>4.5</v>
      </c>
      <c r="F7" s="16" t="s">
        <v>8</v>
      </c>
      <c r="G7" s="16" t="s">
        <v>50</v>
      </c>
      <c r="H7" s="17">
        <v>415</v>
      </c>
    </row>
    <row r="8" spans="2:14" ht="54.95" customHeight="1" x14ac:dyDescent="0.25">
      <c r="B8" s="16">
        <v>4</v>
      </c>
      <c r="C8" s="16" t="s">
        <v>33</v>
      </c>
      <c r="D8" s="16" t="s">
        <v>72</v>
      </c>
      <c r="E8" s="16">
        <v>3</v>
      </c>
      <c r="F8" s="16" t="s">
        <v>32</v>
      </c>
      <c r="G8" s="16" t="s">
        <v>50</v>
      </c>
      <c r="H8" s="17">
        <v>1670</v>
      </c>
      <c r="N8" s="6" t="s">
        <v>41</v>
      </c>
    </row>
    <row r="9" spans="2:14" ht="69" customHeight="1" x14ac:dyDescent="0.25">
      <c r="B9" s="10"/>
      <c r="C9" s="11"/>
      <c r="D9" s="11"/>
      <c r="E9" s="11"/>
      <c r="F9" s="11"/>
      <c r="G9" s="12"/>
      <c r="H9" s="10"/>
    </row>
    <row r="10" spans="2:14" s="7" customFormat="1" ht="23.25" customHeight="1" x14ac:dyDescent="0.25">
      <c r="B10" s="58" t="s">
        <v>31</v>
      </c>
      <c r="C10" s="58"/>
      <c r="D10" s="58"/>
      <c r="E10" s="58"/>
      <c r="F10" s="58"/>
      <c r="G10" s="58"/>
      <c r="H10" s="58"/>
    </row>
  </sheetData>
  <mergeCells count="3">
    <mergeCell ref="B2:H2"/>
    <mergeCell ref="B3:H3"/>
    <mergeCell ref="B10:H10"/>
  </mergeCells>
  <phoneticPr fontId="8" type="noConversion"/>
  <conditionalFormatting sqref="B5:H8">
    <cfRule type="expression" dxfId="2" priority="1">
      <formula>MOD(ROW(B5),2)=0</formula>
    </cfRule>
  </conditionalFormatting>
  <pageMargins left="0.7" right="0.7" top="0.75" bottom="0.75" header="0.3" footer="0.3"/>
  <pageSetup paperSize="9" scale="46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N13"/>
  <sheetViews>
    <sheetView showGridLines="0" workbookViewId="0">
      <selection activeCell="J4" sqref="J4"/>
    </sheetView>
  </sheetViews>
  <sheetFormatPr defaultRowHeight="18.75" x14ac:dyDescent="0.3"/>
  <cols>
    <col min="1" max="1" width="11" style="1" customWidth="1"/>
    <col min="2" max="2" width="8.85546875" style="64" customWidth="1"/>
    <col min="3" max="3" width="16" style="64" customWidth="1"/>
    <col min="4" max="4" width="15.5703125" style="64" customWidth="1"/>
    <col min="5" max="5" width="29.42578125" style="64" customWidth="1"/>
    <col min="6" max="6" width="20.85546875" style="64" customWidth="1"/>
    <col min="7" max="7" width="19.85546875" style="64" customWidth="1"/>
    <col min="8" max="8" width="32.7109375" style="1" customWidth="1"/>
    <col min="9" max="16384" width="9.140625" style="1"/>
  </cols>
  <sheetData>
    <row r="2" spans="2:14" ht="45" customHeight="1" x14ac:dyDescent="0.3">
      <c r="B2" s="59" t="s">
        <v>42</v>
      </c>
      <c r="C2" s="59"/>
      <c r="D2" s="59"/>
      <c r="E2" s="59"/>
      <c r="F2" s="59"/>
      <c r="G2" s="59"/>
      <c r="H2" s="59"/>
    </row>
    <row r="3" spans="2:14" ht="49.5" customHeight="1" x14ac:dyDescent="0.3">
      <c r="B3" s="25" t="s">
        <v>0</v>
      </c>
      <c r="C3" s="26" t="s">
        <v>26</v>
      </c>
      <c r="D3" s="25" t="s">
        <v>27</v>
      </c>
      <c r="E3" s="25" t="s">
        <v>28</v>
      </c>
      <c r="F3" s="25" t="s">
        <v>29</v>
      </c>
      <c r="G3" s="25" t="s">
        <v>43</v>
      </c>
      <c r="H3" s="25" t="s">
        <v>44</v>
      </c>
      <c r="K3" s="23"/>
      <c r="L3" s="23"/>
      <c r="M3" s="23"/>
      <c r="N3" s="23"/>
    </row>
    <row r="4" spans="2:14" ht="66.75" customHeight="1" x14ac:dyDescent="0.3">
      <c r="B4" s="18">
        <v>1</v>
      </c>
      <c r="C4" s="65">
        <v>22</v>
      </c>
      <c r="D4" s="18" t="s">
        <v>57</v>
      </c>
      <c r="E4" s="18" t="s">
        <v>58</v>
      </c>
      <c r="F4" s="18" t="s">
        <v>59</v>
      </c>
      <c r="G4" s="33">
        <v>44032</v>
      </c>
      <c r="H4" s="18" t="s">
        <v>45</v>
      </c>
      <c r="K4" s="23"/>
      <c r="L4" s="23"/>
      <c r="M4" s="24"/>
      <c r="N4" s="23"/>
    </row>
    <row r="5" spans="2:14" ht="66.75" customHeight="1" x14ac:dyDescent="0.3">
      <c r="B5" s="18">
        <v>2</v>
      </c>
      <c r="C5" s="65">
        <v>11</v>
      </c>
      <c r="D5" s="18" t="s">
        <v>52</v>
      </c>
      <c r="E5" s="18" t="s">
        <v>60</v>
      </c>
      <c r="F5" s="18">
        <v>128527</v>
      </c>
      <c r="G5" s="33">
        <v>43955</v>
      </c>
      <c r="H5" s="18" t="s">
        <v>45</v>
      </c>
      <c r="K5" s="23"/>
      <c r="L5" s="23"/>
      <c r="M5" s="24"/>
      <c r="N5" s="23"/>
    </row>
    <row r="6" spans="2:14" ht="66.75" customHeight="1" x14ac:dyDescent="0.3">
      <c r="B6" s="18">
        <v>3</v>
      </c>
      <c r="C6" s="65">
        <v>7.5</v>
      </c>
      <c r="D6" s="18" t="s">
        <v>52</v>
      </c>
      <c r="E6" s="18" t="s">
        <v>64</v>
      </c>
      <c r="F6" s="18">
        <v>473381</v>
      </c>
      <c r="G6" s="33">
        <v>43966</v>
      </c>
      <c r="H6" s="18" t="s">
        <v>45</v>
      </c>
      <c r="K6" s="23"/>
      <c r="L6" s="23"/>
      <c r="M6" s="24"/>
      <c r="N6" s="23"/>
    </row>
    <row r="7" spans="2:14" ht="66.75" customHeight="1" x14ac:dyDescent="0.3">
      <c r="B7" s="18">
        <v>4</v>
      </c>
      <c r="C7" s="65">
        <v>0.37</v>
      </c>
      <c r="D7" s="18" t="s">
        <v>63</v>
      </c>
      <c r="E7" s="18" t="s">
        <v>62</v>
      </c>
      <c r="F7" s="18" t="s">
        <v>61</v>
      </c>
      <c r="G7" s="33">
        <v>43912</v>
      </c>
      <c r="H7" s="18" t="s">
        <v>45</v>
      </c>
      <c r="K7" s="23"/>
      <c r="L7" s="23"/>
      <c r="M7" s="24"/>
      <c r="N7" s="23"/>
    </row>
    <row r="8" spans="2:14" ht="67.5" customHeight="1" x14ac:dyDescent="0.3">
      <c r="B8" s="18">
        <v>5</v>
      </c>
      <c r="C8" s="65">
        <v>1.1000000000000001</v>
      </c>
      <c r="D8" s="18" t="s">
        <v>63</v>
      </c>
      <c r="E8" s="18" t="s">
        <v>65</v>
      </c>
      <c r="F8" s="18" t="s">
        <v>66</v>
      </c>
      <c r="G8" s="33">
        <v>44029</v>
      </c>
      <c r="H8" s="18" t="s">
        <v>45</v>
      </c>
      <c r="K8" s="23"/>
      <c r="L8" s="23"/>
      <c r="M8" s="23"/>
      <c r="N8" s="23"/>
    </row>
    <row r="9" spans="2:14" ht="18" customHeight="1" x14ac:dyDescent="0.45">
      <c r="B9" s="32"/>
      <c r="C9" s="32"/>
      <c r="D9" s="32"/>
      <c r="E9" s="32"/>
      <c r="F9" s="32"/>
      <c r="G9" s="61"/>
      <c r="H9" s="2"/>
      <c r="K9" s="23"/>
      <c r="L9" s="23"/>
      <c r="M9" s="23"/>
      <c r="N9" s="23"/>
    </row>
    <row r="10" spans="2:14" ht="41.25" customHeight="1" x14ac:dyDescent="0.45">
      <c r="B10" s="62"/>
      <c r="C10" s="62"/>
      <c r="D10" s="32"/>
      <c r="E10" s="5"/>
      <c r="F10" s="5"/>
      <c r="G10" s="62"/>
      <c r="H10" s="22"/>
      <c r="K10" s="23"/>
      <c r="L10" s="23"/>
      <c r="M10" s="23"/>
      <c r="N10" s="23"/>
    </row>
    <row r="11" spans="2:14" ht="21.75" x14ac:dyDescent="0.3">
      <c r="B11" s="60" t="s">
        <v>31</v>
      </c>
      <c r="C11" s="60"/>
      <c r="D11" s="60"/>
      <c r="E11" s="60"/>
      <c r="F11" s="60"/>
      <c r="G11" s="60"/>
      <c r="H11" s="60"/>
      <c r="K11" s="23"/>
      <c r="L11" s="5"/>
      <c r="M11" s="23"/>
      <c r="N11" s="23"/>
    </row>
    <row r="12" spans="2:14" x14ac:dyDescent="0.3">
      <c r="B12" s="63"/>
      <c r="C12" s="63"/>
      <c r="D12" s="63"/>
      <c r="E12" s="63"/>
      <c r="F12" s="63"/>
      <c r="G12" s="63"/>
      <c r="H12" s="23"/>
      <c r="K12" s="23"/>
      <c r="L12" s="23"/>
      <c r="M12" s="23"/>
      <c r="N12" s="23"/>
    </row>
    <row r="13" spans="2:14" ht="21.75" x14ac:dyDescent="0.45">
      <c r="K13" s="22"/>
      <c r="L13" s="23"/>
      <c r="M13" s="23"/>
      <c r="N13" s="23"/>
    </row>
  </sheetData>
  <sortState xmlns:xlrd2="http://schemas.microsoft.com/office/spreadsheetml/2017/richdata2" ref="B3:F11">
    <sortCondition ref="C2"/>
  </sortState>
  <mergeCells count="2">
    <mergeCell ref="B2:H2"/>
    <mergeCell ref="B11:H11"/>
  </mergeCells>
  <phoneticPr fontId="8" type="noConversion"/>
  <conditionalFormatting sqref="B4:H8">
    <cfRule type="expression" dxfId="1" priority="1">
      <formula>MOD(ROW(),2)=1</formula>
    </cfRule>
  </conditionalFormatting>
  <pageMargins left="0.7" right="0.7" top="0.75" bottom="0.7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Estimate</vt:lpstr>
      <vt:lpstr>Labour Analysis</vt:lpstr>
      <vt:lpstr>Material Analysis</vt:lpstr>
      <vt:lpstr>Motors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2020-08-03T06:03:11Z</dcterms:modified>
</cp:coreProperties>
</file>