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33" activeTab="3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ept2019" sheetId="38" r:id="rId33"/>
    <sheet name="aug 19" sheetId="33" r:id="rId34"/>
    <sheet name="OCT stream I " sheetId="34" r:id="rId35"/>
    <sheet name="OCT stream II " sheetId="35" r:id="rId36"/>
    <sheet name="OCT stream III" sheetId="36" r:id="rId37"/>
    <sheet name="Sheet37" sheetId="37" r:id="rId38"/>
    <sheet name="Sheet33" sheetId="39" r:id="rId39"/>
    <sheet name="Sheet34" sheetId="40" r:id="rId40"/>
    <sheet name="Sheet35" sheetId="41" r:id="rId41"/>
  </sheets>
  <definedNames>
    <definedName name="_xlnm._FilterDatabase" localSheetId="39" hidden="1">Sheet34!$B$2:$X$2</definedName>
  </definedNames>
  <calcPr calcId="145621"/>
</workbook>
</file>

<file path=xl/calcChain.xml><?xml version="1.0" encoding="utf-8"?>
<calcChain xmlns="http://schemas.openxmlformats.org/spreadsheetml/2006/main">
  <c r="N27" i="24" l="1"/>
  <c r="N27" i="22"/>
  <c r="P36" i="39" l="1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O37" i="39"/>
  <c r="N35" i="39"/>
  <c r="N36" i="39"/>
  <c r="N34" i="39"/>
  <c r="N33" i="39"/>
  <c r="N32" i="39"/>
  <c r="N31" i="39"/>
  <c r="N30" i="39"/>
  <c r="N29" i="39"/>
  <c r="N28" i="39"/>
  <c r="N27" i="39"/>
  <c r="N26" i="39"/>
  <c r="N25" i="39"/>
  <c r="N37" i="39" s="1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M36" i="39"/>
  <c r="M35" i="39"/>
  <c r="M34" i="39"/>
  <c r="M33" i="39"/>
  <c r="M32" i="39"/>
  <c r="M31" i="39"/>
  <c r="M30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L36" i="39"/>
  <c r="L35" i="39"/>
  <c r="L34" i="39"/>
  <c r="L33" i="39"/>
  <c r="L32" i="39"/>
  <c r="L31" i="39"/>
  <c r="L24" i="39"/>
  <c r="L30" i="39"/>
  <c r="L29" i="39"/>
  <c r="L28" i="39"/>
  <c r="L27" i="39"/>
  <c r="L26" i="39"/>
  <c r="L23" i="39"/>
  <c r="L22" i="39"/>
  <c r="L21" i="39"/>
  <c r="L20" i="39"/>
  <c r="L19" i="39"/>
  <c r="L18" i="39"/>
  <c r="L17" i="39"/>
  <c r="L16" i="39"/>
  <c r="L15" i="39"/>
  <c r="L14" i="39"/>
  <c r="L12" i="39"/>
  <c r="L13" i="39"/>
  <c r="L11" i="39"/>
  <c r="L10" i="39"/>
  <c r="L9" i="39"/>
  <c r="L8" i="39"/>
  <c r="L7" i="39"/>
  <c r="L6" i="39"/>
  <c r="K36" i="39"/>
  <c r="K35" i="39"/>
  <c r="K34" i="39"/>
  <c r="K33" i="39"/>
  <c r="K32" i="39"/>
  <c r="K31" i="39"/>
  <c r="K29" i="39"/>
  <c r="K30" i="39"/>
  <c r="K28" i="39"/>
  <c r="K27" i="39"/>
  <c r="K26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7" i="39"/>
  <c r="D31" i="39"/>
  <c r="D32" i="39"/>
  <c r="E32" i="39" s="1"/>
  <c r="D34" i="39"/>
  <c r="D36" i="39"/>
  <c r="D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7" i="39"/>
  <c r="C31" i="39"/>
  <c r="C32" i="39"/>
  <c r="C34" i="39"/>
  <c r="C36" i="39"/>
  <c r="C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8" i="39"/>
  <c r="B30" i="39"/>
  <c r="B32" i="39"/>
  <c r="B33" i="39"/>
  <c r="B34" i="39"/>
  <c r="B35" i="39"/>
  <c r="B36" i="39"/>
  <c r="E34" i="39"/>
  <c r="E18" i="39"/>
  <c r="E14" i="39"/>
  <c r="B6" i="39"/>
  <c r="E19" i="39"/>
  <c r="P37" i="39" l="1"/>
  <c r="Q6" i="39"/>
  <c r="Q7" i="39" s="1"/>
  <c r="Q8" i="39" s="1"/>
  <c r="Q9" i="39" s="1"/>
  <c r="Q10" i="39" s="1"/>
  <c r="Q11" i="39" s="1"/>
  <c r="Q12" i="39" s="1"/>
  <c r="Q13" i="39" s="1"/>
  <c r="Q14" i="39" s="1"/>
  <c r="Q15" i="39" s="1"/>
  <c r="Q16" i="39" s="1"/>
  <c r="Q17" i="39" s="1"/>
  <c r="Q18" i="39" s="1"/>
  <c r="Q19" i="39" s="1"/>
  <c r="Q20" i="39" s="1"/>
  <c r="Q21" i="39" s="1"/>
  <c r="Q22" i="39" s="1"/>
  <c r="Q23" i="39" s="1"/>
  <c r="Q24" i="39" s="1"/>
  <c r="Q25" i="39" s="1"/>
  <c r="Q26" i="39" s="1"/>
  <c r="Q27" i="39" s="1"/>
  <c r="Q28" i="39" s="1"/>
  <c r="Q29" i="39" s="1"/>
  <c r="Q30" i="39" s="1"/>
  <c r="Q31" i="39" s="1"/>
  <c r="Q32" i="39" s="1"/>
  <c r="Q33" i="39" s="1"/>
  <c r="Q34" i="39" s="1"/>
  <c r="Q35" i="39" s="1"/>
  <c r="Q36" i="39" s="1"/>
  <c r="M37" i="39"/>
  <c r="E20" i="39"/>
  <c r="E7" i="39"/>
  <c r="E12" i="39"/>
  <c r="E9" i="39"/>
  <c r="E23" i="39"/>
  <c r="E8" i="39"/>
  <c r="E13" i="39"/>
  <c r="E25" i="39"/>
  <c r="E24" i="39"/>
  <c r="E36" i="39"/>
  <c r="E16" i="39"/>
  <c r="E11" i="39"/>
  <c r="E17" i="39"/>
  <c r="E10" i="39"/>
  <c r="E15" i="39"/>
  <c r="E21" i="39"/>
  <c r="E22" i="39"/>
  <c r="E6" i="39"/>
  <c r="S36" i="36"/>
  <c r="R36" i="36"/>
  <c r="Q36" i="36"/>
  <c r="P36" i="36"/>
  <c r="N36" i="36"/>
  <c r="M36" i="36"/>
  <c r="L36" i="36"/>
  <c r="K36" i="36"/>
  <c r="J36" i="36"/>
  <c r="S36" i="35"/>
  <c r="R36" i="35"/>
  <c r="Q36" i="35"/>
  <c r="P36" i="35"/>
  <c r="N36" i="35"/>
  <c r="M36" i="35"/>
  <c r="L36" i="35"/>
  <c r="K36" i="35"/>
  <c r="J36" i="35"/>
  <c r="S36" i="34"/>
  <c r="R36" i="34"/>
  <c r="Q36" i="34"/>
  <c r="P36" i="34"/>
  <c r="N36" i="34"/>
  <c r="M36" i="34"/>
  <c r="L36" i="34"/>
  <c r="K36" i="34"/>
  <c r="J36" i="34"/>
  <c r="T35" i="34" l="1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H35" i="35"/>
  <c r="E35" i="35"/>
  <c r="E35" i="36"/>
  <c r="H35" i="36"/>
  <c r="B35" i="36"/>
  <c r="I35" i="36" s="1"/>
  <c r="T35" i="36"/>
  <c r="O35" i="36"/>
  <c r="G35" i="36"/>
  <c r="F35" i="36"/>
  <c r="D35" i="36"/>
  <c r="C35" i="36"/>
  <c r="H35" i="34"/>
  <c r="E35" i="34"/>
  <c r="B35" i="34"/>
  <c r="O35" i="34"/>
  <c r="G35" i="34"/>
  <c r="F35" i="34"/>
  <c r="D35" i="34"/>
  <c r="C35" i="34"/>
  <c r="B35" i="35"/>
  <c r="T35" i="35"/>
  <c r="O35" i="35"/>
  <c r="G35" i="35"/>
  <c r="F35" i="35"/>
  <c r="D35" i="35"/>
  <c r="C35" i="35"/>
  <c r="O25" i="9"/>
  <c r="T36" i="34" l="1"/>
  <c r="U35" i="36"/>
  <c r="I35" i="35"/>
  <c r="U35" i="35" s="1"/>
  <c r="I35" i="34"/>
  <c r="U35" i="34" s="1"/>
  <c r="Q38" i="38"/>
  <c r="D38" i="38"/>
  <c r="C38" i="38"/>
  <c r="E38" i="38" s="1"/>
  <c r="B38" i="38"/>
  <c r="J23" i="17"/>
  <c r="G23" i="17"/>
  <c r="D23" i="17"/>
  <c r="J22" i="17"/>
  <c r="G22" i="17"/>
  <c r="D22" i="17"/>
  <c r="J21" i="17"/>
  <c r="J24" i="17" s="1"/>
  <c r="G21" i="17"/>
  <c r="D21" i="17"/>
  <c r="L23" i="17" l="1"/>
  <c r="D24" i="17"/>
  <c r="L22" i="17"/>
  <c r="L21" i="17"/>
  <c r="G24" i="17"/>
  <c r="L21" i="14"/>
  <c r="L24" i="17" l="1"/>
  <c r="L24" i="14"/>
  <c r="L22" i="14"/>
  <c r="L23" i="14"/>
  <c r="L24" i="9"/>
  <c r="D23" i="9"/>
  <c r="L23" i="9" s="1"/>
  <c r="N21" i="15" l="1"/>
  <c r="N20" i="15"/>
  <c r="N19" i="15"/>
  <c r="N18" i="15"/>
  <c r="N21" i="13"/>
  <c r="N20" i="13"/>
  <c r="N19" i="13"/>
  <c r="N18" i="13"/>
  <c r="M12" i="14"/>
  <c r="M11" i="14"/>
  <c r="M10" i="14"/>
  <c r="M9" i="14"/>
  <c r="J23" i="31" l="1"/>
  <c r="G23" i="31"/>
  <c r="L23" i="31" s="1"/>
  <c r="D23" i="31"/>
  <c r="J22" i="31"/>
  <c r="G22" i="31"/>
  <c r="L22" i="31" s="1"/>
  <c r="D22" i="31"/>
  <c r="J21" i="31"/>
  <c r="G21" i="31"/>
  <c r="G24" i="31" s="1"/>
  <c r="D21" i="31"/>
  <c r="D24" i="31" s="1"/>
  <c r="J23" i="30"/>
  <c r="G23" i="30"/>
  <c r="D23" i="30"/>
  <c r="J22" i="30"/>
  <c r="G22" i="30"/>
  <c r="L22" i="30" s="1"/>
  <c r="D22" i="30"/>
  <c r="J21" i="30"/>
  <c r="J24" i="30" s="1"/>
  <c r="G21" i="30"/>
  <c r="D21" i="30"/>
  <c r="D24" i="30" s="1"/>
  <c r="J23" i="28"/>
  <c r="G23" i="28"/>
  <c r="L23" i="28" s="1"/>
  <c r="D23" i="28"/>
  <c r="J22" i="28"/>
  <c r="G22" i="28"/>
  <c r="L22" i="28" s="1"/>
  <c r="D22" i="28"/>
  <c r="J21" i="28"/>
  <c r="J24" i="28" s="1"/>
  <c r="G21" i="28"/>
  <c r="L21" i="28" s="1"/>
  <c r="D21" i="28"/>
  <c r="D24" i="28" s="1"/>
  <c r="J23" i="27"/>
  <c r="G23" i="27"/>
  <c r="L23" i="27" s="1"/>
  <c r="D23" i="27"/>
  <c r="J22" i="27"/>
  <c r="G22" i="27"/>
  <c r="L22" i="27" s="1"/>
  <c r="D22" i="27"/>
  <c r="J21" i="27"/>
  <c r="J24" i="27" s="1"/>
  <c r="G21" i="27"/>
  <c r="L21" i="27" s="1"/>
  <c r="D21" i="27"/>
  <c r="D24" i="27" s="1"/>
  <c r="J23" i="26"/>
  <c r="G23" i="26"/>
  <c r="L23" i="26" s="1"/>
  <c r="D23" i="26"/>
  <c r="J22" i="26"/>
  <c r="G22" i="26"/>
  <c r="L22" i="26" s="1"/>
  <c r="D22" i="26"/>
  <c r="J21" i="26"/>
  <c r="J24" i="26" s="1"/>
  <c r="G21" i="26"/>
  <c r="G24" i="26" s="1"/>
  <c r="D21" i="26"/>
  <c r="D24" i="26" s="1"/>
  <c r="G24" i="25"/>
  <c r="J23" i="25"/>
  <c r="G23" i="25"/>
  <c r="D23" i="25"/>
  <c r="J22" i="25"/>
  <c r="G22" i="25"/>
  <c r="D22" i="25"/>
  <c r="J21" i="25"/>
  <c r="J24" i="25" s="1"/>
  <c r="G21" i="25"/>
  <c r="L21" i="25" s="1"/>
  <c r="D21" i="25"/>
  <c r="J23" i="24"/>
  <c r="G23" i="24"/>
  <c r="L23" i="24" s="1"/>
  <c r="D23" i="24"/>
  <c r="J22" i="24"/>
  <c r="G22" i="24"/>
  <c r="L22" i="24" s="1"/>
  <c r="D22" i="24"/>
  <c r="J21" i="24"/>
  <c r="J24" i="24" s="1"/>
  <c r="G21" i="24"/>
  <c r="D21" i="24"/>
  <c r="D24" i="24" s="1"/>
  <c r="J23" i="23"/>
  <c r="G23" i="23"/>
  <c r="D23" i="23"/>
  <c r="J22" i="23"/>
  <c r="G22" i="23"/>
  <c r="D22" i="23"/>
  <c r="J21" i="23"/>
  <c r="J24" i="23" s="1"/>
  <c r="G21" i="23"/>
  <c r="L21" i="23" s="1"/>
  <c r="D21" i="23"/>
  <c r="J23" i="22"/>
  <c r="G23" i="22"/>
  <c r="G24" i="22" s="1"/>
  <c r="D23" i="22"/>
  <c r="J22" i="22"/>
  <c r="G22" i="22"/>
  <c r="L22" i="22" s="1"/>
  <c r="D22" i="22"/>
  <c r="J21" i="22"/>
  <c r="J24" i="22" s="1"/>
  <c r="L21" i="22"/>
  <c r="D24" i="22"/>
  <c r="G24" i="21"/>
  <c r="J23" i="21"/>
  <c r="G23" i="21"/>
  <c r="D23" i="21"/>
  <c r="J22" i="21"/>
  <c r="G22" i="21"/>
  <c r="D22" i="21"/>
  <c r="J21" i="21"/>
  <c r="J24" i="21" s="1"/>
  <c r="G21" i="21"/>
  <c r="D21" i="21"/>
  <c r="J23" i="20"/>
  <c r="G23" i="20"/>
  <c r="L23" i="20" s="1"/>
  <c r="D23" i="20"/>
  <c r="J22" i="20"/>
  <c r="G22" i="20"/>
  <c r="L22" i="20" s="1"/>
  <c r="D22" i="20"/>
  <c r="J21" i="20"/>
  <c r="J24" i="20" s="1"/>
  <c r="G21" i="20"/>
  <c r="L21" i="20" s="1"/>
  <c r="D21" i="20"/>
  <c r="D24" i="20" s="1"/>
  <c r="J23" i="19"/>
  <c r="G23" i="19"/>
  <c r="L23" i="19" s="1"/>
  <c r="D23" i="19"/>
  <c r="J22" i="19"/>
  <c r="G22" i="19"/>
  <c r="L22" i="19" s="1"/>
  <c r="D22" i="19"/>
  <c r="J21" i="19"/>
  <c r="J24" i="19" s="1"/>
  <c r="G21" i="19"/>
  <c r="L21" i="19" s="1"/>
  <c r="D21" i="19"/>
  <c r="D24" i="19" s="1"/>
  <c r="J23" i="18"/>
  <c r="G23" i="18"/>
  <c r="L23" i="18" s="1"/>
  <c r="D23" i="18"/>
  <c r="J22" i="18"/>
  <c r="G22" i="18"/>
  <c r="L22" i="18" s="1"/>
  <c r="D22" i="18"/>
  <c r="J21" i="18"/>
  <c r="J24" i="18" s="1"/>
  <c r="G21" i="18"/>
  <c r="L21" i="18" s="1"/>
  <c r="D21" i="18"/>
  <c r="D24" i="18" s="1"/>
  <c r="J23" i="16"/>
  <c r="L23" i="16" s="1"/>
  <c r="G23" i="16"/>
  <c r="D23" i="16"/>
  <c r="J22" i="16"/>
  <c r="G22" i="16"/>
  <c r="D22" i="16"/>
  <c r="J21" i="16"/>
  <c r="L21" i="16" s="1"/>
  <c r="G21" i="16"/>
  <c r="G24" i="16" s="1"/>
  <c r="D21" i="16"/>
  <c r="G24" i="15"/>
  <c r="J23" i="15"/>
  <c r="G23" i="15"/>
  <c r="L23" i="15" s="1"/>
  <c r="D23" i="15"/>
  <c r="J22" i="15"/>
  <c r="G22" i="15"/>
  <c r="L22" i="15" s="1"/>
  <c r="D22" i="15"/>
  <c r="J21" i="15"/>
  <c r="J24" i="15" s="1"/>
  <c r="G21" i="15"/>
  <c r="D21" i="15"/>
  <c r="D24" i="15" s="1"/>
  <c r="J23" i="14"/>
  <c r="G23" i="14"/>
  <c r="D23" i="14"/>
  <c r="J22" i="14"/>
  <c r="G22" i="14"/>
  <c r="D22" i="14"/>
  <c r="J21" i="14"/>
  <c r="J24" i="14" s="1"/>
  <c r="G21" i="14"/>
  <c r="D21" i="14"/>
  <c r="J23" i="13"/>
  <c r="G23" i="13"/>
  <c r="D23" i="13"/>
  <c r="J22" i="13"/>
  <c r="G22" i="13"/>
  <c r="D22" i="13"/>
  <c r="J21" i="13"/>
  <c r="G21" i="13"/>
  <c r="D21" i="13"/>
  <c r="L23" i="12"/>
  <c r="J23" i="12"/>
  <c r="G23" i="12"/>
  <c r="D23" i="12"/>
  <c r="L22" i="12"/>
  <c r="J22" i="12"/>
  <c r="G22" i="12"/>
  <c r="D22" i="12"/>
  <c r="L21" i="12"/>
  <c r="L24" i="12" s="1"/>
  <c r="J21" i="12"/>
  <c r="J24" i="12" s="1"/>
  <c r="G21" i="12"/>
  <c r="G24" i="12" s="1"/>
  <c r="D21" i="12"/>
  <c r="D24" i="12" s="1"/>
  <c r="N27" i="31"/>
  <c r="M17" i="31"/>
  <c r="M16" i="31"/>
  <c r="M15" i="31"/>
  <c r="M14" i="31"/>
  <c r="M12" i="31"/>
  <c r="M11" i="31"/>
  <c r="M10" i="31"/>
  <c r="M9" i="31"/>
  <c r="M7" i="31"/>
  <c r="M6" i="31"/>
  <c r="M5" i="31"/>
  <c r="M4" i="31"/>
  <c r="M12" i="30"/>
  <c r="L23" i="30" l="1"/>
  <c r="G24" i="30"/>
  <c r="L22" i="25"/>
  <c r="L23" i="25"/>
  <c r="D24" i="25"/>
  <c r="L21" i="24"/>
  <c r="L24" i="24" s="1"/>
  <c r="L23" i="23"/>
  <c r="L22" i="23"/>
  <c r="L24" i="23" s="1"/>
  <c r="D24" i="23"/>
  <c r="L23" i="21"/>
  <c r="D24" i="21"/>
  <c r="L22" i="21"/>
  <c r="L21" i="21"/>
  <c r="D24" i="16"/>
  <c r="L22" i="16"/>
  <c r="L24" i="16" s="1"/>
  <c r="J24" i="31"/>
  <c r="L21" i="15"/>
  <c r="D24" i="14"/>
  <c r="J24" i="13"/>
  <c r="L23" i="13"/>
  <c r="L22" i="13"/>
  <c r="D24" i="13"/>
  <c r="L21" i="13"/>
  <c r="L21" i="31"/>
  <c r="L24" i="31" s="1"/>
  <c r="L21" i="30"/>
  <c r="L24" i="30" s="1"/>
  <c r="L24" i="28"/>
  <c r="G24" i="28"/>
  <c r="L24" i="27"/>
  <c r="G24" i="27"/>
  <c r="L21" i="26"/>
  <c r="L24" i="26" s="1"/>
  <c r="L24" i="25"/>
  <c r="G24" i="24"/>
  <c r="G24" i="23"/>
  <c r="L23" i="22"/>
  <c r="L24" i="22" s="1"/>
  <c r="L24" i="20"/>
  <c r="G24" i="20"/>
  <c r="L24" i="19"/>
  <c r="G24" i="19"/>
  <c r="L24" i="18"/>
  <c r="G24" i="18"/>
  <c r="J24" i="16"/>
  <c r="L24" i="15"/>
  <c r="G24" i="14"/>
  <c r="G24" i="13"/>
  <c r="N19" i="31"/>
  <c r="N20" i="31"/>
  <c r="N18" i="31"/>
  <c r="N21" i="31"/>
  <c r="M14" i="26"/>
  <c r="M6" i="24"/>
  <c r="L24" i="21" l="1"/>
  <c r="L24" i="13"/>
  <c r="M17" i="24" l="1"/>
  <c r="M16" i="24"/>
  <c r="M15" i="24"/>
  <c r="M14" i="24"/>
  <c r="M12" i="24"/>
  <c r="M11" i="24"/>
  <c r="M10" i="24"/>
  <c r="M9" i="24"/>
  <c r="M7" i="24"/>
  <c r="N20" i="24"/>
  <c r="M5" i="24"/>
  <c r="N19" i="24" s="1"/>
  <c r="M4" i="24"/>
  <c r="N18" i="24" l="1"/>
  <c r="N21" i="24"/>
  <c r="M14" i="18"/>
  <c r="M15" i="18"/>
  <c r="M16" i="18"/>
  <c r="M17" i="18"/>
  <c r="M7" i="18"/>
  <c r="M6" i="18"/>
  <c r="M5" i="18"/>
  <c r="M4" i="18"/>
  <c r="Q5" i="12" l="1"/>
  <c r="M4" i="11" l="1"/>
  <c r="M5" i="11"/>
  <c r="M6" i="11"/>
  <c r="M7" i="11"/>
  <c r="M9" i="11"/>
  <c r="M10" i="11"/>
  <c r="M11" i="11"/>
  <c r="M12" i="11"/>
  <c r="M14" i="11"/>
  <c r="M15" i="11"/>
  <c r="M16" i="11"/>
  <c r="M17" i="11"/>
  <c r="M17" i="9" l="1"/>
  <c r="M16" i="9"/>
  <c r="M15" i="9"/>
  <c r="M14" i="9"/>
  <c r="M7" i="9"/>
  <c r="M6" i="9"/>
  <c r="M5" i="9"/>
  <c r="M4" i="9"/>
  <c r="N27" i="10" l="1"/>
  <c r="J23" i="10"/>
  <c r="G23" i="10"/>
  <c r="D23" i="10"/>
  <c r="J22" i="10"/>
  <c r="G22" i="10"/>
  <c r="G24" i="10" s="1"/>
  <c r="D22" i="10"/>
  <c r="J21" i="10"/>
  <c r="G21" i="10"/>
  <c r="D21" i="10"/>
  <c r="D24" i="10" s="1"/>
  <c r="N21" i="10"/>
  <c r="N20" i="10"/>
  <c r="N19" i="10"/>
  <c r="N18" i="10"/>
  <c r="J24" i="10" l="1"/>
  <c r="L23" i="10"/>
  <c r="L22" i="10"/>
  <c r="L21" i="10"/>
  <c r="D22" i="4"/>
  <c r="M5" i="4"/>
  <c r="J22" i="3"/>
  <c r="M5" i="3"/>
  <c r="L24" i="10" l="1"/>
  <c r="U26" i="2"/>
  <c r="U27" i="2" s="1"/>
  <c r="M7" i="2"/>
  <c r="M6" i="2"/>
  <c r="M5" i="2"/>
  <c r="M17" i="2"/>
  <c r="M16" i="2"/>
  <c r="M15" i="2"/>
  <c r="M14" i="2"/>
  <c r="M12" i="2"/>
  <c r="M11" i="2"/>
  <c r="M10" i="2"/>
  <c r="M9" i="2"/>
  <c r="M17" i="1"/>
  <c r="M16" i="1"/>
  <c r="M15" i="1"/>
  <c r="M14" i="1"/>
  <c r="M12" i="1"/>
  <c r="M11" i="1"/>
  <c r="M10" i="1"/>
  <c r="M9" i="1"/>
  <c r="T34" i="35" l="1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36" i="35" l="1"/>
  <c r="H31" i="36"/>
  <c r="H28" i="36"/>
  <c r="H27" i="36"/>
  <c r="H25" i="36"/>
  <c r="H24" i="36"/>
  <c r="H14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T34" i="36"/>
  <c r="O34" i="36"/>
  <c r="T33" i="36"/>
  <c r="O33" i="36"/>
  <c r="T32" i="36"/>
  <c r="O32" i="36"/>
  <c r="T31" i="36"/>
  <c r="O31" i="36"/>
  <c r="I31" i="36"/>
  <c r="U31" i="36" s="1"/>
  <c r="T30" i="36"/>
  <c r="O30" i="36"/>
  <c r="T29" i="36"/>
  <c r="O29" i="36"/>
  <c r="T28" i="36"/>
  <c r="O28" i="36"/>
  <c r="I28" i="36"/>
  <c r="D29" i="39" s="1"/>
  <c r="T27" i="36"/>
  <c r="O27" i="36"/>
  <c r="T26" i="36"/>
  <c r="O26" i="36"/>
  <c r="T25" i="36"/>
  <c r="O25" i="36"/>
  <c r="I25" i="36"/>
  <c r="T24" i="36"/>
  <c r="O24" i="36"/>
  <c r="T23" i="36"/>
  <c r="O23" i="36"/>
  <c r="T22" i="36"/>
  <c r="O22" i="36"/>
  <c r="T21" i="36"/>
  <c r="O21" i="36"/>
  <c r="T20" i="36"/>
  <c r="O20" i="36"/>
  <c r="T19" i="36"/>
  <c r="O19" i="36"/>
  <c r="T18" i="36"/>
  <c r="O18" i="36"/>
  <c r="T17" i="36"/>
  <c r="O17" i="36"/>
  <c r="T16" i="36"/>
  <c r="O16" i="36"/>
  <c r="T15" i="36"/>
  <c r="O15" i="36"/>
  <c r="T14" i="36"/>
  <c r="O14" i="36"/>
  <c r="I14" i="36"/>
  <c r="T13" i="36"/>
  <c r="O13" i="36"/>
  <c r="T12" i="36"/>
  <c r="O12" i="36"/>
  <c r="T11" i="36"/>
  <c r="O11" i="36"/>
  <c r="T10" i="36"/>
  <c r="O10" i="36"/>
  <c r="T9" i="36"/>
  <c r="O9" i="36"/>
  <c r="T8" i="36"/>
  <c r="O8" i="36"/>
  <c r="T7" i="36"/>
  <c r="O7" i="36"/>
  <c r="T6" i="36"/>
  <c r="O6" i="36"/>
  <c r="T5" i="36"/>
  <c r="O5" i="36"/>
  <c r="O34" i="35"/>
  <c r="O33" i="35"/>
  <c r="O32" i="35"/>
  <c r="O31" i="35"/>
  <c r="I31" i="35"/>
  <c r="U31" i="35" s="1"/>
  <c r="O30" i="35"/>
  <c r="O29" i="35"/>
  <c r="O28" i="35"/>
  <c r="I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I14" i="35"/>
  <c r="O13" i="35"/>
  <c r="O12" i="35"/>
  <c r="O11" i="35"/>
  <c r="O10" i="35"/>
  <c r="O9" i="35"/>
  <c r="O8" i="35"/>
  <c r="O7" i="35"/>
  <c r="O6" i="35"/>
  <c r="O5" i="35"/>
  <c r="H31" i="34"/>
  <c r="H28" i="34"/>
  <c r="H14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U28" i="35" l="1"/>
  <c r="C29" i="39"/>
  <c r="D26" i="39"/>
  <c r="U28" i="36"/>
  <c r="T36" i="36"/>
  <c r="O36" i="36"/>
  <c r="O36" i="35"/>
  <c r="U14" i="35"/>
  <c r="U14" i="36"/>
  <c r="U25" i="36"/>
  <c r="M17" i="30"/>
  <c r="M16" i="30"/>
  <c r="M15" i="30"/>
  <c r="M14" i="30"/>
  <c r="M11" i="30"/>
  <c r="M10" i="30"/>
  <c r="M9" i="30"/>
  <c r="M7" i="30"/>
  <c r="M6" i="30"/>
  <c r="M5" i="30"/>
  <c r="M4" i="30"/>
  <c r="P39" i="38" l="1"/>
  <c r="O39" i="38"/>
  <c r="N39" i="38"/>
  <c r="M39" i="38"/>
  <c r="L39" i="38"/>
  <c r="K39" i="38"/>
  <c r="D37" i="38"/>
  <c r="C37" i="38"/>
  <c r="D36" i="38"/>
  <c r="C36" i="38"/>
  <c r="B36" i="38"/>
  <c r="D35" i="38"/>
  <c r="C35" i="38"/>
  <c r="D34" i="38"/>
  <c r="C34" i="38"/>
  <c r="D33" i="38"/>
  <c r="C33" i="38"/>
  <c r="D29" i="38"/>
  <c r="C29" i="38"/>
  <c r="D26" i="38"/>
  <c r="C26" i="38"/>
  <c r="D23" i="38"/>
  <c r="D22" i="38"/>
  <c r="D12" i="38"/>
  <c r="C12" i="38"/>
  <c r="Q8" i="38"/>
  <c r="Q9" i="38" s="1"/>
  <c r="Q10" i="38" s="1"/>
  <c r="Q11" i="38" s="1"/>
  <c r="Q12" i="38" s="1"/>
  <c r="Q13" i="38" s="1"/>
  <c r="Q14" i="38" s="1"/>
  <c r="Q15" i="38" s="1"/>
  <c r="Q16" i="38" s="1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E36" i="38" l="1"/>
  <c r="N27" i="30"/>
  <c r="H34" i="36"/>
  <c r="E34" i="36"/>
  <c r="D32" i="38" s="1"/>
  <c r="H34" i="35"/>
  <c r="E34" i="35"/>
  <c r="C32" i="38" s="1"/>
  <c r="B34" i="35"/>
  <c r="N20" i="30"/>
  <c r="N19" i="30"/>
  <c r="N18" i="30"/>
  <c r="N27" i="29"/>
  <c r="J23" i="29"/>
  <c r="H33" i="36" s="1"/>
  <c r="G23" i="29"/>
  <c r="E33" i="36" s="1"/>
  <c r="D31" i="38" s="1"/>
  <c r="D23" i="29"/>
  <c r="J22" i="29"/>
  <c r="H33" i="35" s="1"/>
  <c r="G22" i="29"/>
  <c r="E33" i="35" s="1"/>
  <c r="C31" i="38" s="1"/>
  <c r="D22" i="29"/>
  <c r="B33" i="35" s="1"/>
  <c r="J21" i="29"/>
  <c r="G21" i="29"/>
  <c r="E33" i="34" s="1"/>
  <c r="D21" i="29"/>
  <c r="M17" i="29"/>
  <c r="M16" i="29"/>
  <c r="M15" i="29"/>
  <c r="M14" i="29"/>
  <c r="M12" i="29"/>
  <c r="M11" i="29"/>
  <c r="M10" i="29"/>
  <c r="M7" i="29"/>
  <c r="M6" i="29"/>
  <c r="M5" i="29"/>
  <c r="M4" i="29"/>
  <c r="H32" i="36"/>
  <c r="E32" i="36"/>
  <c r="D30" i="38" s="1"/>
  <c r="H32" i="35"/>
  <c r="E32" i="35"/>
  <c r="C30" i="38" s="1"/>
  <c r="B32" i="35"/>
  <c r="E32" i="34"/>
  <c r="M17" i="28"/>
  <c r="M16" i="28"/>
  <c r="M15" i="28"/>
  <c r="M14" i="28"/>
  <c r="M12" i="28"/>
  <c r="M11" i="28"/>
  <c r="M10" i="28"/>
  <c r="M9" i="28"/>
  <c r="M7" i="28"/>
  <c r="M6" i="28"/>
  <c r="M5" i="28"/>
  <c r="M4" i="28"/>
  <c r="N27" i="27"/>
  <c r="H30" i="36"/>
  <c r="E30" i="36"/>
  <c r="D28" i="38" s="1"/>
  <c r="B30" i="36"/>
  <c r="H30" i="35"/>
  <c r="E30" i="35"/>
  <c r="C28" i="38" s="1"/>
  <c r="B30" i="35"/>
  <c r="H30" i="34"/>
  <c r="E30" i="34"/>
  <c r="B29" i="36"/>
  <c r="H29" i="36"/>
  <c r="E29" i="36"/>
  <c r="D27" i="38" s="1"/>
  <c r="E29" i="35"/>
  <c r="C27" i="38" s="1"/>
  <c r="B29" i="35"/>
  <c r="H29" i="34"/>
  <c r="E29" i="34"/>
  <c r="M12" i="25"/>
  <c r="M11" i="25"/>
  <c r="M10" i="25"/>
  <c r="M9" i="25"/>
  <c r="M6" i="25"/>
  <c r="M7" i="25"/>
  <c r="M5" i="25"/>
  <c r="M4" i="25"/>
  <c r="I32" i="35" l="1"/>
  <c r="N19" i="28"/>
  <c r="N18" i="28"/>
  <c r="I30" i="36"/>
  <c r="U30" i="36" s="1"/>
  <c r="I30" i="35"/>
  <c r="U30" i="35" s="1"/>
  <c r="H29" i="35"/>
  <c r="I29" i="35" s="1"/>
  <c r="H32" i="34"/>
  <c r="B32" i="36"/>
  <c r="I32" i="36" s="1"/>
  <c r="D24" i="29"/>
  <c r="I34" i="35"/>
  <c r="J24" i="29"/>
  <c r="H33" i="34"/>
  <c r="L23" i="29"/>
  <c r="B33" i="36"/>
  <c r="I33" i="36" s="1"/>
  <c r="U33" i="36" s="1"/>
  <c r="E34" i="34"/>
  <c r="I29" i="36"/>
  <c r="I33" i="35"/>
  <c r="U33" i="35" s="1"/>
  <c r="H34" i="34"/>
  <c r="B34" i="36"/>
  <c r="I34" i="36" s="1"/>
  <c r="N19" i="29"/>
  <c r="N20" i="29"/>
  <c r="N18" i="29"/>
  <c r="N19" i="27"/>
  <c r="N20" i="27"/>
  <c r="N18" i="27"/>
  <c r="N21" i="30"/>
  <c r="N21" i="29"/>
  <c r="G24" i="29"/>
  <c r="L22" i="29"/>
  <c r="L21" i="29"/>
  <c r="N21" i="26"/>
  <c r="N20" i="25"/>
  <c r="N21" i="25"/>
  <c r="U34" i="36" l="1"/>
  <c r="D35" i="39"/>
  <c r="U34" i="35"/>
  <c r="C35" i="39"/>
  <c r="E35" i="39" s="1"/>
  <c r="U32" i="36"/>
  <c r="D33" i="39"/>
  <c r="U32" i="35"/>
  <c r="C33" i="39"/>
  <c r="E33" i="39" s="1"/>
  <c r="U29" i="35"/>
  <c r="C30" i="39"/>
  <c r="U29" i="36"/>
  <c r="D30" i="39"/>
  <c r="E30" i="39" s="1"/>
  <c r="L24" i="29"/>
  <c r="B27" i="36"/>
  <c r="N27" i="23"/>
  <c r="E27" i="36"/>
  <c r="D25" i="38" s="1"/>
  <c r="H27" i="35"/>
  <c r="E27" i="35"/>
  <c r="C25" i="38" s="1"/>
  <c r="B27" i="35"/>
  <c r="H27" i="34"/>
  <c r="E27" i="34"/>
  <c r="M17" i="23"/>
  <c r="M16" i="23"/>
  <c r="M15" i="23"/>
  <c r="M14" i="23"/>
  <c r="M12" i="23"/>
  <c r="M11" i="23"/>
  <c r="M10" i="23"/>
  <c r="M9" i="23"/>
  <c r="M7" i="23"/>
  <c r="M6" i="23"/>
  <c r="M5" i="23"/>
  <c r="M4" i="23"/>
  <c r="H26" i="36"/>
  <c r="E26" i="36"/>
  <c r="I27" i="36" l="1"/>
  <c r="I27" i="35"/>
  <c r="I26" i="36"/>
  <c r="U26" i="36" s="1"/>
  <c r="D24" i="38"/>
  <c r="N20" i="23"/>
  <c r="N19" i="23"/>
  <c r="N18" i="23"/>
  <c r="N21" i="23"/>
  <c r="H26" i="35"/>
  <c r="E26" i="35"/>
  <c r="C24" i="38" s="1"/>
  <c r="B26" i="35"/>
  <c r="H26" i="34"/>
  <c r="E26" i="34"/>
  <c r="B26" i="34"/>
  <c r="M17" i="22"/>
  <c r="M16" i="22"/>
  <c r="M15" i="22"/>
  <c r="M14" i="22"/>
  <c r="M12" i="22"/>
  <c r="M11" i="22"/>
  <c r="M10" i="22"/>
  <c r="M9" i="22"/>
  <c r="M7" i="22"/>
  <c r="M6" i="22"/>
  <c r="M5" i="22"/>
  <c r="M4" i="22"/>
  <c r="U27" i="35" l="1"/>
  <c r="C28" i="39"/>
  <c r="U27" i="36"/>
  <c r="D28" i="39"/>
  <c r="I36" i="36"/>
  <c r="U36" i="36" s="1"/>
  <c r="I26" i="35"/>
  <c r="U26" i="35" s="1"/>
  <c r="I26" i="34"/>
  <c r="B27" i="39" s="1"/>
  <c r="E27" i="39" s="1"/>
  <c r="N20" i="22"/>
  <c r="N18" i="22"/>
  <c r="N27" i="21"/>
  <c r="H25" i="35"/>
  <c r="E25" i="35"/>
  <c r="C23" i="38" s="1"/>
  <c r="B25" i="35"/>
  <c r="H25" i="34"/>
  <c r="E25" i="34"/>
  <c r="M17" i="21"/>
  <c r="M16" i="21"/>
  <c r="M15" i="21"/>
  <c r="M14" i="21"/>
  <c r="M12" i="21"/>
  <c r="M11" i="21"/>
  <c r="M10" i="21"/>
  <c r="M9" i="21"/>
  <c r="M7" i="21"/>
  <c r="M6" i="21"/>
  <c r="M5" i="21"/>
  <c r="M4" i="21"/>
  <c r="E28" i="39" l="1"/>
  <c r="D37" i="39"/>
  <c r="I25" i="35"/>
  <c r="N18" i="21"/>
  <c r="N27" i="20"/>
  <c r="B24" i="36"/>
  <c r="I24" i="36" s="1"/>
  <c r="U24" i="36" s="1"/>
  <c r="H24" i="35"/>
  <c r="E24" i="35"/>
  <c r="C22" i="38" s="1"/>
  <c r="B24" i="35"/>
  <c r="H24" i="34"/>
  <c r="E24" i="34"/>
  <c r="M17" i="20"/>
  <c r="M16" i="20"/>
  <c r="M15" i="20"/>
  <c r="M14" i="20"/>
  <c r="M11" i="20"/>
  <c r="M10" i="20"/>
  <c r="M9" i="20"/>
  <c r="M7" i="20"/>
  <c r="M6" i="20"/>
  <c r="N20" i="20" s="1"/>
  <c r="U25" i="35" l="1"/>
  <c r="C26" i="39"/>
  <c r="C37" i="39" s="1"/>
  <c r="I36" i="35"/>
  <c r="U36" i="35" s="1"/>
  <c r="I24" i="35"/>
  <c r="U24" i="35" s="1"/>
  <c r="N18" i="20"/>
  <c r="K25" i="39" s="1"/>
  <c r="K37" i="39" s="1"/>
  <c r="N19" i="20"/>
  <c r="L25" i="39" s="1"/>
  <c r="L37" i="39" s="1"/>
  <c r="N21" i="20"/>
  <c r="E23" i="34" l="1"/>
  <c r="E22" i="34"/>
  <c r="H23" i="34"/>
  <c r="H22" i="34"/>
  <c r="B23" i="35"/>
  <c r="B22" i="35"/>
  <c r="E23" i="36"/>
  <c r="D21" i="38" s="1"/>
  <c r="E22" i="36"/>
  <c r="D20" i="38" s="1"/>
  <c r="E22" i="35"/>
  <c r="C20" i="38" s="1"/>
  <c r="E23" i="35"/>
  <c r="C21" i="38" s="1"/>
  <c r="H22" i="36"/>
  <c r="H23" i="36"/>
  <c r="H23" i="35"/>
  <c r="H22" i="35"/>
  <c r="B23" i="36"/>
  <c r="B22" i="36"/>
  <c r="H21" i="36"/>
  <c r="N27" i="17"/>
  <c r="E21" i="36"/>
  <c r="D19" i="38" s="1"/>
  <c r="B21" i="36"/>
  <c r="E21" i="35"/>
  <c r="C19" i="38" s="1"/>
  <c r="B21" i="35"/>
  <c r="H21" i="34"/>
  <c r="M17" i="17"/>
  <c r="M16" i="17"/>
  <c r="M15" i="17"/>
  <c r="M14" i="17"/>
  <c r="Q7" i="17"/>
  <c r="Q7" i="16"/>
  <c r="Q5" i="16"/>
  <c r="M17" i="16"/>
  <c r="M16" i="16"/>
  <c r="M12" i="16"/>
  <c r="N27" i="16"/>
  <c r="H20" i="36"/>
  <c r="E20" i="36"/>
  <c r="D18" i="38" s="1"/>
  <c r="B20" i="36"/>
  <c r="H20" i="35"/>
  <c r="E20" i="35"/>
  <c r="C18" i="38" s="1"/>
  <c r="B20" i="35"/>
  <c r="H20" i="34"/>
  <c r="E20" i="34"/>
  <c r="M15" i="16"/>
  <c r="M14" i="16"/>
  <c r="M11" i="16"/>
  <c r="M10" i="16"/>
  <c r="M9" i="16"/>
  <c r="M7" i="16"/>
  <c r="M6" i="16"/>
  <c r="M5" i="16"/>
  <c r="M4" i="16"/>
  <c r="I22" i="36" l="1"/>
  <c r="U22" i="36" s="1"/>
  <c r="I20" i="35"/>
  <c r="U20" i="35" s="1"/>
  <c r="I20" i="36"/>
  <c r="U20" i="36" s="1"/>
  <c r="I21" i="36"/>
  <c r="U21" i="36" s="1"/>
  <c r="I22" i="35"/>
  <c r="U22" i="35" s="1"/>
  <c r="E21" i="34"/>
  <c r="H21" i="35"/>
  <c r="I21" i="35" s="1"/>
  <c r="U21" i="35" s="1"/>
  <c r="I23" i="36"/>
  <c r="U23" i="36" s="1"/>
  <c r="I23" i="35"/>
  <c r="U23" i="35" s="1"/>
  <c r="B34" i="34" l="1"/>
  <c r="I34" i="34" s="1"/>
  <c r="B33" i="34"/>
  <c r="I33" i="34" s="1"/>
  <c r="B32" i="34"/>
  <c r="I32" i="34" s="1"/>
  <c r="B31" i="34"/>
  <c r="I31" i="34" s="1"/>
  <c r="B30" i="34"/>
  <c r="I30" i="34" s="1"/>
  <c r="B31" i="39" s="1"/>
  <c r="E31" i="39" s="1"/>
  <c r="B29" i="34"/>
  <c r="I29" i="34" s="1"/>
  <c r="B28" i="34"/>
  <c r="I28" i="34" s="1"/>
  <c r="B29" i="39" s="1"/>
  <c r="E29" i="39" s="1"/>
  <c r="B27" i="34"/>
  <c r="I27" i="34" s="1"/>
  <c r="B25" i="34"/>
  <c r="I25" i="34" s="1"/>
  <c r="B24" i="34"/>
  <c r="I24" i="34" s="1"/>
  <c r="B23" i="34"/>
  <c r="I23" i="34" s="1"/>
  <c r="B22" i="34"/>
  <c r="I22" i="34" s="1"/>
  <c r="B21" i="34"/>
  <c r="I21" i="34" s="1"/>
  <c r="B20" i="34"/>
  <c r="I20" i="34" s="1"/>
  <c r="B14" i="34"/>
  <c r="I14" i="34" s="1"/>
  <c r="B26" i="39" l="1"/>
  <c r="I36" i="34"/>
  <c r="H42" i="37"/>
  <c r="G42" i="37"/>
  <c r="F42" i="37"/>
  <c r="O42" i="37"/>
  <c r="N42" i="37"/>
  <c r="M42" i="37"/>
  <c r="K42" i="37"/>
  <c r="J42" i="37"/>
  <c r="I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2" i="37"/>
  <c r="C12" i="37"/>
  <c r="P11" i="37"/>
  <c r="P12" i="37" s="1"/>
  <c r="P13" i="37" s="1"/>
  <c r="P14" i="37" s="1"/>
  <c r="P15" i="37" s="1"/>
  <c r="P16" i="37" s="1"/>
  <c r="P17" i="37" s="1"/>
  <c r="P18" i="37" s="1"/>
  <c r="P19" i="37" s="1"/>
  <c r="P20" i="37" s="1"/>
  <c r="P21" i="37" s="1"/>
  <c r="P22" i="37" s="1"/>
  <c r="P23" i="37" s="1"/>
  <c r="P24" i="37" s="1"/>
  <c r="P25" i="37" s="1"/>
  <c r="P26" i="37" s="1"/>
  <c r="P27" i="37" s="1"/>
  <c r="P28" i="37" s="1"/>
  <c r="P29" i="37" s="1"/>
  <c r="P30" i="37" s="1"/>
  <c r="P31" i="37" s="1"/>
  <c r="P32" i="37" s="1"/>
  <c r="P33" i="37" s="1"/>
  <c r="P34" i="37" s="1"/>
  <c r="P35" i="37" s="1"/>
  <c r="P36" i="37" s="1"/>
  <c r="P37" i="37" s="1"/>
  <c r="P38" i="37" s="1"/>
  <c r="P39" i="37" s="1"/>
  <c r="P40" i="37" s="1"/>
  <c r="P41" i="37" s="1"/>
  <c r="B37" i="39" l="1"/>
  <c r="E26" i="39"/>
  <c r="E37" i="39" s="1"/>
  <c r="E40" i="37"/>
  <c r="E38" i="37"/>
  <c r="E39" i="37"/>
  <c r="E41" i="37"/>
  <c r="N27" i="15"/>
  <c r="N27" i="14"/>
  <c r="M17" i="14"/>
  <c r="M16" i="14"/>
  <c r="M15" i="14"/>
  <c r="M14" i="14"/>
  <c r="M7" i="14"/>
  <c r="M6" i="14"/>
  <c r="M5" i="14"/>
  <c r="M4" i="14"/>
  <c r="N21" i="14" l="1"/>
  <c r="N20" i="14"/>
  <c r="N19" i="14"/>
  <c r="N18" i="14"/>
  <c r="H19" i="35"/>
  <c r="H18" i="35"/>
  <c r="H19" i="34"/>
  <c r="H18" i="34"/>
  <c r="B19" i="36"/>
  <c r="B18" i="36"/>
  <c r="E19" i="34"/>
  <c r="E18" i="34"/>
  <c r="B19" i="35"/>
  <c r="B18" i="35"/>
  <c r="E19" i="36"/>
  <c r="E18" i="36"/>
  <c r="B19" i="34"/>
  <c r="B18" i="34"/>
  <c r="E18" i="35"/>
  <c r="E19" i="35"/>
  <c r="H18" i="36"/>
  <c r="H19" i="36"/>
  <c r="I18" i="34" l="1"/>
  <c r="I19" i="36"/>
  <c r="U19" i="36" s="1"/>
  <c r="I18" i="35"/>
  <c r="U18" i="35" s="1"/>
  <c r="I19" i="34"/>
  <c r="C16" i="38"/>
  <c r="C16" i="37"/>
  <c r="D16" i="38"/>
  <c r="D16" i="37"/>
  <c r="D17" i="38"/>
  <c r="D17" i="37"/>
  <c r="I18" i="36"/>
  <c r="U18" i="36" s="1"/>
  <c r="C17" i="38"/>
  <c r="C17" i="37"/>
  <c r="I19" i="35"/>
  <c r="U19" i="35" s="1"/>
  <c r="O34" i="34"/>
  <c r="O33" i="34"/>
  <c r="O32" i="34"/>
  <c r="O31" i="34"/>
  <c r="O30" i="34"/>
  <c r="O29" i="34"/>
  <c r="O28" i="34"/>
  <c r="O27" i="34"/>
  <c r="O26" i="34"/>
  <c r="O36" i="34" s="1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P37" i="33" l="1"/>
  <c r="O37" i="33"/>
  <c r="N37" i="33"/>
  <c r="M37" i="33"/>
  <c r="L37" i="33"/>
  <c r="K37" i="33"/>
  <c r="N27" i="13" l="1"/>
  <c r="H17" i="36"/>
  <c r="E17" i="36"/>
  <c r="B17" i="36"/>
  <c r="H17" i="35"/>
  <c r="E17" i="35"/>
  <c r="B17" i="35"/>
  <c r="E17" i="34"/>
  <c r="B17" i="34"/>
  <c r="M17" i="13"/>
  <c r="M16" i="13"/>
  <c r="M15" i="13"/>
  <c r="M14" i="13"/>
  <c r="M12" i="13"/>
  <c r="M11" i="13"/>
  <c r="M10" i="13"/>
  <c r="M9" i="13"/>
  <c r="M7" i="13"/>
  <c r="M6" i="13"/>
  <c r="M5" i="13"/>
  <c r="M4" i="13"/>
  <c r="M17" i="12"/>
  <c r="N27" i="12"/>
  <c r="H16" i="36"/>
  <c r="E16" i="36"/>
  <c r="B16" i="36"/>
  <c r="H16" i="35"/>
  <c r="E16" i="35"/>
  <c r="B16" i="35"/>
  <c r="H16" i="34"/>
  <c r="E16" i="34"/>
  <c r="B16" i="34"/>
  <c r="M16" i="12"/>
  <c r="M15" i="12"/>
  <c r="M14" i="12"/>
  <c r="M12" i="12"/>
  <c r="M11" i="12"/>
  <c r="M10" i="12"/>
  <c r="M9" i="12"/>
  <c r="M7" i="12"/>
  <c r="M6" i="12"/>
  <c r="M5" i="12"/>
  <c r="M4" i="12"/>
  <c r="N27" i="11"/>
  <c r="J23" i="11"/>
  <c r="H15" i="36" s="1"/>
  <c r="G23" i="11"/>
  <c r="E15" i="36" s="1"/>
  <c r="D23" i="11"/>
  <c r="B15" i="36" s="1"/>
  <c r="J22" i="11"/>
  <c r="H15" i="35" s="1"/>
  <c r="G22" i="11"/>
  <c r="E15" i="35" s="1"/>
  <c r="D22" i="11"/>
  <c r="B15" i="35" s="1"/>
  <c r="J21" i="11"/>
  <c r="G21" i="11"/>
  <c r="E15" i="34" s="1"/>
  <c r="D21" i="11"/>
  <c r="I16" i="35" l="1"/>
  <c r="U16" i="35" s="1"/>
  <c r="I16" i="34"/>
  <c r="D14" i="38"/>
  <c r="D14" i="37"/>
  <c r="C14" i="38"/>
  <c r="C14" i="37"/>
  <c r="H17" i="34"/>
  <c r="I17" i="34" s="1"/>
  <c r="I17" i="36"/>
  <c r="U17" i="36" s="1"/>
  <c r="I16" i="36"/>
  <c r="U16" i="36" s="1"/>
  <c r="I17" i="35"/>
  <c r="U17" i="35" s="1"/>
  <c r="D15" i="38"/>
  <c r="D15" i="37"/>
  <c r="C15" i="38"/>
  <c r="C15" i="37"/>
  <c r="J24" i="11"/>
  <c r="H15" i="34"/>
  <c r="D13" i="38"/>
  <c r="D13" i="37"/>
  <c r="I15" i="36"/>
  <c r="U15" i="36" s="1"/>
  <c r="I15" i="35"/>
  <c r="U15" i="35" s="1"/>
  <c r="C13" i="38"/>
  <c r="C13" i="37"/>
  <c r="D24" i="11"/>
  <c r="B15" i="34"/>
  <c r="I15" i="34" s="1"/>
  <c r="L23" i="11"/>
  <c r="G24" i="11"/>
  <c r="L22" i="11"/>
  <c r="L21" i="11"/>
  <c r="L24" i="11" l="1"/>
  <c r="N27" i="9"/>
  <c r="J23" i="9"/>
  <c r="H13" i="36" s="1"/>
  <c r="G23" i="9"/>
  <c r="E13" i="36" s="1"/>
  <c r="J22" i="9"/>
  <c r="H13" i="35" s="1"/>
  <c r="G22" i="9"/>
  <c r="E13" i="35" s="1"/>
  <c r="D22" i="9"/>
  <c r="B13" i="35" s="1"/>
  <c r="J21" i="9"/>
  <c r="H13" i="34" s="1"/>
  <c r="G21" i="9"/>
  <c r="E13" i="34" s="1"/>
  <c r="D21" i="9"/>
  <c r="B13" i="34" s="1"/>
  <c r="M12" i="9"/>
  <c r="M11" i="9"/>
  <c r="M10" i="9"/>
  <c r="M9" i="9"/>
  <c r="B13" i="36" l="1"/>
  <c r="I13" i="36" s="1"/>
  <c r="U13" i="36" s="1"/>
  <c r="D11" i="38"/>
  <c r="D11" i="37"/>
  <c r="D42" i="37" s="1"/>
  <c r="C11" i="38"/>
  <c r="C11" i="37"/>
  <c r="C42" i="37" s="1"/>
  <c r="I13" i="35"/>
  <c r="U13" i="35" s="1"/>
  <c r="I13" i="34"/>
  <c r="N20" i="9"/>
  <c r="N19" i="9"/>
  <c r="N18" i="9"/>
  <c r="N21" i="9"/>
  <c r="G24" i="9"/>
  <c r="L22" i="9"/>
  <c r="J24" i="9"/>
  <c r="L21" i="9"/>
  <c r="D24" i="9"/>
  <c r="Q6" i="33" l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B35" i="38"/>
  <c r="E35" i="38" s="1"/>
  <c r="B34" i="38"/>
  <c r="E34" i="38" s="1"/>
  <c r="B33" i="38"/>
  <c r="E33" i="38" s="1"/>
  <c r="B32" i="38"/>
  <c r="E32" i="38" s="1"/>
  <c r="B31" i="38"/>
  <c r="E31" i="38" s="1"/>
  <c r="B30" i="38"/>
  <c r="E30" i="38" s="1"/>
  <c r="B29" i="38"/>
  <c r="E29" i="38" s="1"/>
  <c r="B28" i="38"/>
  <c r="E28" i="38" s="1"/>
  <c r="B27" i="38"/>
  <c r="E27" i="38" s="1"/>
  <c r="B26" i="38"/>
  <c r="E26" i="38" s="1"/>
  <c r="B25" i="38"/>
  <c r="E25" i="38" s="1"/>
  <c r="B24" i="38"/>
  <c r="E24" i="38" s="1"/>
  <c r="B23" i="38"/>
  <c r="E23" i="38" s="1"/>
  <c r="B22" i="38"/>
  <c r="E22" i="38" s="1"/>
  <c r="B21" i="38"/>
  <c r="E21" i="38" s="1"/>
  <c r="B20" i="38"/>
  <c r="E20" i="38" s="1"/>
  <c r="B19" i="38"/>
  <c r="E19" i="38" s="1"/>
  <c r="B18" i="38"/>
  <c r="E18" i="38" s="1"/>
  <c r="B17" i="38"/>
  <c r="E17" i="38" s="1"/>
  <c r="B16" i="38"/>
  <c r="E16" i="38" s="1"/>
  <c r="B15" i="38"/>
  <c r="E15" i="38" s="1"/>
  <c r="B14" i="38"/>
  <c r="E14" i="38" s="1"/>
  <c r="B14" i="33" l="1"/>
  <c r="B14" i="37"/>
  <c r="E14" i="37" s="1"/>
  <c r="U13" i="34"/>
  <c r="B16" i="33"/>
  <c r="B16" i="37"/>
  <c r="E16" i="37" s="1"/>
  <c r="U15" i="34"/>
  <c r="B18" i="33"/>
  <c r="B18" i="37"/>
  <c r="E18" i="37" s="1"/>
  <c r="U17" i="34"/>
  <c r="B20" i="33"/>
  <c r="B20" i="37"/>
  <c r="E20" i="37" s="1"/>
  <c r="U19" i="34"/>
  <c r="B22" i="33"/>
  <c r="B22" i="37"/>
  <c r="E22" i="37" s="1"/>
  <c r="U21" i="34"/>
  <c r="B24" i="33"/>
  <c r="B24" i="37"/>
  <c r="E24" i="37" s="1"/>
  <c r="U23" i="34"/>
  <c r="B26" i="33"/>
  <c r="B26" i="37"/>
  <c r="E26" i="37" s="1"/>
  <c r="U25" i="34"/>
  <c r="B28" i="33"/>
  <c r="B28" i="37"/>
  <c r="E28" i="37" s="1"/>
  <c r="U27" i="34"/>
  <c r="B30" i="33"/>
  <c r="B30" i="37"/>
  <c r="E30" i="37" s="1"/>
  <c r="U29" i="34"/>
  <c r="B32" i="33"/>
  <c r="B32" i="37"/>
  <c r="E32" i="37" s="1"/>
  <c r="U31" i="34"/>
  <c r="B34" i="33"/>
  <c r="B34" i="37"/>
  <c r="E34" i="37" s="1"/>
  <c r="U33" i="34"/>
  <c r="B36" i="33"/>
  <c r="B36" i="37"/>
  <c r="E36" i="37" s="1"/>
  <c r="B15" i="33"/>
  <c r="B15" i="37"/>
  <c r="E15" i="37" s="1"/>
  <c r="U14" i="34"/>
  <c r="B17" i="33"/>
  <c r="B17" i="37"/>
  <c r="E17" i="37" s="1"/>
  <c r="U16" i="34"/>
  <c r="B19" i="33"/>
  <c r="B19" i="37"/>
  <c r="E19" i="37" s="1"/>
  <c r="U18" i="34"/>
  <c r="B21" i="33"/>
  <c r="B21" i="37"/>
  <c r="E21" i="37" s="1"/>
  <c r="U20" i="34"/>
  <c r="B23" i="33"/>
  <c r="B23" i="37"/>
  <c r="E23" i="37" s="1"/>
  <c r="U22" i="34"/>
  <c r="B25" i="33"/>
  <c r="B25" i="37"/>
  <c r="E25" i="37" s="1"/>
  <c r="U24" i="34"/>
  <c r="B27" i="33"/>
  <c r="B27" i="37"/>
  <c r="E27" i="37" s="1"/>
  <c r="U26" i="34"/>
  <c r="B29" i="33"/>
  <c r="B29" i="37"/>
  <c r="E29" i="37" s="1"/>
  <c r="U28" i="34"/>
  <c r="B31" i="33"/>
  <c r="B31" i="37"/>
  <c r="E31" i="37" s="1"/>
  <c r="U30" i="34"/>
  <c r="B33" i="33"/>
  <c r="B33" i="37"/>
  <c r="E33" i="37" s="1"/>
  <c r="U32" i="34"/>
  <c r="B35" i="33"/>
  <c r="B35" i="37"/>
  <c r="E35" i="37" s="1"/>
  <c r="U34" i="34"/>
  <c r="D36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C12" i="33"/>
  <c r="C14" i="33"/>
  <c r="C16" i="33"/>
  <c r="C18" i="33"/>
  <c r="C20" i="33"/>
  <c r="C22" i="33"/>
  <c r="C24" i="33"/>
  <c r="C26" i="33"/>
  <c r="C28" i="33"/>
  <c r="C30" i="33"/>
  <c r="C32" i="33"/>
  <c r="C34" i="33"/>
  <c r="C11" i="33"/>
  <c r="C13" i="33"/>
  <c r="C15" i="33"/>
  <c r="C17" i="33"/>
  <c r="C19" i="33"/>
  <c r="C21" i="33"/>
  <c r="C23" i="33"/>
  <c r="C25" i="33"/>
  <c r="C27" i="33"/>
  <c r="C29" i="33"/>
  <c r="C31" i="33"/>
  <c r="C33" i="33"/>
  <c r="C35" i="33"/>
  <c r="C36" i="33"/>
  <c r="N27" i="8"/>
  <c r="J23" i="8"/>
  <c r="H12" i="36" s="1"/>
  <c r="G23" i="8"/>
  <c r="E12" i="36" s="1"/>
  <c r="D10" i="38" s="1"/>
  <c r="D23" i="8"/>
  <c r="B12" i="36" s="1"/>
  <c r="J22" i="8"/>
  <c r="H12" i="35" s="1"/>
  <c r="G22" i="8"/>
  <c r="E12" i="35" s="1"/>
  <c r="C10" i="38" s="1"/>
  <c r="D22" i="8"/>
  <c r="B12" i="35" s="1"/>
  <c r="J21" i="8"/>
  <c r="H12" i="34" s="1"/>
  <c r="G21" i="8"/>
  <c r="E12" i="34" s="1"/>
  <c r="D21" i="8"/>
  <c r="B12" i="34" s="1"/>
  <c r="M17" i="8"/>
  <c r="M16" i="8"/>
  <c r="M15" i="8"/>
  <c r="M14" i="8"/>
  <c r="M12" i="8"/>
  <c r="M11" i="8"/>
  <c r="M10" i="8"/>
  <c r="M9" i="8"/>
  <c r="M7" i="8"/>
  <c r="M6" i="8"/>
  <c r="M5" i="8"/>
  <c r="M4" i="8"/>
  <c r="I12" i="36" l="1"/>
  <c r="U12" i="36" s="1"/>
  <c r="I12" i="34"/>
  <c r="B13" i="38" s="1"/>
  <c r="E13" i="38" s="1"/>
  <c r="D10" i="33"/>
  <c r="I12" i="35"/>
  <c r="U12" i="35" s="1"/>
  <c r="C10" i="33"/>
  <c r="B13" i="33"/>
  <c r="L23" i="8"/>
  <c r="N20" i="8"/>
  <c r="N18" i="8"/>
  <c r="N19" i="8"/>
  <c r="N21" i="8"/>
  <c r="D24" i="8"/>
  <c r="J24" i="8"/>
  <c r="G24" i="8"/>
  <c r="L22" i="8"/>
  <c r="L21" i="8"/>
  <c r="N27" i="7"/>
  <c r="J23" i="7"/>
  <c r="H11" i="36" s="1"/>
  <c r="G23" i="7"/>
  <c r="E11" i="36" s="1"/>
  <c r="D23" i="7"/>
  <c r="B11" i="36" s="1"/>
  <c r="J22" i="7"/>
  <c r="H11" i="35" s="1"/>
  <c r="G22" i="7"/>
  <c r="E11" i="35" s="1"/>
  <c r="D22" i="7"/>
  <c r="B11" i="35" s="1"/>
  <c r="J21" i="7"/>
  <c r="H11" i="34" s="1"/>
  <c r="G21" i="7"/>
  <c r="E11" i="34" s="1"/>
  <c r="D21" i="7"/>
  <c r="B11" i="34" s="1"/>
  <c r="Q5" i="7"/>
  <c r="B13" i="37" l="1"/>
  <c r="E13" i="37" s="1"/>
  <c r="U12" i="34"/>
  <c r="I11" i="36"/>
  <c r="U11" i="36" s="1"/>
  <c r="D9" i="38"/>
  <c r="D9" i="33"/>
  <c r="C9" i="38"/>
  <c r="C9" i="33"/>
  <c r="I11" i="35"/>
  <c r="U11" i="35" s="1"/>
  <c r="I11" i="34"/>
  <c r="B12" i="38" s="1"/>
  <c r="E12" i="38" s="1"/>
  <c r="J24" i="7"/>
  <c r="L23" i="7"/>
  <c r="D24" i="7"/>
  <c r="N20" i="7"/>
  <c r="N19" i="7"/>
  <c r="N18" i="7"/>
  <c r="N21" i="7"/>
  <c r="G24" i="7"/>
  <c r="L22" i="7"/>
  <c r="L21" i="7"/>
  <c r="N27" i="6"/>
  <c r="J23" i="6"/>
  <c r="H10" i="36" s="1"/>
  <c r="G23" i="6"/>
  <c r="E10" i="36" s="1"/>
  <c r="D23" i="6"/>
  <c r="J22" i="6"/>
  <c r="H10" i="35" s="1"/>
  <c r="G22" i="6"/>
  <c r="E10" i="35" s="1"/>
  <c r="D22" i="6"/>
  <c r="B10" i="35" s="1"/>
  <c r="I10" i="35" s="1"/>
  <c r="U10" i="35" s="1"/>
  <c r="J21" i="6"/>
  <c r="H10" i="34" s="1"/>
  <c r="G21" i="6"/>
  <c r="E10" i="34" s="1"/>
  <c r="D21" i="6"/>
  <c r="B10" i="34" s="1"/>
  <c r="M12" i="6"/>
  <c r="M11" i="6"/>
  <c r="M10" i="6"/>
  <c r="M9" i="6"/>
  <c r="M7" i="6"/>
  <c r="M6" i="6"/>
  <c r="M5" i="6"/>
  <c r="M4" i="6"/>
  <c r="D22" i="5"/>
  <c r="B9" i="35" s="1"/>
  <c r="M5" i="5"/>
  <c r="C8" i="38" l="1"/>
  <c r="C39" i="38" s="1"/>
  <c r="C8" i="33"/>
  <c r="U11" i="34"/>
  <c r="B12" i="33"/>
  <c r="B12" i="37"/>
  <c r="E12" i="37" s="1"/>
  <c r="D8" i="38"/>
  <c r="D39" i="38" s="1"/>
  <c r="D8" i="33"/>
  <c r="I10" i="34"/>
  <c r="B11" i="38" s="1"/>
  <c r="E11" i="38" s="1"/>
  <c r="L23" i="6"/>
  <c r="B10" i="36"/>
  <c r="I10" i="36" s="1"/>
  <c r="U10" i="36" s="1"/>
  <c r="U10" i="34"/>
  <c r="L24" i="7"/>
  <c r="J24" i="6"/>
  <c r="D24" i="6"/>
  <c r="N20" i="6"/>
  <c r="N19" i="6"/>
  <c r="N18" i="6"/>
  <c r="N21" i="6"/>
  <c r="G24" i="6"/>
  <c r="L22" i="6"/>
  <c r="L21" i="6"/>
  <c r="N27" i="5"/>
  <c r="J23" i="5"/>
  <c r="H9" i="36" s="1"/>
  <c r="G23" i="5"/>
  <c r="E9" i="36" s="1"/>
  <c r="D7" i="33" s="1"/>
  <c r="D23" i="5"/>
  <c r="B9" i="36" s="1"/>
  <c r="J22" i="5"/>
  <c r="H9" i="35" s="1"/>
  <c r="G22" i="5"/>
  <c r="E9" i="35" s="1"/>
  <c r="C7" i="33" s="1"/>
  <c r="J21" i="5"/>
  <c r="H9" i="34" s="1"/>
  <c r="G21" i="5"/>
  <c r="E9" i="34" s="1"/>
  <c r="D21" i="5"/>
  <c r="B9" i="34" s="1"/>
  <c r="M17" i="5"/>
  <c r="M16" i="5"/>
  <c r="M15" i="5"/>
  <c r="M14" i="5"/>
  <c r="M7" i="5"/>
  <c r="M6" i="5"/>
  <c r="M4" i="5"/>
  <c r="B11" i="33" l="1"/>
  <c r="E11" i="37"/>
  <c r="B42" i="37"/>
  <c r="I9" i="36"/>
  <c r="U9" i="36" s="1"/>
  <c r="I9" i="35"/>
  <c r="U9" i="35" s="1"/>
  <c r="I9" i="34"/>
  <c r="B10" i="38" s="1"/>
  <c r="E10" i="38" s="1"/>
  <c r="L24" i="6"/>
  <c r="L22" i="5"/>
  <c r="G24" i="5"/>
  <c r="N19" i="5"/>
  <c r="N20" i="5"/>
  <c r="N18" i="5"/>
  <c r="N21" i="5"/>
  <c r="D24" i="5"/>
  <c r="J24" i="5"/>
  <c r="L23" i="5"/>
  <c r="L21" i="5"/>
  <c r="J22" i="4"/>
  <c r="H8" i="35" s="1"/>
  <c r="B10" i="33" l="1"/>
  <c r="U9" i="34"/>
  <c r="L24" i="5"/>
  <c r="N27" i="4"/>
  <c r="J23" i="4"/>
  <c r="H8" i="36" s="1"/>
  <c r="G23" i="4"/>
  <c r="E8" i="36" s="1"/>
  <c r="D6" i="33" s="1"/>
  <c r="D37" i="33" s="1"/>
  <c r="D23" i="4"/>
  <c r="B8" i="36" s="1"/>
  <c r="G22" i="4"/>
  <c r="J21" i="4"/>
  <c r="H8" i="34" s="1"/>
  <c r="G21" i="4"/>
  <c r="D21" i="4"/>
  <c r="M17" i="4"/>
  <c r="M16" i="4"/>
  <c r="M15" i="4"/>
  <c r="M14" i="4"/>
  <c r="M12" i="4"/>
  <c r="M11" i="4"/>
  <c r="M10" i="4"/>
  <c r="M9" i="4"/>
  <c r="M7" i="4"/>
  <c r="M6" i="4"/>
  <c r="M4" i="4"/>
  <c r="I8" i="36" l="1"/>
  <c r="U8" i="36" s="1"/>
  <c r="L22" i="4"/>
  <c r="E8" i="35"/>
  <c r="G24" i="4"/>
  <c r="E8" i="34"/>
  <c r="D24" i="4"/>
  <c r="B8" i="34"/>
  <c r="I8" i="34" s="1"/>
  <c r="J24" i="4"/>
  <c r="L23" i="4"/>
  <c r="N20" i="4"/>
  <c r="N19" i="4"/>
  <c r="N21" i="4"/>
  <c r="N18" i="4"/>
  <c r="L21" i="4"/>
  <c r="M17" i="3"/>
  <c r="M16" i="3"/>
  <c r="M15" i="3"/>
  <c r="M14" i="3"/>
  <c r="M12" i="3"/>
  <c r="M11" i="3"/>
  <c r="M10" i="3"/>
  <c r="M9" i="3"/>
  <c r="N27" i="3"/>
  <c r="J23" i="3"/>
  <c r="H7" i="36" s="1"/>
  <c r="G23" i="3"/>
  <c r="E7" i="36" s="1"/>
  <c r="D23" i="3"/>
  <c r="B7" i="36" s="1"/>
  <c r="G22" i="3"/>
  <c r="E7" i="35" s="1"/>
  <c r="D22" i="3"/>
  <c r="B7" i="35" s="1"/>
  <c r="J21" i="3"/>
  <c r="H7" i="34" s="1"/>
  <c r="G21" i="3"/>
  <c r="E7" i="34" s="1"/>
  <c r="D21" i="3"/>
  <c r="M7" i="3"/>
  <c r="M6" i="3"/>
  <c r="M4" i="3"/>
  <c r="I8" i="35" l="1"/>
  <c r="U8" i="35" s="1"/>
  <c r="C6" i="33"/>
  <c r="C37" i="33" s="1"/>
  <c r="B9" i="38"/>
  <c r="E9" i="38" s="1"/>
  <c r="B9" i="33"/>
  <c r="U8" i="34"/>
  <c r="I7" i="36"/>
  <c r="U7" i="36" s="1"/>
  <c r="I7" i="35"/>
  <c r="U7" i="35" s="1"/>
  <c r="G24" i="3"/>
  <c r="D24" i="3"/>
  <c r="B7" i="34"/>
  <c r="I7" i="34" s="1"/>
  <c r="N19" i="3"/>
  <c r="L24" i="4"/>
  <c r="J24" i="3"/>
  <c r="N21" i="3"/>
  <c r="N18" i="3"/>
  <c r="N20" i="3"/>
  <c r="L23" i="3"/>
  <c r="L22" i="3"/>
  <c r="L21" i="3"/>
  <c r="N27" i="2"/>
  <c r="J23" i="2"/>
  <c r="H6" i="36" s="1"/>
  <c r="G23" i="2"/>
  <c r="E6" i="36" s="1"/>
  <c r="D23" i="2"/>
  <c r="B6" i="36" s="1"/>
  <c r="J22" i="2"/>
  <c r="H6" i="35" s="1"/>
  <c r="G22" i="2"/>
  <c r="E6" i="35" s="1"/>
  <c r="D22" i="2"/>
  <c r="B6" i="35" s="1"/>
  <c r="J21" i="2"/>
  <c r="H6" i="34" s="1"/>
  <c r="G21" i="2"/>
  <c r="E6" i="34" s="1"/>
  <c r="D21" i="2"/>
  <c r="B6" i="34" s="1"/>
  <c r="N19" i="2"/>
  <c r="N20" i="2"/>
  <c r="Q5" i="2"/>
  <c r="M4" i="2"/>
  <c r="G23" i="1"/>
  <c r="E5" i="36" s="1"/>
  <c r="G22" i="1"/>
  <c r="E5" i="35" s="1"/>
  <c r="G21" i="1"/>
  <c r="E5" i="34" s="1"/>
  <c r="D21" i="1"/>
  <c r="B5" i="34" s="1"/>
  <c r="O25" i="1"/>
  <c r="O25" i="2" s="1"/>
  <c r="Q26" i="1"/>
  <c r="Q26" i="2" s="1"/>
  <c r="Q26" i="3" s="1"/>
  <c r="Q26" i="4" s="1"/>
  <c r="Q26" i="5" s="1"/>
  <c r="Q26" i="6" s="1"/>
  <c r="Q26" i="7" s="1"/>
  <c r="Q26" i="8" s="1"/>
  <c r="Q26" i="9" s="1"/>
  <c r="Q26" i="10" s="1"/>
  <c r="Q26" i="11" s="1"/>
  <c r="Q26" i="12" s="1"/>
  <c r="N27" i="1"/>
  <c r="J23" i="1"/>
  <c r="H5" i="36" s="1"/>
  <c r="D23" i="1"/>
  <c r="B5" i="36" s="1"/>
  <c r="J22" i="1"/>
  <c r="H5" i="35" s="1"/>
  <c r="D22" i="1"/>
  <c r="B5" i="35" s="1"/>
  <c r="J21" i="1"/>
  <c r="H5" i="34" s="1"/>
  <c r="M7" i="1"/>
  <c r="N21" i="1" s="1"/>
  <c r="M6" i="1"/>
  <c r="Q5" i="1"/>
  <c r="M5" i="1"/>
  <c r="M4" i="1"/>
  <c r="O25" i="3" l="1"/>
  <c r="O25" i="4" s="1"/>
  <c r="O25" i="5" s="1"/>
  <c r="O25" i="6" s="1"/>
  <c r="O25" i="7" s="1"/>
  <c r="B8" i="38"/>
  <c r="B8" i="33"/>
  <c r="U7" i="34"/>
  <c r="I6" i="36"/>
  <c r="U6" i="36" s="1"/>
  <c r="I6" i="35"/>
  <c r="U6" i="35" s="1"/>
  <c r="I6" i="34"/>
  <c r="U6" i="34" s="1"/>
  <c r="G24" i="2"/>
  <c r="I5" i="36"/>
  <c r="I5" i="35"/>
  <c r="U5" i="35" s="1"/>
  <c r="I5" i="34"/>
  <c r="B6" i="33" s="1"/>
  <c r="L24" i="3"/>
  <c r="J24" i="2"/>
  <c r="D24" i="2"/>
  <c r="N18" i="2"/>
  <c r="N21" i="2"/>
  <c r="L23" i="2"/>
  <c r="L22" i="2"/>
  <c r="L21" i="2"/>
  <c r="G24" i="1"/>
  <c r="L22" i="1"/>
  <c r="J24" i="1"/>
  <c r="N20" i="1"/>
  <c r="N19" i="1"/>
  <c r="N18" i="1"/>
  <c r="L23" i="1"/>
  <c r="L21" i="1"/>
  <c r="D24" i="1"/>
  <c r="B7" i="33" l="1"/>
  <c r="O25" i="8"/>
  <c r="E8" i="38"/>
  <c r="E39" i="38" s="1"/>
  <c r="B39" i="38"/>
  <c r="B37" i="37"/>
  <c r="E37" i="37" s="1"/>
  <c r="E42" i="37" s="1"/>
  <c r="U5" i="36"/>
  <c r="U5" i="34"/>
  <c r="E6" i="33"/>
  <c r="B37" i="33"/>
  <c r="L24" i="2"/>
  <c r="L24" i="1"/>
  <c r="J2" i="32"/>
  <c r="I2" i="32"/>
  <c r="N5" i="32"/>
  <c r="M5" i="32"/>
  <c r="L5" i="32"/>
  <c r="K5" i="32"/>
  <c r="J5" i="32"/>
  <c r="I5" i="32"/>
  <c r="B5" i="32"/>
  <c r="O25" i="11" l="1"/>
  <c r="B37" i="38"/>
  <c r="E37" i="38" s="1"/>
  <c r="U36" i="34"/>
  <c r="E12" i="33"/>
  <c r="E11" i="33"/>
  <c r="E10" i="33"/>
  <c r="E9" i="33"/>
  <c r="E8" i="33"/>
  <c r="E14" i="33"/>
  <c r="E13" i="33"/>
  <c r="E7" i="33" l="1"/>
  <c r="E18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17" i="33"/>
  <c r="E19" i="33"/>
  <c r="E15" i="33"/>
  <c r="E16" i="33"/>
  <c r="E37" i="33" l="1"/>
  <c r="C5" i="32"/>
  <c r="H2" i="32" l="1"/>
  <c r="G2" i="32"/>
  <c r="F2" i="32"/>
  <c r="E2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AF4" i="32"/>
  <c r="AE4" i="32"/>
  <c r="AD4" i="32"/>
  <c r="AC4" i="32"/>
  <c r="AB4" i="32"/>
  <c r="AA4" i="32"/>
  <c r="Z4" i="32"/>
  <c r="Y4" i="32"/>
  <c r="X4" i="32"/>
  <c r="G4" i="32"/>
  <c r="F4" i="32"/>
  <c r="E4" i="32"/>
  <c r="D4" i="32"/>
  <c r="C4" i="32"/>
  <c r="D5" i="32" l="1"/>
  <c r="B4" i="32"/>
  <c r="B3" i="32"/>
  <c r="D2" i="32"/>
  <c r="C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B2" i="32"/>
  <c r="C3" i="32"/>
  <c r="G5" i="32" l="1"/>
  <c r="E5" i="32" l="1"/>
  <c r="F5" i="32"/>
  <c r="H5" i="32"/>
  <c r="D3" i="32"/>
  <c r="V19" i="29"/>
  <c r="E3" i="32" l="1"/>
  <c r="F3" i="32" l="1"/>
  <c r="G3" i="32" l="1"/>
  <c r="H3" i="32" l="1"/>
  <c r="O25" i="12"/>
  <c r="O25" i="13" s="1"/>
  <c r="Q26" i="13" l="1"/>
  <c r="Q26" i="14" l="1"/>
  <c r="Q26" i="15" s="1"/>
  <c r="Q26" i="16" s="1"/>
  <c r="Q26" i="17" s="1"/>
  <c r="Q26" i="18" s="1"/>
  <c r="Q26" i="19" s="1"/>
  <c r="Q26" i="20" s="1"/>
  <c r="Q26" i="21" s="1"/>
  <c r="Q26" i="22" s="1"/>
  <c r="Q26" i="23" s="1"/>
  <c r="Q26" i="24" s="1"/>
  <c r="O25" i="14"/>
  <c r="O25" i="15" s="1"/>
  <c r="O25" i="16" s="1"/>
  <c r="O25" i="17" s="1"/>
  <c r="O25" i="18" s="1"/>
  <c r="O25" i="19" s="1"/>
  <c r="O25" i="20" s="1"/>
  <c r="O25" i="21" s="1"/>
  <c r="O25" i="22" s="1"/>
  <c r="O25" i="23" s="1"/>
  <c r="O25" i="24" s="1"/>
  <c r="O25" i="25" s="1"/>
  <c r="O25" i="26" l="1"/>
  <c r="O25" i="27" s="1"/>
  <c r="O25" i="28" s="1"/>
  <c r="O25" i="29" s="1"/>
  <c r="O25" i="30" s="1"/>
  <c r="O25" i="31" s="1"/>
  <c r="Q26" i="25"/>
  <c r="Q26" i="28" s="1"/>
  <c r="Q26" i="29" l="1"/>
  <c r="Q26" i="26"/>
  <c r="Q26" i="27" s="1"/>
  <c r="Q26" i="30" l="1"/>
  <c r="Q26" i="3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4.xml><?xml version="1.0" encoding="utf-8"?>
<comments xmlns="http://schemas.openxmlformats.org/spreadsheetml/2006/main">
  <authors>
    <author>Author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5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<sst xmlns="http://schemas.openxmlformats.org/spreadsheetml/2006/main" count="4418" uniqueCount="270">
  <si>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</si>
  <si>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</si>
  <si>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</si>
  <si>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</si>
  <si>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</si>
  <si>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</si>
  <si>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</si>
  <si>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</si>
  <si>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</si>
  <si>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</si>
  <si>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</si>
  <si>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1PM -   2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</si>
  <si>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</si>
  <si>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</si>
  <si>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</si>
  <si>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</si>
  <si>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</si>
  <si>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</si>
  <si>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</si>
  <si>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</si>
  <si>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</si>
  <si>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</si>
  <si>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</si>
  <si>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</si>
  <si>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</si>
  <si>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</si>
  <si>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</si>
  <si>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</si>
  <si>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>9PM-    10PM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</si>
  <si>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</si>
  <si>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</si>
  <si>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</si>
  <si>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</si>
  <si>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</si>
  <si>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</si>
  <si>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</si>
  <si>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</si>
  <si>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</si>
  <si>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>5AM -        6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</si>
  <si>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</si>
  <si>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</si>
  <si>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</si>
  <si>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</si>
  <si>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</si>
  <si>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</si>
  <si>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</si>
  <si>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</si>
  <si>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</si>
  <si>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</si>
  <si>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</si>
  <si>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</si>
  <si>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</si>
  <si>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</si>
  <si>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</si>
  <si>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</si>
  <si>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Prepaired by</t>
  </si>
  <si>
    <t>Foreman I/c.</t>
  </si>
  <si>
    <t>Sr.Manager (E&amp;M)</t>
  </si>
  <si>
    <t>Incharge CHP</t>
  </si>
  <si>
    <t xml:space="preserve">Dudhichua </t>
  </si>
  <si>
    <t>Dudhichua</t>
  </si>
  <si>
    <t>Cc, Incharge Sales,Dudhichua</t>
  </si>
  <si>
    <t>VSTPP</t>
  </si>
  <si>
    <t>RHSTPP</t>
  </si>
  <si>
    <t>OTPS</t>
  </si>
  <si>
    <t>PPGS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</si>
  <si>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</si>
  <si>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</si>
  <si>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</si>
  <si>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</si>
  <si>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</si>
  <si>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</si>
  <si>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</si>
  <si>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</si>
  <si>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 xml:space="preserve">Warf wall :3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</si>
  <si>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</si>
  <si>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</si>
  <si>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</si>
  <si>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</si>
  <si>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</si>
  <si>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</si>
  <si>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</si>
  <si>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</si>
  <si>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</si>
  <si>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</si>
  <si>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</si>
  <si>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 xml:space="preserve">Warf wall :4  </t>
  </si>
  <si>
    <t>Total Despatch:</t>
  </si>
  <si>
    <t>Dispatch</t>
  </si>
  <si>
    <t xml:space="preserve">Progressive Silo:    </t>
  </si>
  <si>
    <t xml:space="preserve">Progressive DCH    </t>
  </si>
  <si>
    <t>Date</t>
  </si>
  <si>
    <t>Plant Running Hours</t>
  </si>
  <si>
    <t>Streem -I</t>
  </si>
  <si>
    <t>Streem -II</t>
  </si>
  <si>
    <t>Streem -III</t>
  </si>
  <si>
    <t>120T Dumper</t>
  </si>
  <si>
    <t>85T Dumper</t>
  </si>
  <si>
    <t>Payloder</t>
  </si>
  <si>
    <t>Phase -I</t>
  </si>
  <si>
    <t>G Total</t>
  </si>
  <si>
    <t>Progressive DCH</t>
  </si>
  <si>
    <t>SSTP</t>
  </si>
  <si>
    <t>FROM</t>
  </si>
  <si>
    <t>TO</t>
  </si>
  <si>
    <t>SOG</t>
  </si>
  <si>
    <t>chp Incharge</t>
  </si>
  <si>
    <t>Break down Hr</t>
  </si>
  <si>
    <t>RHSTP</t>
  </si>
  <si>
    <t xml:space="preserve">CV3.1 Discharge shut </t>
  </si>
  <si>
    <t>FGRP</t>
  </si>
  <si>
    <t>ROJA</t>
  </si>
  <si>
    <t>Crushing Qty</t>
  </si>
  <si>
    <t>Rakes</t>
  </si>
  <si>
    <t>Qty</t>
  </si>
  <si>
    <t>Prograsive Qty</t>
  </si>
  <si>
    <t xml:space="preserve">                                                                                            Sream -III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</si>
  <si>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</si>
  <si>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</si>
  <si>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</si>
  <si>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</si>
  <si>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</si>
  <si>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</si>
  <si>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</si>
  <si>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</si>
  <si>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</si>
  <si>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</si>
  <si>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</si>
  <si>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</si>
  <si>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</si>
  <si>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>TOTAL</t>
  </si>
  <si>
    <t xml:space="preserve">                   Incharge CHP</t>
  </si>
  <si>
    <t xml:space="preserve">                   Sr.Manager (E&amp;M)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</si>
  <si>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</si>
  <si>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</si>
  <si>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                                                                               Sream -I</t>
  </si>
  <si>
    <t xml:space="preserve">                                                                                            Sream -II</t>
  </si>
  <si>
    <t xml:space="preserve">Despatch </t>
  </si>
  <si>
    <t xml:space="preserve">Coal recieve </t>
  </si>
  <si>
    <t xml:space="preserve">Warf wall :2  </t>
  </si>
  <si>
    <t>Phase -I+II</t>
  </si>
  <si>
    <t xml:space="preserve">           Daily report  for the month of   Aug'  2019 CHP, Dudhichua</t>
  </si>
  <si>
    <t>SSTPS</t>
  </si>
  <si>
    <t xml:space="preserve"> Dumper</t>
  </si>
  <si>
    <t>Total phase I+II</t>
  </si>
  <si>
    <t>Phase II</t>
  </si>
  <si>
    <t>Phase I</t>
  </si>
  <si>
    <t>.</t>
  </si>
  <si>
    <t xml:space="preserve">           Daily report  for the month of   September'  2019 CHP, Dudhichua</t>
  </si>
  <si>
    <t>115/8030.30</t>
  </si>
  <si>
    <t xml:space="preserve"> Date  :  01.10.2019</t>
  </si>
  <si>
    <t xml:space="preserve"> Date  :  02.10.2019</t>
  </si>
  <si>
    <t>175/11896.10</t>
  </si>
  <si>
    <t xml:space="preserve"> Date  :  03.10.2019</t>
  </si>
  <si>
    <t>Warf wall :2</t>
  </si>
  <si>
    <t>117/7632.00</t>
  </si>
  <si>
    <t xml:space="preserve"> Date  :  04.10.2019</t>
  </si>
  <si>
    <t>174/11619.24</t>
  </si>
  <si>
    <t xml:space="preserve"> Date  :  05.10.2019</t>
  </si>
  <si>
    <t xml:space="preserve">Warf wall :2 </t>
  </si>
  <si>
    <t>116/7636.70</t>
  </si>
  <si>
    <t xml:space="preserve"> Date  :  06.10.2019</t>
  </si>
  <si>
    <t>174/116660</t>
  </si>
  <si>
    <t xml:space="preserve"> Date  :  07.10.2019</t>
  </si>
  <si>
    <t xml:space="preserve">Warf wall :3 </t>
  </si>
  <si>
    <t>176/11079</t>
  </si>
  <si>
    <t xml:space="preserve"> Date  :  08.10.2019</t>
  </si>
  <si>
    <t>175/11328</t>
  </si>
  <si>
    <t xml:space="preserve"> Date  :  09.10.2019</t>
  </si>
  <si>
    <t xml:space="preserve"> Date  :  11.10.2019</t>
  </si>
  <si>
    <t xml:space="preserve"> Date  :  10.10.2019</t>
  </si>
  <si>
    <t xml:space="preserve">Warf wall : 05  </t>
  </si>
  <si>
    <t>LPGU</t>
  </si>
  <si>
    <t xml:space="preserve"> Date  :  12.10.2019</t>
  </si>
  <si>
    <t>GC no.2 lubrication</t>
  </si>
  <si>
    <t>pump failure</t>
  </si>
  <si>
    <t>counter shaft   work</t>
  </si>
  <si>
    <t>Complit</t>
  </si>
  <si>
    <t xml:space="preserve">Warf wall : 4 </t>
  </si>
  <si>
    <t>234/14470/34</t>
  </si>
  <si>
    <t xml:space="preserve"> Date  :  13.10.2019</t>
  </si>
  <si>
    <t>232/14911.3</t>
  </si>
  <si>
    <t xml:space="preserve">Warf wall : 4  </t>
  </si>
  <si>
    <t>232/15182</t>
  </si>
  <si>
    <t>SSTPP</t>
  </si>
  <si>
    <t>Warf wall :  4</t>
  </si>
  <si>
    <t>234 /14941.03</t>
  </si>
  <si>
    <t xml:space="preserve"> Date  :  16.10.2019</t>
  </si>
  <si>
    <t xml:space="preserve"> Date  :  14.10.2019</t>
  </si>
  <si>
    <t xml:space="preserve"> Date  :  15.10.2019</t>
  </si>
  <si>
    <t>234 /15320</t>
  </si>
  <si>
    <t>232/14895.73</t>
  </si>
  <si>
    <t>Silo Full: 5.30</t>
  </si>
  <si>
    <t xml:space="preserve"> Date  :  18.10.2019</t>
  </si>
  <si>
    <t>Silo : 5:30</t>
  </si>
  <si>
    <t>APLS</t>
  </si>
  <si>
    <t>232/15906.20</t>
  </si>
  <si>
    <t>232/15741.500</t>
  </si>
  <si>
    <t xml:space="preserve"> Date  :  19.10.2019</t>
  </si>
  <si>
    <t xml:space="preserve"> Date  :  20.10.2019</t>
  </si>
  <si>
    <t xml:space="preserve">Warf wall : </t>
  </si>
  <si>
    <t>Warf wall :   3</t>
  </si>
  <si>
    <t>175/12017.4</t>
  </si>
  <si>
    <t>233/15768.69</t>
  </si>
  <si>
    <t>232/16025.60</t>
  </si>
  <si>
    <t xml:space="preserve"> Date  :  21.10.2019</t>
  </si>
  <si>
    <t xml:space="preserve"> Date  :  22.10.2019</t>
  </si>
  <si>
    <t xml:space="preserve"> Date  :  23.10.2019</t>
  </si>
  <si>
    <t>232/15693.33</t>
  </si>
  <si>
    <t xml:space="preserve"> Date  :  24.10.2019</t>
  </si>
  <si>
    <t xml:space="preserve"> Date  :  25.10.2019</t>
  </si>
  <si>
    <t>Warf wall :   4</t>
  </si>
  <si>
    <t>232/15469.79</t>
  </si>
  <si>
    <t xml:space="preserve"> Date  :  26.10.2019</t>
  </si>
  <si>
    <t>233/15733.30</t>
  </si>
  <si>
    <t>LGPU</t>
  </si>
  <si>
    <t xml:space="preserve"> Date  :  27.10.2019</t>
  </si>
  <si>
    <t>235/14940.78</t>
  </si>
  <si>
    <t xml:space="preserve"> Date  :  28.10.2019</t>
  </si>
  <si>
    <t>233/15350.52</t>
  </si>
  <si>
    <t xml:space="preserve"> Date  :  29.10.2019</t>
  </si>
  <si>
    <t>MJPJ</t>
  </si>
  <si>
    <t>232/15442.05</t>
  </si>
  <si>
    <t xml:space="preserve"> Date  :  30.10.2019</t>
  </si>
  <si>
    <t>233/15512.36</t>
  </si>
  <si>
    <t xml:space="preserve"> Date  :  31.10.2019</t>
  </si>
  <si>
    <t>5AM-  6 AM</t>
  </si>
  <si>
    <t>6AM - 7AM</t>
  </si>
  <si>
    <t>8AM - 9AM</t>
  </si>
  <si>
    <t>Warf wall :5</t>
  </si>
  <si>
    <t>291/20081.33</t>
  </si>
  <si>
    <t xml:space="preserve"> Date  :  17.10.2019</t>
  </si>
  <si>
    <t xml:space="preserve">    </t>
  </si>
  <si>
    <t>232/14947</t>
  </si>
  <si>
    <t xml:space="preserve">                                       Daily report  for the month of   OCT'  2019 CHP, Dudhichua</t>
  </si>
  <si>
    <t xml:space="preserve">                                       Daily report  for the month of  OCT'  2019 CHP, Dudhichua</t>
  </si>
  <si>
    <t>Sump pump No.2 B/D</t>
  </si>
  <si>
    <t>Lubrication pump leakege</t>
  </si>
  <si>
    <t>Belt jointing conv 2.1</t>
  </si>
  <si>
    <t>Belt jointing conv 1.1</t>
  </si>
  <si>
    <t>skirt rubber replacement</t>
  </si>
  <si>
    <t>Replacement of burnt motor of Conv 2.1 drive</t>
  </si>
  <si>
    <t>Fluid coupling oil replacement</t>
  </si>
  <si>
    <t>Rail pole in apron feeder 2</t>
  </si>
  <si>
    <t>chute jamming</t>
  </si>
  <si>
    <t>skirt rubber damage</t>
  </si>
  <si>
    <t>Roller replacement work</t>
  </si>
  <si>
    <t xml:space="preserve">Conv.2.1 tail pulley damagd </t>
  </si>
  <si>
    <t>premarry &amp; secondary drive bend pulley bearing block replace</t>
  </si>
  <si>
    <t>Conv 3.1 skirt rubber damaged &amp; replacement</t>
  </si>
  <si>
    <t>Replacement of idller conv.1.2</t>
  </si>
  <si>
    <t xml:space="preserve">Conv 1.2 skirt rubber damaged </t>
  </si>
  <si>
    <t xml:space="preserve">Conv 3.1 skirt rubber damaged </t>
  </si>
  <si>
    <t>Replacement of return idller</t>
  </si>
  <si>
    <t>skirt rubber 3.1 replaced</t>
  </si>
  <si>
    <t>replacement of fluid coupling at conv 2.2</t>
  </si>
  <si>
    <t>Replacent of bearing sleeve of secondary pulley 2.2</t>
  </si>
  <si>
    <t>Chute jamming A/f GC 3</t>
  </si>
  <si>
    <t>C2A pulley welding work</t>
  </si>
  <si>
    <t xml:space="preserve">Chute jamming conv </t>
  </si>
  <si>
    <t>Foreign material in Hopper of GC3</t>
  </si>
  <si>
    <t>Roller replacement</t>
  </si>
  <si>
    <t>Bearing sleeve relaced of pulley</t>
  </si>
  <si>
    <t>sump pump BD</t>
  </si>
  <si>
    <t>General Manager , Dudhichua : For  kind  information.</t>
  </si>
  <si>
    <t>Staff Officer (E&amp;M), Dudhichua</t>
  </si>
  <si>
    <t xml:space="preserve">                          Project Officer, Dudhichua.</t>
  </si>
  <si>
    <t>Project Engineer (E&amp;M), Dudhichua.</t>
  </si>
  <si>
    <t xml:space="preserve">                              Project Officer, Dudhichua.</t>
  </si>
  <si>
    <t xml:space="preserve">           Daily report  for the month of   OCT'  2019 CHP,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</si>
</sst>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h]:mm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top" wrapText="1" readingOrder="1"/>
    </xf>
    <xf numFmtId="0" fontId="5" fillId="0" borderId="1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4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left" vertical="top" wrapText="1"/>
    </xf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top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2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2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2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2" xfId="0" applyFont="1" applyBorder="1" applyAlignment="1">
      <alignment vertical="top"/>
    </xf>
    <xf numFmtId="20" fontId="13" fillId="0" borderId="12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center"/>
    </xf>
    <xf numFmtId="166" fontId="0" fillId="0" borderId="2" xfId="0" applyNumberFormat="1" applyBorder="1"/>
    <xf numFmtId="20" fontId="13" fillId="0" borderId="12" xfId="0" applyNumberFormat="1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46" fontId="13" fillId="0" borderId="1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5" fillId="2" borderId="4" xfId="0" applyNumberFormat="1" applyFont="1" applyFill="1" applyBorder="1" applyAlignment="1">
      <alignment horizontal="left" vertical="top" wrapText="1"/>
    </xf>
    <xf numFmtId="2" fontId="15" fillId="2" borderId="2" xfId="0" applyNumberFormat="1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left" vertical="center"/>
    </xf>
    <xf numFmtId="2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Font="1" applyFill="1" applyBorder="1" applyAlignment="1">
      <alignment horizontal="left" vertical="top" wrapText="1"/>
    </xf>
    <xf numFmtId="2" fontId="8" fillId="0" borderId="0" xfId="0" applyNumberFormat="1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center"/>
    </xf>
    <xf numFmtId="20" fontId="0" fillId="0" borderId="2" xfId="0" applyNumberFormat="1" applyBorder="1"/>
    <xf numFmtId="167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workbookViewId="0">
      <pane ySplit="1" topLeftCell="A8" activePane="bottomLeft" state="frozen"/>
      <selection pane="bottomLeft" activeCell="N24" sqref="N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150</v>
      </c>
    </row>
    <row r="3" spans="1:17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ht="15" customHeight="1" x14ac:dyDescent="0.25">
      <c r="A4" s="21"/>
      <c r="B4" s="22" t="s">
        <v>15</v>
      </c>
      <c r="C4" s="23"/>
      <c r="D4" s="23">
        <v>12</v>
      </c>
      <c r="E4" s="23">
        <v>18</v>
      </c>
      <c r="F4" s="23">
        <v>15</v>
      </c>
      <c r="G4" s="23">
        <v>12</v>
      </c>
      <c r="H4" s="23">
        <v>15</v>
      </c>
      <c r="I4" s="23">
        <v>14</v>
      </c>
      <c r="J4" s="23">
        <v>7</v>
      </c>
      <c r="K4" s="23">
        <v>78</v>
      </c>
      <c r="L4" s="23">
        <v>15</v>
      </c>
      <c r="M4" s="120">
        <f>K4+L4</f>
        <v>93</v>
      </c>
      <c r="N4" s="131"/>
      <c r="O4" s="122" t="s">
        <v>103</v>
      </c>
      <c r="P4" s="132" t="s">
        <v>104</v>
      </c>
      <c r="Q4" s="36"/>
    </row>
    <row r="5" spans="1:17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>
        <v>4</v>
      </c>
      <c r="H5" s="23">
        <v>5</v>
      </c>
      <c r="I5" s="23">
        <v>3</v>
      </c>
      <c r="J5" s="23">
        <v>2</v>
      </c>
      <c r="K5" s="23">
        <v>5</v>
      </c>
      <c r="L5" s="23">
        <v>9</v>
      </c>
      <c r="M5" s="120">
        <f t="shared" ref="M5:M7" si="0">K5+L5</f>
        <v>14</v>
      </c>
      <c r="N5" s="131"/>
      <c r="O5" s="75"/>
      <c r="P5" s="75"/>
      <c r="Q5" s="75">
        <f t="shared" ref="Q5" si="1">P5-O5</f>
        <v>0</v>
      </c>
    </row>
    <row r="6" spans="1:17" ht="15.75" customHeight="1" x14ac:dyDescent="0.25">
      <c r="A6" s="24" t="s">
        <v>18</v>
      </c>
      <c r="B6" s="22" t="s">
        <v>19</v>
      </c>
      <c r="C6" s="23"/>
      <c r="D6" s="23">
        <v>9</v>
      </c>
      <c r="E6" s="23">
        <v>15</v>
      </c>
      <c r="F6" s="23">
        <v>11</v>
      </c>
      <c r="G6" s="23">
        <v>12</v>
      </c>
      <c r="H6" s="23">
        <v>15</v>
      </c>
      <c r="I6" s="23">
        <v>8</v>
      </c>
      <c r="J6" s="23">
        <v>5</v>
      </c>
      <c r="K6" s="23">
        <v>56</v>
      </c>
      <c r="L6" s="23">
        <v>19</v>
      </c>
      <c r="M6" s="120">
        <f t="shared" si="0"/>
        <v>75</v>
      </c>
      <c r="N6" s="131"/>
      <c r="O6" s="123"/>
      <c r="P6" s="74"/>
      <c r="Q6" s="323"/>
    </row>
    <row r="7" spans="1:17" ht="1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20">
        <f t="shared" si="0"/>
        <v>0</v>
      </c>
      <c r="N7" s="131"/>
      <c r="O7" s="124"/>
      <c r="P7" s="74"/>
      <c r="Q7" s="324"/>
    </row>
    <row r="8" spans="1:17" ht="28.5" customHeight="1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</row>
    <row r="9" spans="1:17" ht="33" customHeight="1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109</v>
      </c>
      <c r="L9" s="23">
        <v>6</v>
      </c>
      <c r="M9" s="120">
        <f t="shared" ref="M9:M12" si="2">K9+L9</f>
        <v>115</v>
      </c>
      <c r="N9" s="93"/>
      <c r="O9" s="126"/>
      <c r="P9" s="93"/>
      <c r="Q9" s="41"/>
    </row>
    <row r="10" spans="1:17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7</v>
      </c>
      <c r="L10" s="23">
        <v>37</v>
      </c>
      <c r="M10" s="120">
        <f t="shared" si="2"/>
        <v>44</v>
      </c>
      <c r="N10" s="93"/>
      <c r="O10" s="325" t="s">
        <v>81</v>
      </c>
      <c r="P10" s="326"/>
      <c r="Q10" s="49" t="s">
        <v>82</v>
      </c>
    </row>
    <row r="11" spans="1:17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29</v>
      </c>
      <c r="L11" s="23">
        <v>8</v>
      </c>
      <c r="M11" s="120">
        <f t="shared" si="2"/>
        <v>37</v>
      </c>
      <c r="N11" s="93"/>
      <c r="O11" s="93"/>
      <c r="P11" s="93"/>
      <c r="Q11" s="36"/>
    </row>
    <row r="12" spans="1:17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1</v>
      </c>
      <c r="L12" s="23">
        <v>0</v>
      </c>
      <c r="M12" s="120">
        <f t="shared" si="2"/>
        <v>1</v>
      </c>
      <c r="N12" s="93"/>
      <c r="O12" s="93"/>
      <c r="P12" s="93"/>
      <c r="Q12" s="43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7"/>
      <c r="P13" s="93"/>
      <c r="Q13" s="43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81</v>
      </c>
      <c r="L14" s="23">
        <v>41</v>
      </c>
      <c r="M14" s="120">
        <f t="shared" ref="M14:M17" si="3">K14+L14</f>
        <v>122</v>
      </c>
      <c r="N14" s="130"/>
      <c r="O14" s="128"/>
      <c r="P14" s="93"/>
      <c r="Q14" s="43"/>
    </row>
    <row r="15" spans="1:17" ht="33.75" customHeight="1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26</v>
      </c>
      <c r="L15" s="23">
        <v>0</v>
      </c>
      <c r="M15" s="120">
        <f t="shared" si="3"/>
        <v>26</v>
      </c>
      <c r="N15" s="130"/>
      <c r="O15" s="129"/>
      <c r="P15" s="93"/>
      <c r="Q15" s="43"/>
    </row>
    <row r="16" spans="1:17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20</v>
      </c>
      <c r="L16" s="23">
        <v>3</v>
      </c>
      <c r="M16" s="120">
        <f t="shared" si="3"/>
        <v>23</v>
      </c>
      <c r="N16" s="130"/>
      <c r="O16" s="130"/>
      <c r="P16" s="93"/>
      <c r="Q16" s="43"/>
    </row>
    <row r="17" spans="1:20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 t="shared" si="3"/>
        <v>0</v>
      </c>
      <c r="N17" s="130"/>
      <c r="O17" s="130"/>
      <c r="P17" s="93"/>
      <c r="Q17" s="41"/>
    </row>
    <row r="18" spans="1:20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14" t="s">
        <v>41</v>
      </c>
      <c r="N18" s="74">
        <f>M4+M9+M14</f>
        <v>330</v>
      </c>
      <c r="O18" s="327" t="s">
        <v>80</v>
      </c>
      <c r="P18" s="328"/>
      <c r="Q18" s="74" t="s">
        <v>79</v>
      </c>
    </row>
    <row r="19" spans="1:20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14" t="s">
        <v>44</v>
      </c>
      <c r="N19" s="74">
        <f>M5+M10+M15</f>
        <v>84</v>
      </c>
      <c r="O19" s="78">
        <v>1003</v>
      </c>
      <c r="P19" s="52" t="s">
        <v>139</v>
      </c>
      <c r="Q19" s="74" t="s">
        <v>149</v>
      </c>
    </row>
    <row r="20" spans="1:20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14" t="s">
        <v>84</v>
      </c>
      <c r="N20" s="74">
        <f>M6+M11+M16</f>
        <v>135</v>
      </c>
      <c r="O20" s="88" t="s">
        <v>73</v>
      </c>
      <c r="P20" s="85">
        <v>36</v>
      </c>
      <c r="Q20" s="74">
        <v>2513.83</v>
      </c>
    </row>
    <row r="21" spans="1:20" ht="25.5" customHeight="1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" si="4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114" t="s">
        <v>50</v>
      </c>
      <c r="N21" s="74">
        <f>M17+M12+M7</f>
        <v>1</v>
      </c>
      <c r="O21" s="89" t="s">
        <v>78</v>
      </c>
      <c r="P21" s="85">
        <v>205</v>
      </c>
      <c r="Q21" s="74">
        <v>4920</v>
      </c>
    </row>
    <row r="22" spans="1:20" ht="27" customHeight="1" x14ac:dyDescent="0.25">
      <c r="A22" s="16" t="s">
        <v>51</v>
      </c>
      <c r="B22" s="75">
        <v>206.29166666666666</v>
      </c>
      <c r="C22" s="75">
        <v>206.58333333333334</v>
      </c>
      <c r="D22" s="75">
        <f t="shared" ref="D22:D23" si="5">C22-B22</f>
        <v>0.29166666666668561</v>
      </c>
      <c r="E22" s="75">
        <v>206.625</v>
      </c>
      <c r="F22" s="75">
        <v>206.91666666666666</v>
      </c>
      <c r="G22" s="75">
        <f t="shared" ref="G22:G23" si="6">F22-E22</f>
        <v>0.29166666666665719</v>
      </c>
      <c r="H22" s="75">
        <v>206.95833333333334</v>
      </c>
      <c r="I22" s="75">
        <v>207.25</v>
      </c>
      <c r="J22" s="81">
        <f t="shared" ref="J22:J23" si="7">I22-H22</f>
        <v>0.29166666666665719</v>
      </c>
      <c r="K22" s="85"/>
      <c r="L22" s="83">
        <f>D22+G22+J22</f>
        <v>0.875</v>
      </c>
      <c r="M22" s="55" t="s">
        <v>52</v>
      </c>
      <c r="N22" s="74">
        <v>24214.58</v>
      </c>
      <c r="O22" s="91" t="s">
        <v>75</v>
      </c>
      <c r="P22" s="85">
        <v>69</v>
      </c>
      <c r="Q22" s="74">
        <v>1631.46</v>
      </c>
    </row>
    <row r="23" spans="1:20" ht="27" customHeight="1" x14ac:dyDescent="0.25">
      <c r="A23" s="115" t="s">
        <v>53</v>
      </c>
      <c r="B23" s="116">
        <v>206.29166666666666</v>
      </c>
      <c r="C23" s="75">
        <v>206.58333333333334</v>
      </c>
      <c r="D23" s="116">
        <f t="shared" si="5"/>
        <v>0.29166666666668561</v>
      </c>
      <c r="E23" s="116">
        <v>206.65625</v>
      </c>
      <c r="F23" s="75">
        <v>206.875</v>
      </c>
      <c r="G23" s="116">
        <f t="shared" si="6"/>
        <v>0.21875</v>
      </c>
      <c r="H23" s="75">
        <v>206.97569444444446</v>
      </c>
      <c r="I23" s="75">
        <v>207.25</v>
      </c>
      <c r="J23" s="81">
        <f t="shared" si="7"/>
        <v>0.27430555555554292</v>
      </c>
      <c r="K23" s="117"/>
      <c r="L23" s="118">
        <f>D23+G23+J23</f>
        <v>0.78472222222222854</v>
      </c>
      <c r="M23" s="114" t="s">
        <v>72</v>
      </c>
      <c r="N23" s="96">
        <v>8</v>
      </c>
      <c r="O23" s="97" t="s">
        <v>76</v>
      </c>
      <c r="P23" s="86">
        <v>173</v>
      </c>
      <c r="Q23" s="74">
        <v>5161.68</v>
      </c>
    </row>
    <row r="24" spans="1:20" ht="30" customHeight="1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29997.19</v>
      </c>
      <c r="P24" s="90" t="s">
        <v>77</v>
      </c>
      <c r="Q24" s="49">
        <v>40712.230000000003</v>
      </c>
    </row>
    <row r="25" spans="1:20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</f>
        <v>29997.19</v>
      </c>
      <c r="P25" s="114" t="s">
        <v>87</v>
      </c>
      <c r="Q25" s="99">
        <v>43226.06</v>
      </c>
    </row>
    <row r="26" spans="1:20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33000</v>
      </c>
      <c r="P26" s="57" t="s">
        <v>101</v>
      </c>
      <c r="Q26" s="78">
        <f>Q24</f>
        <v>40712.230000000003</v>
      </c>
    </row>
    <row r="27" spans="1:20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56.4</v>
      </c>
      <c r="M27" s="63"/>
      <c r="N27" s="100">
        <f>N22/L27</f>
        <v>429.33652482269508</v>
      </c>
      <c r="O27" s="92" t="s">
        <v>83</v>
      </c>
      <c r="P27" s="78"/>
      <c r="Q27" s="74"/>
    </row>
    <row r="28" spans="1:20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20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20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20" ht="1.5" hidden="1" customHeight="1" x14ac:dyDescent="0.25">
      <c r="A31" s="68"/>
      <c r="K31" s="4" t="s">
        <v>59</v>
      </c>
      <c r="R31" s="1" t="s">
        <v>60</v>
      </c>
      <c r="T31" s="1" t="s">
        <v>60</v>
      </c>
    </row>
    <row r="32" spans="1:20" x14ac:dyDescent="0.25">
      <c r="A32" s="68"/>
      <c r="B32" s="73" t="s">
        <v>61</v>
      </c>
      <c r="C32" s="68"/>
      <c r="D32" s="69"/>
      <c r="E32" s="70"/>
      <c r="F32" s="70"/>
      <c r="G32" s="71"/>
      <c r="H32" s="68" t="s">
        <v>58</v>
      </c>
      <c r="I32" s="69"/>
      <c r="J32" s="69"/>
      <c r="K32" s="72"/>
      <c r="L32" s="72"/>
      <c r="M32" s="68"/>
      <c r="N32" s="68"/>
      <c r="P32" s="68" t="s">
        <v>58</v>
      </c>
    </row>
    <row r="36" spans="2:13" x14ac:dyDescent="0.25">
      <c r="M36" s="56" t="s">
        <v>14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4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3" workbookViewId="0">
      <selection activeCell="O26" sqref="O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170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0</v>
      </c>
      <c r="L4" s="23">
        <v>0</v>
      </c>
      <c r="M4" s="120">
        <v>268</v>
      </c>
      <c r="N4" s="131"/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v>12</v>
      </c>
      <c r="N5" s="131"/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0</v>
      </c>
      <c r="L6" s="23">
        <v>0</v>
      </c>
      <c r="M6" s="120">
        <v>12</v>
      </c>
      <c r="N6" s="131"/>
      <c r="O6" s="123"/>
      <c r="P6" s="74"/>
      <c r="Q6" s="323"/>
      <c r="R6" s="13"/>
    </row>
    <row r="7" spans="1:18" ht="12.7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20">
        <v>23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123</v>
      </c>
      <c r="L9" s="23">
        <v>45</v>
      </c>
      <c r="M9" s="120">
        <v>168</v>
      </c>
      <c r="N9" s="93" t="s">
        <v>14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33</v>
      </c>
      <c r="L10" s="23">
        <v>8</v>
      </c>
      <c r="M10" s="120">
        <v>21</v>
      </c>
      <c r="N10" s="93" t="s">
        <v>14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22</v>
      </c>
      <c r="L11" s="23">
        <v>0</v>
      </c>
      <c r="M11" s="120">
        <v>22</v>
      </c>
      <c r="N11" s="93" t="s">
        <v>14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20">
        <v>48</v>
      </c>
      <c r="N12" s="93" t="s">
        <v>14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96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v>134</v>
      </c>
      <c r="N14" s="130"/>
      <c r="O14" s="124"/>
      <c r="P14" s="74"/>
      <c r="Q14" s="297"/>
      <c r="R14" s="42"/>
    </row>
    <row r="15" spans="1:18" ht="33.75" customHeight="1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v>33</v>
      </c>
      <c r="N15" s="130"/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v>60</v>
      </c>
      <c r="N16" s="130"/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232</v>
      </c>
      <c r="N18" s="74">
        <f>M4+M9+M14</f>
        <v>570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66</v>
      </c>
      <c r="O19" s="78">
        <v>1670</v>
      </c>
      <c r="P19" s="52" t="s">
        <v>86</v>
      </c>
      <c r="Q19" s="74" t="s">
        <v>233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94</v>
      </c>
      <c r="O20" s="88" t="s">
        <v>73</v>
      </c>
      <c r="P20" s="85">
        <v>0</v>
      </c>
      <c r="Q20" s="74">
        <v>4574.4399999999996</v>
      </c>
      <c r="R20" s="31"/>
    </row>
    <row r="21" spans="1:18" ht="25.5" customHeight="1" x14ac:dyDescent="0.25">
      <c r="A21" s="16" t="s">
        <v>49</v>
      </c>
      <c r="B21" s="75">
        <v>206.29166666666666</v>
      </c>
      <c r="C21" s="75">
        <v>206.58333333333334</v>
      </c>
      <c r="D21" s="75">
        <f t="shared" ref="D21:D23" si="0">C21-B21</f>
        <v>0.29166666666668561</v>
      </c>
      <c r="E21" s="75">
        <v>206.69444444444446</v>
      </c>
      <c r="F21" s="75">
        <v>206.91666666666666</v>
      </c>
      <c r="G21" s="75">
        <f>F21-E21</f>
        <v>0.22222222222220012</v>
      </c>
      <c r="H21" s="75">
        <v>206.96527777777777</v>
      </c>
      <c r="I21" s="75">
        <v>207.25</v>
      </c>
      <c r="J21" s="81">
        <f>I21-H21-K21</f>
        <v>0.28472222222222854</v>
      </c>
      <c r="K21" s="75"/>
      <c r="L21" s="83">
        <f>D21+G21+J21</f>
        <v>0.79861111111111427</v>
      </c>
      <c r="M21" s="287" t="s">
        <v>50</v>
      </c>
      <c r="N21" s="74">
        <f>M17+M12+M7</f>
        <v>71</v>
      </c>
      <c r="O21" s="89" t="s">
        <v>78</v>
      </c>
      <c r="P21" s="85">
        <v>0</v>
      </c>
      <c r="Q21" s="74">
        <v>6904</v>
      </c>
      <c r="R21" s="28"/>
    </row>
    <row r="22" spans="1:18" ht="27" customHeight="1" x14ac:dyDescent="0.25">
      <c r="A22" s="16" t="s">
        <v>51</v>
      </c>
      <c r="B22" s="75">
        <v>206.29861111111111</v>
      </c>
      <c r="C22" s="75">
        <v>206.58333333333334</v>
      </c>
      <c r="D22" s="75">
        <f t="shared" si="0"/>
        <v>0.28472222222222854</v>
      </c>
      <c r="E22" s="75">
        <v>206.72222222222223</v>
      </c>
      <c r="F22" s="75">
        <v>206.91666666666666</v>
      </c>
      <c r="G22" s="75">
        <f t="shared" ref="G22:G23" si="1">F22-E22</f>
        <v>0.19444444444442865</v>
      </c>
      <c r="H22" s="75">
        <v>206.98958333333334</v>
      </c>
      <c r="I22" s="75">
        <v>207.25</v>
      </c>
      <c r="J22" s="81">
        <f>I22-H22-K22</f>
        <v>0.26041666666665719</v>
      </c>
      <c r="K22" s="85"/>
      <c r="L22" s="83">
        <f>D22+G22+J22</f>
        <v>0.73958333333331439</v>
      </c>
      <c r="M22" s="55" t="s">
        <v>52</v>
      </c>
      <c r="N22" s="74">
        <v>34770</v>
      </c>
      <c r="O22" s="91" t="s">
        <v>75</v>
      </c>
      <c r="P22" s="85">
        <v>0</v>
      </c>
      <c r="Q22" s="74">
        <v>2087</v>
      </c>
      <c r="R22" s="28"/>
    </row>
    <row r="23" spans="1:18" ht="27" customHeight="1" x14ac:dyDescent="0.25">
      <c r="A23" s="293" t="s">
        <v>53</v>
      </c>
      <c r="B23" s="75">
        <v>206.31944444444446</v>
      </c>
      <c r="C23" s="75">
        <v>206.58333333333334</v>
      </c>
      <c r="D23" s="283">
        <f t="shared" si="0"/>
        <v>0.26388888888888573</v>
      </c>
      <c r="E23" s="283">
        <v>206.64930555555554</v>
      </c>
      <c r="F23" s="283">
        <v>206.91666666666666</v>
      </c>
      <c r="G23" s="283">
        <f t="shared" si="1"/>
        <v>0.26736111111111427</v>
      </c>
      <c r="H23" s="75">
        <v>206.95833333333334</v>
      </c>
      <c r="I23" s="75">
        <v>207.25</v>
      </c>
      <c r="J23" s="81">
        <f t="shared" ref="J23" si="2">I23-H23</f>
        <v>0.29166666666665719</v>
      </c>
      <c r="K23" s="291"/>
      <c r="L23" s="292">
        <f>D23+G23+J23</f>
        <v>0.82291666666665719</v>
      </c>
      <c r="M23" s="287" t="s">
        <v>72</v>
      </c>
      <c r="N23" s="96">
        <v>10</v>
      </c>
      <c r="O23" s="97" t="s">
        <v>76</v>
      </c>
      <c r="P23" s="86">
        <v>0</v>
      </c>
      <c r="Q23" s="74">
        <v>9763.9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0.84027777777779988</v>
      </c>
      <c r="E24" s="77"/>
      <c r="F24" s="77"/>
      <c r="G24" s="75">
        <f>SUM(G21:G23)</f>
        <v>0.68402777777774304</v>
      </c>
      <c r="H24" s="77"/>
      <c r="I24" s="77"/>
      <c r="J24" s="81">
        <f>SUM(J21:J23)</f>
        <v>0.83680555555554292</v>
      </c>
      <c r="K24" s="85"/>
      <c r="L24" s="94">
        <f>SUM(L21:L23)</f>
        <v>2.3611111111110858</v>
      </c>
      <c r="M24" s="74" t="s">
        <v>88</v>
      </c>
      <c r="N24" s="74">
        <v>37154.93</v>
      </c>
      <c r="P24" s="90" t="s">
        <v>77</v>
      </c>
      <c r="Q24" s="49">
        <v>58866.163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v>334864.69</v>
      </c>
      <c r="P25" s="307" t="s">
        <v>87</v>
      </c>
      <c r="Q25" s="299">
        <v>63077.048000000003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49000</v>
      </c>
      <c r="P26" s="308" t="s">
        <v>101</v>
      </c>
      <c r="Q26" s="309">
        <f>Q24+Sheet9!Q26</f>
        <v>465060.96600000001</v>
      </c>
      <c r="R26" s="88"/>
    </row>
    <row r="27" spans="1:18" ht="17.2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56.4</v>
      </c>
      <c r="M27" s="63"/>
      <c r="N27" s="100">
        <f>N22/L27</f>
        <v>616.48936170212767</v>
      </c>
      <c r="O27" s="92" t="s">
        <v>83</v>
      </c>
      <c r="P27" s="309"/>
      <c r="Q27" s="310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2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opLeftCell="A11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4" style="1" customWidth="1"/>
    <col min="15" max="15" width="12.14062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169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148</v>
      </c>
      <c r="L4" s="23">
        <v>90</v>
      </c>
      <c r="M4" s="120">
        <f>K4+L4</f>
        <v>238</v>
      </c>
      <c r="N4" s="131" t="s">
        <v>62</v>
      </c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10</v>
      </c>
      <c r="L5" s="23">
        <v>0</v>
      </c>
      <c r="M5" s="120">
        <f>K5+L5</f>
        <v>10</v>
      </c>
      <c r="N5" s="131" t="s">
        <v>142</v>
      </c>
      <c r="O5" s="75" t="s">
        <v>14</v>
      </c>
      <c r="P5" s="75" t="s">
        <v>14</v>
      </c>
      <c r="Q5" s="75" t="s">
        <v>14</v>
      </c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25</v>
      </c>
      <c r="L6" s="23">
        <v>0</v>
      </c>
      <c r="M6" s="120">
        <f t="shared" ref="M6:M7" si="0">K6+L6</f>
        <v>25</v>
      </c>
      <c r="N6" s="131" t="s">
        <v>62</v>
      </c>
      <c r="O6" s="123"/>
      <c r="P6" s="74"/>
      <c r="Q6" s="227" t="s">
        <v>14</v>
      </c>
      <c r="R6" s="13"/>
    </row>
    <row r="7" spans="1:18" ht="1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12</v>
      </c>
      <c r="L7" s="23">
        <v>16</v>
      </c>
      <c r="M7" s="120">
        <f t="shared" si="0"/>
        <v>28</v>
      </c>
      <c r="N7" s="131" t="s">
        <v>62</v>
      </c>
      <c r="O7" s="124"/>
      <c r="P7" s="74"/>
      <c r="Q7" s="228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165</v>
      </c>
      <c r="L9" s="23">
        <v>55</v>
      </c>
      <c r="M9" s="120">
        <f>L9+K9</f>
        <v>220</v>
      </c>
      <c r="N9" s="93" t="s">
        <v>172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24</v>
      </c>
      <c r="L10" s="23">
        <v>0</v>
      </c>
      <c r="M10" s="120">
        <f>L10+K10</f>
        <v>24</v>
      </c>
      <c r="N10" s="93" t="s">
        <v>63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3</v>
      </c>
      <c r="M11" s="120">
        <f>L11+K11</f>
        <v>13</v>
      </c>
      <c r="N11" s="93" t="s">
        <v>62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15</v>
      </c>
      <c r="L12" s="23">
        <v>30</v>
      </c>
      <c r="M12" s="120">
        <f>L12+K12</f>
        <v>45</v>
      </c>
      <c r="N12" s="93" t="s">
        <v>14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27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215</v>
      </c>
      <c r="L14" s="23">
        <v>56</v>
      </c>
      <c r="M14" s="120">
        <f>L14+K14</f>
        <v>271</v>
      </c>
      <c r="N14" s="130" t="s">
        <v>62</v>
      </c>
      <c r="O14" s="124"/>
      <c r="P14" s="74"/>
      <c r="Q14" s="228"/>
      <c r="R14" s="42"/>
    </row>
    <row r="15" spans="1:18" ht="22.5" customHeight="1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7</v>
      </c>
      <c r="L15" s="23">
        <v>26</v>
      </c>
      <c r="M15" s="120">
        <f>L15+K15</f>
        <v>33</v>
      </c>
      <c r="N15" s="130" t="s">
        <v>62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5</v>
      </c>
      <c r="L16" s="23">
        <v>10</v>
      </c>
      <c r="M16" s="120">
        <f>L16+K16</f>
        <v>15</v>
      </c>
      <c r="N16" s="130" t="s">
        <v>62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 t="s">
        <v>14</v>
      </c>
      <c r="F17" s="23" t="s">
        <v>14</v>
      </c>
      <c r="G17" s="23" t="s">
        <v>14</v>
      </c>
      <c r="H17" s="23"/>
      <c r="I17" s="23"/>
      <c r="J17" s="23"/>
      <c r="K17" s="23">
        <v>12</v>
      </c>
      <c r="L17" s="23">
        <v>0</v>
      </c>
      <c r="M17" s="120">
        <f>L17+K17</f>
        <v>12</v>
      </c>
      <c r="N17" s="130" t="s">
        <v>142</v>
      </c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29" t="s">
        <v>41</v>
      </c>
      <c r="N18" s="74">
        <v>729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29" t="s">
        <v>44</v>
      </c>
      <c r="N19" s="74">
        <v>67</v>
      </c>
      <c r="O19" s="78" t="s">
        <v>14</v>
      </c>
      <c r="P19" s="52" t="s">
        <v>171</v>
      </c>
      <c r="Q19" s="74">
        <v>18149.22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29" t="s">
        <v>84</v>
      </c>
      <c r="N20" s="74">
        <v>53</v>
      </c>
      <c r="O20" s="88" t="s">
        <v>73</v>
      </c>
      <c r="P20" s="85">
        <v>90</v>
      </c>
      <c r="Q20" s="74">
        <v>5613.16</v>
      </c>
      <c r="R20" s="31"/>
    </row>
    <row r="21" spans="1:18" ht="25.5" customHeight="1" x14ac:dyDescent="0.25">
      <c r="A21" s="16" t="s">
        <v>49</v>
      </c>
      <c r="B21" s="75">
        <v>206.29861111111111</v>
      </c>
      <c r="C21" s="75">
        <v>206.45833333333334</v>
      </c>
      <c r="D21" s="75">
        <f t="shared" ref="D21:D23" si="1">C21-B21</f>
        <v>0.15972222222222854</v>
      </c>
      <c r="E21" s="75">
        <v>206.65972222222223</v>
      </c>
      <c r="F21" s="75">
        <v>206.91666666666666</v>
      </c>
      <c r="G21" s="75">
        <f>F21-E21</f>
        <v>0.25694444444442865</v>
      </c>
      <c r="H21" s="75">
        <v>206.96527777777777</v>
      </c>
      <c r="I21" s="75">
        <v>207.25</v>
      </c>
      <c r="J21" s="81">
        <f>I21-H21-K21</f>
        <v>0.28472222222222854</v>
      </c>
      <c r="K21" s="75"/>
      <c r="L21" s="83">
        <f>D21+G21+J21</f>
        <v>0.70138888888888573</v>
      </c>
      <c r="M21" s="229" t="s">
        <v>50</v>
      </c>
      <c r="N21" s="74">
        <v>95</v>
      </c>
      <c r="O21" s="89" t="s">
        <v>78</v>
      </c>
      <c r="P21" s="85">
        <v>290</v>
      </c>
      <c r="Q21" s="74">
        <v>6830</v>
      </c>
      <c r="R21" s="28"/>
    </row>
    <row r="22" spans="1:18" ht="27" customHeight="1" x14ac:dyDescent="0.25">
      <c r="A22" s="16" t="s">
        <v>51</v>
      </c>
      <c r="B22" s="75">
        <v>206.29166666666666</v>
      </c>
      <c r="C22" s="75">
        <v>206.58333333333334</v>
      </c>
      <c r="D22" s="75">
        <f t="shared" si="1"/>
        <v>0.29166666666668561</v>
      </c>
      <c r="E22" s="75">
        <v>206.61458333333334</v>
      </c>
      <c r="F22" s="75">
        <v>206.91666666666666</v>
      </c>
      <c r="G22" s="75">
        <f t="shared" ref="G22:G23" si="2">F22-E22</f>
        <v>0.30208333333331439</v>
      </c>
      <c r="H22" s="75">
        <v>206.95138888888889</v>
      </c>
      <c r="I22" s="75">
        <v>207.25</v>
      </c>
      <c r="J22" s="81">
        <f>I22-H22-K22</f>
        <v>0.29861111111111427</v>
      </c>
      <c r="K22" s="85"/>
      <c r="L22" s="83">
        <f>D22+G22+J22</f>
        <v>0.89236111111111427</v>
      </c>
      <c r="M22" s="55" t="s">
        <v>52</v>
      </c>
      <c r="N22" s="74">
        <v>40756</v>
      </c>
      <c r="O22" s="91" t="s">
        <v>75</v>
      </c>
      <c r="P22" s="85">
        <v>132</v>
      </c>
      <c r="Q22" s="74">
        <v>3139</v>
      </c>
      <c r="R22" s="28"/>
    </row>
    <row r="23" spans="1:18" ht="27" customHeight="1" x14ac:dyDescent="0.25">
      <c r="A23" s="230" t="s">
        <v>53</v>
      </c>
      <c r="B23" s="75">
        <v>206.34027777777777</v>
      </c>
      <c r="C23" s="75">
        <v>206.54166666666666</v>
      </c>
      <c r="D23" s="231">
        <f t="shared" si="1"/>
        <v>0.20138888888888573</v>
      </c>
      <c r="E23" s="231">
        <v>206.625</v>
      </c>
      <c r="F23" s="231">
        <v>206.83333333333334</v>
      </c>
      <c r="G23" s="231">
        <f t="shared" si="2"/>
        <v>0.20833333333334281</v>
      </c>
      <c r="H23" s="75">
        <v>206.95833333333334</v>
      </c>
      <c r="I23" s="75">
        <v>207.16666666666666</v>
      </c>
      <c r="J23" s="81">
        <f t="shared" ref="J23" si="3">I23-H23</f>
        <v>0.20833333333331439</v>
      </c>
      <c r="K23" s="232"/>
      <c r="L23" s="233">
        <f>D23+G23+J23</f>
        <v>0.61805555555554292</v>
      </c>
      <c r="M23" s="229" t="s">
        <v>72</v>
      </c>
      <c r="N23" s="96">
        <v>10</v>
      </c>
      <c r="O23" s="97" t="s">
        <v>76</v>
      </c>
      <c r="P23" s="86">
        <v>346</v>
      </c>
      <c r="Q23" s="74">
        <v>10622.46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0.65277777777779988</v>
      </c>
      <c r="E24" s="77"/>
      <c r="F24" s="77"/>
      <c r="G24" s="75">
        <f>SUM(G21:G23)</f>
        <v>0.76736111111108585</v>
      </c>
      <c r="H24" s="77"/>
      <c r="I24" s="77"/>
      <c r="J24" s="81">
        <f>SUM(J21:J23)</f>
        <v>0.79166666666665719</v>
      </c>
      <c r="K24" s="85"/>
      <c r="L24" s="94">
        <f>SUM(L21:L23)</f>
        <v>2.2118055555555429</v>
      </c>
      <c r="M24" s="74" t="s">
        <v>88</v>
      </c>
      <c r="N24" s="74">
        <v>36968.86</v>
      </c>
      <c r="P24" s="90" t="s">
        <v>77</v>
      </c>
      <c r="Q24" s="49">
        <v>60128.2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N24+Sheet10!O25</f>
        <v>371833.55</v>
      </c>
      <c r="P25" s="229" t="s">
        <v>87</v>
      </c>
      <c r="Q25" s="99">
        <v>65741.36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55000</v>
      </c>
      <c r="P26" s="57" t="s">
        <v>101</v>
      </c>
      <c r="Q26" s="78">
        <f>Q24+Sheet10!Q26</f>
        <v>525189.16599999997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53.05</v>
      </c>
      <c r="M27" s="63"/>
      <c r="N27" s="100">
        <f>N22/L27</f>
        <v>768.25636192271452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6" spans="2:13" x14ac:dyDescent="0.25">
      <c r="M36" s="56" t="s">
        <v>14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.118110236220472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opLeftCell="A13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173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24</v>
      </c>
      <c r="E4" s="23">
        <v>32</v>
      </c>
      <c r="F4" s="23">
        <v>38</v>
      </c>
      <c r="G4" s="23" t="s">
        <v>14</v>
      </c>
      <c r="H4" s="23" t="s">
        <v>14</v>
      </c>
      <c r="I4" s="23" t="s">
        <v>14</v>
      </c>
      <c r="J4" s="23" t="s">
        <v>14</v>
      </c>
      <c r="K4" s="23">
        <v>180</v>
      </c>
      <c r="L4" s="23">
        <v>0</v>
      </c>
      <c r="M4" s="120">
        <f>K4+L4</f>
        <v>180</v>
      </c>
      <c r="N4" s="131" t="s">
        <v>62</v>
      </c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 t="s">
        <v>14</v>
      </c>
      <c r="H5" s="23" t="s">
        <v>14</v>
      </c>
      <c r="I5" s="23" t="s">
        <v>14</v>
      </c>
      <c r="J5" s="23" t="s">
        <v>14</v>
      </c>
      <c r="K5" s="23">
        <v>15</v>
      </c>
      <c r="L5" s="23">
        <v>0</v>
      </c>
      <c r="M5" s="120">
        <f>K5+L5</f>
        <v>15</v>
      </c>
      <c r="N5" s="131" t="s">
        <v>62</v>
      </c>
      <c r="O5" s="75">
        <v>207.375</v>
      </c>
      <c r="P5" s="75">
        <v>208.51388888888889</v>
      </c>
      <c r="Q5" s="75">
        <f>P5-O5</f>
        <v>1.1388888888888857</v>
      </c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>
        <v>2</v>
      </c>
      <c r="E6" s="23" t="s">
        <v>14</v>
      </c>
      <c r="F6" s="23">
        <v>2</v>
      </c>
      <c r="G6" s="23" t="s">
        <v>14</v>
      </c>
      <c r="H6" s="23" t="s">
        <v>14</v>
      </c>
      <c r="I6" s="23" t="s">
        <v>14</v>
      </c>
      <c r="J6" s="23" t="s">
        <v>14</v>
      </c>
      <c r="K6" s="23">
        <v>14</v>
      </c>
      <c r="L6" s="23">
        <v>0</v>
      </c>
      <c r="M6" s="120">
        <f t="shared" ref="M6:M7" si="0">K6+L6</f>
        <v>14</v>
      </c>
      <c r="N6" s="131" t="s">
        <v>63</v>
      </c>
      <c r="O6" s="123"/>
      <c r="P6" s="74"/>
      <c r="Q6" s="227" t="s">
        <v>174</v>
      </c>
      <c r="R6" s="13"/>
    </row>
    <row r="7" spans="1:18" ht="15" customHeight="1" x14ac:dyDescent="0.25">
      <c r="A7" s="26"/>
      <c r="B7" s="22" t="s">
        <v>20</v>
      </c>
      <c r="C7" s="23"/>
      <c r="D7" s="23">
        <v>7</v>
      </c>
      <c r="E7" s="23">
        <v>20</v>
      </c>
      <c r="F7" s="23">
        <v>8</v>
      </c>
      <c r="G7" s="23"/>
      <c r="H7" s="23"/>
      <c r="I7" s="23"/>
      <c r="J7" s="23"/>
      <c r="K7" s="23">
        <v>76</v>
      </c>
      <c r="L7" s="23">
        <v>0</v>
      </c>
      <c r="M7" s="120">
        <f t="shared" si="0"/>
        <v>76</v>
      </c>
      <c r="N7" s="131" t="s">
        <v>62</v>
      </c>
      <c r="O7" s="124"/>
      <c r="P7" s="74"/>
      <c r="Q7" s="228" t="s">
        <v>175</v>
      </c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24</v>
      </c>
      <c r="E9" s="23">
        <v>27</v>
      </c>
      <c r="F9" s="23">
        <v>44</v>
      </c>
      <c r="G9" s="23">
        <v>30</v>
      </c>
      <c r="H9" s="23">
        <v>35</v>
      </c>
      <c r="I9" s="23">
        <v>44</v>
      </c>
      <c r="J9" s="23">
        <v>22</v>
      </c>
      <c r="K9" s="23">
        <v>172</v>
      </c>
      <c r="L9" s="23">
        <v>54</v>
      </c>
      <c r="M9" s="120">
        <f>L9+K9</f>
        <v>226</v>
      </c>
      <c r="N9" s="93" t="s">
        <v>177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 t="s">
        <v>14</v>
      </c>
      <c r="G10" s="23">
        <v>9</v>
      </c>
      <c r="H10" s="23">
        <v>7</v>
      </c>
      <c r="I10" s="23">
        <v>10</v>
      </c>
      <c r="J10" s="23">
        <v>2</v>
      </c>
      <c r="K10" s="23">
        <v>13</v>
      </c>
      <c r="L10" s="23">
        <v>15</v>
      </c>
      <c r="M10" s="120">
        <f>L10+K10</f>
        <v>28</v>
      </c>
      <c r="N10" s="93" t="s">
        <v>177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>
        <v>4</v>
      </c>
      <c r="E11" s="23">
        <v>4</v>
      </c>
      <c r="F11" s="23" t="s">
        <v>14</v>
      </c>
      <c r="G11" s="23" t="s">
        <v>14</v>
      </c>
      <c r="H11" s="23" t="s">
        <v>14</v>
      </c>
      <c r="I11" s="23" t="s">
        <v>14</v>
      </c>
      <c r="J11" s="23">
        <v>2</v>
      </c>
      <c r="K11" s="23">
        <v>10</v>
      </c>
      <c r="L11" s="23">
        <v>0</v>
      </c>
      <c r="M11" s="120">
        <f>L11+K11</f>
        <v>10</v>
      </c>
      <c r="N11" s="93" t="s">
        <v>177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>
        <v>8</v>
      </c>
      <c r="E12" s="23">
        <v>7</v>
      </c>
      <c r="F12" s="23">
        <v>15</v>
      </c>
      <c r="G12" s="23">
        <v>1</v>
      </c>
      <c r="H12" s="23">
        <v>1</v>
      </c>
      <c r="I12" s="23"/>
      <c r="J12" s="23">
        <v>2</v>
      </c>
      <c r="K12" s="23">
        <v>32</v>
      </c>
      <c r="L12" s="23">
        <v>3</v>
      </c>
      <c r="M12" s="120">
        <f>L12+K12</f>
        <v>35</v>
      </c>
      <c r="N12" s="93" t="s">
        <v>14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27" t="s">
        <v>176</v>
      </c>
      <c r="R13" s="40"/>
    </row>
    <row r="14" spans="1:18" ht="15" x14ac:dyDescent="0.25">
      <c r="A14" s="36"/>
      <c r="B14" s="22" t="s">
        <v>15</v>
      </c>
      <c r="C14" s="23"/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  <c r="I14" s="23" t="s">
        <v>14</v>
      </c>
      <c r="J14" s="23" t="s">
        <v>14</v>
      </c>
      <c r="K14" s="23">
        <v>0</v>
      </c>
      <c r="L14" s="23">
        <v>0</v>
      </c>
      <c r="M14" s="120">
        <f>L14+K14</f>
        <v>0</v>
      </c>
      <c r="N14" s="130"/>
      <c r="O14" s="124"/>
      <c r="P14" s="74"/>
      <c r="Q14" s="228"/>
      <c r="R14" s="42"/>
    </row>
    <row r="15" spans="1:18" x14ac:dyDescent="0.25">
      <c r="A15" s="133" t="s">
        <v>39</v>
      </c>
      <c r="B15" s="22" t="s">
        <v>17</v>
      </c>
      <c r="C15" s="23"/>
      <c r="D15" s="23" t="s">
        <v>14</v>
      </c>
      <c r="E15" s="23" t="s">
        <v>14</v>
      </c>
      <c r="F15" s="23" t="s">
        <v>14</v>
      </c>
      <c r="G15" s="23" t="s">
        <v>14</v>
      </c>
      <c r="H15" s="23" t="s">
        <v>14</v>
      </c>
      <c r="I15" s="23" t="s">
        <v>14</v>
      </c>
      <c r="J15" s="23" t="s">
        <v>14</v>
      </c>
      <c r="K15" s="23">
        <v>0</v>
      </c>
      <c r="L15" s="23">
        <v>0</v>
      </c>
      <c r="M15" s="120">
        <f>L15+K15</f>
        <v>0</v>
      </c>
      <c r="N15" s="130"/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 t="s">
        <v>14</v>
      </c>
      <c r="E16" s="23" t="s">
        <v>14</v>
      </c>
      <c r="F16" s="23" t="s">
        <v>14</v>
      </c>
      <c r="G16" s="23" t="s">
        <v>14</v>
      </c>
      <c r="H16" s="23" t="s">
        <v>14</v>
      </c>
      <c r="I16" s="23" t="s">
        <v>14</v>
      </c>
      <c r="J16" s="23"/>
      <c r="K16" s="23">
        <v>0</v>
      </c>
      <c r="L16" s="23">
        <v>0</v>
      </c>
      <c r="M16" s="120">
        <f>L16+K16</f>
        <v>0</v>
      </c>
      <c r="N16" s="130"/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29" t="s">
        <v>41</v>
      </c>
      <c r="N18" s="74">
        <v>684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29" t="s">
        <v>44</v>
      </c>
      <c r="N19" s="74">
        <v>75</v>
      </c>
      <c r="O19" s="78">
        <v>2501.17</v>
      </c>
      <c r="P19" s="52" t="s">
        <v>178</v>
      </c>
      <c r="Q19" s="74" t="s">
        <v>179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29" t="s">
        <v>84</v>
      </c>
      <c r="N20" s="74">
        <v>29</v>
      </c>
      <c r="O20" s="88" t="s">
        <v>73</v>
      </c>
      <c r="P20" s="85">
        <v>72</v>
      </c>
      <c r="Q20" s="74">
        <v>4452.41</v>
      </c>
      <c r="R20" s="31"/>
    </row>
    <row r="21" spans="1:18" ht="25.5" customHeight="1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29" t="s">
        <v>50</v>
      </c>
      <c r="N21" s="74">
        <v>151</v>
      </c>
      <c r="O21" s="89" t="s">
        <v>78</v>
      </c>
      <c r="P21" s="85">
        <v>333</v>
      </c>
      <c r="Q21" s="74">
        <v>7992</v>
      </c>
      <c r="R21" s="28"/>
    </row>
    <row r="22" spans="1:18" ht="27" customHeight="1" x14ac:dyDescent="0.25">
      <c r="A22" s="16" t="s">
        <v>51</v>
      </c>
      <c r="B22" s="75">
        <v>206.29166666666666</v>
      </c>
      <c r="C22" s="75">
        <v>206.58333333333334</v>
      </c>
      <c r="D22" s="75">
        <f t="shared" si="1"/>
        <v>0.29166666666668561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0.875</v>
      </c>
      <c r="M22" s="55" t="s">
        <v>52</v>
      </c>
      <c r="N22" s="74">
        <v>37852</v>
      </c>
      <c r="O22" s="91" t="s">
        <v>75</v>
      </c>
      <c r="P22" s="85">
        <v>129</v>
      </c>
      <c r="Q22" s="74">
        <v>3266.97</v>
      </c>
      <c r="R22" s="28"/>
    </row>
    <row r="23" spans="1:18" ht="27" customHeight="1" x14ac:dyDescent="0.25">
      <c r="A23" s="230" t="s">
        <v>53</v>
      </c>
      <c r="B23" s="283">
        <v>206.29166666666666</v>
      </c>
      <c r="C23" s="75">
        <v>206.58333333333334</v>
      </c>
      <c r="D23" s="283">
        <f t="shared" si="1"/>
        <v>0.29166666666668561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0.78472222222222854</v>
      </c>
      <c r="M23" s="229" t="s">
        <v>72</v>
      </c>
      <c r="N23" s="96">
        <v>10</v>
      </c>
      <c r="O23" s="97" t="s">
        <v>76</v>
      </c>
      <c r="P23" s="86">
        <v>379</v>
      </c>
      <c r="Q23" s="74">
        <v>11286.62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37003.199999999997</v>
      </c>
      <c r="P24" s="90" t="s">
        <v>77</v>
      </c>
      <c r="Q24" s="49">
        <v>58307.75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N24+Sheet11!O25</f>
        <v>408836.75</v>
      </c>
      <c r="P25" s="229" t="s">
        <v>87</v>
      </c>
      <c r="Q25" s="99">
        <v>62760.160000000003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58000</v>
      </c>
      <c r="P26" s="57" t="s">
        <v>101</v>
      </c>
      <c r="Q26" s="78">
        <f>Q24+Sheet11!Q26</f>
        <v>583496.91599999997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55.5</v>
      </c>
      <c r="M27" s="63"/>
      <c r="N27" s="100">
        <f>N22/L27</f>
        <v>682.01801801801798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5" spans="2:13" x14ac:dyDescent="0.25">
      <c r="M35" s="56" t="s">
        <v>14</v>
      </c>
    </row>
    <row r="38" spans="2:13" x14ac:dyDescent="0.25">
      <c r="B38" s="64"/>
      <c r="C38" s="13"/>
      <c r="D38" s="27"/>
      <c r="E38" s="28"/>
      <c r="F38" s="28"/>
      <c r="G38" s="29"/>
      <c r="H38" s="27"/>
      <c r="I38" s="27"/>
      <c r="J38" s="27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91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opLeftCell="A10" workbookViewId="0">
      <selection activeCell="T5" sqref="T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180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27</v>
      </c>
      <c r="E4" s="23">
        <v>28</v>
      </c>
      <c r="F4" s="23">
        <v>26</v>
      </c>
      <c r="G4" s="23">
        <v>29</v>
      </c>
      <c r="H4" s="23">
        <v>27</v>
      </c>
      <c r="I4" s="23">
        <v>27</v>
      </c>
      <c r="J4" s="23">
        <v>30</v>
      </c>
      <c r="K4" s="23">
        <v>164</v>
      </c>
      <c r="L4" s="23">
        <v>30</v>
      </c>
      <c r="M4" s="120">
        <f>K4+L4</f>
        <v>194</v>
      </c>
      <c r="N4" s="131"/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 t="s">
        <v>14</v>
      </c>
      <c r="G5" s="23">
        <v>2</v>
      </c>
      <c r="H5" s="23">
        <v>5</v>
      </c>
      <c r="I5" s="23">
        <v>3</v>
      </c>
      <c r="J5" s="23">
        <v>7</v>
      </c>
      <c r="K5" s="23">
        <v>0</v>
      </c>
      <c r="L5" s="23">
        <v>17</v>
      </c>
      <c r="M5" s="120">
        <f>K5+L5</f>
        <v>17</v>
      </c>
      <c r="N5" s="131"/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 t="s">
        <v>14</v>
      </c>
      <c r="E6" s="23">
        <v>2</v>
      </c>
      <c r="F6" s="23">
        <v>1</v>
      </c>
      <c r="G6" s="23">
        <v>2</v>
      </c>
      <c r="H6" s="23">
        <v>2</v>
      </c>
      <c r="I6" s="23">
        <v>5</v>
      </c>
      <c r="J6" s="23">
        <v>5</v>
      </c>
      <c r="K6" s="23">
        <v>10</v>
      </c>
      <c r="L6" s="23">
        <v>7</v>
      </c>
      <c r="M6" s="120">
        <f t="shared" ref="M6:M7" si="0">K6+L6</f>
        <v>17</v>
      </c>
      <c r="N6" s="131"/>
      <c r="O6" s="123"/>
      <c r="P6" s="74"/>
      <c r="Q6" s="227"/>
      <c r="R6" s="13"/>
    </row>
    <row r="7" spans="1:18" ht="15" x14ac:dyDescent="0.25">
      <c r="A7" s="26"/>
      <c r="B7" s="22" t="s">
        <v>20</v>
      </c>
      <c r="C7" s="23"/>
      <c r="D7" s="23"/>
      <c r="E7" s="23">
        <v>5</v>
      </c>
      <c r="F7" s="23">
        <v>6</v>
      </c>
      <c r="G7" s="23">
        <v>5</v>
      </c>
      <c r="H7" s="23">
        <v>4</v>
      </c>
      <c r="I7" s="23">
        <v>10</v>
      </c>
      <c r="J7" s="23">
        <v>20</v>
      </c>
      <c r="K7" s="23">
        <v>7</v>
      </c>
      <c r="L7" s="23">
        <v>50</v>
      </c>
      <c r="M7" s="120">
        <f t="shared" si="0"/>
        <v>57</v>
      </c>
      <c r="N7" s="131"/>
      <c r="O7" s="124"/>
      <c r="P7" s="74"/>
      <c r="Q7" s="228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19</v>
      </c>
      <c r="E9" s="23">
        <v>23</v>
      </c>
      <c r="F9" s="23">
        <v>24</v>
      </c>
      <c r="G9" s="23">
        <v>20</v>
      </c>
      <c r="H9" s="23">
        <v>42</v>
      </c>
      <c r="I9" s="23">
        <v>35</v>
      </c>
      <c r="J9" s="23">
        <v>27</v>
      </c>
      <c r="K9" s="23">
        <v>154</v>
      </c>
      <c r="L9" s="23">
        <v>46</v>
      </c>
      <c r="M9" s="120">
        <f>L9+K9</f>
        <v>200</v>
      </c>
      <c r="N9" s="93" t="s">
        <v>14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>
        <v>3</v>
      </c>
      <c r="E10" s="23">
        <v>4</v>
      </c>
      <c r="F10" s="23">
        <v>3</v>
      </c>
      <c r="G10" s="23">
        <v>7</v>
      </c>
      <c r="H10" s="23">
        <v>6</v>
      </c>
      <c r="I10" s="23"/>
      <c r="J10" s="23">
        <v>3</v>
      </c>
      <c r="K10" s="23">
        <v>8</v>
      </c>
      <c r="L10" s="23">
        <v>17</v>
      </c>
      <c r="M10" s="120">
        <f>L10+K10</f>
        <v>25</v>
      </c>
      <c r="N10" s="93" t="s">
        <v>14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>
        <v>2</v>
      </c>
      <c r="E11" s="23">
        <v>3</v>
      </c>
      <c r="F11" s="23" t="s">
        <v>14</v>
      </c>
      <c r="G11" s="23">
        <v>10</v>
      </c>
      <c r="H11" s="23">
        <v>5</v>
      </c>
      <c r="I11" s="23">
        <v>4</v>
      </c>
      <c r="J11" s="23">
        <v>6</v>
      </c>
      <c r="K11" s="23">
        <v>20</v>
      </c>
      <c r="L11" s="23">
        <v>10</v>
      </c>
      <c r="M11" s="120">
        <f>L11+K11</f>
        <v>30</v>
      </c>
      <c r="N11" s="93" t="s">
        <v>14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>
        <v>9</v>
      </c>
      <c r="E12" s="23">
        <v>10</v>
      </c>
      <c r="F12" s="23">
        <v>19</v>
      </c>
      <c r="G12" s="23">
        <v>2</v>
      </c>
      <c r="H12" s="23">
        <v>1</v>
      </c>
      <c r="I12" s="23"/>
      <c r="J12" s="23"/>
      <c r="K12" s="23">
        <v>32</v>
      </c>
      <c r="L12" s="23">
        <v>9</v>
      </c>
      <c r="M12" s="120">
        <f>L12+K12</f>
        <v>41</v>
      </c>
      <c r="N12" s="93" t="s">
        <v>14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27"/>
      <c r="R13" s="40"/>
    </row>
    <row r="14" spans="1:18" ht="15" x14ac:dyDescent="0.25">
      <c r="A14" s="36"/>
      <c r="B14" s="22" t="s">
        <v>15</v>
      </c>
      <c r="C14" s="23"/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  <c r="I14" s="23" t="s">
        <v>14</v>
      </c>
      <c r="J14" s="23" t="s">
        <v>14</v>
      </c>
      <c r="K14" s="23">
        <v>0</v>
      </c>
      <c r="L14" s="23">
        <v>0</v>
      </c>
      <c r="M14" s="120">
        <f>L14+K14</f>
        <v>0</v>
      </c>
      <c r="N14" s="130" t="s">
        <v>14</v>
      </c>
      <c r="O14" s="124"/>
      <c r="P14" s="74"/>
      <c r="Q14" s="228"/>
      <c r="R14" s="42"/>
    </row>
    <row r="15" spans="1:18" x14ac:dyDescent="0.25">
      <c r="A15" s="133" t="s">
        <v>39</v>
      </c>
      <c r="B15" s="22" t="s">
        <v>17</v>
      </c>
      <c r="C15" s="23"/>
      <c r="D15" s="23" t="s">
        <v>14</v>
      </c>
      <c r="E15" s="23" t="s">
        <v>14</v>
      </c>
      <c r="F15" s="23" t="s">
        <v>14</v>
      </c>
      <c r="G15" s="23" t="s">
        <v>14</v>
      </c>
      <c r="H15" s="23" t="s">
        <v>14</v>
      </c>
      <c r="I15" s="23" t="s">
        <v>14</v>
      </c>
      <c r="J15" s="23" t="s">
        <v>14</v>
      </c>
      <c r="K15" s="23">
        <v>0</v>
      </c>
      <c r="L15" s="23">
        <v>0</v>
      </c>
      <c r="M15" s="120">
        <f>L15+K15</f>
        <v>0</v>
      </c>
      <c r="N15" s="130" t="s">
        <v>14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 t="s">
        <v>14</v>
      </c>
      <c r="J16" s="23" t="s">
        <v>14</v>
      </c>
      <c r="K16" s="23">
        <v>0</v>
      </c>
      <c r="L16" s="23">
        <v>0</v>
      </c>
      <c r="M16" s="120">
        <f>L16+K16</f>
        <v>0</v>
      </c>
      <c r="N16" s="130" t="s">
        <v>14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 t="s">
        <v>14</v>
      </c>
      <c r="F17" s="23" t="s">
        <v>14</v>
      </c>
      <c r="G17" s="23" t="s">
        <v>14</v>
      </c>
      <c r="H17" s="23" t="s">
        <v>14</v>
      </c>
      <c r="I17" s="23" t="s">
        <v>14</v>
      </c>
      <c r="J17" s="23" t="s">
        <v>14</v>
      </c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29" t="s">
        <v>41</v>
      </c>
      <c r="N18" s="74">
        <f>M4+M9+M14</f>
        <v>394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29" t="s">
        <v>44</v>
      </c>
      <c r="N19" s="74">
        <f>M5+M10+M15</f>
        <v>42</v>
      </c>
      <c r="O19" s="78">
        <v>0</v>
      </c>
      <c r="P19" s="52" t="s">
        <v>178</v>
      </c>
      <c r="Q19" s="74" t="s">
        <v>181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29" t="s">
        <v>84</v>
      </c>
      <c r="N20" s="74">
        <f>M6+M11+M16</f>
        <v>47</v>
      </c>
      <c r="O20" s="88" t="s">
        <v>73</v>
      </c>
      <c r="P20" s="85">
        <v>72</v>
      </c>
      <c r="Q20" s="74">
        <v>4627.4399999999996</v>
      </c>
      <c r="R20" s="31"/>
    </row>
    <row r="21" spans="1:18" ht="25.5" customHeight="1" x14ac:dyDescent="0.25">
      <c r="A21" s="16" t="s">
        <v>49</v>
      </c>
      <c r="B21" s="75">
        <v>206.29166666666666</v>
      </c>
      <c r="C21" s="75">
        <v>206.4375</v>
      </c>
      <c r="D21" s="75">
        <f t="shared" ref="D21:D23" si="1">C21-B21</f>
        <v>0.14583333333334281</v>
      </c>
      <c r="E21" s="75">
        <v>206.65972222222223</v>
      </c>
      <c r="F21" s="75">
        <v>206.91666666666666</v>
      </c>
      <c r="G21" s="75">
        <f>F21-E21</f>
        <v>0.25694444444442865</v>
      </c>
      <c r="H21" s="75">
        <v>206.97916666666666</v>
      </c>
      <c r="I21" s="75">
        <v>207.17708333333334</v>
      </c>
      <c r="J21" s="81">
        <f>I21-H21-K21</f>
        <v>0.19791666666668561</v>
      </c>
      <c r="K21" s="75"/>
      <c r="L21" s="83">
        <f>D21+G21+J21</f>
        <v>0.60069444444445708</v>
      </c>
      <c r="M21" s="229" t="s">
        <v>50</v>
      </c>
      <c r="N21" s="74">
        <f>M17+M12+M7</f>
        <v>98</v>
      </c>
      <c r="O21" s="89" t="s">
        <v>78</v>
      </c>
      <c r="P21" s="85">
        <v>266</v>
      </c>
      <c r="Q21" s="74">
        <v>6891.52</v>
      </c>
      <c r="R21" s="28"/>
    </row>
    <row r="22" spans="1:18" ht="27" customHeight="1" x14ac:dyDescent="0.25">
      <c r="A22" s="16" t="s">
        <v>51</v>
      </c>
      <c r="B22" s="75">
        <v>206.30208333333334</v>
      </c>
      <c r="C22" s="75">
        <v>206.58333333333334</v>
      </c>
      <c r="D22" s="75">
        <f t="shared" si="1"/>
        <v>0.28125</v>
      </c>
      <c r="E22" s="75">
        <v>206.66319444444446</v>
      </c>
      <c r="F22" s="75">
        <v>206.91666666666666</v>
      </c>
      <c r="G22" s="75">
        <f t="shared" ref="G22:G23" si="2">F22-E22</f>
        <v>0.25347222222220012</v>
      </c>
      <c r="H22" s="75">
        <v>206.98611111111111</v>
      </c>
      <c r="I22" s="75">
        <v>207.20833333333334</v>
      </c>
      <c r="J22" s="81">
        <f t="shared" ref="J22:J23" si="3">I22-H22</f>
        <v>0.22222222222222854</v>
      </c>
      <c r="K22" s="85"/>
      <c r="L22" s="83">
        <f>D22+G22+J22</f>
        <v>0.75694444444442865</v>
      </c>
      <c r="M22" s="55" t="s">
        <v>52</v>
      </c>
      <c r="N22" s="74">
        <v>36070</v>
      </c>
      <c r="O22" s="91" t="s">
        <v>75</v>
      </c>
      <c r="P22" s="85">
        <v>125</v>
      </c>
      <c r="Q22" s="74">
        <v>3148.85</v>
      </c>
      <c r="R22" s="28"/>
    </row>
    <row r="23" spans="1:18" ht="27" customHeight="1" x14ac:dyDescent="0.25">
      <c r="A23" s="230" t="s">
        <v>53</v>
      </c>
      <c r="B23" s="283">
        <v>206.32986111111111</v>
      </c>
      <c r="C23" s="75">
        <v>206.58333333333334</v>
      </c>
      <c r="D23" s="283">
        <f t="shared" si="1"/>
        <v>0.25347222222222854</v>
      </c>
      <c r="E23" s="283">
        <v>206.625</v>
      </c>
      <c r="F23" s="75">
        <v>206.91666666666666</v>
      </c>
      <c r="G23" s="283">
        <f t="shared" si="2"/>
        <v>0.29166666666665719</v>
      </c>
      <c r="H23" s="75">
        <v>206.96527777777777</v>
      </c>
      <c r="I23" s="75">
        <v>207.20833333333334</v>
      </c>
      <c r="J23" s="81">
        <f t="shared" si="3"/>
        <v>0.24305555555557135</v>
      </c>
      <c r="K23" s="291"/>
      <c r="L23" s="292">
        <f>D23+G23+J23</f>
        <v>0.78819444444445708</v>
      </c>
      <c r="M23" s="229" t="s">
        <v>72</v>
      </c>
      <c r="N23" s="96">
        <v>10</v>
      </c>
      <c r="O23" s="97" t="s">
        <v>76</v>
      </c>
      <c r="P23" s="86">
        <v>0</v>
      </c>
      <c r="Q23" s="74">
        <v>0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0.68055555555557135</v>
      </c>
      <c r="E24" s="77"/>
      <c r="F24" s="77"/>
      <c r="G24" s="75">
        <f>SUM(G21:G23)</f>
        <v>0.80208333333328596</v>
      </c>
      <c r="H24" s="77"/>
      <c r="I24" s="77"/>
      <c r="J24" s="81">
        <f>SUM(J21:J23)</f>
        <v>0.6631944444444855</v>
      </c>
      <c r="K24" s="85"/>
      <c r="L24" s="94">
        <f>SUM(L21:L23)</f>
        <v>2.1458333333333428</v>
      </c>
      <c r="M24" s="74" t="s">
        <v>88</v>
      </c>
      <c r="N24" s="74">
        <v>37252.080000000002</v>
      </c>
      <c r="P24" s="90" t="s">
        <v>77</v>
      </c>
      <c r="Q24" s="74">
        <v>58282.12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N24+Sheet12!O25</f>
        <v>446088.83</v>
      </c>
      <c r="P25" s="229" t="s">
        <v>87</v>
      </c>
      <c r="Q25" s="49">
        <v>62909.56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53000</v>
      </c>
      <c r="P26" s="57" t="s">
        <v>101</v>
      </c>
      <c r="Q26" s="78">
        <f>Q24+Sheet12!Q26</f>
        <v>641779.03599999996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53.25</v>
      </c>
      <c r="M27" s="63"/>
      <c r="N27" s="100">
        <f>N22/L27</f>
        <v>677.37089201877939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6" spans="2:13" x14ac:dyDescent="0.25">
      <c r="M36" s="56" t="s">
        <v>14</v>
      </c>
    </row>
    <row r="39" spans="2:13" x14ac:dyDescent="0.25">
      <c r="B39" s="64"/>
      <c r="C39" s="13"/>
      <c r="D39" s="27"/>
      <c r="E39" s="28"/>
      <c r="F39" s="28"/>
      <c r="G39" s="29"/>
      <c r="H39" s="27"/>
      <c r="I39" s="27"/>
      <c r="J39" s="27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8" workbookViewId="0">
      <selection activeCell="B2" sqref="B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188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150</v>
      </c>
      <c r="L4" s="23">
        <v>100</v>
      </c>
      <c r="M4" s="120">
        <f>K4+L4</f>
        <v>250</v>
      </c>
      <c r="N4" s="131" t="s">
        <v>14</v>
      </c>
      <c r="O4" s="122" t="s">
        <v>103</v>
      </c>
      <c r="P4" s="132" t="s">
        <v>104</v>
      </c>
      <c r="Q4" s="36"/>
      <c r="R4" s="113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20</v>
      </c>
      <c r="L5" s="23">
        <v>0</v>
      </c>
      <c r="M5" s="120">
        <f>K5+L5</f>
        <v>20</v>
      </c>
      <c r="N5" s="131" t="s">
        <v>14</v>
      </c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10</v>
      </c>
      <c r="L6" s="23">
        <v>0</v>
      </c>
      <c r="M6" s="120">
        <f t="shared" ref="M6:M7" si="0">K6+L6</f>
        <v>10</v>
      </c>
      <c r="N6" s="131" t="s">
        <v>14</v>
      </c>
      <c r="O6" s="123"/>
      <c r="P6" s="74"/>
      <c r="Q6" s="239"/>
      <c r="R6" s="13"/>
    </row>
    <row r="7" spans="1:18" ht="15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41</v>
      </c>
      <c r="L7" s="23">
        <v>0</v>
      </c>
      <c r="M7" s="120">
        <f t="shared" si="0"/>
        <v>41</v>
      </c>
      <c r="N7" s="131" t="s">
        <v>14</v>
      </c>
      <c r="O7" s="124"/>
      <c r="P7" s="74"/>
      <c r="Q7" s="240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28</v>
      </c>
      <c r="E9" s="23">
        <v>40</v>
      </c>
      <c r="F9" s="23">
        <v>38</v>
      </c>
      <c r="G9" s="23">
        <v>27</v>
      </c>
      <c r="H9" s="23">
        <v>22</v>
      </c>
      <c r="I9" s="23">
        <v>43</v>
      </c>
      <c r="J9" s="23">
        <v>28</v>
      </c>
      <c r="K9" s="23">
        <v>100</v>
      </c>
      <c r="L9" s="23">
        <v>50</v>
      </c>
      <c r="M9" s="120">
        <f t="shared" ref="M9:M12" si="1">K9+L9</f>
        <v>150</v>
      </c>
      <c r="N9" s="93" t="s">
        <v>14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>
        <v>4</v>
      </c>
      <c r="E10" s="23">
        <v>4</v>
      </c>
      <c r="F10" s="23">
        <v>5</v>
      </c>
      <c r="G10" s="23">
        <v>5</v>
      </c>
      <c r="H10" s="23"/>
      <c r="I10" s="23">
        <v>17</v>
      </c>
      <c r="J10" s="23">
        <v>1</v>
      </c>
      <c r="K10" s="23">
        <v>20</v>
      </c>
      <c r="L10" s="23">
        <v>0</v>
      </c>
      <c r="M10" s="120">
        <f t="shared" si="1"/>
        <v>20</v>
      </c>
      <c r="N10" s="93" t="s">
        <v>14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 t="s">
        <v>14</v>
      </c>
      <c r="E11" s="23" t="s">
        <v>14</v>
      </c>
      <c r="F11" s="23" t="s">
        <v>14</v>
      </c>
      <c r="G11" s="23" t="s">
        <v>14</v>
      </c>
      <c r="H11" s="23"/>
      <c r="I11" s="23" t="s">
        <v>14</v>
      </c>
      <c r="J11" s="23"/>
      <c r="K11" s="23">
        <v>6</v>
      </c>
      <c r="L11" s="23">
        <v>0</v>
      </c>
      <c r="M11" s="120">
        <f t="shared" si="1"/>
        <v>6</v>
      </c>
      <c r="N11" s="93" t="s">
        <v>14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>
        <v>4</v>
      </c>
      <c r="E12" s="23">
        <v>3</v>
      </c>
      <c r="F12" s="23">
        <v>5</v>
      </c>
      <c r="G12" s="23">
        <v>1</v>
      </c>
      <c r="H12" s="23">
        <v>5</v>
      </c>
      <c r="I12" s="23">
        <v>1</v>
      </c>
      <c r="J12" s="23"/>
      <c r="K12" s="23">
        <v>50</v>
      </c>
      <c r="L12" s="23">
        <v>0</v>
      </c>
      <c r="M12" s="120">
        <f t="shared" si="1"/>
        <v>50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39"/>
      <c r="R13" s="40"/>
    </row>
    <row r="14" spans="1:18" ht="15" x14ac:dyDescent="0.25">
      <c r="A14" s="36"/>
      <c r="B14" s="22" t="s">
        <v>15</v>
      </c>
      <c r="C14" s="23"/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  <c r="I14" s="23" t="s">
        <v>14</v>
      </c>
      <c r="J14" s="23" t="s">
        <v>14</v>
      </c>
      <c r="K14" s="23">
        <v>150</v>
      </c>
      <c r="L14" s="23">
        <v>87</v>
      </c>
      <c r="M14" s="120">
        <f>L14+K14</f>
        <v>237</v>
      </c>
      <c r="N14" s="130" t="s">
        <v>14</v>
      </c>
      <c r="O14" s="124"/>
      <c r="P14" s="74"/>
      <c r="Q14" s="24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 t="s">
        <v>14</v>
      </c>
      <c r="I15" s="23" t="s">
        <v>14</v>
      </c>
      <c r="J15" s="23" t="s">
        <v>14</v>
      </c>
      <c r="K15" s="23">
        <v>20</v>
      </c>
      <c r="L15" s="23">
        <v>12</v>
      </c>
      <c r="M15" s="120">
        <f>L15+K15</f>
        <v>32</v>
      </c>
      <c r="N15" s="130" t="s">
        <v>14</v>
      </c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 t="s">
        <v>14</v>
      </c>
      <c r="I16" s="23" t="s">
        <v>14</v>
      </c>
      <c r="J16" s="23" t="s">
        <v>14</v>
      </c>
      <c r="K16" s="23">
        <v>10</v>
      </c>
      <c r="L16" s="23">
        <v>0</v>
      </c>
      <c r="M16" s="120">
        <f>L16+K16</f>
        <v>10</v>
      </c>
      <c r="N16" s="130" t="s">
        <v>14</v>
      </c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 t="s">
        <v>14</v>
      </c>
      <c r="E17" s="23" t="s">
        <v>14</v>
      </c>
      <c r="F17" s="23" t="s">
        <v>14</v>
      </c>
      <c r="G17" s="23" t="s">
        <v>14</v>
      </c>
      <c r="H17" s="23" t="s">
        <v>14</v>
      </c>
      <c r="I17" s="23" t="s">
        <v>14</v>
      </c>
      <c r="J17" s="23" t="s">
        <v>14</v>
      </c>
      <c r="K17" s="23">
        <v>50</v>
      </c>
      <c r="L17" s="23">
        <v>0</v>
      </c>
      <c r="M17" s="120">
        <f>L17+K17</f>
        <v>50</v>
      </c>
      <c r="N17" s="130"/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41" t="s">
        <v>41</v>
      </c>
      <c r="N18" s="74">
        <f>M4+M9+M14</f>
        <v>637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41" t="s">
        <v>44</v>
      </c>
      <c r="N19" s="74">
        <f>M5+M10+M15</f>
        <v>72</v>
      </c>
      <c r="O19" s="78" t="s">
        <v>14</v>
      </c>
      <c r="P19" s="52" t="s">
        <v>182</v>
      </c>
      <c r="Q19" s="74" t="s">
        <v>183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41" t="s">
        <v>84</v>
      </c>
      <c r="N20" s="74">
        <f>M6+M11+M16</f>
        <v>26</v>
      </c>
      <c r="O20" s="88" t="s">
        <v>73</v>
      </c>
      <c r="P20" s="85">
        <v>72</v>
      </c>
      <c r="Q20" s="74">
        <v>4711</v>
      </c>
      <c r="R20" s="31"/>
    </row>
    <row r="21" spans="1:18" ht="25.5" x14ac:dyDescent="0.25">
      <c r="A21" s="16" t="s">
        <v>49</v>
      </c>
      <c r="B21" s="75">
        <v>206.32291666666666</v>
      </c>
      <c r="C21" s="75">
        <v>206.54166666666666</v>
      </c>
      <c r="D21" s="75">
        <f t="shared" ref="D21:D23" si="2">C21-B21</f>
        <v>0.21875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0.74652777777777146</v>
      </c>
      <c r="M21" s="241" t="s">
        <v>50</v>
      </c>
      <c r="N21" s="74">
        <f>M17+M12+M7</f>
        <v>141</v>
      </c>
      <c r="O21" s="89" t="s">
        <v>78</v>
      </c>
      <c r="P21" s="85">
        <v>313</v>
      </c>
      <c r="Q21" s="74">
        <v>7933</v>
      </c>
      <c r="R21" s="28"/>
    </row>
    <row r="22" spans="1:18" ht="25.5" x14ac:dyDescent="0.25">
      <c r="A22" s="16" t="s">
        <v>51</v>
      </c>
      <c r="B22" s="75">
        <v>206.28125</v>
      </c>
      <c r="C22" s="75">
        <v>206.54166666666666</v>
      </c>
      <c r="D22" s="75">
        <f t="shared" si="2"/>
        <v>0.26041666666665719</v>
      </c>
      <c r="E22" s="75">
        <v>206.625</v>
      </c>
      <c r="F22" s="75">
        <v>206.91666666666666</v>
      </c>
      <c r="G22" s="75">
        <f t="shared" ref="G22:G23" si="3">F22-E22</f>
        <v>0.29166666666665719</v>
      </c>
      <c r="H22" s="75">
        <v>206.95833333333334</v>
      </c>
      <c r="I22" s="75">
        <v>207.25</v>
      </c>
      <c r="J22" s="81">
        <f t="shared" ref="J22:J23" si="4">I22-H22</f>
        <v>0.29166666666665719</v>
      </c>
      <c r="K22" s="85"/>
      <c r="L22" s="83">
        <f>D22+G22+J22</f>
        <v>0.84374999999997158</v>
      </c>
      <c r="M22" s="55" t="s">
        <v>52</v>
      </c>
      <c r="N22" s="74">
        <v>35277</v>
      </c>
      <c r="O22" s="91" t="s">
        <v>75</v>
      </c>
      <c r="P22" s="85">
        <v>126</v>
      </c>
      <c r="Q22" s="74">
        <v>3144</v>
      </c>
      <c r="R22" s="28"/>
    </row>
    <row r="23" spans="1:18" ht="25.5" x14ac:dyDescent="0.25">
      <c r="A23" s="242" t="s">
        <v>53</v>
      </c>
      <c r="B23" s="283">
        <v>206.25694444444446</v>
      </c>
      <c r="C23" s="75">
        <v>206.54166666666666</v>
      </c>
      <c r="D23" s="283">
        <f t="shared" si="2"/>
        <v>0.28472222222220012</v>
      </c>
      <c r="E23" s="283">
        <v>206.65625</v>
      </c>
      <c r="F23" s="75">
        <v>206.875</v>
      </c>
      <c r="G23" s="283">
        <f t="shared" si="3"/>
        <v>0.21875</v>
      </c>
      <c r="H23" s="75">
        <v>206.97569444444446</v>
      </c>
      <c r="I23" s="75">
        <v>207.25</v>
      </c>
      <c r="J23" s="81">
        <f t="shared" si="4"/>
        <v>0.27430555555554292</v>
      </c>
      <c r="K23" s="291"/>
      <c r="L23" s="292">
        <f>D23+G23+J23</f>
        <v>0.77777777777774304</v>
      </c>
      <c r="M23" s="241" t="s">
        <v>72</v>
      </c>
      <c r="N23" s="96">
        <v>10</v>
      </c>
      <c r="O23" s="97" t="s">
        <v>76</v>
      </c>
      <c r="P23" s="86">
        <v>260</v>
      </c>
      <c r="Q23" s="74">
        <v>7851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0.76388888888885731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2.3680555555554861</v>
      </c>
      <c r="M24" s="74" t="s">
        <v>88</v>
      </c>
      <c r="N24" s="74">
        <v>36615.040000000001</v>
      </c>
      <c r="P24" s="90" t="s">
        <v>77</v>
      </c>
      <c r="Q24" s="49">
        <v>54937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N24+Sheet13!O25</f>
        <v>482703.87</v>
      </c>
      <c r="P25" s="241" t="s">
        <v>87</v>
      </c>
      <c r="Q25" s="99">
        <v>59659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58000</v>
      </c>
      <c r="P26" s="57" t="s">
        <v>101</v>
      </c>
      <c r="Q26" s="78">
        <f>Q24+Sheet13!Q26</f>
        <v>696716.03599999996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56.5</v>
      </c>
      <c r="M27" s="63"/>
      <c r="N27" s="100">
        <f>N22/L27</f>
        <v>624.37168141592917</v>
      </c>
      <c r="O27" s="92" t="s">
        <v>83</v>
      </c>
      <c r="P27" s="78"/>
      <c r="Q27" s="74"/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2" spans="1:18" x14ac:dyDescent="0.25">
      <c r="A32" s="68"/>
      <c r="B32" s="73"/>
      <c r="C32" s="68"/>
      <c r="D32" s="69"/>
      <c r="E32" s="70"/>
      <c r="F32" s="70"/>
      <c r="G32" s="71"/>
      <c r="H32" s="69"/>
      <c r="I32" s="69"/>
      <c r="J32" s="69"/>
      <c r="K32" s="72"/>
      <c r="L32" s="72"/>
      <c r="M32" s="70"/>
    </row>
    <row r="33" spans="1:14" x14ac:dyDescent="0.25">
      <c r="A33" s="68"/>
      <c r="L33" s="6"/>
      <c r="M33" s="4"/>
    </row>
    <row r="34" spans="1:14" x14ac:dyDescent="0.25">
      <c r="A34" s="68"/>
      <c r="B34" s="73"/>
      <c r="C34" s="68"/>
      <c r="D34" s="69"/>
      <c r="E34" s="70"/>
      <c r="F34" s="70"/>
      <c r="G34" s="71"/>
      <c r="H34" s="69"/>
      <c r="I34" s="69"/>
      <c r="J34" s="69"/>
      <c r="K34" s="72"/>
      <c r="L34" s="72"/>
      <c r="M34" s="68"/>
      <c r="N34" s="68"/>
    </row>
    <row r="38" spans="1:14" x14ac:dyDescent="0.25">
      <c r="M38" s="56" t="s">
        <v>14</v>
      </c>
    </row>
    <row r="41" spans="1:14" x14ac:dyDescent="0.25">
      <c r="B41" s="64"/>
      <c r="C41" s="13"/>
      <c r="D41" s="27"/>
      <c r="E41" s="28"/>
      <c r="F41" s="28"/>
      <c r="G41" s="29"/>
      <c r="H41" s="27"/>
      <c r="I41" s="27"/>
      <c r="J41" s="27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27" workbookViewId="0">
      <selection activeCell="P53" sqref="P5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189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>
        <v>10</v>
      </c>
      <c r="E4" s="23">
        <v>15</v>
      </c>
      <c r="F4" s="23">
        <v>25</v>
      </c>
      <c r="G4" s="23">
        <v>30</v>
      </c>
      <c r="H4" s="23">
        <v>35</v>
      </c>
      <c r="I4" s="23">
        <v>28</v>
      </c>
      <c r="J4" s="23">
        <v>42</v>
      </c>
      <c r="K4" s="23">
        <v>0</v>
      </c>
      <c r="L4" s="23">
        <v>0</v>
      </c>
      <c r="M4" s="120">
        <v>185</v>
      </c>
      <c r="N4" s="131" t="s">
        <v>62</v>
      </c>
      <c r="O4" s="122" t="s">
        <v>103</v>
      </c>
      <c r="P4" s="132" t="s">
        <v>104</v>
      </c>
      <c r="Q4" s="36"/>
      <c r="R4" s="113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>
        <v>5</v>
      </c>
      <c r="H5" s="23">
        <v>3</v>
      </c>
      <c r="I5" s="23">
        <v>3</v>
      </c>
      <c r="J5" s="23">
        <v>3</v>
      </c>
      <c r="K5" s="23">
        <v>0</v>
      </c>
      <c r="L5" s="23">
        <v>0</v>
      </c>
      <c r="M5" s="120">
        <v>14</v>
      </c>
      <c r="N5" s="131" t="s">
        <v>184</v>
      </c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 t="s">
        <v>14</v>
      </c>
      <c r="E6" s="23">
        <v>3</v>
      </c>
      <c r="F6" s="23">
        <v>5</v>
      </c>
      <c r="G6" s="23">
        <v>10</v>
      </c>
      <c r="H6" s="23">
        <v>6</v>
      </c>
      <c r="I6" s="23">
        <v>4</v>
      </c>
      <c r="J6" s="23">
        <v>2</v>
      </c>
      <c r="K6" s="23">
        <v>0</v>
      </c>
      <c r="L6" s="23">
        <v>0</v>
      </c>
      <c r="M6" s="120">
        <v>30</v>
      </c>
      <c r="N6" s="131" t="s">
        <v>14</v>
      </c>
      <c r="O6" s="123"/>
      <c r="P6" s="74"/>
      <c r="Q6" s="239"/>
      <c r="R6" s="13"/>
    </row>
    <row r="7" spans="1:18" ht="15" x14ac:dyDescent="0.25">
      <c r="A7" s="26"/>
      <c r="B7" s="22" t="s">
        <v>20</v>
      </c>
      <c r="C7" s="23"/>
      <c r="D7" s="23" t="s">
        <v>14</v>
      </c>
      <c r="E7" s="23">
        <v>20</v>
      </c>
      <c r="F7" s="23">
        <v>10</v>
      </c>
      <c r="G7" s="23">
        <v>15</v>
      </c>
      <c r="H7" s="23">
        <v>10</v>
      </c>
      <c r="I7" s="23">
        <v>20</v>
      </c>
      <c r="J7" s="23"/>
      <c r="K7" s="23">
        <v>0</v>
      </c>
      <c r="L7" s="23">
        <v>0</v>
      </c>
      <c r="M7" s="120">
        <v>74</v>
      </c>
      <c r="N7" s="131"/>
      <c r="O7" s="124"/>
      <c r="P7" s="74"/>
      <c r="Q7" s="240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20</v>
      </c>
      <c r="E9" s="23">
        <v>38</v>
      </c>
      <c r="F9" s="23">
        <v>45</v>
      </c>
      <c r="G9" s="23">
        <v>28</v>
      </c>
      <c r="H9" s="23">
        <v>28</v>
      </c>
      <c r="I9" s="23">
        <v>30</v>
      </c>
      <c r="J9" s="23">
        <v>28</v>
      </c>
      <c r="K9" s="23">
        <v>0</v>
      </c>
      <c r="L9" s="23">
        <v>0</v>
      </c>
      <c r="M9" s="120">
        <v>227</v>
      </c>
      <c r="N9" s="93" t="s">
        <v>63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>
        <v>3</v>
      </c>
      <c r="E10" s="23">
        <v>5</v>
      </c>
      <c r="F10" s="23">
        <v>3</v>
      </c>
      <c r="G10" s="23">
        <v>13</v>
      </c>
      <c r="H10" s="23">
        <v>4</v>
      </c>
      <c r="I10" s="23">
        <v>2</v>
      </c>
      <c r="J10" s="23">
        <v>7</v>
      </c>
      <c r="K10" s="23">
        <v>0</v>
      </c>
      <c r="L10" s="23">
        <v>0</v>
      </c>
      <c r="M10" s="120">
        <v>37</v>
      </c>
      <c r="N10" s="93" t="s">
        <v>63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>
        <v>4</v>
      </c>
      <c r="E11" s="23">
        <v>5</v>
      </c>
      <c r="F11" s="23">
        <v>6</v>
      </c>
      <c r="G11" s="23">
        <v>3</v>
      </c>
      <c r="H11" s="23">
        <v>10</v>
      </c>
      <c r="I11" s="23">
        <v>2</v>
      </c>
      <c r="J11" s="23" t="s">
        <v>14</v>
      </c>
      <c r="K11" s="23">
        <v>0</v>
      </c>
      <c r="L11" s="23">
        <v>0</v>
      </c>
      <c r="M11" s="120">
        <v>30</v>
      </c>
      <c r="N11" s="93" t="s">
        <v>62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>
        <v>2</v>
      </c>
      <c r="J12" s="23">
        <v>3</v>
      </c>
      <c r="K12" s="23"/>
      <c r="L12" s="23">
        <v>0</v>
      </c>
      <c r="M12" s="120">
        <v>5</v>
      </c>
      <c r="N12" s="93" t="s">
        <v>64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39"/>
      <c r="R13" s="40"/>
    </row>
    <row r="14" spans="1:18" ht="15" x14ac:dyDescent="0.25">
      <c r="A14" s="36"/>
      <c r="B14" s="22" t="s">
        <v>15</v>
      </c>
      <c r="C14" s="23"/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  <c r="I14" s="23" t="s">
        <v>14</v>
      </c>
      <c r="J14" s="23" t="s">
        <v>14</v>
      </c>
      <c r="K14" s="23">
        <v>0</v>
      </c>
      <c r="L14" s="23">
        <v>0</v>
      </c>
      <c r="M14" s="120">
        <v>215</v>
      </c>
      <c r="N14" s="130" t="s">
        <v>14</v>
      </c>
      <c r="O14" s="124"/>
      <c r="P14" s="74"/>
      <c r="Q14" s="24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 t="s">
        <v>14</v>
      </c>
      <c r="F15" s="23" t="s">
        <v>14</v>
      </c>
      <c r="G15" s="23" t="s">
        <v>14</v>
      </c>
      <c r="H15" s="23" t="s">
        <v>14</v>
      </c>
      <c r="I15" s="23" t="s">
        <v>14</v>
      </c>
      <c r="J15" s="23" t="s">
        <v>14</v>
      </c>
      <c r="K15" s="23">
        <v>0</v>
      </c>
      <c r="L15" s="23">
        <v>0</v>
      </c>
      <c r="M15" s="120">
        <v>31</v>
      </c>
      <c r="N15" s="130" t="s">
        <v>14</v>
      </c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 t="s">
        <v>14</v>
      </c>
      <c r="F16" s="23" t="s">
        <v>14</v>
      </c>
      <c r="G16" s="23"/>
      <c r="H16" s="23" t="s">
        <v>14</v>
      </c>
      <c r="I16" s="23"/>
      <c r="J16" s="23"/>
      <c r="K16" s="23">
        <v>0</v>
      </c>
      <c r="L16" s="23">
        <v>0</v>
      </c>
      <c r="M16" s="120">
        <v>6</v>
      </c>
      <c r="N16" s="130" t="s">
        <v>14</v>
      </c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v>19</v>
      </c>
      <c r="N17" s="130" t="s">
        <v>14</v>
      </c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41" t="s">
        <v>41</v>
      </c>
      <c r="N18" s="74">
        <f>M4+M9+M14</f>
        <v>627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41" t="s">
        <v>44</v>
      </c>
      <c r="N19" s="74">
        <f>M5+M10+M15</f>
        <v>82</v>
      </c>
      <c r="O19" s="78" t="s">
        <v>14</v>
      </c>
      <c r="P19" s="52" t="s">
        <v>185</v>
      </c>
      <c r="Q19" s="74" t="s">
        <v>186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41" t="s">
        <v>84</v>
      </c>
      <c r="N20" s="74">
        <f>M6+M11+M16</f>
        <v>66</v>
      </c>
      <c r="O20" s="88" t="s">
        <v>73</v>
      </c>
      <c r="P20" s="85">
        <v>70</v>
      </c>
      <c r="Q20" s="74">
        <v>4469.53</v>
      </c>
      <c r="R20" s="31"/>
    </row>
    <row r="21" spans="1:18" ht="25.5" x14ac:dyDescent="0.25">
      <c r="A21" s="16" t="s">
        <v>49</v>
      </c>
      <c r="B21" s="75">
        <v>206.29166666666666</v>
      </c>
      <c r="C21" s="75">
        <v>206.45833333333334</v>
      </c>
      <c r="D21" s="75">
        <f t="shared" ref="D21:D23" si="0">C21-B21</f>
        <v>0.16666666666668561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0.69444444444445708</v>
      </c>
      <c r="M21" s="241" t="s">
        <v>50</v>
      </c>
      <c r="N21" s="74">
        <f>M17+M12+M7</f>
        <v>98</v>
      </c>
      <c r="O21" s="89" t="s">
        <v>78</v>
      </c>
      <c r="P21" s="85">
        <v>326</v>
      </c>
      <c r="Q21" s="74">
        <v>8665.73</v>
      </c>
      <c r="R21" s="28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0"/>
        <v>0.29166666666668561</v>
      </c>
      <c r="E22" s="75">
        <v>206.625</v>
      </c>
      <c r="F22" s="75">
        <v>206.91666666666666</v>
      </c>
      <c r="G22" s="75">
        <f t="shared" ref="G22:G23" si="1">F22-E22</f>
        <v>0.29166666666665719</v>
      </c>
      <c r="H22" s="75">
        <v>206.95833333333334</v>
      </c>
      <c r="I22" s="75">
        <v>207.25</v>
      </c>
      <c r="J22" s="81">
        <f t="shared" ref="J22:J23" si="2">I22-H22</f>
        <v>0.29166666666665719</v>
      </c>
      <c r="K22" s="85"/>
      <c r="L22" s="83">
        <f>D22+G22+J22</f>
        <v>0.875</v>
      </c>
      <c r="M22" s="55" t="s">
        <v>52</v>
      </c>
      <c r="N22" s="74">
        <v>36786.51</v>
      </c>
      <c r="O22" s="91" t="s">
        <v>75</v>
      </c>
      <c r="P22" s="85">
        <v>159</v>
      </c>
      <c r="Q22" s="74">
        <v>3894.7</v>
      </c>
      <c r="R22" s="28"/>
    </row>
    <row r="23" spans="1:18" ht="25.5" x14ac:dyDescent="0.25">
      <c r="A23" s="242" t="s">
        <v>53</v>
      </c>
      <c r="B23" s="283">
        <v>206.29166666666666</v>
      </c>
      <c r="C23" s="75">
        <v>206.58333333333334</v>
      </c>
      <c r="D23" s="283">
        <f t="shared" si="0"/>
        <v>0.29166666666668561</v>
      </c>
      <c r="E23" s="283">
        <v>206.65625</v>
      </c>
      <c r="F23" s="75">
        <v>206.875</v>
      </c>
      <c r="G23" s="283">
        <f t="shared" si="1"/>
        <v>0.21875</v>
      </c>
      <c r="H23" s="75">
        <v>206.97569444444446</v>
      </c>
      <c r="I23" s="75">
        <v>207.25</v>
      </c>
      <c r="J23" s="81">
        <f t="shared" si="2"/>
        <v>0.27430555555554292</v>
      </c>
      <c r="K23" s="291"/>
      <c r="L23" s="292">
        <f>D23+G23+J23</f>
        <v>0.78472222222222854</v>
      </c>
      <c r="M23" s="241" t="s">
        <v>72</v>
      </c>
      <c r="N23" s="96">
        <v>9</v>
      </c>
      <c r="O23" s="97" t="s">
        <v>76</v>
      </c>
      <c r="P23" s="86">
        <v>277</v>
      </c>
      <c r="Q23" s="74">
        <v>8264.0300000000007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0.75000000000005684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2.3541666666666856</v>
      </c>
      <c r="M24" s="74" t="s">
        <v>88</v>
      </c>
      <c r="N24" s="74">
        <v>33192.06</v>
      </c>
      <c r="P24" s="90" t="s">
        <v>77</v>
      </c>
      <c r="Q24" s="49">
        <v>51927.59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N24+Sheet14!O25</f>
        <v>515895.93</v>
      </c>
      <c r="P25" s="241" t="s">
        <v>87</v>
      </c>
      <c r="Q25" s="99">
        <v>56397.120000000003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51000</v>
      </c>
      <c r="P26" s="57" t="s">
        <v>101</v>
      </c>
      <c r="Q26" s="78">
        <f>Q24+Sheet14!Q26</f>
        <v>748643.62599999993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e">
        <f>N22/L27</f>
        <v>#VALUE!</v>
      </c>
      <c r="O27" s="92" t="s">
        <v>83</v>
      </c>
      <c r="P27" s="78"/>
      <c r="Q27" s="74" t="s">
        <v>147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18" x14ac:dyDescent="0.25">
      <c r="A32" s="68"/>
      <c r="B32" s="73"/>
      <c r="C32" s="68"/>
      <c r="D32" s="69"/>
      <c r="E32" s="70"/>
      <c r="F32" s="70"/>
      <c r="G32" s="71"/>
      <c r="H32" s="69"/>
      <c r="I32" s="69"/>
      <c r="J32" s="69"/>
      <c r="K32" s="72"/>
      <c r="L32" s="72"/>
      <c r="M32" s="70"/>
    </row>
    <row r="33" spans="1:14" x14ac:dyDescent="0.25">
      <c r="A33" s="68"/>
      <c r="L33" s="6"/>
      <c r="M33" s="4"/>
    </row>
    <row r="34" spans="1:14" x14ac:dyDescent="0.25">
      <c r="A34" s="68"/>
      <c r="B34" s="73"/>
      <c r="C34" s="68"/>
      <c r="D34" s="69"/>
      <c r="E34" s="70"/>
      <c r="F34" s="70"/>
      <c r="G34" s="71"/>
      <c r="H34" s="69"/>
      <c r="I34" s="69"/>
      <c r="J34" s="69"/>
      <c r="K34" s="72"/>
      <c r="L34" s="72"/>
      <c r="M34" s="68"/>
      <c r="N34" s="68"/>
    </row>
    <row r="38" spans="1:14" x14ac:dyDescent="0.25">
      <c r="M38" s="56" t="s">
        <v>14</v>
      </c>
    </row>
    <row r="41" spans="1:14" x14ac:dyDescent="0.25">
      <c r="B41" s="64"/>
      <c r="C41" s="13"/>
      <c r="D41" s="27"/>
      <c r="E41" s="28"/>
      <c r="F41" s="28"/>
      <c r="G41" s="29"/>
      <c r="H41" s="27"/>
      <c r="I41" s="27"/>
      <c r="J41" s="27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3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8" workbookViewId="0">
      <selection activeCell="A2" sqref="A2:Q3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187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 t="s">
        <v>14</v>
      </c>
      <c r="D4" s="23">
        <v>25</v>
      </c>
      <c r="E4" s="23">
        <v>25</v>
      </c>
      <c r="F4" s="23">
        <v>35</v>
      </c>
      <c r="G4" s="23">
        <v>40</v>
      </c>
      <c r="H4" s="23">
        <v>50</v>
      </c>
      <c r="I4" s="23">
        <v>50</v>
      </c>
      <c r="J4" s="23" t="s">
        <v>14</v>
      </c>
      <c r="K4" s="23">
        <v>152</v>
      </c>
      <c r="L4" s="23">
        <v>73</v>
      </c>
      <c r="M4" s="120">
        <f>K4+L4</f>
        <v>225</v>
      </c>
      <c r="N4" s="131" t="s">
        <v>62</v>
      </c>
      <c r="O4" s="122" t="s">
        <v>103</v>
      </c>
      <c r="P4" s="132" t="s">
        <v>104</v>
      </c>
      <c r="Q4" s="36"/>
      <c r="R4" s="113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>
        <v>3</v>
      </c>
      <c r="H5" s="23">
        <v>4</v>
      </c>
      <c r="I5" s="23">
        <v>5</v>
      </c>
      <c r="J5" s="23" t="s">
        <v>14</v>
      </c>
      <c r="K5" s="23">
        <v>6</v>
      </c>
      <c r="L5" s="23">
        <v>6</v>
      </c>
      <c r="M5" s="120">
        <f>K5+L5</f>
        <v>12</v>
      </c>
      <c r="N5" s="131" t="s">
        <v>62</v>
      </c>
      <c r="O5" s="75" t="s">
        <v>14</v>
      </c>
      <c r="P5" s="75" t="s">
        <v>14</v>
      </c>
      <c r="Q5" s="75" t="e">
        <f>P5-O5</f>
        <v>#VALUE!</v>
      </c>
      <c r="R5" s="13"/>
    </row>
    <row r="6" spans="1:18" x14ac:dyDescent="0.25">
      <c r="A6" s="24" t="s">
        <v>18</v>
      </c>
      <c r="B6" s="22" t="s">
        <v>19</v>
      </c>
      <c r="C6" s="23"/>
      <c r="D6" s="23" t="s">
        <v>14</v>
      </c>
      <c r="E6" s="23" t="s">
        <v>14</v>
      </c>
      <c r="F6" s="23">
        <v>5</v>
      </c>
      <c r="G6" s="23">
        <v>9</v>
      </c>
      <c r="H6" s="23">
        <v>10</v>
      </c>
      <c r="I6" s="23">
        <v>4</v>
      </c>
      <c r="J6" s="23" t="s">
        <v>14</v>
      </c>
      <c r="K6" s="23">
        <v>18</v>
      </c>
      <c r="L6" s="23">
        <v>10</v>
      </c>
      <c r="M6" s="120">
        <f t="shared" ref="M6:M7" si="0">K6+L6</f>
        <v>28</v>
      </c>
      <c r="N6" s="131" t="s">
        <v>14</v>
      </c>
      <c r="O6" s="123"/>
      <c r="P6" s="74"/>
      <c r="Q6" s="249" t="s">
        <v>14</v>
      </c>
      <c r="R6" s="13"/>
    </row>
    <row r="7" spans="1:18" x14ac:dyDescent="0.25">
      <c r="A7" s="26"/>
      <c r="B7" s="22" t="s">
        <v>20</v>
      </c>
      <c r="C7" s="23"/>
      <c r="D7" s="23">
        <v>5</v>
      </c>
      <c r="E7" s="23">
        <v>5</v>
      </c>
      <c r="F7" s="23">
        <v>10</v>
      </c>
      <c r="G7" s="23">
        <v>10</v>
      </c>
      <c r="H7" s="23">
        <v>20</v>
      </c>
      <c r="I7" s="23">
        <v>10</v>
      </c>
      <c r="J7" s="23"/>
      <c r="K7" s="23">
        <v>27</v>
      </c>
      <c r="L7" s="23">
        <v>10</v>
      </c>
      <c r="M7" s="120">
        <f t="shared" si="0"/>
        <v>37</v>
      </c>
      <c r="N7" s="131" t="s">
        <v>14</v>
      </c>
      <c r="O7" s="75" t="s">
        <v>14</v>
      </c>
      <c r="P7" s="75" t="s">
        <v>14</v>
      </c>
      <c r="Q7" s="75" t="e">
        <f>P7-O7</f>
        <v>#VALUE!</v>
      </c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14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 t="s">
        <v>14</v>
      </c>
      <c r="P8" s="74"/>
      <c r="Q8" s="249" t="s">
        <v>14</v>
      </c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0</v>
      </c>
      <c r="L9" s="23">
        <v>0</v>
      </c>
      <c r="M9" s="120">
        <f>L9+K9</f>
        <v>0</v>
      </c>
      <c r="N9" s="93" t="s">
        <v>14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20">
        <f>L10+K10</f>
        <v>0</v>
      </c>
      <c r="N10" s="93" t="s">
        <v>14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0</v>
      </c>
      <c r="L11" s="23">
        <v>0</v>
      </c>
      <c r="M11" s="120">
        <f>L11+K11</f>
        <v>0</v>
      </c>
      <c r="N11" s="93" t="s">
        <v>14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20">
        <f>L12+K12</f>
        <v>0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49"/>
      <c r="R13" s="40"/>
    </row>
    <row r="14" spans="1:18" ht="15" x14ac:dyDescent="0.25">
      <c r="A14" s="36"/>
      <c r="B14" s="22" t="s">
        <v>15</v>
      </c>
      <c r="C14" s="23"/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  <c r="I14" s="23" t="s">
        <v>14</v>
      </c>
      <c r="J14" s="23" t="s">
        <v>14</v>
      </c>
      <c r="K14" s="23">
        <v>0</v>
      </c>
      <c r="L14" s="23">
        <v>0</v>
      </c>
      <c r="M14" s="120">
        <f>L14+K14</f>
        <v>0</v>
      </c>
      <c r="N14" s="130"/>
      <c r="O14" s="124"/>
      <c r="P14" s="74"/>
      <c r="Q14" s="25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 t="s">
        <v>14</v>
      </c>
      <c r="F15" s="23" t="s">
        <v>14</v>
      </c>
      <c r="G15" s="23" t="s">
        <v>14</v>
      </c>
      <c r="H15" s="23" t="s">
        <v>14</v>
      </c>
      <c r="I15" s="23" t="s">
        <v>14</v>
      </c>
      <c r="J15" s="23"/>
      <c r="K15" s="23">
        <v>0</v>
      </c>
      <c r="L15" s="23">
        <v>0</v>
      </c>
      <c r="M15" s="120">
        <f>L15+K15</f>
        <v>0</v>
      </c>
      <c r="N15" s="130"/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 t="s">
        <v>14</v>
      </c>
      <c r="F16" s="23" t="s">
        <v>14</v>
      </c>
      <c r="G16" s="23" t="s">
        <v>14</v>
      </c>
      <c r="H16" s="23" t="s">
        <v>14</v>
      </c>
      <c r="I16" s="23"/>
      <c r="J16" s="23"/>
      <c r="K16" s="23">
        <v>0</v>
      </c>
      <c r="L16" s="23">
        <v>0</v>
      </c>
      <c r="M16" s="120">
        <f>L16+K16</f>
        <v>0</v>
      </c>
      <c r="N16" s="130"/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/>
      <c r="E17" s="23" t="s">
        <v>14</v>
      </c>
      <c r="F17" s="23" t="s">
        <v>14</v>
      </c>
      <c r="G17" s="23"/>
      <c r="H17" s="23" t="s">
        <v>14</v>
      </c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51" t="s">
        <v>41</v>
      </c>
      <c r="N18" s="74">
        <v>687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51" t="s">
        <v>44</v>
      </c>
      <c r="N19" s="74">
        <v>78</v>
      </c>
      <c r="O19" s="78" t="s">
        <v>14</v>
      </c>
      <c r="P19" s="52" t="s">
        <v>185</v>
      </c>
      <c r="Q19" s="74" t="s">
        <v>190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51" t="s">
        <v>84</v>
      </c>
      <c r="N20" s="74">
        <v>57</v>
      </c>
      <c r="O20" s="88" t="s">
        <v>73</v>
      </c>
      <c r="P20" s="85">
        <v>72</v>
      </c>
      <c r="Q20" s="74">
        <v>4713</v>
      </c>
      <c r="R20" s="31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51" t="s">
        <v>50</v>
      </c>
      <c r="N21" s="74">
        <v>124</v>
      </c>
      <c r="O21" s="89" t="s">
        <v>78</v>
      </c>
      <c r="P21" s="85">
        <v>256</v>
      </c>
      <c r="Q21" s="74">
        <v>6645</v>
      </c>
      <c r="R21" s="28"/>
    </row>
    <row r="22" spans="1:18" ht="25.5" x14ac:dyDescent="0.25">
      <c r="A22" s="16" t="s">
        <v>51</v>
      </c>
      <c r="B22" s="75">
        <v>206.29166666666666</v>
      </c>
      <c r="C22" s="75">
        <v>206.49652777777777</v>
      </c>
      <c r="D22" s="75">
        <f t="shared" si="1"/>
        <v>0.20486111111111427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0.78819444444442865</v>
      </c>
      <c r="M22" s="55" t="s">
        <v>52</v>
      </c>
      <c r="N22" s="74">
        <v>39176</v>
      </c>
      <c r="O22" s="91" t="s">
        <v>75</v>
      </c>
      <c r="P22" s="85">
        <v>167</v>
      </c>
      <c r="Q22" s="74">
        <v>4145</v>
      </c>
      <c r="R22" s="28"/>
    </row>
    <row r="23" spans="1:18" ht="25.5" x14ac:dyDescent="0.25">
      <c r="A23" s="252" t="s">
        <v>53</v>
      </c>
      <c r="B23" s="283">
        <v>206.29166666666666</v>
      </c>
      <c r="C23" s="75">
        <v>206.49652777777777</v>
      </c>
      <c r="D23" s="283">
        <f t="shared" si="1"/>
        <v>0.20486111111111427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0.69791666666665719</v>
      </c>
      <c r="M23" s="251" t="s">
        <v>72</v>
      </c>
      <c r="N23" s="96">
        <v>9</v>
      </c>
      <c r="O23" s="97" t="s">
        <v>76</v>
      </c>
      <c r="P23" s="86">
        <v>302</v>
      </c>
      <c r="Q23" s="74">
        <v>9061.92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0.58333333333334281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2.1874999999999716</v>
      </c>
      <c r="M24" s="74" t="s">
        <v>88</v>
      </c>
      <c r="N24" s="74">
        <v>33856</v>
      </c>
      <c r="P24" s="90" t="s">
        <v>77</v>
      </c>
      <c r="Q24" s="49">
        <v>58238.720000000001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N24+Sheet15!O25</f>
        <v>549751.92999999993</v>
      </c>
      <c r="P25" s="251" t="s">
        <v>87</v>
      </c>
      <c r="Q25" s="99">
        <v>56868.639999999999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46000</v>
      </c>
      <c r="P26" s="57" t="s">
        <v>101</v>
      </c>
      <c r="Q26" s="78">
        <f>Q24+Sheet15!Q26</f>
        <v>806882.3459999999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52.3</v>
      </c>
      <c r="M27" s="63"/>
      <c r="N27" s="100">
        <f>N22/L27</f>
        <v>749.06309751434037</v>
      </c>
      <c r="O27" s="92" t="s">
        <v>83</v>
      </c>
      <c r="P27" s="78"/>
      <c r="Q27" s="74" t="s">
        <v>147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14</v>
      </c>
      <c r="J32" s="69"/>
      <c r="K32" s="72"/>
      <c r="L32" s="72"/>
      <c r="M32" s="68"/>
      <c r="N32" s="68"/>
    </row>
    <row r="33" spans="1:14" x14ac:dyDescent="0.25">
      <c r="A33" s="68"/>
      <c r="B33" s="73" t="s">
        <v>68</v>
      </c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 t="s">
        <v>57</v>
      </c>
    </row>
    <row r="34" spans="1:14" x14ac:dyDescent="0.25">
      <c r="A34" s="68"/>
      <c r="L34" s="6"/>
      <c r="M34" s="4" t="s">
        <v>59</v>
      </c>
    </row>
    <row r="35" spans="1:14" x14ac:dyDescent="0.25">
      <c r="A35" s="68"/>
      <c r="B35" s="73" t="s">
        <v>61</v>
      </c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2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7" workbookViewId="0">
      <selection activeCell="M17" sqref="M17"/>
    </sheetView>
  </sheetViews>
  <sheetFormatPr defaultRowHeight="12.75" x14ac:dyDescent="0.25"/>
  <cols>
    <col min="1" max="1" width="6.42578125" style="1" customWidth="1"/>
    <col min="2" max="2" width="10.85546875" style="263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264" customWidth="1"/>
    <col min="12" max="12" width="10.8554687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7.140625" style="1" customWidth="1"/>
    <col min="19" max="16384" width="9.140625" style="1"/>
  </cols>
  <sheetData>
    <row r="1" spans="1:21" ht="21.75" hidden="1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231</v>
      </c>
      <c r="R2" s="14"/>
    </row>
    <row r="3" spans="1:21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9"/>
      <c r="S3" s="13"/>
      <c r="T3" s="13"/>
      <c r="U3" s="13"/>
    </row>
    <row r="4" spans="1:21" x14ac:dyDescent="0.25">
      <c r="A4" s="21"/>
      <c r="B4" s="22" t="s">
        <v>15</v>
      </c>
      <c r="C4" s="23"/>
      <c r="D4" s="23">
        <v>41</v>
      </c>
      <c r="E4" s="23">
        <v>50</v>
      </c>
      <c r="F4" s="23">
        <v>45</v>
      </c>
      <c r="G4" s="23">
        <v>29</v>
      </c>
      <c r="H4" s="23"/>
      <c r="I4" s="23"/>
      <c r="J4" s="23"/>
      <c r="K4" s="23">
        <v>0</v>
      </c>
      <c r="L4" s="23">
        <v>0</v>
      </c>
      <c r="M4" s="120">
        <v>268</v>
      </c>
      <c r="N4" s="131" t="s">
        <v>63</v>
      </c>
      <c r="O4" s="122" t="s">
        <v>103</v>
      </c>
      <c r="P4" s="132" t="s">
        <v>104</v>
      </c>
      <c r="Q4" s="36"/>
      <c r="R4" s="257"/>
      <c r="S4" s="13"/>
      <c r="T4" s="13"/>
      <c r="U4" s="13"/>
    </row>
    <row r="5" spans="1:21" x14ac:dyDescent="0.25">
      <c r="A5" s="24" t="s">
        <v>16</v>
      </c>
      <c r="B5" s="22" t="s">
        <v>17</v>
      </c>
      <c r="C5" s="23"/>
      <c r="D5" s="23"/>
      <c r="E5" s="23"/>
      <c r="F5" s="23"/>
      <c r="G5" s="23">
        <v>2</v>
      </c>
      <c r="H5" s="23"/>
      <c r="I5" s="23"/>
      <c r="J5" s="23"/>
      <c r="K5" s="23">
        <v>0</v>
      </c>
      <c r="L5" s="23">
        <v>0</v>
      </c>
      <c r="M5" s="120">
        <v>12</v>
      </c>
      <c r="N5" s="131" t="s">
        <v>142</v>
      </c>
      <c r="O5" s="75"/>
      <c r="P5" s="75"/>
      <c r="Q5" s="75"/>
      <c r="R5" s="13"/>
      <c r="S5" s="13"/>
      <c r="T5" s="13"/>
      <c r="U5" s="13"/>
    </row>
    <row r="6" spans="1:21" x14ac:dyDescent="0.25">
      <c r="A6" s="24" t="s">
        <v>18</v>
      </c>
      <c r="B6" s="22" t="s">
        <v>19</v>
      </c>
      <c r="C6" s="23"/>
      <c r="D6" s="23"/>
      <c r="E6" s="23"/>
      <c r="F6" s="23">
        <v>7</v>
      </c>
      <c r="G6" s="23">
        <v>1</v>
      </c>
      <c r="H6" s="23"/>
      <c r="I6" s="23"/>
      <c r="J6" s="23"/>
      <c r="K6" s="23">
        <v>0</v>
      </c>
      <c r="L6" s="23">
        <v>0</v>
      </c>
      <c r="M6" s="120">
        <v>12</v>
      </c>
      <c r="N6" s="131" t="s">
        <v>62</v>
      </c>
      <c r="O6" s="123"/>
      <c r="P6" s="74"/>
      <c r="Q6" s="249"/>
      <c r="R6" s="13"/>
      <c r="S6" s="13"/>
      <c r="T6" s="13"/>
      <c r="U6" s="13"/>
    </row>
    <row r="7" spans="1:21" x14ac:dyDescent="0.25">
      <c r="A7" s="26"/>
      <c r="B7" s="22" t="s">
        <v>20</v>
      </c>
      <c r="C7" s="23"/>
      <c r="D7" s="23"/>
      <c r="E7" s="23">
        <v>6</v>
      </c>
      <c r="F7" s="23">
        <v>7</v>
      </c>
      <c r="G7" s="23">
        <v>4</v>
      </c>
      <c r="H7" s="23" t="s">
        <v>14</v>
      </c>
      <c r="I7" s="23"/>
      <c r="J7" s="23"/>
      <c r="K7" s="23">
        <v>0</v>
      </c>
      <c r="L7" s="23">
        <v>0</v>
      </c>
      <c r="M7" s="120">
        <v>23</v>
      </c>
      <c r="N7" s="131" t="s">
        <v>63</v>
      </c>
      <c r="O7" s="75" t="s">
        <v>14</v>
      </c>
      <c r="P7" s="75" t="s">
        <v>14</v>
      </c>
      <c r="Q7" s="75" t="e">
        <f>P7-O7</f>
        <v>#VALUE!</v>
      </c>
      <c r="R7" s="13"/>
      <c r="S7" s="13"/>
      <c r="T7" s="13"/>
      <c r="U7" s="13"/>
    </row>
    <row r="8" spans="1:21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49" t="s">
        <v>14</v>
      </c>
      <c r="R8" s="13"/>
      <c r="S8" s="13"/>
      <c r="T8" s="13"/>
      <c r="U8" s="13"/>
    </row>
    <row r="9" spans="1:21" ht="15" x14ac:dyDescent="0.25">
      <c r="A9" s="36"/>
      <c r="B9" s="37" t="s">
        <v>15</v>
      </c>
      <c r="C9" s="23">
        <v>7</v>
      </c>
      <c r="D9" s="23">
        <v>27</v>
      </c>
      <c r="E9" s="23">
        <v>30</v>
      </c>
      <c r="F9" s="23">
        <v>18</v>
      </c>
      <c r="G9" s="23">
        <v>30</v>
      </c>
      <c r="H9" s="23">
        <v>36</v>
      </c>
      <c r="I9" s="23">
        <v>12</v>
      </c>
      <c r="J9" s="23">
        <v>13</v>
      </c>
      <c r="K9" s="23">
        <v>0</v>
      </c>
      <c r="L9" s="23">
        <v>0</v>
      </c>
      <c r="M9" s="120">
        <v>173</v>
      </c>
      <c r="N9" s="93" t="s">
        <v>62</v>
      </c>
      <c r="O9" s="126"/>
      <c r="P9" s="93"/>
      <c r="Q9" s="41"/>
      <c r="R9" s="40"/>
      <c r="S9" s="13"/>
      <c r="T9" s="13"/>
      <c r="U9" s="13"/>
    </row>
    <row r="10" spans="1:21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>
        <v>10</v>
      </c>
      <c r="H10" s="23">
        <v>8</v>
      </c>
      <c r="I10" s="23"/>
      <c r="J10" s="23">
        <v>1</v>
      </c>
      <c r="K10" s="23">
        <v>0</v>
      </c>
      <c r="L10" s="23">
        <v>0</v>
      </c>
      <c r="M10" s="120">
        <v>19</v>
      </c>
      <c r="N10" s="93"/>
      <c r="O10" s="325" t="s">
        <v>107</v>
      </c>
      <c r="P10" s="326"/>
      <c r="Q10" s="49" t="s">
        <v>82</v>
      </c>
      <c r="R10" s="40"/>
      <c r="S10" s="13"/>
      <c r="T10" s="13"/>
      <c r="U10" s="13"/>
    </row>
    <row r="11" spans="1:21" x14ac:dyDescent="0.25">
      <c r="A11" s="39" t="s">
        <v>30</v>
      </c>
      <c r="B11" s="37" t="s">
        <v>19</v>
      </c>
      <c r="C11" s="23"/>
      <c r="D11" s="23"/>
      <c r="E11" s="23">
        <v>2</v>
      </c>
      <c r="F11" s="23"/>
      <c r="G11" s="23">
        <v>1</v>
      </c>
      <c r="H11" s="23">
        <v>2</v>
      </c>
      <c r="I11" s="23">
        <v>2</v>
      </c>
      <c r="J11" s="23">
        <v>3</v>
      </c>
      <c r="K11" s="23">
        <v>0</v>
      </c>
      <c r="L11" s="23">
        <v>0</v>
      </c>
      <c r="M11" s="120">
        <v>13</v>
      </c>
      <c r="N11" s="93"/>
      <c r="O11" s="122" t="s">
        <v>103</v>
      </c>
      <c r="P11" s="132" t="s">
        <v>104</v>
      </c>
      <c r="Q11" s="75"/>
      <c r="R11" s="40"/>
      <c r="S11" s="13"/>
      <c r="T11" s="13"/>
      <c r="U11" s="13"/>
    </row>
    <row r="12" spans="1:21" x14ac:dyDescent="0.25">
      <c r="A12" s="41"/>
      <c r="B12" s="37" t="s">
        <v>20</v>
      </c>
      <c r="C12" s="23">
        <v>10</v>
      </c>
      <c r="D12" s="23">
        <v>7</v>
      </c>
      <c r="E12" s="23">
        <v>13</v>
      </c>
      <c r="F12" s="23">
        <v>19</v>
      </c>
      <c r="G12" s="23">
        <v>5</v>
      </c>
      <c r="H12" s="23">
        <v>1</v>
      </c>
      <c r="I12" s="23"/>
      <c r="J12" s="23"/>
      <c r="K12" s="23">
        <v>0</v>
      </c>
      <c r="L12" s="23">
        <v>0</v>
      </c>
      <c r="M12" s="120">
        <v>55</v>
      </c>
      <c r="N12" s="93"/>
      <c r="O12" s="75"/>
      <c r="P12" s="75"/>
      <c r="Q12" s="75"/>
      <c r="R12" s="40"/>
      <c r="S12" s="13"/>
      <c r="T12" s="13"/>
      <c r="U12" s="13"/>
    </row>
    <row r="13" spans="1:21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49"/>
      <c r="R13" s="40"/>
      <c r="S13" s="13"/>
      <c r="T13" s="13"/>
      <c r="U13" s="13"/>
    </row>
    <row r="14" spans="1:21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f>L14+K14</f>
        <v>0</v>
      </c>
      <c r="N14" s="130"/>
      <c r="O14" s="124"/>
      <c r="P14" s="74"/>
      <c r="Q14" s="250"/>
      <c r="R14" s="40"/>
      <c r="S14" s="13"/>
      <c r="T14" s="13"/>
      <c r="U14" s="13"/>
    </row>
    <row r="15" spans="1:21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f>L15+K15</f>
        <v>0</v>
      </c>
      <c r="N15" s="130"/>
      <c r="O15" s="129"/>
      <c r="P15" s="93"/>
      <c r="Q15" s="43"/>
      <c r="R15" s="40"/>
      <c r="S15" s="13"/>
      <c r="T15" s="13"/>
      <c r="U15" s="13"/>
    </row>
    <row r="16" spans="1:2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f>L16+K16</f>
        <v>0</v>
      </c>
      <c r="N16" s="130"/>
      <c r="O16" s="130"/>
      <c r="P16" s="93"/>
      <c r="Q16" s="43"/>
      <c r="R16" s="40"/>
      <c r="S16" s="13"/>
      <c r="T16" s="13"/>
      <c r="U16" s="13"/>
    </row>
    <row r="17" spans="1:2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  <c r="S17" s="13"/>
      <c r="T17" s="13"/>
      <c r="U17" s="13"/>
    </row>
    <row r="18" spans="1:21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51" t="s">
        <v>41</v>
      </c>
      <c r="N18" s="74">
        <v>575</v>
      </c>
      <c r="O18" s="327" t="s">
        <v>80</v>
      </c>
      <c r="P18" s="328"/>
      <c r="Q18" s="74" t="s">
        <v>79</v>
      </c>
      <c r="R18" s="40"/>
      <c r="S18" s="13"/>
      <c r="T18" s="13"/>
      <c r="U18" s="13"/>
    </row>
    <row r="19" spans="1:21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51" t="s">
        <v>44</v>
      </c>
      <c r="N19" s="74">
        <v>86</v>
      </c>
      <c r="O19" s="78">
        <v>785.97</v>
      </c>
      <c r="P19" s="52" t="s">
        <v>86</v>
      </c>
      <c r="Q19" s="74" t="s">
        <v>191</v>
      </c>
      <c r="R19" s="40"/>
      <c r="S19" s="13"/>
      <c r="T19" s="13"/>
      <c r="U19" s="13"/>
    </row>
    <row r="20" spans="1:21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51" t="s">
        <v>84</v>
      </c>
      <c r="N20" s="74">
        <v>31</v>
      </c>
      <c r="O20" s="88" t="s">
        <v>73</v>
      </c>
      <c r="P20" s="85">
        <v>72</v>
      </c>
      <c r="Q20" s="74">
        <v>4622.8100000000004</v>
      </c>
      <c r="R20" s="259"/>
      <c r="S20" s="13"/>
      <c r="T20" s="13"/>
      <c r="U20" s="13"/>
    </row>
    <row r="21" spans="1:21" ht="25.5" x14ac:dyDescent="0.25">
      <c r="A21" s="16" t="s">
        <v>49</v>
      </c>
      <c r="B21" s="75">
        <v>206.26736111111111</v>
      </c>
      <c r="C21" s="75">
        <v>206.54166666666666</v>
      </c>
      <c r="D21" s="75">
        <f t="shared" ref="D21:D23" si="0">C21-B21</f>
        <v>0.27430555555554292</v>
      </c>
      <c r="E21" s="75">
        <v>206.60416666666666</v>
      </c>
      <c r="F21" s="75">
        <v>206.875</v>
      </c>
      <c r="G21" s="75">
        <f>F21-E21</f>
        <v>0.27083333333334281</v>
      </c>
      <c r="H21" s="75">
        <v>206.93055555555554</v>
      </c>
      <c r="I21" s="75">
        <v>207.09375</v>
      </c>
      <c r="J21" s="81">
        <f>I21-H21-K21</f>
        <v>0.16319444444445708</v>
      </c>
      <c r="K21" s="75"/>
      <c r="L21" s="83">
        <f>D21+G21+J21</f>
        <v>0.70833333333334281</v>
      </c>
      <c r="M21" s="251" t="s">
        <v>50</v>
      </c>
      <c r="N21" s="74">
        <v>221</v>
      </c>
      <c r="O21" s="89" t="s">
        <v>78</v>
      </c>
      <c r="P21" s="85">
        <v>354</v>
      </c>
      <c r="Q21" s="74">
        <v>9277.66</v>
      </c>
      <c r="R21" s="267"/>
      <c r="S21" s="13"/>
      <c r="T21" s="13"/>
      <c r="U21" s="13"/>
    </row>
    <row r="22" spans="1:21" ht="25.5" x14ac:dyDescent="0.25">
      <c r="A22" s="16" t="s">
        <v>51</v>
      </c>
      <c r="B22" s="75">
        <v>206.24652777777777</v>
      </c>
      <c r="C22" s="75">
        <v>206.41666666666666</v>
      </c>
      <c r="D22" s="75">
        <f t="shared" si="0"/>
        <v>0.17013888888888573</v>
      </c>
      <c r="E22" s="75">
        <v>206.8125</v>
      </c>
      <c r="F22" s="75">
        <v>206.875</v>
      </c>
      <c r="G22" s="75">
        <f t="shared" ref="G22:G23" si="1">F22-E22</f>
        <v>6.25E-2</v>
      </c>
      <c r="H22" s="75">
        <v>206.92361111111111</v>
      </c>
      <c r="I22" s="75">
        <v>207.20833333333334</v>
      </c>
      <c r="J22" s="81">
        <f t="shared" ref="J22:J23" si="2">I22-H22</f>
        <v>0.28472222222222854</v>
      </c>
      <c r="K22" s="85"/>
      <c r="L22" s="83">
        <f>D22+G22+J22</f>
        <v>0.51736111111111427</v>
      </c>
      <c r="M22" s="55" t="s">
        <v>52</v>
      </c>
      <c r="N22" s="74">
        <v>31485</v>
      </c>
      <c r="O22" s="91" t="s">
        <v>75</v>
      </c>
      <c r="P22" s="85">
        <v>130</v>
      </c>
      <c r="Q22" s="74">
        <v>3203.92</v>
      </c>
      <c r="R22" s="267"/>
      <c r="S22" s="13"/>
      <c r="T22" s="13"/>
      <c r="U22" s="13"/>
    </row>
    <row r="23" spans="1:21" ht="25.5" x14ac:dyDescent="0.25">
      <c r="A23" s="252" t="s">
        <v>53</v>
      </c>
      <c r="B23" s="283">
        <v>206.27777777777777</v>
      </c>
      <c r="C23" s="75">
        <v>206.48263888888889</v>
      </c>
      <c r="D23" s="283">
        <f t="shared" si="0"/>
        <v>0.20486111111111427</v>
      </c>
      <c r="E23" s="283">
        <v>206.58333333333334</v>
      </c>
      <c r="F23" s="75">
        <v>206.875</v>
      </c>
      <c r="G23" s="283">
        <f t="shared" si="1"/>
        <v>0.29166666666665719</v>
      </c>
      <c r="H23" s="75">
        <v>206.92013888888889</v>
      </c>
      <c r="I23" s="75">
        <v>207.20833333333334</v>
      </c>
      <c r="J23" s="81">
        <f t="shared" si="2"/>
        <v>0.28819444444445708</v>
      </c>
      <c r="K23" s="291"/>
      <c r="L23" s="292">
        <f>D23+G23+J23</f>
        <v>0.78472222222222854</v>
      </c>
      <c r="M23" s="251" t="s">
        <v>72</v>
      </c>
      <c r="N23" s="96">
        <v>10</v>
      </c>
      <c r="O23" s="97" t="s">
        <v>76</v>
      </c>
      <c r="P23" s="86">
        <v>0</v>
      </c>
      <c r="Q23" s="74">
        <v>0</v>
      </c>
      <c r="R23" s="267"/>
      <c r="S23" s="13"/>
      <c r="T23" s="13"/>
      <c r="U23" s="13"/>
    </row>
    <row r="24" spans="1:21" ht="25.5" x14ac:dyDescent="0.25">
      <c r="A24" s="16" t="s">
        <v>85</v>
      </c>
      <c r="B24" s="76"/>
      <c r="C24" s="76"/>
      <c r="D24" s="75">
        <f>SUM(D21:D23)</f>
        <v>0.64930555555554292</v>
      </c>
      <c r="E24" s="77"/>
      <c r="F24" s="77"/>
      <c r="G24" s="75">
        <f>SUM(G21:G23)</f>
        <v>0.625</v>
      </c>
      <c r="H24" s="77"/>
      <c r="I24" s="77"/>
      <c r="J24" s="81">
        <f>SUM(J21:J23)</f>
        <v>0.73611111111114269</v>
      </c>
      <c r="K24" s="85"/>
      <c r="L24" s="94">
        <f>SUM(L21:L23)</f>
        <v>2.0104166666666856</v>
      </c>
      <c r="M24" s="74" t="s">
        <v>88</v>
      </c>
      <c r="N24" s="74">
        <v>36837.449999999997</v>
      </c>
      <c r="P24" s="90" t="s">
        <v>77</v>
      </c>
      <c r="Q24" s="49">
        <v>55174.15</v>
      </c>
      <c r="R24" s="267"/>
      <c r="S24" s="13"/>
      <c r="T24" s="13"/>
      <c r="U24" s="13"/>
    </row>
    <row r="25" spans="1:21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N24+Sheet16!O25</f>
        <v>586589.37999999989</v>
      </c>
      <c r="P25" s="251" t="s">
        <v>87</v>
      </c>
      <c r="Q25" s="99">
        <v>59796.959999999999</v>
      </c>
      <c r="R25" s="268"/>
      <c r="S25" s="13"/>
      <c r="T25" s="13"/>
      <c r="U25" s="13"/>
    </row>
    <row r="26" spans="1:21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57000</v>
      </c>
      <c r="P26" s="57" t="s">
        <v>101</v>
      </c>
      <c r="Q26" s="78">
        <f>Q24+Sheet16!Q26</f>
        <v>862056.49599999993</v>
      </c>
      <c r="R26" s="66"/>
      <c r="S26" s="13"/>
      <c r="T26" s="13"/>
      <c r="U26" s="13"/>
    </row>
    <row r="27" spans="1:2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48.15</v>
      </c>
      <c r="M27" s="63"/>
      <c r="N27" s="100">
        <f>N22/L27</f>
        <v>653.89408099688478</v>
      </c>
      <c r="O27" s="92" t="s">
        <v>83</v>
      </c>
      <c r="P27" s="78" t="s">
        <v>192</v>
      </c>
      <c r="Q27" s="74" t="s">
        <v>147</v>
      </c>
      <c r="R27" s="267"/>
      <c r="S27" s="13"/>
      <c r="T27" s="13"/>
      <c r="U27" s="13"/>
    </row>
    <row r="28" spans="1:2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66"/>
      <c r="S28" s="13"/>
      <c r="T28" s="13"/>
      <c r="U28" s="13"/>
    </row>
    <row r="29" spans="1:2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66"/>
      <c r="S29" s="13"/>
      <c r="T29" s="13"/>
      <c r="U29" s="13"/>
    </row>
    <row r="30" spans="1:2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K30" s="6"/>
      <c r="P30" s="70" t="s">
        <v>57</v>
      </c>
      <c r="R30" s="66"/>
      <c r="S30" s="13"/>
      <c r="T30" s="13"/>
      <c r="U30" s="13"/>
    </row>
    <row r="31" spans="1:21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K31" s="1"/>
      <c r="P31" s="1" t="s">
        <v>60</v>
      </c>
      <c r="R31" s="66"/>
      <c r="S31" s="13"/>
      <c r="T31" s="13"/>
      <c r="U31" s="13"/>
    </row>
    <row r="32" spans="1:21" x14ac:dyDescent="0.25">
      <c r="A32" s="13"/>
      <c r="B32" s="64"/>
      <c r="C32" s="258"/>
      <c r="D32" s="258"/>
      <c r="E32" s="262"/>
      <c r="F32" s="262"/>
      <c r="G32" s="261"/>
      <c r="H32" s="258"/>
      <c r="I32" s="258"/>
      <c r="J32" s="258"/>
      <c r="K32" s="269"/>
      <c r="L32" s="258"/>
      <c r="M32" s="258"/>
      <c r="N32" s="13"/>
      <c r="O32" s="13"/>
      <c r="P32" s="13"/>
      <c r="Q32" s="13"/>
      <c r="R32" s="13"/>
      <c r="S32" s="13"/>
      <c r="T32" s="13"/>
      <c r="U32" s="13"/>
    </row>
    <row r="33" spans="1:21" x14ac:dyDescent="0.25">
      <c r="A33" s="258"/>
      <c r="B33" s="64"/>
      <c r="C33" s="258"/>
      <c r="D33" s="258"/>
      <c r="E33" s="262"/>
      <c r="F33" s="262"/>
      <c r="G33" s="261"/>
      <c r="H33" s="258"/>
      <c r="I33" s="258"/>
      <c r="J33" s="258"/>
      <c r="K33" s="269"/>
      <c r="L33" s="262"/>
      <c r="M33" s="13"/>
      <c r="N33" s="13"/>
      <c r="O33" s="13"/>
      <c r="P33" s="13"/>
      <c r="Q33" s="13"/>
      <c r="R33" s="258"/>
      <c r="S33" s="13"/>
      <c r="T33" s="13"/>
      <c r="U33" s="13"/>
    </row>
    <row r="34" spans="1:21" x14ac:dyDescent="0.25">
      <c r="A34" s="258"/>
      <c r="B34" s="265"/>
      <c r="C34" s="13"/>
      <c r="D34" s="13"/>
      <c r="E34" s="28"/>
      <c r="F34" s="28"/>
      <c r="G34" s="260"/>
      <c r="H34" s="13"/>
      <c r="I34" s="13"/>
      <c r="J34" s="13"/>
      <c r="K34" s="12"/>
      <c r="L34" s="28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5">
      <c r="A35" s="258"/>
      <c r="B35" s="64"/>
      <c r="C35" s="258"/>
      <c r="D35" s="258"/>
      <c r="E35" s="262"/>
      <c r="F35" s="262"/>
      <c r="G35" s="261"/>
      <c r="H35" s="258"/>
      <c r="I35" s="258"/>
      <c r="J35" s="258"/>
      <c r="K35" s="269"/>
      <c r="L35" s="258"/>
      <c r="M35" s="258"/>
      <c r="N35" s="13"/>
      <c r="O35" s="13"/>
      <c r="P35" s="13"/>
      <c r="Q35" s="13"/>
      <c r="R35" s="13"/>
      <c r="S35" s="13"/>
      <c r="T35" s="13"/>
      <c r="U35" s="13"/>
    </row>
    <row r="36" spans="1:21" x14ac:dyDescent="0.25">
      <c r="A36" s="13"/>
      <c r="B36" s="265"/>
      <c r="C36" s="13"/>
      <c r="D36" s="13"/>
      <c r="E36" s="28"/>
      <c r="F36" s="28"/>
      <c r="G36" s="260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5">
      <c r="A37" s="13"/>
      <c r="B37" s="265"/>
      <c r="C37" s="13"/>
      <c r="D37" s="13"/>
      <c r="E37" s="28"/>
      <c r="F37" s="28"/>
      <c r="G37" s="260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5">
      <c r="A38" s="13"/>
      <c r="B38" s="265"/>
      <c r="C38" s="13"/>
      <c r="D38" s="13"/>
      <c r="E38" s="28"/>
      <c r="F38" s="28"/>
      <c r="G38" s="260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5">
      <c r="A39" s="13"/>
      <c r="B39" s="265"/>
      <c r="C39" s="13"/>
      <c r="D39" s="13"/>
      <c r="E39" s="28"/>
      <c r="F39" s="28"/>
      <c r="G39" s="260"/>
      <c r="H39" s="13"/>
      <c r="I39" s="13"/>
      <c r="J39" s="13"/>
      <c r="K39" s="12"/>
      <c r="L39" s="13"/>
      <c r="M39" s="266"/>
      <c r="N39" s="13"/>
      <c r="O39" s="13"/>
      <c r="P39" s="13"/>
      <c r="Q39" s="13"/>
      <c r="R39" s="13"/>
      <c r="S39" s="13"/>
      <c r="T39" s="13"/>
      <c r="U39" s="13"/>
    </row>
    <row r="40" spans="1:21" x14ac:dyDescent="0.25">
      <c r="A40" s="13"/>
      <c r="B40" s="265"/>
      <c r="C40" s="13"/>
      <c r="D40" s="13"/>
      <c r="E40" s="28"/>
      <c r="F40" s="28"/>
      <c r="G40" s="260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5">
      <c r="A41" s="13"/>
      <c r="B41" s="265"/>
      <c r="C41" s="13"/>
      <c r="D41" s="13"/>
      <c r="E41" s="28"/>
      <c r="F41" s="28"/>
      <c r="G41" s="260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5">
      <c r="A42" s="13"/>
      <c r="B42" s="64"/>
      <c r="C42" s="13"/>
      <c r="D42" s="13"/>
      <c r="E42" s="28"/>
      <c r="F42" s="28"/>
      <c r="G42" s="260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5">
      <c r="A43" s="13"/>
      <c r="B43" s="265"/>
      <c r="C43" s="13"/>
      <c r="D43" s="13"/>
      <c r="E43" s="28"/>
      <c r="F43" s="28"/>
      <c r="G43" s="260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25">
      <c r="A44" s="13"/>
      <c r="B44" s="265"/>
      <c r="C44" s="13"/>
      <c r="D44" s="13"/>
      <c r="E44" s="28"/>
      <c r="F44" s="28"/>
      <c r="G44" s="260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25">
      <c r="A45" s="13"/>
      <c r="B45" s="265"/>
      <c r="C45" s="13"/>
      <c r="D45" s="13"/>
      <c r="E45" s="28"/>
      <c r="F45" s="28"/>
      <c r="G45" s="260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25">
      <c r="A46" s="13"/>
      <c r="B46" s="265"/>
      <c r="C46" s="13"/>
      <c r="D46" s="13"/>
      <c r="E46" s="28"/>
      <c r="F46" s="28"/>
      <c r="G46" s="260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25">
      <c r="A47" s="13"/>
      <c r="B47" s="265"/>
      <c r="C47" s="13"/>
      <c r="D47" s="13"/>
      <c r="E47" s="28"/>
      <c r="F47" s="28"/>
      <c r="G47" s="260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25">
      <c r="A48" s="13"/>
      <c r="B48" s="265"/>
      <c r="C48" s="13"/>
      <c r="D48" s="13"/>
      <c r="E48" s="28"/>
      <c r="F48" s="28"/>
      <c r="G48" s="260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5">
      <c r="A49" s="13"/>
      <c r="B49" s="265"/>
      <c r="C49" s="13"/>
      <c r="D49" s="13"/>
      <c r="E49" s="28"/>
      <c r="F49" s="28"/>
      <c r="G49" s="260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5">
      <c r="B52" s="1"/>
      <c r="E52" s="1"/>
      <c r="F52" s="1"/>
      <c r="G52" s="1"/>
      <c r="K52" s="1"/>
    </row>
    <row r="53" spans="1:21" x14ac:dyDescent="0.25">
      <c r="B53" s="1"/>
      <c r="E53" s="1"/>
      <c r="F53" s="1"/>
      <c r="G53" s="1"/>
      <c r="K53" s="1"/>
    </row>
    <row r="54" spans="1:21" x14ac:dyDescent="0.25">
      <c r="B54" s="1"/>
      <c r="E54" s="1"/>
      <c r="F54" s="1"/>
      <c r="G54" s="1"/>
      <c r="K54" s="1"/>
    </row>
    <row r="55" spans="1:21" x14ac:dyDescent="0.25">
      <c r="B55" s="1"/>
      <c r="E55" s="1"/>
      <c r="F55" s="1"/>
      <c r="G55" s="1"/>
      <c r="K55" s="1"/>
    </row>
    <row r="56" spans="1:21" x14ac:dyDescent="0.25">
      <c r="B56" s="1"/>
      <c r="E56" s="1"/>
      <c r="F56" s="1"/>
      <c r="G56" s="1"/>
      <c r="K56" s="1"/>
    </row>
    <row r="57" spans="1:21" x14ac:dyDescent="0.25">
      <c r="B57" s="1"/>
      <c r="E57" s="1"/>
      <c r="F57" s="1"/>
      <c r="G57" s="1"/>
      <c r="K57" s="1"/>
    </row>
    <row r="58" spans="1:21" x14ac:dyDescent="0.25">
      <c r="B58" s="1"/>
      <c r="E58" s="1"/>
      <c r="F58" s="1"/>
      <c r="G58" s="1"/>
      <c r="K58" s="1"/>
    </row>
    <row r="59" spans="1:21" x14ac:dyDescent="0.25">
      <c r="B59" s="1"/>
      <c r="E59" s="1"/>
      <c r="F59" s="1"/>
      <c r="G59" s="1"/>
      <c r="K59" s="1"/>
    </row>
    <row r="60" spans="1:21" x14ac:dyDescent="0.25">
      <c r="B60" s="1"/>
      <c r="E60" s="1"/>
      <c r="F60" s="1"/>
      <c r="G60" s="1"/>
      <c r="K60" s="1"/>
    </row>
    <row r="61" spans="1:21" x14ac:dyDescent="0.25">
      <c r="B61" s="1"/>
      <c r="E61" s="1"/>
      <c r="F61" s="1"/>
      <c r="G61" s="1"/>
      <c r="K61" s="1"/>
    </row>
    <row r="62" spans="1:21" x14ac:dyDescent="0.25">
      <c r="B62" s="1"/>
      <c r="E62" s="1"/>
      <c r="F62" s="1"/>
      <c r="G62" s="1"/>
      <c r="K62" s="1"/>
    </row>
    <row r="63" spans="1:21" x14ac:dyDescent="0.25">
      <c r="B63" s="1"/>
      <c r="E63" s="1"/>
      <c r="F63" s="1"/>
      <c r="G63" s="1"/>
      <c r="K63" s="1"/>
    </row>
    <row r="64" spans="1:2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4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4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193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>
        <v>34</v>
      </c>
      <c r="D4" s="23">
        <v>36</v>
      </c>
      <c r="E4" s="23">
        <v>30</v>
      </c>
      <c r="F4" s="23">
        <v>32</v>
      </c>
      <c r="G4" s="23">
        <v>34</v>
      </c>
      <c r="H4" s="23">
        <v>30</v>
      </c>
      <c r="I4" s="23">
        <v>36</v>
      </c>
      <c r="J4" s="23">
        <v>72</v>
      </c>
      <c r="K4" s="23">
        <v>147</v>
      </c>
      <c r="L4" s="23">
        <v>97</v>
      </c>
      <c r="M4" s="120">
        <f t="shared" ref="M4:M7" si="0">L4+K4</f>
        <v>244</v>
      </c>
      <c r="N4" s="131" t="s">
        <v>62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>
        <v>4</v>
      </c>
      <c r="I5" s="23">
        <v>3</v>
      </c>
      <c r="J5" s="23">
        <v>3</v>
      </c>
      <c r="K5" s="23">
        <v>0</v>
      </c>
      <c r="L5" s="23">
        <v>10</v>
      </c>
      <c r="M5" s="120">
        <f t="shared" si="0"/>
        <v>10</v>
      </c>
      <c r="N5" s="131" t="s">
        <v>63</v>
      </c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>
        <v>2</v>
      </c>
      <c r="F6" s="23">
        <v>3</v>
      </c>
      <c r="G6" s="23">
        <v>2</v>
      </c>
      <c r="H6" s="23">
        <v>5</v>
      </c>
      <c r="I6" s="23">
        <v>2</v>
      </c>
      <c r="J6" s="23">
        <v>3</v>
      </c>
      <c r="K6" s="23">
        <v>7</v>
      </c>
      <c r="L6" s="23">
        <v>10</v>
      </c>
      <c r="M6" s="120">
        <f t="shared" si="0"/>
        <v>17</v>
      </c>
      <c r="N6" s="131" t="s">
        <v>62</v>
      </c>
      <c r="O6" s="123"/>
      <c r="P6" s="74"/>
      <c r="Q6" s="253"/>
    </row>
    <row r="7" spans="1:17" x14ac:dyDescent="0.25">
      <c r="A7" s="26"/>
      <c r="B7" s="22" t="s">
        <v>20</v>
      </c>
      <c r="C7" s="23"/>
      <c r="D7" s="23">
        <v>3</v>
      </c>
      <c r="E7" s="23">
        <v>5</v>
      </c>
      <c r="F7" s="23">
        <v>6</v>
      </c>
      <c r="G7" s="23">
        <v>6</v>
      </c>
      <c r="H7" s="23">
        <v>10</v>
      </c>
      <c r="I7" s="23">
        <v>15</v>
      </c>
      <c r="J7" s="23">
        <v>13</v>
      </c>
      <c r="K7" s="23">
        <v>55</v>
      </c>
      <c r="L7" s="23">
        <v>3</v>
      </c>
      <c r="M7" s="120">
        <f t="shared" si="0"/>
        <v>58</v>
      </c>
      <c r="N7" s="131" t="s">
        <v>63</v>
      </c>
      <c r="O7" s="75" t="s">
        <v>14</v>
      </c>
      <c r="P7" s="75" t="s">
        <v>14</v>
      </c>
      <c r="Q7" s="75" t="s">
        <v>14</v>
      </c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53" t="s">
        <v>0</v>
      </c>
    </row>
    <row r="9" spans="1:17" ht="15" x14ac:dyDescent="0.25">
      <c r="A9" s="36"/>
      <c r="B9" s="37" t="s">
        <v>15</v>
      </c>
      <c r="C9" s="23">
        <v>27</v>
      </c>
      <c r="D9" s="23">
        <v>36</v>
      </c>
      <c r="E9" s="23">
        <v>50</v>
      </c>
      <c r="F9" s="23">
        <v>22</v>
      </c>
      <c r="G9" s="23">
        <v>23</v>
      </c>
      <c r="H9" s="23">
        <v>34</v>
      </c>
      <c r="I9" s="23">
        <v>25</v>
      </c>
      <c r="J9" s="23"/>
      <c r="K9" s="23">
        <v>0</v>
      </c>
      <c r="L9" s="23">
        <v>0</v>
      </c>
      <c r="M9" s="120">
        <v>217</v>
      </c>
      <c r="N9" s="93" t="s">
        <v>62</v>
      </c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>
        <v>3</v>
      </c>
      <c r="D10" s="23">
        <v>6</v>
      </c>
      <c r="E10" s="23">
        <v>4</v>
      </c>
      <c r="F10" s="23"/>
      <c r="G10" s="23">
        <v>10</v>
      </c>
      <c r="H10" s="23">
        <v>9</v>
      </c>
      <c r="I10" s="23">
        <v>1</v>
      </c>
      <c r="J10" s="23"/>
      <c r="K10" s="23">
        <v>0</v>
      </c>
      <c r="L10" s="23">
        <v>0</v>
      </c>
      <c r="M10" s="120">
        <v>33</v>
      </c>
      <c r="N10" s="93" t="s">
        <v>62</v>
      </c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>
        <v>1</v>
      </c>
      <c r="D11" s="23">
        <v>2</v>
      </c>
      <c r="E11" s="23"/>
      <c r="F11" s="23"/>
      <c r="G11" s="23">
        <v>5</v>
      </c>
      <c r="H11" s="23">
        <v>3</v>
      </c>
      <c r="I11" s="23">
        <v>7</v>
      </c>
      <c r="J11" s="23"/>
      <c r="K11" s="23">
        <v>0</v>
      </c>
      <c r="L11" s="23">
        <v>0</v>
      </c>
      <c r="M11" s="120">
        <v>18</v>
      </c>
      <c r="N11" s="93" t="s">
        <v>63</v>
      </c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>
        <v>1</v>
      </c>
      <c r="D12" s="23"/>
      <c r="E12" s="23">
        <v>1</v>
      </c>
      <c r="F12" s="23">
        <v>6</v>
      </c>
      <c r="G12" s="23"/>
      <c r="H12" s="23">
        <v>1</v>
      </c>
      <c r="I12" s="23"/>
      <c r="J12" s="23"/>
      <c r="K12" s="23">
        <v>0</v>
      </c>
      <c r="L12" s="23">
        <v>0</v>
      </c>
      <c r="M12" s="120">
        <v>8</v>
      </c>
      <c r="N12" s="93" t="s">
        <v>195</v>
      </c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53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f>L14+K14</f>
        <v>0</v>
      </c>
      <c r="N14" s="130" t="s">
        <v>14</v>
      </c>
      <c r="O14" s="124"/>
      <c r="P14" s="74"/>
      <c r="Q14" s="254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f>L15+K15</f>
        <v>0</v>
      </c>
      <c r="N15" s="130" t="s">
        <v>14</v>
      </c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f>L16+K16</f>
        <v>0</v>
      </c>
      <c r="N16" s="130" t="s">
        <v>62</v>
      </c>
      <c r="O16" s="130"/>
      <c r="P16" s="93"/>
      <c r="Q16" s="43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55" t="s">
        <v>41</v>
      </c>
      <c r="N18" s="74">
        <v>692</v>
      </c>
      <c r="O18" s="327" t="s">
        <v>80</v>
      </c>
      <c r="P18" s="328"/>
      <c r="Q18" s="74" t="s">
        <v>79</v>
      </c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55" t="s">
        <v>44</v>
      </c>
      <c r="N19" s="74">
        <v>70</v>
      </c>
      <c r="O19" s="78" t="s">
        <v>14</v>
      </c>
      <c r="P19" s="52" t="s">
        <v>182</v>
      </c>
      <c r="Q19" s="74" t="s">
        <v>196</v>
      </c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55" t="s">
        <v>84</v>
      </c>
      <c r="N20" s="74">
        <v>48</v>
      </c>
      <c r="O20" s="88" t="s">
        <v>73</v>
      </c>
      <c r="P20" s="85">
        <v>72</v>
      </c>
      <c r="Q20" s="74">
        <v>4936.3999999999996</v>
      </c>
      <c r="R20" s="13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55" t="s">
        <v>50</v>
      </c>
      <c r="N21" s="74">
        <v>96</v>
      </c>
      <c r="O21" s="89" t="s">
        <v>78</v>
      </c>
      <c r="P21" s="85">
        <v>324</v>
      </c>
      <c r="Q21" s="74">
        <v>8911.1200000000008</v>
      </c>
      <c r="R21" s="13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1"/>
        <v>0.29166666666668561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0.875</v>
      </c>
      <c r="M22" s="55" t="s">
        <v>52</v>
      </c>
      <c r="N22" s="74">
        <v>39280.69</v>
      </c>
      <c r="O22" s="91" t="s">
        <v>75</v>
      </c>
      <c r="P22" s="85">
        <v>158</v>
      </c>
      <c r="Q22" s="74">
        <v>3895.9</v>
      </c>
      <c r="R22" s="13"/>
    </row>
    <row r="23" spans="1:18" ht="25.5" x14ac:dyDescent="0.25">
      <c r="A23" s="256" t="s">
        <v>53</v>
      </c>
      <c r="B23" s="283">
        <v>206.29166666666666</v>
      </c>
      <c r="C23" s="75">
        <v>206.58333333333334</v>
      </c>
      <c r="D23" s="283">
        <f t="shared" si="1"/>
        <v>0.29166666666668561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0.78472222222222854</v>
      </c>
      <c r="M23" s="255" t="s">
        <v>72</v>
      </c>
      <c r="N23" s="96">
        <v>10</v>
      </c>
      <c r="O23" s="97" t="s">
        <v>76</v>
      </c>
      <c r="P23" s="86">
        <v>314</v>
      </c>
      <c r="Q23" s="74">
        <v>9591</v>
      </c>
      <c r="R23" s="13"/>
    </row>
    <row r="24" spans="1:18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38117.879999999997</v>
      </c>
      <c r="P24" s="90" t="s">
        <v>77</v>
      </c>
      <c r="Q24" s="74">
        <v>58679.28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N24+Sheet17!O25</f>
        <v>624707.25999999989</v>
      </c>
      <c r="P25" s="255" t="s">
        <v>87</v>
      </c>
      <c r="Q25" s="49">
        <v>63615.68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58000</v>
      </c>
      <c r="P26" s="57" t="s">
        <v>101</v>
      </c>
      <c r="Q26" s="78">
        <f>Q24+Sheet17!Q26</f>
        <v>920735.77599999995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s">
        <v>14</v>
      </c>
      <c r="O27" s="92" t="s">
        <v>83</v>
      </c>
      <c r="P27" s="78"/>
      <c r="Q27" s="74" t="s">
        <v>194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2" spans="1:18" x14ac:dyDescent="0.25">
      <c r="B32" s="67"/>
      <c r="C32" s="68"/>
      <c r="D32" s="69"/>
      <c r="E32" s="70"/>
      <c r="F32" s="70"/>
      <c r="G32" s="71"/>
      <c r="H32" s="69"/>
      <c r="I32" s="69"/>
      <c r="J32" s="69"/>
      <c r="K32" s="72"/>
      <c r="L32" s="68"/>
      <c r="M32" s="68"/>
    </row>
    <row r="33" spans="1:13" x14ac:dyDescent="0.25">
      <c r="A33" s="68"/>
      <c r="B33" s="73" t="s">
        <v>55</v>
      </c>
      <c r="C33" s="68"/>
      <c r="D33" s="69"/>
      <c r="E33" s="70"/>
      <c r="F33" s="70" t="s">
        <v>56</v>
      </c>
      <c r="G33" s="71"/>
      <c r="H33" s="69"/>
      <c r="I33" s="69"/>
      <c r="J33" s="69"/>
      <c r="K33" s="72"/>
      <c r="L33" s="70" t="s">
        <v>57</v>
      </c>
    </row>
    <row r="34" spans="1:13" x14ac:dyDescent="0.25">
      <c r="A34" s="68"/>
      <c r="F34" s="4" t="s">
        <v>59</v>
      </c>
      <c r="L34" s="4" t="s">
        <v>59</v>
      </c>
    </row>
    <row r="35" spans="1:13" x14ac:dyDescent="0.25">
      <c r="A35" s="68"/>
      <c r="B35" s="73" t="s">
        <v>61</v>
      </c>
      <c r="C35" s="68"/>
      <c r="D35" s="69"/>
      <c r="E35" s="70"/>
      <c r="F35" s="70"/>
      <c r="G35" s="71"/>
      <c r="H35" s="69"/>
      <c r="I35" s="69"/>
      <c r="J35" s="69"/>
      <c r="K35" s="72"/>
      <c r="L35" s="68"/>
      <c r="M35" s="68"/>
    </row>
    <row r="39" spans="1:13" x14ac:dyDescent="0.25">
      <c r="M39" s="56" t="s">
        <v>14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7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3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198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>
        <v>30</v>
      </c>
      <c r="E4" s="23">
        <v>35</v>
      </c>
      <c r="F4" s="23">
        <v>50</v>
      </c>
      <c r="G4" s="23"/>
      <c r="H4" s="23"/>
      <c r="I4" s="23"/>
      <c r="J4" s="23"/>
      <c r="K4" s="23">
        <v>0</v>
      </c>
      <c r="L4" s="23">
        <v>0</v>
      </c>
      <c r="M4" s="120">
        <v>250</v>
      </c>
      <c r="N4" s="131" t="s">
        <v>14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v>12</v>
      </c>
      <c r="N5" s="131" t="s">
        <v>14</v>
      </c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>
        <v>3</v>
      </c>
      <c r="E6" s="23">
        <v>3</v>
      </c>
      <c r="F6" s="23">
        <v>5</v>
      </c>
      <c r="G6" s="23"/>
      <c r="H6" s="23"/>
      <c r="I6" s="23"/>
      <c r="J6" s="23"/>
      <c r="K6" s="23">
        <v>0</v>
      </c>
      <c r="L6" s="23">
        <v>0</v>
      </c>
      <c r="M6" s="120">
        <v>20</v>
      </c>
      <c r="N6" s="131" t="s">
        <v>14</v>
      </c>
      <c r="O6" s="123"/>
      <c r="P6" s="74"/>
      <c r="Q6" s="270"/>
    </row>
    <row r="7" spans="1:17" x14ac:dyDescent="0.25">
      <c r="A7" s="26"/>
      <c r="B7" s="22" t="s">
        <v>20</v>
      </c>
      <c r="C7" s="23"/>
      <c r="D7" s="23">
        <v>17</v>
      </c>
      <c r="E7" s="23">
        <v>40</v>
      </c>
      <c r="F7" s="23">
        <v>17</v>
      </c>
      <c r="G7" s="23"/>
      <c r="H7" s="23"/>
      <c r="I7" s="23"/>
      <c r="J7" s="23"/>
      <c r="K7" s="23">
        <v>0</v>
      </c>
      <c r="L7" s="23">
        <v>0</v>
      </c>
      <c r="M7" s="120">
        <v>122</v>
      </c>
      <c r="N7" s="131" t="s">
        <v>14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70" t="s">
        <v>0</v>
      </c>
    </row>
    <row r="9" spans="1:17" ht="15" x14ac:dyDescent="0.25">
      <c r="A9" s="36"/>
      <c r="B9" s="37" t="s">
        <v>15</v>
      </c>
      <c r="C9" s="23"/>
      <c r="D9" s="23">
        <v>18</v>
      </c>
      <c r="E9" s="23">
        <v>20</v>
      </c>
      <c r="F9" s="23">
        <v>34</v>
      </c>
      <c r="G9" s="23">
        <v>23</v>
      </c>
      <c r="H9" s="23">
        <v>37</v>
      </c>
      <c r="I9" s="23">
        <v>56</v>
      </c>
      <c r="J9" s="23">
        <v>19</v>
      </c>
      <c r="K9" s="23">
        <v>0</v>
      </c>
      <c r="L9" s="23">
        <v>0</v>
      </c>
      <c r="M9" s="120">
        <v>213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>
        <v>3</v>
      </c>
      <c r="I10" s="23">
        <v>3</v>
      </c>
      <c r="J10" s="23">
        <v>8</v>
      </c>
      <c r="K10" s="23">
        <v>0</v>
      </c>
      <c r="L10" s="23">
        <v>0</v>
      </c>
      <c r="M10" s="120">
        <v>114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>
        <v>4</v>
      </c>
      <c r="K11" s="23">
        <v>0</v>
      </c>
      <c r="L11" s="23">
        <v>0</v>
      </c>
      <c r="M11" s="120">
        <v>4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>
        <v>14</v>
      </c>
      <c r="E12" s="23">
        <v>18</v>
      </c>
      <c r="F12" s="23">
        <v>15</v>
      </c>
      <c r="G12" s="23">
        <v>13</v>
      </c>
      <c r="H12" s="23"/>
      <c r="I12" s="23">
        <v>3</v>
      </c>
      <c r="J12" s="23">
        <v>3</v>
      </c>
      <c r="K12" s="23">
        <v>0</v>
      </c>
      <c r="L12" s="23">
        <v>0</v>
      </c>
      <c r="M12" s="120">
        <v>66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70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v>200</v>
      </c>
      <c r="N14" s="130"/>
      <c r="O14" s="124"/>
      <c r="P14" s="74"/>
      <c r="Q14" s="271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v>26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v>13</v>
      </c>
      <c r="N16" s="130"/>
      <c r="O16" s="130"/>
      <c r="P16" s="93"/>
      <c r="Q16" s="43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v>39</v>
      </c>
      <c r="N17" s="130"/>
      <c r="O17" s="130"/>
      <c r="P17" s="93"/>
      <c r="Q17" s="41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72" t="s">
        <v>41</v>
      </c>
      <c r="N18" s="74">
        <v>663</v>
      </c>
      <c r="O18" s="327" t="s">
        <v>80</v>
      </c>
      <c r="P18" s="328"/>
      <c r="Q18" s="74" t="s">
        <v>79</v>
      </c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72" t="s">
        <v>44</v>
      </c>
      <c r="N19" s="74">
        <v>56</v>
      </c>
      <c r="O19" s="78" t="s">
        <v>14</v>
      </c>
      <c r="P19" s="52" t="s">
        <v>86</v>
      </c>
      <c r="Q19" s="74" t="s">
        <v>197</v>
      </c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72" t="s">
        <v>84</v>
      </c>
      <c r="N20" s="74">
        <v>37</v>
      </c>
      <c r="O20" s="88" t="s">
        <v>73</v>
      </c>
      <c r="P20" s="85">
        <v>72</v>
      </c>
      <c r="Q20" s="74">
        <v>4887.29</v>
      </c>
      <c r="R20" s="13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0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72" t="s">
        <v>50</v>
      </c>
      <c r="N21" s="74">
        <v>227</v>
      </c>
      <c r="O21" s="89" t="s">
        <v>78</v>
      </c>
      <c r="P21" s="85">
        <v>338</v>
      </c>
      <c r="Q21" s="74">
        <v>8803.82</v>
      </c>
      <c r="R21" s="13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0"/>
        <v>0.29166666666668561</v>
      </c>
      <c r="E22" s="75">
        <v>206.625</v>
      </c>
      <c r="F22" s="75">
        <v>206.91666666666666</v>
      </c>
      <c r="G22" s="75">
        <f t="shared" ref="G22:G23" si="1">F22-E22</f>
        <v>0.29166666666665719</v>
      </c>
      <c r="H22" s="75">
        <v>206.95833333333334</v>
      </c>
      <c r="I22" s="75">
        <v>207.25</v>
      </c>
      <c r="J22" s="81">
        <f t="shared" ref="J22:J23" si="2">I22-H22</f>
        <v>0.29166666666665719</v>
      </c>
      <c r="K22" s="85"/>
      <c r="L22" s="83">
        <f>D22+G22+J22</f>
        <v>0.875</v>
      </c>
      <c r="M22" s="55" t="s">
        <v>52</v>
      </c>
      <c r="N22" s="74">
        <v>36237.32</v>
      </c>
      <c r="O22" s="91" t="s">
        <v>75</v>
      </c>
      <c r="P22" s="85">
        <v>116</v>
      </c>
      <c r="Q22" s="74">
        <v>2853.25</v>
      </c>
      <c r="R22" s="13"/>
    </row>
    <row r="23" spans="1:18" ht="25.5" x14ac:dyDescent="0.25">
      <c r="A23" s="273" t="s">
        <v>53</v>
      </c>
      <c r="B23" s="283">
        <v>206.29166666666666</v>
      </c>
      <c r="C23" s="75">
        <v>206.58333333333334</v>
      </c>
      <c r="D23" s="283">
        <f t="shared" si="0"/>
        <v>0.29166666666668561</v>
      </c>
      <c r="E23" s="283">
        <v>206.65625</v>
      </c>
      <c r="F23" s="75">
        <v>206.875</v>
      </c>
      <c r="G23" s="283">
        <f t="shared" si="1"/>
        <v>0.21875</v>
      </c>
      <c r="H23" s="75">
        <v>206.97569444444446</v>
      </c>
      <c r="I23" s="75">
        <v>207.25</v>
      </c>
      <c r="J23" s="81">
        <f t="shared" si="2"/>
        <v>0.27430555555554292</v>
      </c>
      <c r="K23" s="291"/>
      <c r="L23" s="292">
        <f>D23+G23+J23</f>
        <v>0.78472222222222854</v>
      </c>
      <c r="M23" s="272" t="s">
        <v>72</v>
      </c>
      <c r="N23" s="96">
        <v>11</v>
      </c>
      <c r="O23" s="97" t="s">
        <v>76</v>
      </c>
      <c r="P23" s="86">
        <v>298</v>
      </c>
      <c r="Q23" s="74">
        <v>9062.02</v>
      </c>
      <c r="R23" s="13"/>
    </row>
    <row r="24" spans="1:18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41420.07</v>
      </c>
      <c r="P24" s="90" t="s">
        <v>77</v>
      </c>
      <c r="Q24" s="49">
        <v>61358.64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N24+Sheet18!O25</f>
        <v>666127.32999999984</v>
      </c>
      <c r="P25" s="272" t="s">
        <v>87</v>
      </c>
      <c r="Q25" s="99">
        <v>6624353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60000</v>
      </c>
      <c r="P26" s="57" t="s">
        <v>101</v>
      </c>
      <c r="Q26" s="78">
        <f>Q24+Sheet18!Q26</f>
        <v>982094.41599999997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s">
        <v>14</v>
      </c>
      <c r="O27" s="92" t="s">
        <v>83</v>
      </c>
      <c r="P27" s="78"/>
      <c r="Q27" s="74" t="s">
        <v>147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2" spans="1:18" x14ac:dyDescent="0.25">
      <c r="B32" s="67"/>
      <c r="C32" s="68"/>
      <c r="D32" s="69"/>
      <c r="E32" s="70"/>
      <c r="F32" s="70"/>
      <c r="G32" s="71"/>
      <c r="H32" s="69"/>
      <c r="I32" s="69"/>
      <c r="J32" s="69"/>
      <c r="K32" s="72"/>
      <c r="L32" s="68"/>
      <c r="M32" s="68"/>
    </row>
    <row r="33" spans="1:13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68"/>
      <c r="M35" s="68"/>
    </row>
    <row r="39" spans="1:13" x14ac:dyDescent="0.25">
      <c r="M39" s="56" t="s">
        <v>14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5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151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25</v>
      </c>
      <c r="E4" s="23">
        <v>30</v>
      </c>
      <c r="F4" s="23">
        <v>32</v>
      </c>
      <c r="G4" s="23">
        <v>28</v>
      </c>
      <c r="H4" s="23">
        <v>31</v>
      </c>
      <c r="I4" s="23">
        <v>34</v>
      </c>
      <c r="J4" s="23">
        <v>21</v>
      </c>
      <c r="K4" s="23">
        <v>170</v>
      </c>
      <c r="L4" s="23">
        <v>31</v>
      </c>
      <c r="M4" s="120">
        <f>K4+L4</f>
        <v>201</v>
      </c>
      <c r="N4" s="131"/>
      <c r="O4" s="122" t="s">
        <v>103</v>
      </c>
      <c r="P4" s="132" t="s">
        <v>104</v>
      </c>
      <c r="Q4" s="36"/>
      <c r="R4" s="101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>
        <v>3</v>
      </c>
      <c r="G5" s="23">
        <v>4</v>
      </c>
      <c r="H5" s="23">
        <v>2</v>
      </c>
      <c r="I5" s="23">
        <v>2</v>
      </c>
      <c r="J5" s="23"/>
      <c r="K5" s="23">
        <v>0</v>
      </c>
      <c r="L5" s="23">
        <v>11</v>
      </c>
      <c r="M5" s="120">
        <f t="shared" ref="M5:M7" si="0">K5+L5</f>
        <v>11</v>
      </c>
      <c r="N5" s="131"/>
      <c r="O5" s="75"/>
      <c r="P5" s="75"/>
      <c r="Q5" s="75">
        <f t="shared" ref="Q5" si="1">P5-O5</f>
        <v>0</v>
      </c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>
        <v>4</v>
      </c>
      <c r="F6" s="23">
        <v>3</v>
      </c>
      <c r="G6" s="23">
        <v>8</v>
      </c>
      <c r="H6" s="23">
        <v>3</v>
      </c>
      <c r="I6" s="23">
        <v>2</v>
      </c>
      <c r="J6" s="23"/>
      <c r="K6" s="23">
        <v>10</v>
      </c>
      <c r="L6" s="23">
        <v>10</v>
      </c>
      <c r="M6" s="120">
        <f t="shared" si="0"/>
        <v>20</v>
      </c>
      <c r="N6" s="131"/>
      <c r="O6" s="123"/>
      <c r="P6" s="74"/>
      <c r="Q6" s="323"/>
      <c r="R6" s="13"/>
    </row>
    <row r="7" spans="1:18" ht="15" customHeight="1" x14ac:dyDescent="0.25">
      <c r="A7" s="26"/>
      <c r="B7" s="22" t="s">
        <v>20</v>
      </c>
      <c r="C7" s="23"/>
      <c r="D7" s="23"/>
      <c r="E7" s="23">
        <v>10</v>
      </c>
      <c r="F7" s="23">
        <v>5</v>
      </c>
      <c r="G7" s="23">
        <v>6</v>
      </c>
      <c r="H7" s="23">
        <v>7</v>
      </c>
      <c r="I7" s="23">
        <v>5</v>
      </c>
      <c r="J7" s="23">
        <v>4</v>
      </c>
      <c r="K7" s="23">
        <v>28</v>
      </c>
      <c r="L7" s="23">
        <v>9</v>
      </c>
      <c r="M7" s="120">
        <f t="shared" si="0"/>
        <v>37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127</v>
      </c>
      <c r="L9" s="23">
        <v>54</v>
      </c>
      <c r="M9" s="120">
        <f t="shared" ref="M9:M12" si="2">K9+L9</f>
        <v>181</v>
      </c>
      <c r="N9" s="93"/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19</v>
      </c>
      <c r="L10" s="23">
        <v>9</v>
      </c>
      <c r="M10" s="120">
        <f t="shared" si="2"/>
        <v>28</v>
      </c>
      <c r="N10" s="93"/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11</v>
      </c>
      <c r="L11" s="23">
        <v>17</v>
      </c>
      <c r="M11" s="120">
        <f t="shared" si="2"/>
        <v>28</v>
      </c>
      <c r="N11" s="93"/>
      <c r="O11" s="75"/>
      <c r="P11" s="75"/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4</v>
      </c>
      <c r="L12" s="23">
        <v>14</v>
      </c>
      <c r="M12" s="120">
        <f t="shared" si="2"/>
        <v>18</v>
      </c>
      <c r="N12" s="93"/>
      <c r="O12" s="123"/>
      <c r="P12" s="74"/>
      <c r="Q12" s="323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4"/>
      <c r="P13" s="74"/>
      <c r="Q13" s="324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165</v>
      </c>
      <c r="L14" s="23">
        <v>52</v>
      </c>
      <c r="M14" s="120">
        <f t="shared" ref="M14:M17" si="3">K14+L14</f>
        <v>217</v>
      </c>
      <c r="N14" s="130"/>
      <c r="O14" s="128"/>
      <c r="P14" s="93"/>
      <c r="Q14" s="43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25</v>
      </c>
      <c r="L15" s="23">
        <v>0</v>
      </c>
      <c r="M15" s="120">
        <f t="shared" si="3"/>
        <v>25</v>
      </c>
      <c r="N15" s="130"/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30</v>
      </c>
      <c r="L16" s="23">
        <v>5</v>
      </c>
      <c r="M16" s="120">
        <f t="shared" si="3"/>
        <v>35</v>
      </c>
      <c r="N16" s="130"/>
      <c r="O16" s="130"/>
      <c r="P16" s="93"/>
      <c r="Q16" s="43"/>
      <c r="R16" s="38"/>
    </row>
    <row r="17" spans="1:21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5</v>
      </c>
      <c r="L17" s="23">
        <v>6</v>
      </c>
      <c r="M17" s="120">
        <f t="shared" si="3"/>
        <v>11</v>
      </c>
      <c r="N17" s="130"/>
      <c r="O17" s="130"/>
      <c r="P17" s="93"/>
      <c r="Q17" s="41"/>
      <c r="R17" s="40"/>
    </row>
    <row r="18" spans="1:21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14" t="s">
        <v>41</v>
      </c>
      <c r="N18" s="74">
        <f>M4+M9+M14</f>
        <v>599</v>
      </c>
      <c r="O18" s="327" t="s">
        <v>80</v>
      </c>
      <c r="P18" s="328"/>
      <c r="Q18" s="74" t="s">
        <v>79</v>
      </c>
      <c r="R18" s="40"/>
    </row>
    <row r="19" spans="1:21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14" t="s">
        <v>44</v>
      </c>
      <c r="N19" s="74">
        <f>M5+M10+M15</f>
        <v>64</v>
      </c>
      <c r="O19" s="78">
        <v>1720.54</v>
      </c>
      <c r="P19" s="52" t="s">
        <v>74</v>
      </c>
      <c r="Q19" s="74" t="s">
        <v>152</v>
      </c>
      <c r="R19" s="42"/>
    </row>
    <row r="20" spans="1:21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14" t="s">
        <v>84</v>
      </c>
      <c r="N20" s="74">
        <f>M6+M11+M16</f>
        <v>83</v>
      </c>
      <c r="O20" s="88" t="s">
        <v>73</v>
      </c>
      <c r="P20" s="85">
        <v>43</v>
      </c>
      <c r="Q20" s="74">
        <v>2923</v>
      </c>
      <c r="R20" s="31"/>
    </row>
    <row r="21" spans="1:21" ht="25.5" customHeight="1" x14ac:dyDescent="0.25">
      <c r="A21" s="16" t="s">
        <v>49</v>
      </c>
      <c r="B21" s="75">
        <v>206.28472222222223</v>
      </c>
      <c r="C21" s="75">
        <v>206.58333333333334</v>
      </c>
      <c r="D21" s="75">
        <f t="shared" ref="D21:D23" si="4">C21-B21</f>
        <v>0.29861111111111427</v>
      </c>
      <c r="E21" s="75">
        <v>206.625</v>
      </c>
      <c r="F21" s="75">
        <v>206.91666666666666</v>
      </c>
      <c r="G21" s="75">
        <f>F21-E21</f>
        <v>0.29166666666665719</v>
      </c>
      <c r="H21" s="75">
        <v>206.94791666666666</v>
      </c>
      <c r="I21" s="75">
        <v>207.25</v>
      </c>
      <c r="J21" s="81">
        <f>I21-H21-K21</f>
        <v>0.30208333333334281</v>
      </c>
      <c r="K21" s="75"/>
      <c r="L21" s="83">
        <f>D21+G21+J21</f>
        <v>0.89236111111111427</v>
      </c>
      <c r="M21" s="114" t="s">
        <v>50</v>
      </c>
      <c r="N21" s="74">
        <f>M17+M12+M7</f>
        <v>66</v>
      </c>
      <c r="O21" s="89" t="s">
        <v>78</v>
      </c>
      <c r="P21" s="85">
        <v>239</v>
      </c>
      <c r="Q21" s="74">
        <v>5736</v>
      </c>
      <c r="R21" s="28"/>
    </row>
    <row r="22" spans="1:21" ht="27" customHeight="1" x14ac:dyDescent="0.25">
      <c r="A22" s="16" t="s">
        <v>51</v>
      </c>
      <c r="B22" s="283">
        <v>206.29166666666666</v>
      </c>
      <c r="C22" s="75">
        <v>206.41666666666666</v>
      </c>
      <c r="D22" s="75">
        <f t="shared" si="4"/>
        <v>0.125</v>
      </c>
      <c r="E22" s="75">
        <v>206.69791666666666</v>
      </c>
      <c r="F22" s="75">
        <v>206.91666666666666</v>
      </c>
      <c r="G22" s="75">
        <f t="shared" ref="G22:G23" si="5">F22-E22</f>
        <v>0.21875</v>
      </c>
      <c r="H22" s="75">
        <v>206.95138888888889</v>
      </c>
      <c r="I22" s="75">
        <v>207.25</v>
      </c>
      <c r="J22" s="81">
        <f t="shared" ref="J22:J23" si="6">I22-H22</f>
        <v>0.29861111111111427</v>
      </c>
      <c r="K22" s="85"/>
      <c r="L22" s="83">
        <f>D22+G22+J22</f>
        <v>0.64236111111111427</v>
      </c>
      <c r="M22" s="55" t="s">
        <v>52</v>
      </c>
      <c r="N22" s="74">
        <v>36270.54</v>
      </c>
      <c r="O22" s="91" t="s">
        <v>75</v>
      </c>
      <c r="P22" s="85">
        <v>93</v>
      </c>
      <c r="Q22" s="74">
        <v>2143</v>
      </c>
      <c r="R22" s="28"/>
    </row>
    <row r="23" spans="1:21" ht="27" customHeight="1" x14ac:dyDescent="0.25">
      <c r="A23" s="115" t="s">
        <v>53</v>
      </c>
      <c r="B23" s="116">
        <v>206.29166666666666</v>
      </c>
      <c r="C23" s="75">
        <v>206.58333333333334</v>
      </c>
      <c r="D23" s="116">
        <f t="shared" si="4"/>
        <v>0.29166666666668561</v>
      </c>
      <c r="E23" s="116">
        <v>206.63541666666666</v>
      </c>
      <c r="F23" s="75">
        <v>206.91666666666666</v>
      </c>
      <c r="G23" s="116">
        <f t="shared" si="5"/>
        <v>0.28125</v>
      </c>
      <c r="H23" s="75">
        <v>206.95486111111111</v>
      </c>
      <c r="I23" s="75">
        <v>207.25</v>
      </c>
      <c r="J23" s="81">
        <f t="shared" si="6"/>
        <v>0.29513888888888573</v>
      </c>
      <c r="K23" s="117"/>
      <c r="L23" s="118">
        <f>D23+G23+J23</f>
        <v>0.86805555555557135</v>
      </c>
      <c r="M23" s="114" t="s">
        <v>72</v>
      </c>
      <c r="N23" s="96">
        <v>9</v>
      </c>
      <c r="O23" s="97" t="s">
        <v>76</v>
      </c>
      <c r="P23" s="86">
        <v>202</v>
      </c>
      <c r="Q23" s="74">
        <v>5976.06</v>
      </c>
      <c r="R23" s="28"/>
      <c r="U23" s="1">
        <v>10</v>
      </c>
    </row>
    <row r="24" spans="1:21" ht="25.5" x14ac:dyDescent="0.25">
      <c r="A24" s="16" t="s">
        <v>85</v>
      </c>
      <c r="B24" s="76"/>
      <c r="C24" s="76"/>
      <c r="D24" s="75">
        <f>SUM(D21:D23)</f>
        <v>0.71527777777779988</v>
      </c>
      <c r="E24" s="77"/>
      <c r="F24" s="77"/>
      <c r="G24" s="75">
        <f>SUM(G21:G23)</f>
        <v>0.79166666666665719</v>
      </c>
      <c r="H24" s="77"/>
      <c r="I24" s="77"/>
      <c r="J24" s="81">
        <f>SUM(J21:J23)</f>
        <v>0.89583333333334281</v>
      </c>
      <c r="K24" s="85"/>
      <c r="L24" s="94">
        <f>SUM(L21:L23)</f>
        <v>2.4027777777777999</v>
      </c>
      <c r="M24" s="74" t="s">
        <v>88</v>
      </c>
      <c r="N24" s="74">
        <v>34187.49</v>
      </c>
      <c r="P24" s="90" t="s">
        <v>77</v>
      </c>
      <c r="Q24" s="49">
        <v>48875.16</v>
      </c>
      <c r="R24" s="28"/>
      <c r="U24" s="1">
        <v>30</v>
      </c>
    </row>
    <row r="25" spans="1:21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Sheet1!O25+Sheet2!N24</f>
        <v>64184.679999999993</v>
      </c>
      <c r="P25" s="114" t="s">
        <v>87</v>
      </c>
      <c r="Q25" s="99">
        <v>51798.2</v>
      </c>
      <c r="R25" s="28"/>
      <c r="U25" s="1">
        <v>30</v>
      </c>
    </row>
    <row r="26" spans="1:21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49000</v>
      </c>
      <c r="P26" s="57" t="s">
        <v>101</v>
      </c>
      <c r="Q26" s="78">
        <f>Q24+Sheet1!Q26</f>
        <v>89587.390000000014</v>
      </c>
      <c r="R26" s="88"/>
      <c r="U26" s="1">
        <f>U25+U24+U23</f>
        <v>70</v>
      </c>
    </row>
    <row r="27" spans="1:21" ht="21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57.4</v>
      </c>
      <c r="M27" s="63"/>
      <c r="N27" s="100">
        <f>N22/L27</f>
        <v>631.89094076655056</v>
      </c>
      <c r="O27" s="92" t="s">
        <v>83</v>
      </c>
      <c r="P27" s="78"/>
      <c r="Q27" s="74"/>
      <c r="R27" s="88"/>
      <c r="U27" s="1">
        <f>U26*24</f>
        <v>1680</v>
      </c>
    </row>
    <row r="28" spans="1:21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21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21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21" ht="1.5" hidden="1" customHeight="1" x14ac:dyDescent="0.25">
      <c r="A31" s="68"/>
      <c r="K31" s="4" t="s">
        <v>59</v>
      </c>
      <c r="R31" s="13"/>
    </row>
    <row r="32" spans="1:21" x14ac:dyDescent="0.25">
      <c r="A32" s="68"/>
      <c r="B32" s="73" t="s">
        <v>61</v>
      </c>
      <c r="C32" s="68"/>
      <c r="D32" s="69"/>
      <c r="E32" s="70"/>
      <c r="F32" s="70"/>
      <c r="G32" s="71"/>
      <c r="H32" s="68" t="s">
        <v>58</v>
      </c>
      <c r="I32" s="69"/>
      <c r="J32" s="69"/>
      <c r="K32" s="72"/>
      <c r="L32" s="72"/>
      <c r="M32" s="68"/>
      <c r="N32" s="68"/>
      <c r="P32" s="68" t="s">
        <v>58</v>
      </c>
    </row>
    <row r="34" spans="1:14" x14ac:dyDescent="0.25">
      <c r="A34" s="68"/>
      <c r="L34" s="6"/>
      <c r="M34" s="4" t="s">
        <v>59</v>
      </c>
    </row>
    <row r="35" spans="1:14" x14ac:dyDescent="0.25">
      <c r="A35" s="68"/>
      <c r="B35" s="73" t="s">
        <v>61</v>
      </c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8">
    <mergeCell ref="O3:P3"/>
    <mergeCell ref="Q6:Q7"/>
    <mergeCell ref="O10:P10"/>
    <mergeCell ref="O18:P18"/>
    <mergeCell ref="B19:D19"/>
    <mergeCell ref="E19:G19"/>
    <mergeCell ref="H19:J19"/>
    <mergeCell ref="Q12:Q13"/>
  </mergeCells>
  <pageMargins left="0.75" right="0" top="0.5" bottom="0" header="0.31496062992126" footer="0.31496062992126"/>
  <pageSetup paperSize="9" scale="8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8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63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.28515625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264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199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0</v>
      </c>
      <c r="L4" s="23">
        <v>0</v>
      </c>
      <c r="M4" s="120">
        <v>250</v>
      </c>
      <c r="N4" s="131"/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v>50</v>
      </c>
      <c r="N5" s="131"/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0</v>
      </c>
      <c r="L6" s="23">
        <v>0</v>
      </c>
      <c r="M6" s="120">
        <f t="shared" ref="M6:M7" si="0">K6+L6</f>
        <v>0</v>
      </c>
      <c r="N6" s="131"/>
      <c r="O6" s="123"/>
      <c r="P6" s="74"/>
      <c r="Q6" s="270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20">
        <f t="shared" si="0"/>
        <v>0</v>
      </c>
      <c r="N7" s="131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70" t="s">
        <v>0</v>
      </c>
    </row>
    <row r="9" spans="1:17" ht="15" x14ac:dyDescent="0.25">
      <c r="A9" s="36"/>
      <c r="B9" s="37" t="s">
        <v>15</v>
      </c>
      <c r="C9" s="23"/>
      <c r="D9" s="23">
        <v>18</v>
      </c>
      <c r="E9" s="23">
        <v>22</v>
      </c>
      <c r="F9" s="23">
        <v>26</v>
      </c>
      <c r="G9" s="23">
        <v>14</v>
      </c>
      <c r="H9" s="23">
        <v>20</v>
      </c>
      <c r="I9" s="23">
        <v>18</v>
      </c>
      <c r="J9" s="23">
        <v>16</v>
      </c>
      <c r="K9" s="23">
        <v>80</v>
      </c>
      <c r="L9" s="23">
        <v>54</v>
      </c>
      <c r="M9" s="120">
        <f>L9+K9</f>
        <v>134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>
        <v>8</v>
      </c>
      <c r="E10" s="23">
        <v>6</v>
      </c>
      <c r="F10" s="23">
        <v>6</v>
      </c>
      <c r="G10" s="23" t="s">
        <v>14</v>
      </c>
      <c r="H10" s="23">
        <v>5</v>
      </c>
      <c r="I10" s="23">
        <v>4</v>
      </c>
      <c r="J10" s="23">
        <v>4</v>
      </c>
      <c r="K10" s="23">
        <v>33</v>
      </c>
      <c r="L10" s="23">
        <v>0</v>
      </c>
      <c r="M10" s="120">
        <f>L10+K10</f>
        <v>33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>
        <v>4</v>
      </c>
      <c r="E11" s="23">
        <v>5</v>
      </c>
      <c r="F11" s="23">
        <v>6</v>
      </c>
      <c r="G11" s="23"/>
      <c r="H11" s="23"/>
      <c r="I11" s="23"/>
      <c r="J11" s="23"/>
      <c r="K11" s="23">
        <v>48</v>
      </c>
      <c r="L11" s="23">
        <v>12</v>
      </c>
      <c r="M11" s="120">
        <f>L11+K11</f>
        <v>60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20">
        <v>29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70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f>L14+K14</f>
        <v>0</v>
      </c>
      <c r="N14" s="130"/>
      <c r="O14" s="124"/>
      <c r="P14" s="74"/>
      <c r="Q14" s="271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f>L15+K15</f>
        <v>0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f>L16+K16</f>
        <v>0</v>
      </c>
      <c r="N16" s="130"/>
      <c r="O16" s="130"/>
      <c r="P16" s="93"/>
      <c r="Q16" s="43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72" t="s">
        <v>41</v>
      </c>
      <c r="N18" s="74">
        <f>M4+M9+M14</f>
        <v>384</v>
      </c>
      <c r="O18" s="327" t="s">
        <v>80</v>
      </c>
      <c r="P18" s="328"/>
      <c r="Q18" s="74" t="s">
        <v>79</v>
      </c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72" t="s">
        <v>44</v>
      </c>
      <c r="N19" s="74">
        <f>M5+M10+M15</f>
        <v>83</v>
      </c>
      <c r="O19" s="78" t="s">
        <v>14</v>
      </c>
      <c r="P19" s="52" t="s">
        <v>200</v>
      </c>
      <c r="Q19" s="74" t="s">
        <v>14</v>
      </c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72" t="s">
        <v>84</v>
      </c>
      <c r="N20" s="74">
        <f>M6+M11+M16</f>
        <v>60</v>
      </c>
      <c r="O20" s="88" t="s">
        <v>73</v>
      </c>
      <c r="P20" s="85" t="s">
        <v>14</v>
      </c>
      <c r="Q20" s="74" t="s">
        <v>14</v>
      </c>
      <c r="R20" s="13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72" t="s">
        <v>50</v>
      </c>
      <c r="N21" s="74">
        <f>M17+M12+M7</f>
        <v>29</v>
      </c>
      <c r="O21" s="89" t="s">
        <v>78</v>
      </c>
      <c r="P21" s="85" t="s">
        <v>14</v>
      </c>
      <c r="Q21" s="74" t="s">
        <v>14</v>
      </c>
      <c r="R21" s="13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1"/>
        <v>0.29166666666668561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0.875</v>
      </c>
      <c r="M22" s="55" t="s">
        <v>52</v>
      </c>
      <c r="N22" s="74">
        <v>33455</v>
      </c>
      <c r="O22" s="91" t="s">
        <v>75</v>
      </c>
      <c r="P22" s="85" t="s">
        <v>14</v>
      </c>
      <c r="Q22" s="74" t="s">
        <v>14</v>
      </c>
      <c r="R22" s="13"/>
    </row>
    <row r="23" spans="1:18" ht="25.5" x14ac:dyDescent="0.25">
      <c r="A23" s="273" t="s">
        <v>53</v>
      </c>
      <c r="B23" s="283">
        <v>206.29166666666666</v>
      </c>
      <c r="C23" s="75">
        <v>206.58333333333334</v>
      </c>
      <c r="D23" s="283">
        <f t="shared" si="1"/>
        <v>0.29166666666668561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0.78472222222222854</v>
      </c>
      <c r="M23" s="272" t="s">
        <v>72</v>
      </c>
      <c r="N23" s="96">
        <v>10</v>
      </c>
      <c r="O23" s="97" t="s">
        <v>76</v>
      </c>
      <c r="P23" s="86" t="s">
        <v>14</v>
      </c>
      <c r="Q23" s="74" t="s">
        <v>14</v>
      </c>
      <c r="R23" s="13"/>
    </row>
    <row r="24" spans="1:18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36968.86</v>
      </c>
      <c r="P24" s="90" t="s">
        <v>77</v>
      </c>
      <c r="Q24" s="49">
        <v>0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N24+Sheet19!O25</f>
        <v>703096.18999999983</v>
      </c>
      <c r="P25" s="272" t="s">
        <v>87</v>
      </c>
      <c r="Q25" s="99">
        <v>66243.53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 t="s">
        <v>14</v>
      </c>
      <c r="P26" s="57" t="s">
        <v>101</v>
      </c>
      <c r="Q26" s="78">
        <f>Q24+Sheet19!Q26</f>
        <v>982094.41599999997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41.3</v>
      </c>
      <c r="M27" s="63"/>
      <c r="N27" s="100">
        <f>N22/L27</f>
        <v>810.04842615012114</v>
      </c>
      <c r="O27" s="92" t="s">
        <v>83</v>
      </c>
      <c r="P27" s="78"/>
      <c r="Q27" s="74" t="s">
        <v>147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K30" s="6"/>
      <c r="P30" s="70" t="s">
        <v>57</v>
      </c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K31" s="1"/>
      <c r="P31" s="1" t="s">
        <v>60</v>
      </c>
    </row>
    <row r="32" spans="1:18" x14ac:dyDescent="0.25">
      <c r="B32" s="73"/>
      <c r="C32" s="68"/>
      <c r="D32" s="68"/>
      <c r="E32" s="70"/>
      <c r="F32" s="70"/>
      <c r="G32" s="278"/>
      <c r="H32" s="68"/>
      <c r="I32" s="68"/>
      <c r="J32" s="278"/>
      <c r="K32" s="279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78"/>
      <c r="H33" s="68"/>
      <c r="I33" s="68"/>
      <c r="J33" s="68"/>
      <c r="K33" s="279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8"/>
      <c r="E35" s="70"/>
      <c r="F35" s="70"/>
      <c r="G35" s="278"/>
      <c r="H35" s="68"/>
      <c r="I35" s="68"/>
      <c r="J35" s="68"/>
      <c r="K35" s="279"/>
      <c r="L35" s="68"/>
      <c r="M35" s="68"/>
    </row>
    <row r="39" spans="1:13" x14ac:dyDescent="0.25">
      <c r="M39" s="266"/>
    </row>
    <row r="42" spans="1:13" x14ac:dyDescent="0.25">
      <c r="B42" s="64"/>
      <c r="C42" s="13"/>
      <c r="D42" s="13"/>
      <c r="E42" s="28"/>
      <c r="F42" s="28"/>
      <c r="G42" s="260"/>
      <c r="H42" s="13"/>
      <c r="I42" s="13"/>
      <c r="J42" s="13"/>
    </row>
    <row r="50" spans="2:11" x14ac:dyDescent="0.25">
      <c r="B50" s="1"/>
      <c r="E50" s="1"/>
      <c r="F50" s="1"/>
      <c r="G50" s="1"/>
      <c r="K50" s="1"/>
    </row>
    <row r="51" spans="2:11" x14ac:dyDescent="0.25">
      <c r="B51" s="1"/>
      <c r="E51" s="1"/>
      <c r="F51" s="1"/>
      <c r="G51" s="1"/>
      <c r="K51" s="1"/>
    </row>
    <row r="52" spans="2:11" x14ac:dyDescent="0.25">
      <c r="B52" s="1"/>
      <c r="E52" s="1"/>
      <c r="F52" s="1"/>
      <c r="G52" s="1"/>
      <c r="K52" s="1"/>
    </row>
    <row r="53" spans="2:11" x14ac:dyDescent="0.25">
      <c r="B53" s="1"/>
      <c r="E53" s="1"/>
      <c r="F53" s="1"/>
      <c r="G53" s="1"/>
      <c r="K53" s="1"/>
    </row>
    <row r="54" spans="2:11" x14ac:dyDescent="0.25">
      <c r="B54" s="1"/>
      <c r="E54" s="1"/>
      <c r="F54" s="1"/>
      <c r="G54" s="1"/>
      <c r="K54" s="1"/>
    </row>
    <row r="55" spans="2:11" x14ac:dyDescent="0.25">
      <c r="B55" s="1"/>
      <c r="E55" s="1"/>
      <c r="F55" s="1"/>
      <c r="G55" s="1"/>
      <c r="K55" s="1"/>
    </row>
    <row r="56" spans="2:11" x14ac:dyDescent="0.25">
      <c r="B56" s="1"/>
      <c r="E56" s="1"/>
      <c r="F56" s="1"/>
      <c r="G56" s="1"/>
      <c r="K56" s="1"/>
    </row>
    <row r="57" spans="2:11" x14ac:dyDescent="0.25">
      <c r="B57" s="1"/>
      <c r="E57" s="1"/>
      <c r="F57" s="1"/>
      <c r="G57" s="1"/>
      <c r="K57" s="1"/>
    </row>
    <row r="58" spans="2:11" x14ac:dyDescent="0.25">
      <c r="B58" s="1"/>
      <c r="E58" s="1"/>
      <c r="F58" s="1"/>
      <c r="G58" s="1"/>
      <c r="K58" s="1"/>
    </row>
    <row r="59" spans="2:11" x14ac:dyDescent="0.25">
      <c r="B59" s="1"/>
      <c r="E59" s="1"/>
      <c r="F59" s="1"/>
      <c r="G59" s="1"/>
      <c r="K59" s="1"/>
    </row>
    <row r="60" spans="2:11" x14ac:dyDescent="0.25">
      <c r="B60" s="1"/>
      <c r="E60" s="1"/>
      <c r="F60" s="1"/>
      <c r="G60" s="1"/>
      <c r="K60" s="1"/>
    </row>
    <row r="61" spans="2:11" x14ac:dyDescent="0.25">
      <c r="B61" s="1"/>
      <c r="E61" s="1"/>
      <c r="F61" s="1"/>
      <c r="G61" s="1"/>
      <c r="K61" s="1"/>
    </row>
    <row r="62" spans="2:11" x14ac:dyDescent="0.25">
      <c r="B62" s="1"/>
      <c r="E62" s="1"/>
      <c r="F62" s="1"/>
      <c r="G62" s="1"/>
      <c r="K62" s="1"/>
    </row>
    <row r="63" spans="2:11" x14ac:dyDescent="0.25">
      <c r="B63" s="1"/>
      <c r="E63" s="1"/>
      <c r="F63" s="1"/>
      <c r="G63" s="1"/>
      <c r="K63" s="1"/>
    </row>
    <row r="64" spans="2:1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9" workbookViewId="0">
      <selection activeCell="T23" sqref="T23"/>
    </sheetView>
  </sheetViews>
  <sheetFormatPr defaultRowHeight="12.75" x14ac:dyDescent="0.25"/>
  <cols>
    <col min="1" max="1" width="6.42578125" style="1" customWidth="1"/>
    <col min="2" max="2" width="10.85546875" style="263" customWidth="1"/>
    <col min="3" max="3" width="5.5703125" style="1" customWidth="1"/>
    <col min="4" max="4" width="6.140625" style="1" customWidth="1"/>
    <col min="5" max="5" width="6.28515625" style="4" customWidth="1"/>
    <col min="6" max="6" width="5.85546875" style="4" customWidth="1"/>
    <col min="7" max="7" width="6.28515625" style="58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264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205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126</v>
      </c>
      <c r="L4" s="23">
        <v>86</v>
      </c>
      <c r="M4" s="120">
        <f>K4+L4</f>
        <v>212</v>
      </c>
      <c r="N4" s="131" t="s">
        <v>14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10</v>
      </c>
      <c r="L5" s="23">
        <v>0</v>
      </c>
      <c r="M5" s="120">
        <f>K5+L5</f>
        <v>10</v>
      </c>
      <c r="N5" s="131" t="s">
        <v>14</v>
      </c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28</v>
      </c>
      <c r="L6" s="23">
        <v>12</v>
      </c>
      <c r="M6" s="120">
        <f t="shared" ref="M6:M7" si="0">K6+L6</f>
        <v>40</v>
      </c>
      <c r="N6" s="131" t="s">
        <v>14</v>
      </c>
      <c r="O6" s="123"/>
      <c r="P6" s="74"/>
      <c r="Q6" s="274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32</v>
      </c>
      <c r="L7" s="23">
        <v>12</v>
      </c>
      <c r="M7" s="120">
        <f t="shared" si="0"/>
        <v>44</v>
      </c>
      <c r="N7" s="131" t="s">
        <v>14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74" t="s">
        <v>0</v>
      </c>
    </row>
    <row r="9" spans="1:17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141</v>
      </c>
      <c r="L9" s="23">
        <v>38</v>
      </c>
      <c r="M9" s="120">
        <f>L9+K9</f>
        <v>179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2</v>
      </c>
      <c r="L10" s="23">
        <v>17</v>
      </c>
      <c r="M10" s="120">
        <f>L10+K10</f>
        <v>19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12</v>
      </c>
      <c r="L11" s="23">
        <v>0</v>
      </c>
      <c r="M11" s="120">
        <f>L11+K11</f>
        <v>12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25</v>
      </c>
      <c r="L12" s="23">
        <v>5</v>
      </c>
      <c r="M12" s="120">
        <f>L12+K12</f>
        <v>30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74"/>
    </row>
    <row r="14" spans="1:17" ht="15" x14ac:dyDescent="0.25">
      <c r="A14" s="36"/>
      <c r="B14" s="22" t="s">
        <v>15</v>
      </c>
      <c r="C14" s="23">
        <v>27</v>
      </c>
      <c r="D14" s="23">
        <v>30</v>
      </c>
      <c r="E14" s="23">
        <v>10</v>
      </c>
      <c r="F14" s="23">
        <v>12</v>
      </c>
      <c r="G14" s="23">
        <v>35</v>
      </c>
      <c r="H14" s="23">
        <v>20</v>
      </c>
      <c r="I14" s="23">
        <v>18</v>
      </c>
      <c r="J14" s="23">
        <v>12</v>
      </c>
      <c r="K14" s="23">
        <v>90</v>
      </c>
      <c r="L14" s="23">
        <v>74</v>
      </c>
      <c r="M14" s="120">
        <f>L14+K14</f>
        <v>164</v>
      </c>
      <c r="N14" s="130"/>
      <c r="O14" s="124"/>
      <c r="P14" s="74"/>
      <c r="Q14" s="275"/>
    </row>
    <row r="15" spans="1:17" x14ac:dyDescent="0.25">
      <c r="A15" s="133" t="s">
        <v>39</v>
      </c>
      <c r="B15" s="22" t="s">
        <v>17</v>
      </c>
      <c r="C15" s="23"/>
      <c r="D15" s="23">
        <v>1</v>
      </c>
      <c r="E15" s="23">
        <v>3</v>
      </c>
      <c r="F15" s="23">
        <v>2</v>
      </c>
      <c r="G15" s="23">
        <v>3</v>
      </c>
      <c r="H15" s="23">
        <v>6</v>
      </c>
      <c r="I15" s="23">
        <v>5</v>
      </c>
      <c r="J15" s="23">
        <v>9</v>
      </c>
      <c r="K15" s="23">
        <v>0</v>
      </c>
      <c r="L15" s="23">
        <v>29</v>
      </c>
      <c r="M15" s="120">
        <f>L15+K15</f>
        <v>29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>
        <v>4</v>
      </c>
      <c r="D16" s="23">
        <v>5</v>
      </c>
      <c r="E16" s="23">
        <v>1</v>
      </c>
      <c r="F16" s="23">
        <v>2</v>
      </c>
      <c r="G16" s="23">
        <v>3</v>
      </c>
      <c r="H16" s="23"/>
      <c r="I16" s="23"/>
      <c r="J16" s="23">
        <v>2</v>
      </c>
      <c r="K16" s="23">
        <v>0</v>
      </c>
      <c r="L16" s="23">
        <v>17</v>
      </c>
      <c r="M16" s="120">
        <f>L16+K16</f>
        <v>17</v>
      </c>
      <c r="N16" s="130"/>
      <c r="O16" s="130"/>
      <c r="P16" s="93"/>
      <c r="Q16" s="43"/>
    </row>
    <row r="17" spans="1:18" x14ac:dyDescent="0.25">
      <c r="A17" s="43"/>
      <c r="B17" s="22" t="s">
        <v>20</v>
      </c>
      <c r="C17" s="23">
        <v>30</v>
      </c>
      <c r="D17" s="23">
        <v>14</v>
      </c>
      <c r="E17" s="23">
        <v>30</v>
      </c>
      <c r="F17" s="23">
        <v>16</v>
      </c>
      <c r="G17" s="23">
        <v>20</v>
      </c>
      <c r="H17" s="23">
        <v>10</v>
      </c>
      <c r="I17" s="23">
        <v>10</v>
      </c>
      <c r="J17" s="23">
        <v>5</v>
      </c>
      <c r="K17" s="23">
        <v>1</v>
      </c>
      <c r="L17" s="23">
        <v>139</v>
      </c>
      <c r="M17" s="120">
        <f>L17+K17</f>
        <v>140</v>
      </c>
      <c r="N17" s="130"/>
      <c r="O17" s="130"/>
      <c r="P17" s="93"/>
      <c r="Q17" s="41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76" t="s">
        <v>41</v>
      </c>
      <c r="N18" s="74">
        <f>M4+M9+M14</f>
        <v>555</v>
      </c>
      <c r="O18" s="327" t="s">
        <v>80</v>
      </c>
      <c r="P18" s="328"/>
      <c r="Q18" s="74" t="s">
        <v>79</v>
      </c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76" t="s">
        <v>44</v>
      </c>
      <c r="N19" s="74">
        <v>47</v>
      </c>
      <c r="O19" s="78">
        <v>1179.19</v>
      </c>
      <c r="P19" s="52" t="s">
        <v>201</v>
      </c>
      <c r="Q19" s="74" t="s">
        <v>202</v>
      </c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76" t="s">
        <v>84</v>
      </c>
      <c r="N20" s="74">
        <v>69</v>
      </c>
      <c r="O20" s="88" t="s">
        <v>73</v>
      </c>
      <c r="P20" s="85">
        <v>54</v>
      </c>
      <c r="Q20" s="74">
        <v>3708.22</v>
      </c>
      <c r="R20" s="13"/>
    </row>
    <row r="21" spans="1:18" ht="25.5" x14ac:dyDescent="0.25">
      <c r="A21" s="16" t="s">
        <v>49</v>
      </c>
      <c r="B21" s="75">
        <v>206.24652777777777</v>
      </c>
      <c r="C21" s="75">
        <v>206.41666666666666</v>
      </c>
      <c r="D21" s="75">
        <f t="shared" ref="D21:D23" si="1">C21-B21</f>
        <v>0.17013888888888573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0.69791666666665719</v>
      </c>
      <c r="M21" s="276" t="s">
        <v>50</v>
      </c>
      <c r="N21" s="74">
        <v>213</v>
      </c>
      <c r="O21" s="89" t="s">
        <v>78</v>
      </c>
      <c r="P21" s="85">
        <v>268</v>
      </c>
      <c r="Q21" s="74">
        <v>7157.52</v>
      </c>
      <c r="R21" s="13"/>
    </row>
    <row r="22" spans="1:18" ht="25.5" x14ac:dyDescent="0.25">
      <c r="A22" s="16" t="s">
        <v>51</v>
      </c>
      <c r="B22" s="75">
        <v>206.26041666666666</v>
      </c>
      <c r="C22" s="75">
        <v>206.54166666666666</v>
      </c>
      <c r="D22" s="75">
        <f t="shared" si="1"/>
        <v>0.28125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0.86458333333331439</v>
      </c>
      <c r="M22" s="55" t="s">
        <v>52</v>
      </c>
      <c r="N22" s="74">
        <v>32379.19</v>
      </c>
      <c r="O22" s="91" t="s">
        <v>75</v>
      </c>
      <c r="P22" s="85">
        <v>97</v>
      </c>
      <c r="Q22" s="74">
        <v>2167.29</v>
      </c>
      <c r="R22" s="13"/>
    </row>
    <row r="23" spans="1:18" ht="25.5" x14ac:dyDescent="0.25">
      <c r="A23" s="277" t="s">
        <v>53</v>
      </c>
      <c r="B23" s="283">
        <v>206.25</v>
      </c>
      <c r="C23" s="75">
        <v>206.54166666666666</v>
      </c>
      <c r="D23" s="283">
        <f t="shared" si="1"/>
        <v>0.29166666666665719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0.78472222222220012</v>
      </c>
      <c r="M23" s="276" t="s">
        <v>72</v>
      </c>
      <c r="N23" s="96">
        <v>10</v>
      </c>
      <c r="O23" s="97" t="s">
        <v>76</v>
      </c>
      <c r="P23" s="86">
        <v>371</v>
      </c>
      <c r="Q23" s="74">
        <v>11262.61</v>
      </c>
      <c r="R23" s="13"/>
    </row>
    <row r="24" spans="1:18" ht="25.5" x14ac:dyDescent="0.25">
      <c r="A24" s="16" t="s">
        <v>85</v>
      </c>
      <c r="B24" s="76"/>
      <c r="C24" s="76"/>
      <c r="D24" s="75">
        <f>SUM(D21:D23)</f>
        <v>0.74305555555554292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2.3472222222221717</v>
      </c>
      <c r="M24" s="74" t="s">
        <v>88</v>
      </c>
      <c r="N24" s="74">
        <v>37371.74</v>
      </c>
      <c r="P24" s="90" t="s">
        <v>77</v>
      </c>
      <c r="Q24" s="49">
        <v>56943.72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N24+Sheet20!O25</f>
        <v>740467.92999999982</v>
      </c>
      <c r="P25" s="276" t="s">
        <v>87</v>
      </c>
      <c r="Q25" s="99">
        <v>60651.94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56000</v>
      </c>
      <c r="P26" s="57" t="s">
        <v>101</v>
      </c>
      <c r="Q26" s="78">
        <f>Q24+Sheet20!Q26</f>
        <v>1039038.1359999999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56.4</v>
      </c>
      <c r="M27" s="63"/>
      <c r="N27" s="100">
        <f>N22/L27</f>
        <v>574.09911347517732</v>
      </c>
      <c r="O27" s="92" t="s">
        <v>83</v>
      </c>
      <c r="P27" s="78"/>
      <c r="Q27" s="74" t="s">
        <v>147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K30" s="6"/>
      <c r="P30" s="70" t="s">
        <v>57</v>
      </c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K31" s="1"/>
      <c r="P31" s="1" t="s">
        <v>60</v>
      </c>
    </row>
    <row r="32" spans="1:18" x14ac:dyDescent="0.25">
      <c r="B32" s="73"/>
      <c r="C32" s="68"/>
      <c r="D32" s="68"/>
      <c r="E32" s="70"/>
      <c r="F32" s="70"/>
      <c r="G32" s="278"/>
      <c r="H32" s="68"/>
      <c r="I32" s="68"/>
      <c r="J32" s="278"/>
      <c r="K32" s="279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78"/>
      <c r="H33" s="68"/>
      <c r="I33" s="68"/>
      <c r="J33" s="68"/>
      <c r="K33" s="279"/>
      <c r="L33" s="70"/>
    </row>
    <row r="34" spans="1:13" x14ac:dyDescent="0.25">
      <c r="A34" s="68"/>
      <c r="L34" s="4"/>
    </row>
    <row r="35" spans="1:13" x14ac:dyDescent="0.25">
      <c r="A35" s="68"/>
      <c r="B35" s="73"/>
      <c r="C35" s="68"/>
      <c r="D35" s="68"/>
      <c r="E35" s="70"/>
      <c r="F35" s="70"/>
      <c r="G35" s="278"/>
      <c r="H35" s="68"/>
      <c r="I35" s="68"/>
      <c r="J35" s="68"/>
      <c r="K35" s="279"/>
      <c r="L35" s="68"/>
      <c r="M35" s="68"/>
    </row>
    <row r="39" spans="1:13" x14ac:dyDescent="0.25">
      <c r="M39" s="266"/>
    </row>
    <row r="42" spans="1:13" x14ac:dyDescent="0.25">
      <c r="B42" s="64"/>
      <c r="C42" s="13"/>
      <c r="D42" s="13"/>
      <c r="E42" s="28"/>
      <c r="F42" s="28"/>
      <c r="G42" s="260"/>
      <c r="H42" s="13"/>
      <c r="I42" s="13"/>
      <c r="J42" s="13"/>
    </row>
    <row r="50" spans="2:11" x14ac:dyDescent="0.25">
      <c r="B50" s="1"/>
      <c r="E50" s="1"/>
      <c r="F50" s="1"/>
      <c r="G50" s="1"/>
      <c r="K50" s="1"/>
    </row>
    <row r="51" spans="2:11" x14ac:dyDescent="0.25">
      <c r="B51" s="1"/>
      <c r="E51" s="1"/>
      <c r="F51" s="1"/>
      <c r="G51" s="1"/>
      <c r="K51" s="1"/>
    </row>
    <row r="52" spans="2:11" x14ac:dyDescent="0.25">
      <c r="B52" s="1"/>
      <c r="E52" s="1"/>
      <c r="F52" s="1"/>
      <c r="G52" s="1"/>
      <c r="K52" s="1"/>
    </row>
    <row r="53" spans="2:11" x14ac:dyDescent="0.25">
      <c r="B53" s="1"/>
      <c r="E53" s="1"/>
      <c r="F53" s="1"/>
      <c r="G53" s="1"/>
      <c r="K53" s="1"/>
    </row>
    <row r="54" spans="2:11" x14ac:dyDescent="0.25">
      <c r="B54" s="1"/>
      <c r="E54" s="1"/>
      <c r="F54" s="1"/>
      <c r="G54" s="1"/>
      <c r="K54" s="1"/>
    </row>
    <row r="55" spans="2:11" x14ac:dyDescent="0.25">
      <c r="B55" s="1"/>
      <c r="E55" s="1"/>
      <c r="F55" s="1"/>
      <c r="G55" s="1"/>
      <c r="K55" s="1"/>
    </row>
    <row r="56" spans="2:11" x14ac:dyDescent="0.25">
      <c r="B56" s="1"/>
      <c r="E56" s="1"/>
      <c r="F56" s="1"/>
      <c r="G56" s="1"/>
      <c r="K56" s="1"/>
    </row>
    <row r="57" spans="2:11" x14ac:dyDescent="0.25">
      <c r="B57" s="1"/>
      <c r="E57" s="1"/>
      <c r="F57" s="1"/>
      <c r="G57" s="1"/>
      <c r="K57" s="1"/>
    </row>
    <row r="58" spans="2:11" x14ac:dyDescent="0.25">
      <c r="B58" s="1"/>
      <c r="E58" s="1"/>
      <c r="F58" s="1"/>
      <c r="G58" s="1"/>
      <c r="K58" s="1"/>
    </row>
    <row r="59" spans="2:11" x14ac:dyDescent="0.25">
      <c r="B59" s="1"/>
      <c r="E59" s="1"/>
      <c r="F59" s="1"/>
      <c r="G59" s="1"/>
      <c r="K59" s="1"/>
    </row>
    <row r="60" spans="2:11" x14ac:dyDescent="0.25">
      <c r="B60" s="1"/>
      <c r="E60" s="1"/>
      <c r="F60" s="1"/>
      <c r="G60" s="1"/>
      <c r="K60" s="1"/>
    </row>
    <row r="61" spans="2:11" x14ac:dyDescent="0.25">
      <c r="B61" s="1"/>
      <c r="E61" s="1"/>
      <c r="F61" s="1"/>
      <c r="G61" s="1"/>
      <c r="K61" s="1"/>
    </row>
    <row r="62" spans="2:11" x14ac:dyDescent="0.25">
      <c r="B62" s="1"/>
      <c r="E62" s="1"/>
      <c r="F62" s="1"/>
      <c r="G62" s="1"/>
      <c r="K62" s="1"/>
    </row>
    <row r="63" spans="2:11" x14ac:dyDescent="0.25">
      <c r="B63" s="1"/>
      <c r="E63" s="1"/>
      <c r="F63" s="1"/>
      <c r="G63" s="1"/>
      <c r="K63" s="1"/>
    </row>
    <row r="64" spans="2:11" x14ac:dyDescent="0.25">
      <c r="B64" s="1"/>
      <c r="E64" s="1"/>
      <c r="F64" s="1"/>
      <c r="G64" s="1"/>
      <c r="K64" s="1"/>
    </row>
    <row r="65" spans="2:11" x14ac:dyDescent="0.25">
      <c r="B65" s="1"/>
      <c r="E65" s="1"/>
      <c r="F65" s="1"/>
      <c r="G65" s="1"/>
      <c r="K65" s="1"/>
    </row>
    <row r="66" spans="2:11" x14ac:dyDescent="0.25">
      <c r="B66" s="1"/>
      <c r="E66" s="1"/>
      <c r="F66" s="1"/>
      <c r="G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8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1" customWidth="1"/>
    <col min="3" max="3" width="5.5703125" style="1" customWidth="1"/>
    <col min="4" max="4" width="6.140625" style="1" customWidth="1"/>
    <col min="5" max="5" width="6.28515625" style="1" customWidth="1"/>
    <col min="6" max="6" width="5.85546875" style="1" customWidth="1"/>
    <col min="7" max="7" width="6.28515625" style="1" customWidth="1"/>
    <col min="8" max="8" width="6" style="1" customWidth="1"/>
    <col min="9" max="9" width="5.85546875" style="1" customWidth="1"/>
    <col min="10" max="10" width="6.28515625" style="1" customWidth="1"/>
    <col min="11" max="11" width="6.85546875" style="1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206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117</v>
      </c>
      <c r="L4" s="23">
        <v>80</v>
      </c>
      <c r="M4" s="120">
        <f>K4+L4</f>
        <v>197</v>
      </c>
      <c r="N4" s="131" t="s">
        <v>14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1</v>
      </c>
      <c r="L5" s="23">
        <v>10</v>
      </c>
      <c r="M5" s="120">
        <f>K5+L5</f>
        <v>11</v>
      </c>
      <c r="N5" s="131" t="s">
        <v>14</v>
      </c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8</v>
      </c>
      <c r="L6" s="23">
        <v>5</v>
      </c>
      <c r="M6" s="120">
        <f t="shared" ref="M6:M7" si="0">K6+L6</f>
        <v>13</v>
      </c>
      <c r="N6" s="131" t="s">
        <v>14</v>
      </c>
      <c r="O6" s="123"/>
      <c r="P6" s="74"/>
      <c r="Q6" s="280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92</v>
      </c>
      <c r="L7" s="23">
        <v>15</v>
      </c>
      <c r="M7" s="120">
        <f t="shared" si="0"/>
        <v>107</v>
      </c>
      <c r="N7" s="131" t="s">
        <v>14</v>
      </c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0" t="s">
        <v>0</v>
      </c>
    </row>
    <row r="9" spans="1:17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95</v>
      </c>
      <c r="L9" s="23">
        <v>58</v>
      </c>
      <c r="M9" s="120">
        <f>L9+K9</f>
        <v>153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16</v>
      </c>
      <c r="L10" s="23">
        <v>7</v>
      </c>
      <c r="M10" s="120">
        <f>L10+K10</f>
        <v>23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0</v>
      </c>
      <c r="M11" s="120">
        <f>L11+K11</f>
        <v>10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80</v>
      </c>
      <c r="L12" s="23">
        <v>8</v>
      </c>
      <c r="M12" s="120">
        <f>L12+K12</f>
        <v>88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0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165</v>
      </c>
      <c r="L14" s="23">
        <v>81</v>
      </c>
      <c r="M14" s="120">
        <f>L14+K14</f>
        <v>246</v>
      </c>
      <c r="N14" s="130"/>
      <c r="O14" s="124"/>
      <c r="P14" s="74"/>
      <c r="Q14" s="281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26</v>
      </c>
      <c r="M15" s="120">
        <f>L15+K15</f>
        <v>26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5</v>
      </c>
      <c r="L16" s="23">
        <v>10</v>
      </c>
      <c r="M16" s="120">
        <f>L16+K16</f>
        <v>15</v>
      </c>
      <c r="N16" s="130"/>
      <c r="O16" s="130"/>
      <c r="P16" s="93"/>
      <c r="Q16" s="43"/>
    </row>
    <row r="17" spans="1:17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66</v>
      </c>
      <c r="L17" s="23">
        <v>4</v>
      </c>
      <c r="M17" s="120">
        <f>L17+K17</f>
        <v>70</v>
      </c>
      <c r="N17" s="130"/>
      <c r="O17" s="130"/>
      <c r="P17" s="93"/>
      <c r="Q17" s="41"/>
    </row>
    <row r="18" spans="1:17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2" t="s">
        <v>41</v>
      </c>
      <c r="N18" s="74">
        <f>M4+M9+M14</f>
        <v>596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2" t="s">
        <v>44</v>
      </c>
      <c r="N19" s="74">
        <v>66</v>
      </c>
      <c r="O19" s="78">
        <v>1683.53</v>
      </c>
      <c r="P19" s="52" t="s">
        <v>185</v>
      </c>
      <c r="Q19" s="74" t="s">
        <v>203</v>
      </c>
    </row>
    <row r="20" spans="1:17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2" t="s">
        <v>84</v>
      </c>
      <c r="N20" s="74">
        <f>M6+M11+M16</f>
        <v>38</v>
      </c>
      <c r="O20" s="88" t="s">
        <v>73</v>
      </c>
      <c r="P20" s="85">
        <v>72</v>
      </c>
      <c r="Q20" s="74">
        <v>4872.72</v>
      </c>
    </row>
    <row r="21" spans="1:17" ht="25.5" x14ac:dyDescent="0.25">
      <c r="A21" s="16" t="s">
        <v>49</v>
      </c>
      <c r="B21" s="75"/>
      <c r="C21" s="75"/>
      <c r="D21" s="75"/>
      <c r="E21" s="75"/>
      <c r="F21" s="75"/>
      <c r="G21" s="75"/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0.29166666666665719</v>
      </c>
      <c r="M21" s="282" t="s">
        <v>50</v>
      </c>
      <c r="N21" s="74">
        <v>260</v>
      </c>
      <c r="O21" s="89" t="s">
        <v>78</v>
      </c>
      <c r="P21" s="85">
        <v>281</v>
      </c>
      <c r="Q21" s="74">
        <v>7599.15</v>
      </c>
    </row>
    <row r="22" spans="1:17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ref="D22:D23" si="1">C22-B22</f>
        <v>0.29166666666668561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0.875</v>
      </c>
      <c r="M22" s="55" t="s">
        <v>52</v>
      </c>
      <c r="N22" s="74">
        <v>33683.53</v>
      </c>
      <c r="O22" s="91" t="s">
        <v>75</v>
      </c>
      <c r="P22" s="85">
        <v>151</v>
      </c>
      <c r="Q22" s="74">
        <v>3587.74</v>
      </c>
    </row>
    <row r="23" spans="1:17" ht="25.5" x14ac:dyDescent="0.25">
      <c r="A23" s="284" t="s">
        <v>53</v>
      </c>
      <c r="B23" s="283">
        <v>206.29166666666666</v>
      </c>
      <c r="C23" s="75">
        <v>206.58333333333334</v>
      </c>
      <c r="D23" s="283">
        <f t="shared" si="1"/>
        <v>0.29166666666668561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0.78472222222222854</v>
      </c>
      <c r="M23" s="282" t="s">
        <v>72</v>
      </c>
      <c r="N23" s="96">
        <v>11</v>
      </c>
      <c r="O23" s="97" t="s">
        <v>76</v>
      </c>
      <c r="P23" s="86">
        <v>294</v>
      </c>
      <c r="Q23" s="74">
        <v>8925.5400000000009</v>
      </c>
    </row>
    <row r="24" spans="1:17" ht="25.5" x14ac:dyDescent="0.25">
      <c r="A24" s="16" t="s">
        <v>85</v>
      </c>
      <c r="B24" s="76"/>
      <c r="C24" s="76"/>
      <c r="D24" s="75">
        <f>SUM(D21:D23)</f>
        <v>0.58333333333337123</v>
      </c>
      <c r="E24" s="77"/>
      <c r="F24" s="77"/>
      <c r="G24" s="75">
        <f>SUM(G21:G23)</f>
        <v>0.51041666666665719</v>
      </c>
      <c r="H24" s="77"/>
      <c r="I24" s="77"/>
      <c r="J24" s="81">
        <f>SUM(J21:J23)</f>
        <v>0.85763888888885731</v>
      </c>
      <c r="K24" s="85"/>
      <c r="L24" s="94">
        <f>SUM(L21:L23)</f>
        <v>1.9513888888888857</v>
      </c>
      <c r="M24" s="74" t="s">
        <v>88</v>
      </c>
      <c r="N24" s="74">
        <v>41061.24</v>
      </c>
      <c r="P24" s="90" t="s">
        <v>77</v>
      </c>
      <c r="Q24" s="49">
        <v>60882.75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N24+Sheet21!O25</f>
        <v>781529.16999999981</v>
      </c>
      <c r="P25" s="282" t="s">
        <v>87</v>
      </c>
      <c r="Q25" s="99">
        <v>65755.47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59000</v>
      </c>
      <c r="P26" s="57" t="s">
        <v>101</v>
      </c>
      <c r="Q26" s="78">
        <f>Q24+Sheet21!Q26</f>
        <v>1099920.8859999999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56.4</v>
      </c>
      <c r="M27" s="63"/>
      <c r="N27" s="100">
        <f>N22/L27</f>
        <v>597.22570921985812</v>
      </c>
      <c r="O27" s="92" t="s">
        <v>83</v>
      </c>
      <c r="P27" s="78"/>
      <c r="Q27" s="74" t="s">
        <v>147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K30" s="6"/>
      <c r="P30" s="70" t="s">
        <v>57</v>
      </c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P31" s="1" t="s">
        <v>60</v>
      </c>
    </row>
    <row r="32" spans="1:17" x14ac:dyDescent="0.25">
      <c r="B32" s="73"/>
      <c r="C32" s="68"/>
      <c r="D32" s="68"/>
      <c r="E32" s="70"/>
      <c r="F32" s="70"/>
      <c r="G32" s="278"/>
      <c r="H32" s="68"/>
      <c r="I32" s="68"/>
      <c r="J32" s="278"/>
      <c r="K32" s="279"/>
      <c r="L32" s="68"/>
      <c r="M32" s="68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196850393700787" footer="0"/>
  <pageSetup paperSize="9" scale="88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2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12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207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124</v>
      </c>
      <c r="L4" s="23">
        <v>78</v>
      </c>
      <c r="M4" s="120">
        <f>K4+L4</f>
        <v>202</v>
      </c>
      <c r="N4" s="131"/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3</v>
      </c>
      <c r="M5" s="120">
        <f>K5+L5</f>
        <v>3</v>
      </c>
      <c r="N5" s="131"/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25</v>
      </c>
      <c r="L6" s="23">
        <v>10</v>
      </c>
      <c r="M6" s="120">
        <f t="shared" ref="M6:M7" si="0">K6+L6</f>
        <v>35</v>
      </c>
      <c r="N6" s="131"/>
      <c r="O6" s="123"/>
      <c r="P6" s="74"/>
      <c r="Q6" s="285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35</v>
      </c>
      <c r="L7" s="23">
        <v>6</v>
      </c>
      <c r="M7" s="120">
        <f t="shared" si="0"/>
        <v>41</v>
      </c>
      <c r="N7" s="131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5" t="s">
        <v>0</v>
      </c>
    </row>
    <row r="9" spans="1:17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161</v>
      </c>
      <c r="L9" s="23">
        <v>65</v>
      </c>
      <c r="M9" s="120">
        <f>L9+K9</f>
        <v>226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8</v>
      </c>
      <c r="L10" s="23">
        <v>12</v>
      </c>
      <c r="M10" s="120">
        <f>L10+K10</f>
        <v>20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14</v>
      </c>
      <c r="L11" s="23">
        <v>0</v>
      </c>
      <c r="M11" s="120">
        <f>L11+K11</f>
        <v>14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40</v>
      </c>
      <c r="L12" s="23">
        <v>10</v>
      </c>
      <c r="M12" s="120">
        <f>L12+K12</f>
        <v>50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5"/>
    </row>
    <row r="14" spans="1:17" ht="15" x14ac:dyDescent="0.25">
      <c r="A14" s="36"/>
      <c r="B14" s="22" t="s">
        <v>15</v>
      </c>
      <c r="C14" s="23">
        <v>30</v>
      </c>
      <c r="D14" s="23">
        <v>39</v>
      </c>
      <c r="E14" s="23">
        <v>41</v>
      </c>
      <c r="F14" s="23">
        <v>35</v>
      </c>
      <c r="G14" s="23">
        <v>47</v>
      </c>
      <c r="H14" s="23">
        <v>40</v>
      </c>
      <c r="I14" s="23">
        <v>23</v>
      </c>
      <c r="J14" s="23">
        <v>26</v>
      </c>
      <c r="K14" s="23">
        <v>208</v>
      </c>
      <c r="L14" s="23">
        <v>73</v>
      </c>
      <c r="M14" s="120">
        <f>L14+K14</f>
        <v>281</v>
      </c>
      <c r="N14" s="130"/>
      <c r="O14" s="124"/>
      <c r="P14" s="74"/>
      <c r="Q14" s="286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31</v>
      </c>
      <c r="M15" s="120">
        <f>L15+K15</f>
        <v>31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14</v>
      </c>
      <c r="L16" s="23">
        <v>8</v>
      </c>
      <c r="M16" s="120">
        <f>L16+K16</f>
        <v>22</v>
      </c>
      <c r="N16" s="130"/>
      <c r="O16" s="130"/>
      <c r="P16" s="93"/>
      <c r="Q16" s="43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31</v>
      </c>
      <c r="M17" s="120">
        <f>L17+K17</f>
        <v>31</v>
      </c>
      <c r="N17" s="130"/>
      <c r="O17" s="130"/>
      <c r="P17" s="93"/>
      <c r="Q17" s="41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709</v>
      </c>
      <c r="O18" s="327" t="s">
        <v>80</v>
      </c>
      <c r="P18" s="328"/>
      <c r="Q18" s="74" t="s">
        <v>79</v>
      </c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54</v>
      </c>
      <c r="O19" s="78">
        <v>1534.21</v>
      </c>
      <c r="P19" s="52" t="s">
        <v>86</v>
      </c>
      <c r="Q19" s="74" t="s">
        <v>204</v>
      </c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71</v>
      </c>
      <c r="O20" s="88" t="s">
        <v>73</v>
      </c>
      <c r="P20" s="85">
        <v>72</v>
      </c>
      <c r="Q20" s="74">
        <v>4973.46</v>
      </c>
      <c r="R20" s="13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87" t="s">
        <v>50</v>
      </c>
      <c r="N21" s="74">
        <f>M17+M12+M7</f>
        <v>122</v>
      </c>
      <c r="O21" s="89" t="s">
        <v>78</v>
      </c>
      <c r="P21" s="85">
        <v>307</v>
      </c>
      <c r="Q21" s="74">
        <v>7963.64</v>
      </c>
      <c r="R21" s="13"/>
    </row>
    <row r="22" spans="1:18" ht="25.5" x14ac:dyDescent="0.25">
      <c r="A22" s="16" t="s">
        <v>51</v>
      </c>
      <c r="B22" s="75">
        <v>206.25</v>
      </c>
      <c r="C22" s="75">
        <v>206.58333333333334</v>
      </c>
      <c r="D22" s="75">
        <f t="shared" si="1"/>
        <v>0.33333333333334281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0.91666666666665719</v>
      </c>
      <c r="M22" s="55" t="s">
        <v>52</v>
      </c>
      <c r="N22" s="74">
        <v>40384.21</v>
      </c>
      <c r="O22" s="91" t="s">
        <v>75</v>
      </c>
      <c r="P22" s="85">
        <v>158</v>
      </c>
      <c r="Q22" s="74">
        <v>3825.72</v>
      </c>
      <c r="R22" s="13"/>
    </row>
    <row r="23" spans="1:18" ht="25.5" x14ac:dyDescent="0.25">
      <c r="A23" s="288" t="s">
        <v>53</v>
      </c>
      <c r="B23" s="283">
        <v>206.29166666666666</v>
      </c>
      <c r="C23" s="75">
        <v>206.58333333333334</v>
      </c>
      <c r="D23" s="283">
        <f t="shared" si="1"/>
        <v>0.29166666666668561</v>
      </c>
      <c r="E23" s="283">
        <v>206.65625</v>
      </c>
      <c r="F23" s="75">
        <v>206.875</v>
      </c>
      <c r="G23" s="283">
        <f t="shared" si="2"/>
        <v>0.21875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0.78472222222222854</v>
      </c>
      <c r="M23" s="287" t="s">
        <v>72</v>
      </c>
      <c r="N23" s="96">
        <v>11</v>
      </c>
      <c r="O23" s="97" t="s">
        <v>76</v>
      </c>
      <c r="P23" s="86">
        <v>276</v>
      </c>
      <c r="Q23" s="74">
        <v>8350.65</v>
      </c>
      <c r="R23" s="13"/>
    </row>
    <row r="24" spans="1:18" ht="25.5" x14ac:dyDescent="0.25">
      <c r="A24" s="16" t="s">
        <v>85</v>
      </c>
      <c r="B24" s="76"/>
      <c r="C24" s="76"/>
      <c r="D24" s="75">
        <f>SUM(D21:D23)</f>
        <v>0.79861111111114269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2.4027777777777715</v>
      </c>
      <c r="M24" s="74" t="s">
        <v>88</v>
      </c>
      <c r="N24" s="74">
        <v>40742.160000000003</v>
      </c>
      <c r="P24" s="90" t="s">
        <v>77</v>
      </c>
      <c r="Q24" s="49">
        <v>60144.95</v>
      </c>
      <c r="R24" s="13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N24+Sheet22!O25</f>
        <v>822271.32999999984</v>
      </c>
      <c r="P25" s="287" t="s">
        <v>87</v>
      </c>
      <c r="Q25" s="49">
        <v>65118.41</v>
      </c>
      <c r="R25" s="13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59000</v>
      </c>
      <c r="P26" s="57" t="s">
        <v>101</v>
      </c>
      <c r="Q26" s="78">
        <f>Q24+Sheet22!Q26</f>
        <v>1160065.8359999999</v>
      </c>
      <c r="R26" s="13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57.4</v>
      </c>
      <c r="M27" s="63"/>
      <c r="N27" s="100">
        <f>N22/L27</f>
        <v>703.55766550522651</v>
      </c>
      <c r="O27" s="92" t="s">
        <v>83</v>
      </c>
      <c r="P27" s="78"/>
      <c r="Q27" s="74" t="s">
        <v>147</v>
      </c>
      <c r="R27" s="13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2" spans="1:18" x14ac:dyDescent="0.25">
      <c r="B32" s="73"/>
      <c r="C32" s="68"/>
      <c r="D32" s="68"/>
      <c r="E32" s="70"/>
      <c r="F32" s="70"/>
      <c r="G32" s="278"/>
      <c r="H32" s="68"/>
      <c r="I32" s="68"/>
      <c r="J32" s="68"/>
      <c r="K32" s="279"/>
      <c r="L32" s="68"/>
      <c r="M32" s="68"/>
    </row>
    <row r="33" spans="1:13" x14ac:dyDescent="0.25">
      <c r="A33" s="68"/>
      <c r="B33" s="73"/>
      <c r="C33" s="68"/>
      <c r="D33" s="68"/>
      <c r="E33" s="70"/>
      <c r="F33" s="70"/>
      <c r="G33" s="278"/>
      <c r="H33" s="68"/>
      <c r="I33" s="68"/>
      <c r="J33" s="68"/>
      <c r="K33" s="279"/>
      <c r="L33" s="70"/>
    </row>
    <row r="34" spans="1:13" x14ac:dyDescent="0.25">
      <c r="A34" s="68"/>
      <c r="B34" s="263"/>
      <c r="D34" s="1"/>
      <c r="G34" s="58"/>
      <c r="H34" s="1"/>
      <c r="I34" s="1"/>
      <c r="J34" s="1"/>
      <c r="K34" s="264"/>
      <c r="L34" s="4"/>
    </row>
    <row r="35" spans="1:13" x14ac:dyDescent="0.25">
      <c r="A35" s="68"/>
      <c r="B35" s="73"/>
      <c r="C35" s="68"/>
      <c r="D35" s="68"/>
      <c r="E35" s="70"/>
      <c r="F35" s="70"/>
      <c r="G35" s="278"/>
      <c r="H35" s="68"/>
      <c r="I35" s="68"/>
      <c r="J35" s="68"/>
      <c r="K35" s="279"/>
      <c r="L35" s="68"/>
      <c r="M35" s="68"/>
    </row>
    <row r="39" spans="1:13" x14ac:dyDescent="0.25">
      <c r="M39" s="56" t="s">
        <v>14</v>
      </c>
    </row>
    <row r="42" spans="1:13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1" right="0" top="0.5" bottom="0" header="0.31496062992126" footer="0.31496062992126"/>
  <pageSetup paperSize="9" scale="86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topLeftCell="A14" zoomScaleNormal="10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6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209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110</v>
      </c>
      <c r="L4" s="23">
        <v>91</v>
      </c>
      <c r="M4" s="120">
        <f>L4+K4</f>
        <v>201</v>
      </c>
      <c r="N4" s="131"/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5</v>
      </c>
      <c r="M5" s="120">
        <f t="shared" ref="M5:M12" si="0">L5+K5</f>
        <v>5</v>
      </c>
      <c r="N5" s="131"/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17</v>
      </c>
      <c r="L6" s="23">
        <v>6</v>
      </c>
      <c r="M6" s="120">
        <f t="shared" si="0"/>
        <v>23</v>
      </c>
      <c r="N6" s="131"/>
      <c r="O6" s="123"/>
      <c r="P6" s="74"/>
      <c r="Q6" s="303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50</v>
      </c>
      <c r="L7" s="23">
        <v>45</v>
      </c>
      <c r="M7" s="120">
        <f t="shared" si="0"/>
        <v>95</v>
      </c>
      <c r="N7" s="131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303" t="s">
        <v>0</v>
      </c>
    </row>
    <row r="9" spans="1:17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170</v>
      </c>
      <c r="L9" s="23">
        <v>50</v>
      </c>
      <c r="M9" s="120">
        <f t="shared" si="0"/>
        <v>220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24</v>
      </c>
      <c r="L10" s="23">
        <v>12</v>
      </c>
      <c r="M10" s="120">
        <f t="shared" si="0"/>
        <v>36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0</v>
      </c>
      <c r="L11" s="23">
        <v>10</v>
      </c>
      <c r="M11" s="120">
        <f t="shared" si="0"/>
        <v>10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30</v>
      </c>
      <c r="L12" s="23">
        <v>9</v>
      </c>
      <c r="M12" s="120">
        <f t="shared" si="0"/>
        <v>39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303"/>
    </row>
    <row r="14" spans="1:17" ht="15" x14ac:dyDescent="0.25">
      <c r="A14" s="36"/>
      <c r="B14" s="22" t="s">
        <v>15</v>
      </c>
      <c r="C14" s="23">
        <v>30</v>
      </c>
      <c r="D14" s="23">
        <v>32</v>
      </c>
      <c r="E14" s="23">
        <v>33</v>
      </c>
      <c r="F14" s="23">
        <v>35</v>
      </c>
      <c r="G14" s="23">
        <v>30</v>
      </c>
      <c r="H14" s="23">
        <v>40</v>
      </c>
      <c r="I14" s="23">
        <v>39</v>
      </c>
      <c r="J14" s="23"/>
      <c r="K14" s="23">
        <v>165</v>
      </c>
      <c r="L14" s="23">
        <v>54</v>
      </c>
      <c r="M14" s="120">
        <f t="shared" ref="M14:M17" si="1">L14+K14</f>
        <v>219</v>
      </c>
      <c r="N14" s="130"/>
      <c r="O14" s="124"/>
      <c r="P14" s="74"/>
      <c r="Q14" s="304"/>
    </row>
    <row r="15" spans="1:17" x14ac:dyDescent="0.25">
      <c r="A15" s="133" t="s">
        <v>39</v>
      </c>
      <c r="B15" s="22" t="s">
        <v>17</v>
      </c>
      <c r="C15" s="23">
        <v>4</v>
      </c>
      <c r="D15" s="23">
        <v>3</v>
      </c>
      <c r="E15" s="23">
        <v>2</v>
      </c>
      <c r="F15" s="23">
        <v>3</v>
      </c>
      <c r="G15" s="23">
        <v>3</v>
      </c>
      <c r="H15" s="23">
        <v>2</v>
      </c>
      <c r="I15" s="23">
        <v>5</v>
      </c>
      <c r="J15" s="23"/>
      <c r="K15" s="23">
        <v>0</v>
      </c>
      <c r="L15" s="23">
        <v>22</v>
      </c>
      <c r="M15" s="120">
        <f t="shared" si="1"/>
        <v>22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>
        <v>1</v>
      </c>
      <c r="D16" s="23">
        <v>2</v>
      </c>
      <c r="E16" s="23">
        <v>2</v>
      </c>
      <c r="F16" s="23">
        <v>1</v>
      </c>
      <c r="G16" s="23">
        <v>1</v>
      </c>
      <c r="H16" s="23">
        <v>1</v>
      </c>
      <c r="I16" s="23">
        <v>2</v>
      </c>
      <c r="J16" s="23"/>
      <c r="K16" s="23">
        <v>10</v>
      </c>
      <c r="L16" s="23">
        <v>0</v>
      </c>
      <c r="M16" s="120">
        <f t="shared" si="1"/>
        <v>10</v>
      </c>
      <c r="N16" s="130"/>
      <c r="O16" s="130"/>
      <c r="P16" s="93"/>
      <c r="Q16" s="43"/>
    </row>
    <row r="17" spans="1:17" x14ac:dyDescent="0.25">
      <c r="A17" s="43"/>
      <c r="B17" s="22" t="s">
        <v>20</v>
      </c>
      <c r="C17" s="23"/>
      <c r="D17" s="23">
        <v>6</v>
      </c>
      <c r="E17" s="23">
        <v>14</v>
      </c>
      <c r="F17" s="23">
        <v>5</v>
      </c>
      <c r="G17" s="23">
        <v>5</v>
      </c>
      <c r="H17" s="23">
        <v>17</v>
      </c>
      <c r="I17" s="23">
        <v>14</v>
      </c>
      <c r="J17" s="23"/>
      <c r="K17" s="23">
        <v>58</v>
      </c>
      <c r="L17" s="23">
        <v>0</v>
      </c>
      <c r="M17" s="120">
        <f t="shared" si="1"/>
        <v>58</v>
      </c>
      <c r="N17" s="130"/>
      <c r="O17" s="130"/>
      <c r="P17" s="93"/>
      <c r="Q17" s="41"/>
    </row>
    <row r="18" spans="1:17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640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63</v>
      </c>
      <c r="O19" s="78">
        <v>1783.37</v>
      </c>
      <c r="P19" s="52" t="s">
        <v>185</v>
      </c>
      <c r="Q19" s="74" t="s">
        <v>208</v>
      </c>
    </row>
    <row r="20" spans="1:17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43</v>
      </c>
      <c r="O20" s="88" t="s">
        <v>73</v>
      </c>
      <c r="P20" s="85">
        <v>72</v>
      </c>
      <c r="Q20" s="74">
        <v>4870.34</v>
      </c>
    </row>
    <row r="21" spans="1:17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2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206.91666666666666</v>
      </c>
      <c r="I21" s="75">
        <v>207.25</v>
      </c>
      <c r="J21" s="81">
        <f>I21-H21-K21</f>
        <v>0.33333333333334281</v>
      </c>
      <c r="K21" s="75"/>
      <c r="L21" s="83">
        <f>D21+G21+J21</f>
        <v>0.74305555555557135</v>
      </c>
      <c r="M21" s="287" t="s">
        <v>50</v>
      </c>
      <c r="N21" s="74">
        <f>M17+M12+M7</f>
        <v>192</v>
      </c>
      <c r="O21" s="89" t="s">
        <v>78</v>
      </c>
      <c r="P21" s="85">
        <v>336</v>
      </c>
      <c r="Q21" s="74">
        <v>8735.98</v>
      </c>
    </row>
    <row r="22" spans="1:17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2"/>
        <v>0.29166666666668561</v>
      </c>
      <c r="E22" s="75">
        <v>206.66666666666666</v>
      </c>
      <c r="F22" s="75">
        <v>206.91666666666666</v>
      </c>
      <c r="G22" s="75">
        <f t="shared" ref="G22:G23" si="3">F22-E22</f>
        <v>0.25</v>
      </c>
      <c r="H22" s="75">
        <v>206.95833333333334</v>
      </c>
      <c r="I22" s="75">
        <v>207.25</v>
      </c>
      <c r="J22" s="81">
        <f t="shared" ref="J22:J23" si="4">I22-H22</f>
        <v>0.29166666666665719</v>
      </c>
      <c r="K22" s="85"/>
      <c r="L22" s="83">
        <f>D22+G22+J22</f>
        <v>0.83333333333334281</v>
      </c>
      <c r="M22" s="55" t="s">
        <v>52</v>
      </c>
      <c r="N22" s="74">
        <v>37138.699999999997</v>
      </c>
      <c r="O22" s="91" t="s">
        <v>75</v>
      </c>
      <c r="P22" s="85">
        <v>133</v>
      </c>
      <c r="Q22" s="74">
        <v>3226.83</v>
      </c>
    </row>
    <row r="23" spans="1:17" ht="25.5" x14ac:dyDescent="0.25">
      <c r="A23" s="293" t="s">
        <v>53</v>
      </c>
      <c r="B23" s="283">
        <v>206.29166666666666</v>
      </c>
      <c r="C23" s="75">
        <v>206.58333333333334</v>
      </c>
      <c r="D23" s="283">
        <f t="shared" si="2"/>
        <v>0.29166666666668561</v>
      </c>
      <c r="E23" s="283">
        <v>206.65625</v>
      </c>
      <c r="F23" s="75">
        <v>206.875</v>
      </c>
      <c r="G23" s="283">
        <f t="shared" si="3"/>
        <v>0.21875</v>
      </c>
      <c r="H23" s="75">
        <v>206.93402777777777</v>
      </c>
      <c r="I23" s="75">
        <v>207.25</v>
      </c>
      <c r="J23" s="81">
        <f t="shared" si="4"/>
        <v>0.31597222222222854</v>
      </c>
      <c r="K23" s="291"/>
      <c r="L23" s="292">
        <f>D23+G23+J23</f>
        <v>0.82638888888891415</v>
      </c>
      <c r="M23" s="287" t="s">
        <v>72</v>
      </c>
      <c r="N23" s="96">
        <v>11</v>
      </c>
      <c r="O23" s="97" t="s">
        <v>76</v>
      </c>
      <c r="P23" s="86">
        <v>271</v>
      </c>
      <c r="Q23" s="74">
        <v>8223.7999999999993</v>
      </c>
    </row>
    <row r="24" spans="1:17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0.70486111111111427</v>
      </c>
      <c r="H24" s="77"/>
      <c r="I24" s="77"/>
      <c r="J24" s="81">
        <f>SUM(J21:J23)</f>
        <v>0.94097222222222854</v>
      </c>
      <c r="K24" s="85"/>
      <c r="L24" s="94">
        <f>SUM(L21:L23)</f>
        <v>2.4027777777778283</v>
      </c>
      <c r="M24" s="74" t="s">
        <v>88</v>
      </c>
      <c r="N24" s="74">
        <v>40776.31</v>
      </c>
      <c r="P24" s="90" t="s">
        <v>77</v>
      </c>
      <c r="Q24" s="49">
        <v>59823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N24+Sheet23!O25</f>
        <v>863047.6399999999</v>
      </c>
      <c r="P25" s="287" t="s">
        <v>87</v>
      </c>
      <c r="Q25" s="99">
        <v>64693.440000000002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60000</v>
      </c>
      <c r="P26" s="57" t="s">
        <v>101</v>
      </c>
      <c r="Q26" s="78">
        <f>Q24+Sheet23!Q26</f>
        <v>1219888.8359999999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57.4</v>
      </c>
      <c r="M27" s="63"/>
      <c r="N27" s="100">
        <f>N22/L27</f>
        <v>647.01567944250871</v>
      </c>
      <c r="O27" s="92" t="s">
        <v>83</v>
      </c>
      <c r="P27" s="78"/>
      <c r="Q27" s="74" t="s">
        <v>147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L30" s="1"/>
      <c r="P30" s="70" t="s">
        <v>57</v>
      </c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L31" s="1"/>
      <c r="P31" s="1" t="s">
        <v>60</v>
      </c>
    </row>
    <row r="32" spans="1:17" x14ac:dyDescent="0.25">
      <c r="A32" s="13"/>
      <c r="B32" s="64"/>
      <c r="C32" s="13"/>
      <c r="D32" s="13"/>
      <c r="E32" s="28"/>
      <c r="F32" s="28"/>
      <c r="G32" s="260"/>
      <c r="H32" s="13"/>
      <c r="I32" s="13"/>
      <c r="J32" s="13"/>
      <c r="K32" s="12"/>
      <c r="L32" s="12"/>
      <c r="M32" s="65"/>
      <c r="N32" s="13"/>
      <c r="O32" s="13"/>
      <c r="P32" s="13"/>
      <c r="Q32" s="13"/>
    </row>
    <row r="33" spans="1:14" x14ac:dyDescent="0.25">
      <c r="B33" s="73"/>
      <c r="C33" s="68"/>
      <c r="D33" s="68"/>
      <c r="E33" s="70"/>
      <c r="F33" s="70"/>
      <c r="G33" s="278"/>
      <c r="H33" s="68"/>
      <c r="I33" s="68"/>
      <c r="J33" s="68"/>
      <c r="K33" s="279"/>
      <c r="L33" s="279"/>
      <c r="M33" s="68"/>
      <c r="N33" s="68"/>
    </row>
    <row r="34" spans="1:14" x14ac:dyDescent="0.25">
      <c r="A34" s="68"/>
      <c r="B34" s="73"/>
      <c r="C34" s="68"/>
      <c r="D34" s="68"/>
      <c r="E34" s="70"/>
      <c r="F34" s="70"/>
      <c r="G34" s="278"/>
      <c r="H34" s="68"/>
      <c r="I34" s="68"/>
      <c r="J34" s="68"/>
      <c r="K34" s="279"/>
      <c r="L34" s="279"/>
      <c r="M34" s="70"/>
    </row>
    <row r="35" spans="1:14" x14ac:dyDescent="0.25">
      <c r="A35" s="68"/>
      <c r="B35" s="263"/>
      <c r="D35" s="1"/>
      <c r="G35" s="58"/>
      <c r="H35" s="1"/>
      <c r="I35" s="1"/>
      <c r="J35" s="1"/>
      <c r="K35" s="264"/>
      <c r="L35" s="264"/>
      <c r="M35" s="4"/>
    </row>
    <row r="36" spans="1:14" x14ac:dyDescent="0.25">
      <c r="A36" s="68"/>
      <c r="B36" s="73"/>
      <c r="C36" s="68"/>
      <c r="D36" s="68"/>
      <c r="E36" s="70"/>
      <c r="F36" s="70"/>
      <c r="G36" s="278"/>
      <c r="H36" s="68"/>
      <c r="I36" s="68"/>
      <c r="J36" s="68"/>
      <c r="K36" s="279"/>
      <c r="L36" s="279"/>
      <c r="M36" s="68"/>
      <c r="N36" s="68"/>
    </row>
    <row r="40" spans="1:14" x14ac:dyDescent="0.25">
      <c r="N40" s="56" t="s">
        <v>14</v>
      </c>
    </row>
    <row r="43" spans="1:14" x14ac:dyDescent="0.25">
      <c r="B43" s="64"/>
      <c r="C43" s="13"/>
      <c r="D43" s="27"/>
      <c r="E43" s="28"/>
      <c r="F43" s="28"/>
      <c r="G43" s="29"/>
      <c r="H43" s="27"/>
      <c r="I43" s="27"/>
      <c r="J43" s="27"/>
    </row>
    <row r="51" spans="2:12" x14ac:dyDescent="0.25">
      <c r="B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D67" s="1"/>
      <c r="E67" s="1"/>
      <c r="F67" s="1"/>
      <c r="G67" s="1"/>
      <c r="H67" s="1"/>
      <c r="I67" s="1"/>
      <c r="J67" s="1"/>
      <c r="K67" s="1"/>
      <c r="L67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A14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6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210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140</v>
      </c>
      <c r="L4" s="23">
        <v>0</v>
      </c>
      <c r="M4" s="120">
        <f>L4+K4</f>
        <v>140</v>
      </c>
      <c r="N4" s="131"/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5</v>
      </c>
      <c r="L5" s="23">
        <v>8</v>
      </c>
      <c r="M5" s="120">
        <f t="shared" ref="M5:M12" si="0">L5+K5</f>
        <v>13</v>
      </c>
      <c r="N5" s="131"/>
      <c r="O5" s="75"/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15</v>
      </c>
      <c r="L6" s="23">
        <v>5</v>
      </c>
      <c r="M6" s="120">
        <f t="shared" si="0"/>
        <v>20</v>
      </c>
      <c r="N6" s="131"/>
      <c r="O6" s="123"/>
      <c r="P6" s="74"/>
      <c r="Q6" s="289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28</v>
      </c>
      <c r="L7" s="23">
        <v>11</v>
      </c>
      <c r="M7" s="120">
        <f t="shared" si="0"/>
        <v>39</v>
      </c>
      <c r="N7" s="131"/>
      <c r="O7" s="75"/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9" t="s">
        <v>0</v>
      </c>
    </row>
    <row r="9" spans="1:17" ht="15" x14ac:dyDescent="0.25">
      <c r="A9" s="36"/>
      <c r="B9" s="37" t="s">
        <v>15</v>
      </c>
      <c r="C9" s="23"/>
      <c r="D9" s="23" t="s">
        <v>14</v>
      </c>
      <c r="E9" s="23"/>
      <c r="F9" s="23"/>
      <c r="G9" s="23"/>
      <c r="H9" s="23"/>
      <c r="I9" s="23"/>
      <c r="J9" s="23"/>
      <c r="K9" s="23">
        <v>84</v>
      </c>
      <c r="L9" s="23">
        <v>98</v>
      </c>
      <c r="M9" s="120">
        <f t="shared" si="0"/>
        <v>182</v>
      </c>
      <c r="N9" s="93"/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8</v>
      </c>
      <c r="L10" s="23">
        <v>0</v>
      </c>
      <c r="M10" s="120">
        <f t="shared" si="0"/>
        <v>8</v>
      </c>
      <c r="N10" s="93"/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0</v>
      </c>
      <c r="M11" s="120">
        <f t="shared" si="0"/>
        <v>10</v>
      </c>
      <c r="N11" s="93"/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28</v>
      </c>
      <c r="L12" s="23">
        <v>25</v>
      </c>
      <c r="M12" s="120">
        <f t="shared" si="0"/>
        <v>53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9"/>
    </row>
    <row r="14" spans="1:17" ht="15" x14ac:dyDescent="0.25">
      <c r="A14" s="36"/>
      <c r="B14" s="22" t="s">
        <v>15</v>
      </c>
      <c r="C14" s="23">
        <v>38</v>
      </c>
      <c r="D14" s="23">
        <v>42</v>
      </c>
      <c r="E14" s="23">
        <v>45</v>
      </c>
      <c r="F14" s="23">
        <v>26</v>
      </c>
      <c r="G14" s="23">
        <v>24</v>
      </c>
      <c r="H14" s="23"/>
      <c r="I14" s="23"/>
      <c r="J14" s="23"/>
      <c r="K14" s="23">
        <v>0</v>
      </c>
      <c r="L14" s="23">
        <v>0</v>
      </c>
      <c r="M14" s="120">
        <v>228</v>
      </c>
      <c r="N14" s="130"/>
      <c r="O14" s="124"/>
      <c r="P14" s="74"/>
      <c r="Q14" s="290"/>
    </row>
    <row r="15" spans="1:17" x14ac:dyDescent="0.25">
      <c r="A15" s="133" t="s">
        <v>39</v>
      </c>
      <c r="B15" s="22" t="s">
        <v>17</v>
      </c>
      <c r="C15" s="23">
        <v>4</v>
      </c>
      <c r="D15" s="23">
        <v>4</v>
      </c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v>28</v>
      </c>
      <c r="N15" s="130"/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>
        <v>4</v>
      </c>
      <c r="D16" s="23">
        <v>3</v>
      </c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v>12</v>
      </c>
      <c r="N16" s="130"/>
      <c r="O16" s="130"/>
      <c r="P16" s="93"/>
      <c r="Q16" s="43"/>
    </row>
    <row r="17" spans="1:17" x14ac:dyDescent="0.25">
      <c r="A17" s="43"/>
      <c r="B17" s="22" t="s">
        <v>20</v>
      </c>
      <c r="C17" s="23">
        <v>2</v>
      </c>
      <c r="D17" s="23">
        <v>3</v>
      </c>
      <c r="E17" s="23">
        <v>16</v>
      </c>
      <c r="F17" s="23">
        <v>14</v>
      </c>
      <c r="G17" s="23">
        <v>34</v>
      </c>
      <c r="H17" s="23"/>
      <c r="I17" s="23"/>
      <c r="J17" s="23"/>
      <c r="K17" s="23"/>
      <c r="L17" s="23"/>
      <c r="M17" s="120">
        <v>95</v>
      </c>
      <c r="N17" s="130"/>
      <c r="O17" s="130"/>
      <c r="P17" s="93"/>
      <c r="Q17" s="41"/>
    </row>
    <row r="18" spans="1:17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v>663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v>49</v>
      </c>
      <c r="O19" s="78">
        <v>1783.37</v>
      </c>
      <c r="P19" s="52" t="s">
        <v>211</v>
      </c>
      <c r="Q19" s="74" t="s">
        <v>212</v>
      </c>
    </row>
    <row r="20" spans="1:17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42</v>
      </c>
      <c r="O20" s="88" t="s">
        <v>73</v>
      </c>
      <c r="P20" s="85">
        <v>72</v>
      </c>
      <c r="Q20" s="74">
        <v>4800.96</v>
      </c>
    </row>
    <row r="21" spans="1:17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1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87" t="s">
        <v>50</v>
      </c>
      <c r="N21" s="74">
        <f>M17+M12+M7</f>
        <v>187</v>
      </c>
      <c r="O21" s="89" t="s">
        <v>78</v>
      </c>
      <c r="P21" s="85">
        <v>342</v>
      </c>
      <c r="Q21" s="74">
        <v>9008.2900000000009</v>
      </c>
    </row>
    <row r="22" spans="1:17" ht="25.5" x14ac:dyDescent="0.25">
      <c r="A22" s="16" t="s">
        <v>51</v>
      </c>
      <c r="B22" s="75">
        <v>206.29166666666666</v>
      </c>
      <c r="C22" s="75">
        <v>206.5</v>
      </c>
      <c r="D22" s="75">
        <f t="shared" si="1"/>
        <v>0.20833333333334281</v>
      </c>
      <c r="E22" s="75">
        <v>206.625</v>
      </c>
      <c r="F22" s="75">
        <v>206.91666666666666</v>
      </c>
      <c r="G22" s="75">
        <f t="shared" ref="G22:G23" si="2">F22-E22</f>
        <v>0.29166666666665719</v>
      </c>
      <c r="H22" s="75">
        <v>206.95833333333334</v>
      </c>
      <c r="I22" s="75">
        <v>207.25</v>
      </c>
      <c r="J22" s="81">
        <f t="shared" ref="J22:J23" si="3">I22-H22</f>
        <v>0.29166666666665719</v>
      </c>
      <c r="K22" s="85"/>
      <c r="L22" s="83">
        <f>D22+G22+J22</f>
        <v>0.79166666666665719</v>
      </c>
      <c r="M22" s="55" t="s">
        <v>52</v>
      </c>
      <c r="N22" s="74">
        <v>34605.42</v>
      </c>
      <c r="O22" s="91" t="s">
        <v>75</v>
      </c>
      <c r="P22" s="85">
        <v>147</v>
      </c>
      <c r="Q22" s="74">
        <v>3641.14</v>
      </c>
    </row>
    <row r="23" spans="1:17" ht="25.5" x14ac:dyDescent="0.25">
      <c r="A23" s="293" t="s">
        <v>53</v>
      </c>
      <c r="B23" s="283">
        <v>206.25347222222223</v>
      </c>
      <c r="C23" s="75">
        <v>206.58333333333334</v>
      </c>
      <c r="D23" s="283">
        <f t="shared" si="1"/>
        <v>0.32986111111111427</v>
      </c>
      <c r="E23" s="283">
        <v>206.65625</v>
      </c>
      <c r="F23" s="75">
        <v>206.91666666666666</v>
      </c>
      <c r="G23" s="283">
        <f t="shared" si="2"/>
        <v>0.26041666666665719</v>
      </c>
      <c r="H23" s="75">
        <v>206.97569444444446</v>
      </c>
      <c r="I23" s="75">
        <v>207.25</v>
      </c>
      <c r="J23" s="81">
        <f t="shared" si="3"/>
        <v>0.27430555555554292</v>
      </c>
      <c r="K23" s="291"/>
      <c r="L23" s="292">
        <f>D23+G23+J23</f>
        <v>0.86458333333331439</v>
      </c>
      <c r="M23" s="287" t="s">
        <v>72</v>
      </c>
      <c r="N23" s="96">
        <v>10</v>
      </c>
      <c r="O23" s="97" t="s">
        <v>76</v>
      </c>
      <c r="P23" s="86">
        <v>220</v>
      </c>
      <c r="Q23" s="74">
        <v>6556.87</v>
      </c>
    </row>
    <row r="24" spans="1:17" ht="25.5" x14ac:dyDescent="0.25">
      <c r="A24" s="16" t="s">
        <v>85</v>
      </c>
      <c r="B24" s="76"/>
      <c r="C24" s="76"/>
      <c r="D24" s="75">
        <f>SUM(D21:D23)</f>
        <v>0.71180555555557135</v>
      </c>
      <c r="E24" s="77"/>
      <c r="F24" s="77"/>
      <c r="G24" s="75">
        <f>SUM(G21:G23)</f>
        <v>0.78819444444442865</v>
      </c>
      <c r="H24" s="77"/>
      <c r="I24" s="77"/>
      <c r="J24" s="81">
        <f>SUM(J21:J23)</f>
        <v>0.85763888888885731</v>
      </c>
      <c r="K24" s="85"/>
      <c r="L24" s="94">
        <f>SUM(L21:L23)</f>
        <v>2.3576388888888573</v>
      </c>
      <c r="M24" s="74" t="s">
        <v>88</v>
      </c>
      <c r="N24" s="74">
        <v>36502.32</v>
      </c>
      <c r="P24" s="90" t="s">
        <v>77</v>
      </c>
      <c r="Q24" s="49">
        <v>53728.02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N24+Sheet24!O25</f>
        <v>899549.95999999985</v>
      </c>
      <c r="P25" s="287" t="s">
        <v>87</v>
      </c>
      <c r="Q25" s="99">
        <v>58528.02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54000</v>
      </c>
      <c r="P26" s="57" t="s">
        <v>101</v>
      </c>
      <c r="Q26" s="78">
        <f>Q24+Sheet24!Q26</f>
        <v>1273616.8559999999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s">
        <v>14</v>
      </c>
      <c r="O27" s="92" t="s">
        <v>83</v>
      </c>
      <c r="P27" s="78"/>
      <c r="Q27" s="74" t="s">
        <v>147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L30" s="1"/>
      <c r="P30" s="70" t="s">
        <v>57</v>
      </c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L31" s="1"/>
      <c r="P31" s="1" t="s">
        <v>60</v>
      </c>
    </row>
    <row r="32" spans="1:17" x14ac:dyDescent="0.25">
      <c r="A32" s="13"/>
      <c r="B32" s="64"/>
      <c r="C32" s="13"/>
      <c r="D32" s="13"/>
      <c r="E32" s="28"/>
      <c r="F32" s="28"/>
      <c r="G32" s="260"/>
      <c r="H32" s="13"/>
      <c r="I32" s="13"/>
      <c r="J32" s="13"/>
      <c r="K32" s="12"/>
      <c r="L32" s="12"/>
      <c r="M32" s="65"/>
      <c r="N32" s="13"/>
      <c r="O32" s="13"/>
      <c r="P32" s="13"/>
      <c r="Q32" s="13"/>
    </row>
    <row r="33" spans="1:14" x14ac:dyDescent="0.25">
      <c r="B33" s="73"/>
      <c r="C33" s="68"/>
      <c r="D33" s="68"/>
      <c r="E33" s="70"/>
      <c r="F33" s="70"/>
      <c r="G33" s="278"/>
      <c r="H33" s="68"/>
      <c r="I33" s="68"/>
      <c r="J33" s="68"/>
      <c r="K33" s="279"/>
      <c r="L33" s="279"/>
      <c r="M33" s="68"/>
      <c r="N33" s="68"/>
    </row>
    <row r="34" spans="1:14" x14ac:dyDescent="0.25">
      <c r="A34" s="68"/>
      <c r="B34" s="73"/>
      <c r="C34" s="68"/>
      <c r="D34" s="68"/>
      <c r="E34" s="70"/>
      <c r="F34" s="70"/>
      <c r="G34" s="278"/>
      <c r="H34" s="68"/>
      <c r="I34" s="68"/>
      <c r="J34" s="68"/>
      <c r="K34" s="279"/>
      <c r="L34" s="279"/>
      <c r="M34" s="70"/>
    </row>
    <row r="35" spans="1:14" x14ac:dyDescent="0.25">
      <c r="A35" s="68"/>
      <c r="B35" s="263"/>
      <c r="D35" s="1"/>
      <c r="G35" s="58"/>
      <c r="H35" s="1"/>
      <c r="I35" s="1"/>
      <c r="J35" s="1"/>
      <c r="K35" s="264"/>
      <c r="L35" s="264"/>
      <c r="M35" s="4"/>
    </row>
    <row r="36" spans="1:14" x14ac:dyDescent="0.25">
      <c r="A36" s="68"/>
      <c r="B36" s="73"/>
      <c r="C36" s="68"/>
      <c r="D36" s="68"/>
      <c r="E36" s="70"/>
      <c r="F36" s="70"/>
      <c r="G36" s="278"/>
      <c r="H36" s="68"/>
      <c r="I36" s="68"/>
      <c r="J36" s="68"/>
      <c r="K36" s="279"/>
      <c r="L36" s="279"/>
      <c r="M36" s="68"/>
      <c r="N36" s="68"/>
    </row>
    <row r="40" spans="1:14" x14ac:dyDescent="0.25">
      <c r="N40" s="56" t="s">
        <v>14</v>
      </c>
    </row>
    <row r="43" spans="1:14" x14ac:dyDescent="0.25">
      <c r="B43" s="64"/>
      <c r="C43" s="13"/>
      <c r="D43" s="27"/>
      <c r="E43" s="28"/>
      <c r="F43" s="28"/>
      <c r="G43" s="29"/>
      <c r="H43" s="27"/>
      <c r="I43" s="27"/>
      <c r="J43" s="27"/>
    </row>
    <row r="51" spans="2:12" x14ac:dyDescent="0.25">
      <c r="B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D67" s="1"/>
      <c r="E67" s="1"/>
      <c r="F67" s="1"/>
      <c r="G67" s="1"/>
      <c r="H67" s="1"/>
      <c r="I67" s="1"/>
      <c r="J67" s="1"/>
      <c r="K67" s="1"/>
      <c r="L67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6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20.25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213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>
        <v>20</v>
      </c>
      <c r="E4" s="23">
        <v>25</v>
      </c>
      <c r="F4" s="23">
        <v>32</v>
      </c>
      <c r="G4" s="23">
        <v>20</v>
      </c>
      <c r="H4" s="23">
        <v>30</v>
      </c>
      <c r="I4" s="23">
        <v>13</v>
      </c>
      <c r="J4" s="23">
        <v>22</v>
      </c>
      <c r="K4" s="23">
        <v>0</v>
      </c>
      <c r="L4" s="23">
        <v>0</v>
      </c>
      <c r="M4" s="120">
        <v>219</v>
      </c>
      <c r="N4" s="131" t="s">
        <v>63</v>
      </c>
      <c r="O4" s="122" t="s">
        <v>103</v>
      </c>
      <c r="P4" s="132" t="s">
        <v>104</v>
      </c>
      <c r="Q4" s="36"/>
      <c r="R4" s="79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v>4</v>
      </c>
      <c r="N5" s="131" t="s">
        <v>62</v>
      </c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0</v>
      </c>
      <c r="L6" s="23">
        <v>0</v>
      </c>
      <c r="M6" s="120">
        <v>21</v>
      </c>
      <c r="N6" s="131" t="s">
        <v>62</v>
      </c>
      <c r="O6" s="123"/>
      <c r="P6" s="74"/>
      <c r="Q6" s="289"/>
      <c r="R6" s="13"/>
    </row>
    <row r="7" spans="1:18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20">
        <v>69</v>
      </c>
      <c r="N7" s="131" t="s">
        <v>63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9" t="s">
        <v>0</v>
      </c>
      <c r="R8" s="31"/>
    </row>
    <row r="9" spans="1:18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0</v>
      </c>
      <c r="L9" s="23">
        <v>0</v>
      </c>
      <c r="M9" s="120">
        <v>131</v>
      </c>
      <c r="N9" s="93" t="s">
        <v>63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20">
        <v>14</v>
      </c>
      <c r="N10" s="93" t="s">
        <v>63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0</v>
      </c>
      <c r="L11" s="23">
        <v>0</v>
      </c>
      <c r="M11" s="120">
        <v>20</v>
      </c>
      <c r="N11" s="93" t="s">
        <v>215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20">
        <v>128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9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180</v>
      </c>
      <c r="L14" s="23">
        <v>82</v>
      </c>
      <c r="M14" s="120">
        <f>L14+K14</f>
        <v>262</v>
      </c>
      <c r="N14" s="130"/>
      <c r="O14" s="124"/>
      <c r="P14" s="74"/>
      <c r="Q14" s="29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9</v>
      </c>
      <c r="L15" s="23">
        <v>14</v>
      </c>
      <c r="M15" s="120">
        <v>23</v>
      </c>
      <c r="N15" s="130"/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15</v>
      </c>
      <c r="L16" s="23">
        <v>0</v>
      </c>
      <c r="M16" s="120">
        <v>15</v>
      </c>
      <c r="N16" s="130"/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35</v>
      </c>
      <c r="L17" s="23">
        <v>0</v>
      </c>
      <c r="M17" s="120">
        <v>35</v>
      </c>
      <c r="N17" s="130"/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v>612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v>46</v>
      </c>
      <c r="O19" s="78">
        <v>1218</v>
      </c>
      <c r="P19" s="52" t="s">
        <v>185</v>
      </c>
      <c r="Q19" s="74" t="s">
        <v>214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v>56</v>
      </c>
      <c r="O20" s="88" t="s">
        <v>73</v>
      </c>
      <c r="P20" s="85">
        <v>69</v>
      </c>
      <c r="Q20" s="74">
        <v>4658.88</v>
      </c>
      <c r="R20" s="31"/>
    </row>
    <row r="21" spans="1:18" ht="25.5" x14ac:dyDescent="0.25">
      <c r="A21" s="16" t="s">
        <v>49</v>
      </c>
      <c r="B21" s="75">
        <v>206.28472222222223</v>
      </c>
      <c r="C21" s="75">
        <v>206.54166666666666</v>
      </c>
      <c r="D21" s="75">
        <f t="shared" ref="D21:D23" si="0">C21-B21</f>
        <v>0.25694444444442865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0.78472222222220012</v>
      </c>
      <c r="M21" s="287" t="s">
        <v>50</v>
      </c>
      <c r="N21" s="74">
        <f>M17+M12+M7</f>
        <v>232</v>
      </c>
      <c r="O21" s="89" t="s">
        <v>78</v>
      </c>
      <c r="P21" s="85">
        <v>290</v>
      </c>
      <c r="Q21" s="74">
        <v>7523.69</v>
      </c>
      <c r="R21" s="28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0"/>
        <v>0.29166666666668561</v>
      </c>
      <c r="E22" s="75">
        <v>206.625</v>
      </c>
      <c r="F22" s="75">
        <v>206.91666666666666</v>
      </c>
      <c r="G22" s="75">
        <f t="shared" ref="G22:G23" si="1">F22-E22</f>
        <v>0.29166666666665719</v>
      </c>
      <c r="H22" s="75">
        <v>206.95833333333334</v>
      </c>
      <c r="I22" s="75">
        <v>207.25</v>
      </c>
      <c r="J22" s="81">
        <f t="shared" ref="J22:J23" si="2">I22-H22</f>
        <v>0.29166666666665719</v>
      </c>
      <c r="K22" s="85"/>
      <c r="L22" s="83">
        <f>D22+G22+J22</f>
        <v>0.875</v>
      </c>
      <c r="M22" s="55" t="s">
        <v>52</v>
      </c>
      <c r="N22" s="74">
        <v>34510.57</v>
      </c>
      <c r="O22" s="91" t="s">
        <v>75</v>
      </c>
      <c r="P22" s="85">
        <v>141</v>
      </c>
      <c r="Q22" s="74">
        <v>3461.3</v>
      </c>
      <c r="R22" s="28"/>
    </row>
    <row r="23" spans="1:18" ht="25.5" x14ac:dyDescent="0.25">
      <c r="A23" s="293" t="s">
        <v>53</v>
      </c>
      <c r="B23" s="283">
        <v>206.29166666666666</v>
      </c>
      <c r="C23" s="75">
        <v>206.58333333333334</v>
      </c>
      <c r="D23" s="283">
        <f t="shared" si="0"/>
        <v>0.29166666666668561</v>
      </c>
      <c r="E23" s="283">
        <v>206.65625</v>
      </c>
      <c r="F23" s="75">
        <v>206.875</v>
      </c>
      <c r="G23" s="283">
        <f t="shared" si="1"/>
        <v>0.21875</v>
      </c>
      <c r="H23" s="75">
        <v>206.97569444444446</v>
      </c>
      <c r="I23" s="75">
        <v>207.25</v>
      </c>
      <c r="J23" s="81">
        <f t="shared" si="2"/>
        <v>0.27430555555554292</v>
      </c>
      <c r="K23" s="291"/>
      <c r="L23" s="292">
        <f>D23+G23+J23</f>
        <v>0.78472222222222854</v>
      </c>
      <c r="M23" s="287" t="s">
        <v>72</v>
      </c>
      <c r="N23" s="96">
        <v>10</v>
      </c>
      <c r="O23" s="97" t="s">
        <v>76</v>
      </c>
      <c r="P23" s="86">
        <v>192</v>
      </c>
      <c r="Q23" s="74">
        <v>5776.4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0.84027777777779988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2.4444444444444287</v>
      </c>
      <c r="M24" s="74" t="s">
        <v>88</v>
      </c>
      <c r="N24" s="74">
        <v>37395.78</v>
      </c>
      <c r="P24" s="90" t="s">
        <v>77</v>
      </c>
      <c r="Q24" s="49">
        <v>54216.53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N24+Sheet25!O25</f>
        <v>936945.73999999987</v>
      </c>
      <c r="P25" s="287" t="s">
        <v>87</v>
      </c>
      <c r="Q25" s="99">
        <v>58905.41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58000</v>
      </c>
      <c r="P26" s="57" t="s">
        <v>101</v>
      </c>
      <c r="Q26" s="78">
        <f>Q24+Sheet25!Q26</f>
        <v>1327833.3859999999</v>
      </c>
      <c r="R26" s="2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s">
        <v>14</v>
      </c>
      <c r="O27" s="92" t="s">
        <v>83</v>
      </c>
      <c r="P27" s="78">
        <v>905025.96</v>
      </c>
      <c r="Q27" s="74" t="s">
        <v>147</v>
      </c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60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14</v>
      </c>
      <c r="J32" s="69"/>
      <c r="K32" s="72"/>
      <c r="L32" s="72"/>
      <c r="M32" s="68"/>
      <c r="N32" s="68"/>
    </row>
    <row r="34" spans="2:11" x14ac:dyDescent="0.25">
      <c r="B34" s="64"/>
      <c r="C34" s="13"/>
      <c r="D34" s="27"/>
      <c r="E34" s="28"/>
      <c r="F34" s="28"/>
      <c r="G34" s="29"/>
      <c r="H34" s="27"/>
      <c r="I34" s="27"/>
      <c r="J34" s="27"/>
    </row>
    <row r="42" spans="2:11" x14ac:dyDescent="0.25">
      <c r="B42" s="1"/>
      <c r="D42" s="1"/>
      <c r="E42" s="1"/>
      <c r="F42" s="1"/>
      <c r="G42" s="1"/>
      <c r="H42" s="1"/>
      <c r="I42" s="1"/>
      <c r="J42" s="1"/>
      <c r="K42" s="1"/>
    </row>
    <row r="43" spans="2:11" x14ac:dyDescent="0.25">
      <c r="B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5" right="0" top="0.5" bottom="0" header="0.31496062992126" footer="0.31496062992126"/>
  <pageSetup paperSize="9" scale="92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"/>
  <sheetViews>
    <sheetView topLeftCell="A9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216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0</v>
      </c>
      <c r="L4" s="23">
        <v>0</v>
      </c>
      <c r="M4" s="120">
        <v>220</v>
      </c>
      <c r="N4" s="131"/>
      <c r="O4" s="122" t="s">
        <v>103</v>
      </c>
      <c r="P4" s="132" t="s">
        <v>104</v>
      </c>
      <c r="Q4" s="36"/>
      <c r="R4" s="79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v>3</v>
      </c>
      <c r="N5" s="131"/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0</v>
      </c>
      <c r="L6" s="23">
        <v>0</v>
      </c>
      <c r="M6" s="120">
        <v>20</v>
      </c>
      <c r="N6" s="131"/>
      <c r="O6" s="123"/>
      <c r="P6" s="74"/>
      <c r="Q6" s="289"/>
      <c r="R6" s="13"/>
    </row>
    <row r="7" spans="1:18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0</v>
      </c>
      <c r="L7" s="23">
        <v>0</v>
      </c>
      <c r="M7" s="120">
        <v>20</v>
      </c>
      <c r="N7" s="131"/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>
        <v>86</v>
      </c>
      <c r="N8" s="34" t="s">
        <v>13</v>
      </c>
      <c r="O8" s="123"/>
      <c r="P8" s="74"/>
      <c r="Q8" s="289" t="s">
        <v>0</v>
      </c>
      <c r="R8" s="31"/>
    </row>
    <row r="9" spans="1:18" ht="15" x14ac:dyDescent="0.25">
      <c r="A9" s="36"/>
      <c r="B9" s="37" t="s">
        <v>15</v>
      </c>
      <c r="C9" s="23"/>
      <c r="D9" s="23" t="s">
        <v>14</v>
      </c>
      <c r="E9" s="23"/>
      <c r="F9" s="23"/>
      <c r="G9" s="23"/>
      <c r="H9" s="23"/>
      <c r="I9" s="23"/>
      <c r="J9" s="23"/>
      <c r="K9" s="23">
        <v>0</v>
      </c>
      <c r="L9" s="23">
        <v>0</v>
      </c>
      <c r="M9" s="120">
        <v>120</v>
      </c>
      <c r="N9" s="93"/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0</v>
      </c>
      <c r="L10" s="23">
        <v>0</v>
      </c>
      <c r="M10" s="120">
        <v>22</v>
      </c>
      <c r="N10" s="93"/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0</v>
      </c>
      <c r="L11" s="23">
        <v>0</v>
      </c>
      <c r="M11" s="120">
        <v>105</v>
      </c>
      <c r="N11" s="93"/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0</v>
      </c>
      <c r="L12" s="23">
        <v>0</v>
      </c>
      <c r="M12" s="120">
        <v>63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9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0</v>
      </c>
      <c r="L14" s="23">
        <v>0</v>
      </c>
      <c r="M14" s="120">
        <v>170</v>
      </c>
      <c r="N14" s="130"/>
      <c r="O14" s="124"/>
      <c r="P14" s="74"/>
      <c r="Q14" s="29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v>21</v>
      </c>
      <c r="N15" s="130"/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0</v>
      </c>
      <c r="L16" s="23">
        <v>0</v>
      </c>
      <c r="M16" s="120">
        <v>15</v>
      </c>
      <c r="N16" s="130"/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v>6</v>
      </c>
      <c r="N17" s="130"/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510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46</v>
      </c>
      <c r="O19" s="78">
        <v>1783.37</v>
      </c>
      <c r="P19" s="52" t="s">
        <v>185</v>
      </c>
      <c r="Q19" s="74" t="s">
        <v>217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140</v>
      </c>
      <c r="O20" s="88" t="s">
        <v>73</v>
      </c>
      <c r="P20" s="85">
        <v>71</v>
      </c>
      <c r="Q20" s="74">
        <v>4514.0200000000004</v>
      </c>
      <c r="R20" s="31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0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87" t="s">
        <v>50</v>
      </c>
      <c r="N21" s="74">
        <v>155</v>
      </c>
      <c r="O21" s="89" t="s">
        <v>78</v>
      </c>
      <c r="P21" s="85">
        <v>48</v>
      </c>
      <c r="Q21" s="74">
        <v>1165.43</v>
      </c>
      <c r="R21" s="28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0"/>
        <v>0.29166666666668561</v>
      </c>
      <c r="E22" s="75">
        <v>206.625</v>
      </c>
      <c r="F22" s="75">
        <v>206.91666666666666</v>
      </c>
      <c r="G22" s="75">
        <f t="shared" ref="G22:G23" si="1">F22-E22</f>
        <v>0.29166666666665719</v>
      </c>
      <c r="H22" s="75">
        <v>206.95833333333334</v>
      </c>
      <c r="I22" s="75">
        <v>207.25</v>
      </c>
      <c r="J22" s="81">
        <f t="shared" ref="J22:J23" si="2">I22-H22</f>
        <v>0.29166666666665719</v>
      </c>
      <c r="K22" s="85"/>
      <c r="L22" s="83">
        <f>D22+G22+J22</f>
        <v>0.875</v>
      </c>
      <c r="M22" s="55" t="s">
        <v>52</v>
      </c>
      <c r="N22" s="74">
        <v>33208.43</v>
      </c>
      <c r="O22" s="91" t="s">
        <v>75</v>
      </c>
      <c r="P22" s="85">
        <v>27</v>
      </c>
      <c r="Q22" s="74">
        <v>6560.36</v>
      </c>
      <c r="R22" s="28"/>
    </row>
    <row r="23" spans="1:18" ht="25.5" x14ac:dyDescent="0.25">
      <c r="A23" s="293" t="s">
        <v>53</v>
      </c>
      <c r="B23" s="283">
        <v>206.29166666666666</v>
      </c>
      <c r="C23" s="75">
        <v>206.58333333333334</v>
      </c>
      <c r="D23" s="283">
        <f t="shared" si="0"/>
        <v>0.29166666666668561</v>
      </c>
      <c r="E23" s="283">
        <v>206.65625</v>
      </c>
      <c r="F23" s="75">
        <v>206.875</v>
      </c>
      <c r="G23" s="283">
        <f t="shared" si="1"/>
        <v>0.21875</v>
      </c>
      <c r="H23" s="75">
        <v>206.97569444444446</v>
      </c>
      <c r="I23" s="75">
        <v>207.25</v>
      </c>
      <c r="J23" s="81">
        <f t="shared" si="2"/>
        <v>0.27430555555554292</v>
      </c>
      <c r="K23" s="291"/>
      <c r="L23" s="292">
        <f>D23+G23+J23</f>
        <v>0.78472222222222854</v>
      </c>
      <c r="M23" s="287" t="s">
        <v>72</v>
      </c>
      <c r="N23" s="96">
        <v>10</v>
      </c>
      <c r="O23" s="97" t="s">
        <v>76</v>
      </c>
      <c r="P23" s="86" t="s">
        <v>14</v>
      </c>
      <c r="Q23" s="74" t="s">
        <v>14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0.85763888888885731</v>
      </c>
      <c r="K24" s="85"/>
      <c r="L24" s="94">
        <f>SUM(L21:L23)</f>
        <v>2.3611111111111143</v>
      </c>
      <c r="M24" s="74" t="s">
        <v>88</v>
      </c>
      <c r="N24" s="74">
        <v>37414.370000000003</v>
      </c>
      <c r="P24" s="90" t="s">
        <v>77</v>
      </c>
      <c r="Q24" s="49">
        <v>47842.13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N24+Sheet26!O25</f>
        <v>974360.10999999987</v>
      </c>
      <c r="P25" s="287" t="s">
        <v>87</v>
      </c>
      <c r="Q25" s="99">
        <v>52355.15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4500</v>
      </c>
      <c r="P26" s="57" t="s">
        <v>101</v>
      </c>
      <c r="Q26" s="78">
        <f>Q24+Sheet26!Q26</f>
        <v>1375675.5159999998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56.4</v>
      </c>
      <c r="M27" s="63"/>
      <c r="N27" s="100">
        <f>N22/L27</f>
        <v>588.80195035460997</v>
      </c>
      <c r="O27" s="92" t="s">
        <v>83</v>
      </c>
      <c r="P27" s="78"/>
      <c r="Q27" s="74" t="s">
        <v>147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14</v>
      </c>
      <c r="J32" s="69"/>
      <c r="K32" s="72"/>
      <c r="L32" s="72"/>
      <c r="M32" s="68"/>
      <c r="N32" s="68"/>
    </row>
    <row r="33" spans="2:13" x14ac:dyDescent="0.25">
      <c r="M33" s="56" t="s">
        <v>14</v>
      </c>
    </row>
    <row r="36" spans="2:13" x14ac:dyDescent="0.25">
      <c r="B36" s="64"/>
      <c r="C36" s="13"/>
      <c r="D36" s="27"/>
      <c r="E36" s="28"/>
      <c r="F36" s="28"/>
      <c r="G36" s="29"/>
      <c r="H36" s="27"/>
      <c r="I36" s="27"/>
      <c r="J36" s="27"/>
    </row>
    <row r="44" spans="2:13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5" right="0" top="0.5" bottom="0" header="0.31496062992126" footer="0.31496062992126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9"/>
  <sheetViews>
    <sheetView topLeftCell="A1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3.2851562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218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87</v>
      </c>
      <c r="L4" s="23">
        <v>62</v>
      </c>
      <c r="M4" s="120">
        <f>L4+K4</f>
        <v>149</v>
      </c>
      <c r="N4" s="131" t="s">
        <v>63</v>
      </c>
      <c r="O4" s="122" t="s">
        <v>103</v>
      </c>
      <c r="P4" s="132" t="s">
        <v>104</v>
      </c>
      <c r="Q4" s="36"/>
      <c r="R4" s="87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7</v>
      </c>
      <c r="L5" s="23">
        <v>0</v>
      </c>
      <c r="M5" s="120">
        <f t="shared" ref="M5:M12" si="0">L5+K5</f>
        <v>7</v>
      </c>
      <c r="N5" s="131" t="s">
        <v>62</v>
      </c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23</v>
      </c>
      <c r="L6" s="23">
        <v>10</v>
      </c>
      <c r="M6" s="120">
        <f t="shared" si="0"/>
        <v>33</v>
      </c>
      <c r="N6" s="131" t="s">
        <v>62</v>
      </c>
      <c r="O6" s="123"/>
      <c r="P6" s="74"/>
      <c r="Q6" s="289"/>
      <c r="R6" s="13"/>
    </row>
    <row r="7" spans="1:18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25</v>
      </c>
      <c r="L7" s="23">
        <v>10</v>
      </c>
      <c r="M7" s="120">
        <f t="shared" si="0"/>
        <v>35</v>
      </c>
      <c r="N7" s="131" t="s">
        <v>62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9" t="s">
        <v>0</v>
      </c>
      <c r="R8" s="31"/>
    </row>
    <row r="9" spans="1:18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138</v>
      </c>
      <c r="L9" s="23">
        <v>78</v>
      </c>
      <c r="M9" s="120">
        <f t="shared" si="0"/>
        <v>216</v>
      </c>
      <c r="N9" s="93" t="s">
        <v>63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8</v>
      </c>
      <c r="L10" s="23">
        <v>2</v>
      </c>
      <c r="M10" s="120">
        <f t="shared" si="0"/>
        <v>10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3</v>
      </c>
      <c r="L11" s="23">
        <v>0</v>
      </c>
      <c r="M11" s="120">
        <f t="shared" si="0"/>
        <v>3</v>
      </c>
      <c r="N11" s="93" t="s">
        <v>63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27</v>
      </c>
      <c r="L12" s="23">
        <v>28</v>
      </c>
      <c r="M12" s="120">
        <f t="shared" si="0"/>
        <v>55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9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136</v>
      </c>
      <c r="L14" s="23">
        <v>84</v>
      </c>
      <c r="M14" s="120">
        <f t="shared" ref="M14:M17" si="1">L14+K14</f>
        <v>220</v>
      </c>
      <c r="N14" s="130" t="s">
        <v>63</v>
      </c>
      <c r="O14" s="124"/>
      <c r="P14" s="74"/>
      <c r="Q14" s="29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15</v>
      </c>
      <c r="L15" s="23">
        <v>0</v>
      </c>
      <c r="M15" s="120">
        <f t="shared" si="1"/>
        <v>15</v>
      </c>
      <c r="N15" s="130" t="s">
        <v>62</v>
      </c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10</v>
      </c>
      <c r="L16" s="23">
        <v>12</v>
      </c>
      <c r="M16" s="120">
        <f t="shared" si="1"/>
        <v>22</v>
      </c>
      <c r="N16" s="130" t="s">
        <v>62</v>
      </c>
      <c r="O16" s="130"/>
      <c r="P16" s="93"/>
      <c r="Q16" s="43"/>
      <c r="R16" s="38"/>
    </row>
    <row r="17" spans="1:18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32</v>
      </c>
      <c r="L17" s="23">
        <v>12</v>
      </c>
      <c r="M17" s="120">
        <f t="shared" si="1"/>
        <v>44</v>
      </c>
      <c r="N17" s="130"/>
      <c r="O17" s="130"/>
      <c r="P17" s="93"/>
      <c r="Q17" s="41"/>
      <c r="R17" s="40"/>
    </row>
    <row r="18" spans="1:18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585</v>
      </c>
      <c r="O18" s="327" t="s">
        <v>80</v>
      </c>
      <c r="P18" s="328"/>
      <c r="Q18" s="74" t="s">
        <v>79</v>
      </c>
      <c r="R18" s="40"/>
    </row>
    <row r="19" spans="1:18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32</v>
      </c>
      <c r="O19" s="78">
        <v>991.25</v>
      </c>
      <c r="P19" s="52" t="s">
        <v>211</v>
      </c>
      <c r="Q19" s="74" t="s">
        <v>219</v>
      </c>
      <c r="R19" s="42"/>
    </row>
    <row r="20" spans="1:18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v>63</v>
      </c>
      <c r="O20" s="88" t="s">
        <v>73</v>
      </c>
      <c r="P20" s="85">
        <v>55</v>
      </c>
      <c r="Q20" s="74">
        <v>3623.51</v>
      </c>
      <c r="R20" s="31"/>
    </row>
    <row r="21" spans="1:18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2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87" t="s">
        <v>50</v>
      </c>
      <c r="N21" s="74">
        <v>114</v>
      </c>
      <c r="O21" s="89" t="s">
        <v>78</v>
      </c>
      <c r="P21" s="85">
        <v>315</v>
      </c>
      <c r="Q21" s="74">
        <v>7932.37</v>
      </c>
      <c r="R21" s="28"/>
    </row>
    <row r="22" spans="1:18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2"/>
        <v>0.29166666666668561</v>
      </c>
      <c r="E22" s="75">
        <v>206.625</v>
      </c>
      <c r="F22" s="75">
        <v>206.95833333333334</v>
      </c>
      <c r="G22" s="75">
        <f t="shared" ref="G22:G23" si="3">F22-E22</f>
        <v>0.33333333333334281</v>
      </c>
      <c r="H22" s="75">
        <v>206.95833333333334</v>
      </c>
      <c r="I22" s="75">
        <v>207.25</v>
      </c>
      <c r="J22" s="81">
        <f t="shared" ref="J22:J23" si="4">I22-H22</f>
        <v>0.29166666666665719</v>
      </c>
      <c r="K22" s="85"/>
      <c r="L22" s="83">
        <f>D22+G22+J22</f>
        <v>0.91666666666668561</v>
      </c>
      <c r="M22" s="55" t="s">
        <v>52</v>
      </c>
      <c r="N22" s="74">
        <v>33541.25</v>
      </c>
      <c r="O22" s="91" t="s">
        <v>75</v>
      </c>
      <c r="P22" s="85">
        <v>164</v>
      </c>
      <c r="Q22" s="74">
        <v>4071.11</v>
      </c>
      <c r="R22" s="28"/>
    </row>
    <row r="23" spans="1:18" ht="25.5" x14ac:dyDescent="0.25">
      <c r="A23" s="293" t="s">
        <v>53</v>
      </c>
      <c r="B23" s="283">
        <v>206.29166666666666</v>
      </c>
      <c r="C23" s="75">
        <v>206.58333333333334</v>
      </c>
      <c r="D23" s="283">
        <f t="shared" si="2"/>
        <v>0.29166666666668561</v>
      </c>
      <c r="E23" s="283">
        <v>206.65625</v>
      </c>
      <c r="F23" s="75">
        <v>206.95833333333334</v>
      </c>
      <c r="G23" s="283">
        <f t="shared" si="3"/>
        <v>0.30208333333334281</v>
      </c>
      <c r="H23" s="75">
        <v>206.97569444444446</v>
      </c>
      <c r="I23" s="75">
        <v>207.25</v>
      </c>
      <c r="J23" s="81">
        <f t="shared" si="4"/>
        <v>0.27430555555554292</v>
      </c>
      <c r="K23" s="291"/>
      <c r="L23" s="292">
        <f>D23+G23+J23</f>
        <v>0.86805555555557135</v>
      </c>
      <c r="M23" s="287" t="s">
        <v>72</v>
      </c>
      <c r="N23" s="96">
        <v>10</v>
      </c>
      <c r="O23" s="97" t="s">
        <v>76</v>
      </c>
      <c r="P23" s="86">
        <v>162</v>
      </c>
      <c r="Q23" s="74">
        <v>4954.5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0.87152777777779988</v>
      </c>
      <c r="H24" s="77"/>
      <c r="I24" s="77"/>
      <c r="J24" s="81">
        <f>SUM(J21:J23)</f>
        <v>0.85763888888885731</v>
      </c>
      <c r="K24" s="85"/>
      <c r="L24" s="94">
        <f>SUM(L21:L23)</f>
        <v>2.4861111111111427</v>
      </c>
      <c r="M24" s="74" t="s">
        <v>88</v>
      </c>
      <c r="N24" s="74">
        <v>37314.29</v>
      </c>
      <c r="P24" s="90" t="s">
        <v>77</v>
      </c>
      <c r="Q24" s="49">
        <v>53995.8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N24+Sheet27!O25</f>
        <v>1011674.3999999999</v>
      </c>
      <c r="P25" s="287" t="s">
        <v>87</v>
      </c>
      <c r="Q25" s="99">
        <v>57619.31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54000</v>
      </c>
      <c r="P26" s="57" t="s">
        <v>101</v>
      </c>
      <c r="Q26" s="78">
        <f>Q24+Sheet25!Q26</f>
        <v>1327612.656</v>
      </c>
      <c r="R26" s="88"/>
    </row>
    <row r="27" spans="1:18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 t="s">
        <v>14</v>
      </c>
      <c r="M27" s="63"/>
      <c r="N27" s="100" t="s">
        <v>14</v>
      </c>
      <c r="O27" s="92" t="s">
        <v>83</v>
      </c>
      <c r="P27" s="78"/>
      <c r="Q27" s="74" t="s">
        <v>147</v>
      </c>
      <c r="R27" s="88"/>
    </row>
    <row r="28" spans="1:18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18" x14ac:dyDescent="0.25">
      <c r="B32" s="67"/>
      <c r="C32" s="68"/>
      <c r="D32" s="69"/>
      <c r="E32" s="70"/>
      <c r="F32" s="70"/>
      <c r="G32" s="71"/>
      <c r="H32" s="69"/>
      <c r="I32" s="69" t="s">
        <v>14</v>
      </c>
      <c r="J32" s="69"/>
      <c r="K32" s="72"/>
      <c r="L32" s="72"/>
      <c r="M32" s="68"/>
      <c r="N32" s="68"/>
    </row>
    <row r="35" spans="2:11" x14ac:dyDescent="0.25">
      <c r="B35" s="64"/>
      <c r="C35" s="13"/>
      <c r="D35" s="27"/>
      <c r="E35" s="28"/>
      <c r="F35" s="28"/>
      <c r="G35" s="29"/>
      <c r="H35" s="27"/>
      <c r="I35" s="27"/>
      <c r="J35" s="27"/>
    </row>
    <row r="43" spans="2:11" x14ac:dyDescent="0.25">
      <c r="B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" bottom="0" header="0.31496062992125984" footer="0.31496062992125984"/>
  <pageSetup paperSize="9" scale="88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opLeftCell="A24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220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124</v>
      </c>
      <c r="L4" s="23">
        <v>85</v>
      </c>
      <c r="M4" s="120">
        <f>L4+K4</f>
        <v>209</v>
      </c>
      <c r="N4" s="131" t="s">
        <v>63</v>
      </c>
      <c r="O4" s="122" t="s">
        <v>103</v>
      </c>
      <c r="P4" s="132" t="s">
        <v>104</v>
      </c>
      <c r="Q4" s="36"/>
      <c r="R4" s="79"/>
    </row>
    <row r="5" spans="1:18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13</v>
      </c>
      <c r="L5" s="23">
        <v>1</v>
      </c>
      <c r="M5" s="120">
        <f t="shared" ref="M5:M12" si="0">L5+K5</f>
        <v>14</v>
      </c>
      <c r="N5" s="131" t="s">
        <v>62</v>
      </c>
      <c r="O5" s="75"/>
      <c r="P5" s="75"/>
      <c r="Q5" s="75"/>
      <c r="R5" s="13"/>
    </row>
    <row r="6" spans="1:18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10</v>
      </c>
      <c r="L6" s="23">
        <v>0</v>
      </c>
      <c r="M6" s="120">
        <f t="shared" si="0"/>
        <v>10</v>
      </c>
      <c r="N6" s="131" t="s">
        <v>63</v>
      </c>
      <c r="O6" s="123"/>
      <c r="P6" s="74"/>
      <c r="Q6" s="289"/>
      <c r="R6" s="13"/>
    </row>
    <row r="7" spans="1:18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31</v>
      </c>
      <c r="L7" s="23">
        <v>25</v>
      </c>
      <c r="M7" s="120">
        <f t="shared" si="0"/>
        <v>56</v>
      </c>
      <c r="N7" s="131" t="s">
        <v>63</v>
      </c>
      <c r="O7" s="75"/>
      <c r="P7" s="75"/>
      <c r="Q7" s="75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3"/>
      <c r="P8" s="74"/>
      <c r="Q8" s="289" t="s">
        <v>0</v>
      </c>
      <c r="R8" s="31"/>
    </row>
    <row r="9" spans="1:18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135</v>
      </c>
      <c r="L9" s="23">
        <v>80</v>
      </c>
      <c r="M9" s="120">
        <v>215</v>
      </c>
      <c r="N9" s="93" t="s">
        <v>221</v>
      </c>
      <c r="O9" s="126"/>
      <c r="P9" s="93"/>
      <c r="Q9" s="41"/>
      <c r="R9" s="35"/>
    </row>
    <row r="10" spans="1:18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11</v>
      </c>
      <c r="L10" s="23">
        <v>0</v>
      </c>
      <c r="M10" s="120">
        <f t="shared" si="0"/>
        <v>11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10</v>
      </c>
      <c r="L11" s="23">
        <v>1</v>
      </c>
      <c r="M11" s="120">
        <f t="shared" si="0"/>
        <v>11</v>
      </c>
      <c r="N11" s="93" t="s">
        <v>63</v>
      </c>
      <c r="O11" s="122" t="s">
        <v>103</v>
      </c>
      <c r="P11" s="132" t="s">
        <v>104</v>
      </c>
      <c r="Q11" s="75"/>
      <c r="R11" s="40"/>
    </row>
    <row r="12" spans="1:18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23</v>
      </c>
      <c r="L12" s="23">
        <v>27</v>
      </c>
      <c r="M12" s="120">
        <f t="shared" si="0"/>
        <v>50</v>
      </c>
      <c r="N12" s="93" t="s">
        <v>63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89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195</v>
      </c>
      <c r="L14" s="23">
        <v>72</v>
      </c>
      <c r="M14" s="120">
        <f t="shared" ref="M14:M17" si="1">L14+K14</f>
        <v>267</v>
      </c>
      <c r="N14" s="130"/>
      <c r="O14" s="124"/>
      <c r="P14" s="74"/>
      <c r="Q14" s="29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31</v>
      </c>
      <c r="L15" s="23">
        <v>0</v>
      </c>
      <c r="M15" s="120">
        <f t="shared" si="1"/>
        <v>31</v>
      </c>
      <c r="N15" s="130"/>
      <c r="O15" s="129"/>
      <c r="P15" s="93"/>
      <c r="Q15" s="43"/>
      <c r="R15" s="35"/>
    </row>
    <row r="16" spans="1:18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25</v>
      </c>
      <c r="L16" s="23">
        <v>12</v>
      </c>
      <c r="M16" s="120">
        <f t="shared" si="1"/>
        <v>37</v>
      </c>
      <c r="N16" s="130"/>
      <c r="O16" s="130"/>
      <c r="P16" s="93"/>
      <c r="Q16" s="43"/>
      <c r="R16" s="38"/>
    </row>
    <row r="17" spans="1:22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5</v>
      </c>
      <c r="M17" s="120">
        <f t="shared" si="1"/>
        <v>5</v>
      </c>
      <c r="N17" s="130"/>
      <c r="O17" s="130"/>
      <c r="P17" s="93"/>
      <c r="Q17" s="41"/>
      <c r="R17" s="40"/>
    </row>
    <row r="18" spans="1:22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691</v>
      </c>
      <c r="O18" s="327" t="s">
        <v>80</v>
      </c>
      <c r="P18" s="328"/>
      <c r="Q18" s="74" t="s">
        <v>79</v>
      </c>
      <c r="R18" s="40"/>
    </row>
    <row r="19" spans="1:22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56</v>
      </c>
      <c r="O19" s="78">
        <v>1337.7</v>
      </c>
      <c r="P19" s="52" t="s">
        <v>185</v>
      </c>
      <c r="Q19" s="74" t="s">
        <v>222</v>
      </c>
      <c r="R19" s="42"/>
      <c r="V19" s="1">
        <f>113-93</f>
        <v>20</v>
      </c>
    </row>
    <row r="20" spans="1:22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58</v>
      </c>
      <c r="O20" s="88" t="s">
        <v>73</v>
      </c>
      <c r="P20" s="85">
        <v>68</v>
      </c>
      <c r="Q20" s="74">
        <v>4526.08</v>
      </c>
      <c r="R20" s="31"/>
    </row>
    <row r="21" spans="1:22" ht="25.5" x14ac:dyDescent="0.25">
      <c r="A21" s="16" t="s">
        <v>49</v>
      </c>
      <c r="B21" s="75">
        <v>206.35763888888889</v>
      </c>
      <c r="C21" s="75">
        <v>206.58333333333334</v>
      </c>
      <c r="D21" s="75">
        <f t="shared" ref="D21:D23" si="2">C21-B21</f>
        <v>0.22569444444445708</v>
      </c>
      <c r="E21" s="75">
        <v>206.58333333333334</v>
      </c>
      <c r="F21" s="75">
        <v>206.91666666666666</v>
      </c>
      <c r="G21" s="75">
        <f>F21-E21</f>
        <v>0.33333333333331439</v>
      </c>
      <c r="H21" s="75">
        <v>206.91666666666666</v>
      </c>
      <c r="I21" s="75">
        <v>207.25</v>
      </c>
      <c r="J21" s="81">
        <f>I21-H21-K21</f>
        <v>0.33333333333334281</v>
      </c>
      <c r="K21" s="75"/>
      <c r="L21" s="83">
        <f>D21+G21+J21</f>
        <v>0.89236111111111427</v>
      </c>
      <c r="M21" s="287" t="s">
        <v>50</v>
      </c>
      <c r="N21" s="74">
        <f>M17+M12+M7</f>
        <v>111</v>
      </c>
      <c r="O21" s="89" t="s">
        <v>78</v>
      </c>
      <c r="P21" s="85">
        <v>362</v>
      </c>
      <c r="Q21" s="74">
        <v>4409.88</v>
      </c>
      <c r="R21" s="28"/>
    </row>
    <row r="22" spans="1:22" ht="25.5" x14ac:dyDescent="0.25">
      <c r="A22" s="16" t="s">
        <v>51</v>
      </c>
      <c r="B22" s="75">
        <v>206.40277777777777</v>
      </c>
      <c r="C22" s="75">
        <v>206.58333333333334</v>
      </c>
      <c r="D22" s="75">
        <f t="shared" si="2"/>
        <v>0.18055555555557135</v>
      </c>
      <c r="E22" s="75">
        <v>206.61805555555554</v>
      </c>
      <c r="F22" s="75">
        <v>206.91666666666666</v>
      </c>
      <c r="G22" s="75">
        <f t="shared" ref="G22:G23" si="3">F22-E22</f>
        <v>0.29861111111111427</v>
      </c>
      <c r="H22" s="75">
        <v>206.91666666666666</v>
      </c>
      <c r="I22" s="75">
        <v>207.25</v>
      </c>
      <c r="J22" s="81">
        <f>I22-H22-K22</f>
        <v>0.33333333333334281</v>
      </c>
      <c r="K22" s="85"/>
      <c r="L22" s="83">
        <f>D22+G22+J22</f>
        <v>0.81250000000002842</v>
      </c>
      <c r="M22" s="55" t="s">
        <v>52</v>
      </c>
      <c r="N22" s="74">
        <v>39387.699999999997</v>
      </c>
      <c r="O22" s="91" t="s">
        <v>75</v>
      </c>
      <c r="P22" s="85">
        <v>179</v>
      </c>
      <c r="Q22" s="74">
        <v>4409.88</v>
      </c>
      <c r="R22" s="28"/>
    </row>
    <row r="23" spans="1:22" ht="25.5" x14ac:dyDescent="0.25">
      <c r="A23" s="293" t="s">
        <v>53</v>
      </c>
      <c r="B23" s="75">
        <v>206.37152777777777</v>
      </c>
      <c r="C23" s="75">
        <v>206.54166666666666</v>
      </c>
      <c r="D23" s="75">
        <f t="shared" si="2"/>
        <v>0.17013888888888573</v>
      </c>
      <c r="E23" s="75">
        <v>206.625</v>
      </c>
      <c r="F23" s="75">
        <v>206.83333333333334</v>
      </c>
      <c r="G23" s="75">
        <f t="shared" si="3"/>
        <v>0.20833333333334281</v>
      </c>
      <c r="H23" s="75">
        <v>206.96875</v>
      </c>
      <c r="I23" s="75">
        <v>207.25347222222223</v>
      </c>
      <c r="J23" s="81">
        <f>I23-H23-K23</f>
        <v>0.28472222222222854</v>
      </c>
      <c r="K23" s="291"/>
      <c r="L23" s="292">
        <f>D23+G23+J23</f>
        <v>0.66319444444445708</v>
      </c>
      <c r="M23" s="287" t="s">
        <v>72</v>
      </c>
      <c r="N23" s="96">
        <v>10</v>
      </c>
      <c r="O23" s="97" t="s">
        <v>76</v>
      </c>
      <c r="P23" s="86">
        <v>172</v>
      </c>
      <c r="Q23" s="74">
        <v>5179.7299999999996</v>
      </c>
      <c r="R23" s="28"/>
    </row>
    <row r="24" spans="1:22" ht="25.5" x14ac:dyDescent="0.25">
      <c r="A24" s="16" t="s">
        <v>85</v>
      </c>
      <c r="B24" s="76"/>
      <c r="C24" s="76"/>
      <c r="D24" s="75">
        <f>SUM(D21:D23)</f>
        <v>0.57638888888891415</v>
      </c>
      <c r="E24" s="77"/>
      <c r="F24" s="77"/>
      <c r="G24" s="75">
        <f>SUM(G21:G23)</f>
        <v>0.84027777777777146</v>
      </c>
      <c r="H24" s="77"/>
      <c r="I24" s="77"/>
      <c r="J24" s="81">
        <f>SUM(J21:J23)</f>
        <v>0.95138888888891415</v>
      </c>
      <c r="K24" s="85"/>
      <c r="L24" s="94">
        <f>SUM(L21:L23)</f>
        <v>2.3680555555555998</v>
      </c>
      <c r="M24" s="74" t="s">
        <v>88</v>
      </c>
      <c r="N24" s="74">
        <v>37596.699999999997</v>
      </c>
      <c r="P24" s="90" t="s">
        <v>77</v>
      </c>
      <c r="Q24" s="49">
        <v>53692.4</v>
      </c>
      <c r="R24" s="28"/>
    </row>
    <row r="25" spans="1:22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N24+Sheet28!O25</f>
        <v>1049271.0999999999</v>
      </c>
      <c r="P25" s="287" t="s">
        <v>87</v>
      </c>
      <c r="Q25" s="99">
        <v>58218.48</v>
      </c>
      <c r="R25" s="28"/>
    </row>
    <row r="26" spans="1:22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56000</v>
      </c>
      <c r="P26" s="57" t="s">
        <v>101</v>
      </c>
      <c r="Q26" s="78">
        <f>Q24+Sheet25!Q26</f>
        <v>1327309.2559999998</v>
      </c>
      <c r="R26" s="88"/>
    </row>
    <row r="27" spans="1:22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56.5</v>
      </c>
      <c r="M27" s="63"/>
      <c r="N27" s="100">
        <f>N22/L27</f>
        <v>697.1274336283185</v>
      </c>
      <c r="O27" s="92" t="s">
        <v>83</v>
      </c>
      <c r="P27" s="78"/>
      <c r="Q27" s="74" t="s">
        <v>147</v>
      </c>
      <c r="R27" s="88"/>
    </row>
    <row r="28" spans="1:22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22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22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22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  <c r="R31" s="13"/>
    </row>
    <row r="32" spans="1:22" x14ac:dyDescent="0.25">
      <c r="B32" s="67"/>
      <c r="C32" s="68"/>
      <c r="D32" s="69"/>
      <c r="E32" s="70"/>
      <c r="F32" s="70"/>
      <c r="G32" s="71"/>
      <c r="H32" s="69"/>
      <c r="I32" s="69" t="s">
        <v>14</v>
      </c>
      <c r="J32" s="69"/>
      <c r="K32" s="72"/>
      <c r="L32" s="72"/>
      <c r="M32" s="68"/>
      <c r="N32" s="68"/>
    </row>
    <row r="33" spans="2:13" x14ac:dyDescent="0.25">
      <c r="M33" s="56" t="s">
        <v>14</v>
      </c>
    </row>
    <row r="36" spans="2:13" x14ac:dyDescent="0.25">
      <c r="B36" s="64"/>
      <c r="C36" s="13"/>
      <c r="D36" s="27"/>
      <c r="E36" s="28"/>
      <c r="F36" s="28"/>
      <c r="G36" s="29"/>
      <c r="H36" s="27"/>
      <c r="I36" s="27"/>
      <c r="J36" s="27"/>
    </row>
    <row r="44" spans="2:13" x14ac:dyDescent="0.25">
      <c r="B44" s="1"/>
      <c r="D44" s="1"/>
      <c r="E44" s="1"/>
      <c r="F44" s="1"/>
      <c r="G44" s="1"/>
      <c r="H44" s="1"/>
      <c r="I44" s="1"/>
      <c r="J44" s="1"/>
      <c r="K44" s="1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" bottom="0" header="0.31496062992125984" footer="0.31496062992125984"/>
  <pageSetup paperSize="9" scale="71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opLeftCell="A11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153</v>
      </c>
    </row>
    <row r="3" spans="1:17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ht="15" customHeight="1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184</v>
      </c>
      <c r="L4" s="23">
        <v>40</v>
      </c>
      <c r="M4" s="120">
        <f>K4+L4</f>
        <v>224</v>
      </c>
      <c r="N4" s="131"/>
      <c r="O4" s="122" t="s">
        <v>103</v>
      </c>
      <c r="P4" s="132" t="s">
        <v>104</v>
      </c>
      <c r="Q4" s="36"/>
    </row>
    <row r="5" spans="1:17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5</v>
      </c>
      <c r="L5" s="23">
        <v>5</v>
      </c>
      <c r="M5" s="120">
        <f>K5+L5</f>
        <v>10</v>
      </c>
      <c r="N5" s="131"/>
      <c r="O5" s="75"/>
      <c r="P5" s="75"/>
      <c r="Q5" s="75"/>
    </row>
    <row r="6" spans="1:17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15</v>
      </c>
      <c r="L6" s="23">
        <v>5</v>
      </c>
      <c r="M6" s="120">
        <f t="shared" ref="M6:M7" si="0">K6+L6</f>
        <v>20</v>
      </c>
      <c r="N6" s="131"/>
      <c r="O6" s="123"/>
      <c r="P6" s="74"/>
      <c r="Q6" s="323"/>
    </row>
    <row r="7" spans="1:17" ht="1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18</v>
      </c>
      <c r="L7" s="23">
        <v>7</v>
      </c>
      <c r="M7" s="120">
        <f t="shared" si="0"/>
        <v>25</v>
      </c>
      <c r="N7" s="131"/>
      <c r="O7" s="124"/>
      <c r="P7" s="74"/>
      <c r="Q7" s="324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</row>
    <row r="9" spans="1:17" ht="33" customHeight="1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124</v>
      </c>
      <c r="L9" s="23">
        <v>35</v>
      </c>
      <c r="M9" s="120">
        <f>L9+K9</f>
        <v>159</v>
      </c>
      <c r="N9" s="93"/>
      <c r="O9" s="126"/>
      <c r="P9" s="93"/>
      <c r="Q9" s="41"/>
    </row>
    <row r="10" spans="1:17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12</v>
      </c>
      <c r="L10" s="23">
        <v>26</v>
      </c>
      <c r="M10" s="120">
        <f>L10+K10</f>
        <v>38</v>
      </c>
      <c r="N10" s="93"/>
      <c r="O10" s="325" t="s">
        <v>107</v>
      </c>
      <c r="P10" s="326"/>
      <c r="Q10" s="49" t="s">
        <v>82</v>
      </c>
    </row>
    <row r="11" spans="1:17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20</v>
      </c>
      <c r="L11" s="23">
        <v>1</v>
      </c>
      <c r="M11" s="120">
        <f>L11+K11</f>
        <v>21</v>
      </c>
      <c r="N11" s="93"/>
      <c r="O11" s="122" t="s">
        <v>103</v>
      </c>
      <c r="P11" s="132" t="s">
        <v>104</v>
      </c>
      <c r="Q11" s="75"/>
    </row>
    <row r="12" spans="1:17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1</v>
      </c>
      <c r="L12" s="23">
        <v>10</v>
      </c>
      <c r="M12" s="120">
        <f>L12+K12</f>
        <v>11</v>
      </c>
      <c r="N12" s="93"/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40"/>
    </row>
    <row r="14" spans="1:17" ht="15" x14ac:dyDescent="0.25">
      <c r="A14" s="36"/>
      <c r="B14" s="22" t="s">
        <v>15</v>
      </c>
      <c r="C14" s="23"/>
      <c r="D14" s="23">
        <v>18</v>
      </c>
      <c r="E14" s="23">
        <v>22</v>
      </c>
      <c r="F14" s="23">
        <v>25</v>
      </c>
      <c r="G14" s="23">
        <v>20</v>
      </c>
      <c r="H14" s="23">
        <v>22</v>
      </c>
      <c r="I14" s="23">
        <v>20</v>
      </c>
      <c r="J14" s="23"/>
      <c r="K14" s="23">
        <v>105</v>
      </c>
      <c r="L14" s="23">
        <v>22</v>
      </c>
      <c r="M14" s="120">
        <f>L14+K14</f>
        <v>127</v>
      </c>
      <c r="N14" s="130"/>
      <c r="O14" s="124"/>
      <c r="P14" s="74"/>
      <c r="Q14" s="141"/>
    </row>
    <row r="15" spans="1:17" ht="33.75" customHeight="1" x14ac:dyDescent="0.25">
      <c r="A15" s="133" t="s">
        <v>39</v>
      </c>
      <c r="B15" s="22" t="s">
        <v>17</v>
      </c>
      <c r="C15" s="23"/>
      <c r="D15" s="23">
        <v>4</v>
      </c>
      <c r="E15" s="23">
        <v>2</v>
      </c>
      <c r="F15" s="23">
        <v>3</v>
      </c>
      <c r="G15" s="23">
        <v>7</v>
      </c>
      <c r="H15" s="23">
        <v>5</v>
      </c>
      <c r="I15" s="23">
        <v>6</v>
      </c>
      <c r="J15" s="23">
        <v>4</v>
      </c>
      <c r="K15" s="23">
        <v>31</v>
      </c>
      <c r="L15" s="23">
        <v>0</v>
      </c>
      <c r="M15" s="120">
        <f>L15+K15</f>
        <v>31</v>
      </c>
      <c r="N15" s="130"/>
      <c r="O15" s="129"/>
      <c r="P15" s="93"/>
      <c r="Q15" s="43"/>
    </row>
    <row r="16" spans="1:17" ht="15.75" customHeight="1" x14ac:dyDescent="0.25">
      <c r="A16" s="134" t="s">
        <v>18</v>
      </c>
      <c r="B16" s="22" t="s">
        <v>19</v>
      </c>
      <c r="C16" s="23"/>
      <c r="D16" s="23">
        <v>7</v>
      </c>
      <c r="E16" s="23">
        <v>8</v>
      </c>
      <c r="F16" s="23">
        <v>10</v>
      </c>
      <c r="G16" s="23">
        <v>12</v>
      </c>
      <c r="H16" s="23">
        <v>13</v>
      </c>
      <c r="I16" s="23">
        <v>20</v>
      </c>
      <c r="J16" s="23">
        <v>10</v>
      </c>
      <c r="K16" s="23">
        <v>35</v>
      </c>
      <c r="L16" s="23">
        <v>35</v>
      </c>
      <c r="M16" s="120">
        <f>L16+K16</f>
        <v>70</v>
      </c>
      <c r="N16" s="130"/>
      <c r="O16" s="130"/>
      <c r="P16" s="93"/>
      <c r="Q16" s="43"/>
    </row>
    <row r="17" spans="1:17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>
        <v>2</v>
      </c>
      <c r="I17" s="23">
        <v>2</v>
      </c>
      <c r="J17" s="23">
        <v>1</v>
      </c>
      <c r="K17" s="23">
        <v>0</v>
      </c>
      <c r="L17" s="23">
        <v>5</v>
      </c>
      <c r="M17" s="120">
        <f>L17+K17</f>
        <v>5</v>
      </c>
      <c r="N17" s="130"/>
      <c r="O17" s="130"/>
      <c r="P17" s="93"/>
      <c r="Q17" s="41"/>
    </row>
    <row r="18" spans="1:17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35" t="s">
        <v>41</v>
      </c>
      <c r="N18" s="74">
        <f>M4+M9+M14</f>
        <v>510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35" t="s">
        <v>44</v>
      </c>
      <c r="N19" s="74">
        <f>M5+M10+M15</f>
        <v>79</v>
      </c>
      <c r="O19" s="78">
        <v>1979.3</v>
      </c>
      <c r="P19" s="52" t="s">
        <v>154</v>
      </c>
      <c r="Q19" s="74" t="s">
        <v>155</v>
      </c>
    </row>
    <row r="20" spans="1:17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35" t="s">
        <v>84</v>
      </c>
      <c r="N20" s="74">
        <f>M6+M11+M16</f>
        <v>111</v>
      </c>
      <c r="O20" s="88" t="s">
        <v>73</v>
      </c>
      <c r="P20" s="85">
        <v>27</v>
      </c>
      <c r="Q20" s="74">
        <v>1761.23</v>
      </c>
    </row>
    <row r="21" spans="1:17" ht="25.5" customHeight="1" x14ac:dyDescent="0.25">
      <c r="A21" s="16" t="s">
        <v>49</v>
      </c>
      <c r="B21" s="75">
        <v>206.3125</v>
      </c>
      <c r="C21" s="75">
        <v>206.5</v>
      </c>
      <c r="D21" s="75">
        <f t="shared" ref="D21:D23" si="1">C21-B21</f>
        <v>0.1875</v>
      </c>
      <c r="E21" s="75">
        <v>206.63888888888889</v>
      </c>
      <c r="F21" s="75">
        <v>206.91666666666666</v>
      </c>
      <c r="G21" s="75">
        <f>F21-E21</f>
        <v>0.27777777777777146</v>
      </c>
      <c r="H21" s="75">
        <v>206.94791666666666</v>
      </c>
      <c r="I21" s="75">
        <v>207.25</v>
      </c>
      <c r="J21" s="81">
        <f>I21-H21-K21</f>
        <v>0.30208333333334281</v>
      </c>
      <c r="K21" s="75"/>
      <c r="L21" s="83">
        <f>D21+G21+J21</f>
        <v>0.76736111111111427</v>
      </c>
      <c r="M21" s="135" t="s">
        <v>50</v>
      </c>
      <c r="N21" s="74">
        <f>M17+M12+M7</f>
        <v>41</v>
      </c>
      <c r="O21" s="89" t="s">
        <v>78</v>
      </c>
      <c r="P21" s="85">
        <v>193</v>
      </c>
      <c r="Q21" s="74">
        <v>4632</v>
      </c>
    </row>
    <row r="22" spans="1:17" ht="27" customHeight="1" x14ac:dyDescent="0.25">
      <c r="A22" s="16" t="s">
        <v>51</v>
      </c>
      <c r="B22" s="75">
        <v>206.28472222222223</v>
      </c>
      <c r="C22" s="75">
        <v>206.54166666666666</v>
      </c>
      <c r="D22" s="75">
        <f t="shared" si="1"/>
        <v>0.25694444444442865</v>
      </c>
      <c r="E22" s="75">
        <v>206.63541666666666</v>
      </c>
      <c r="F22" s="75">
        <v>206.91666666666666</v>
      </c>
      <c r="G22" s="75">
        <f t="shared" ref="G22:G23" si="2">F22-E22</f>
        <v>0.28125</v>
      </c>
      <c r="H22" s="75">
        <v>206.95138888888889</v>
      </c>
      <c r="I22" s="75">
        <v>207.25</v>
      </c>
      <c r="J22" s="81">
        <f>I22-H22-K22</f>
        <v>0.29861111111111427</v>
      </c>
      <c r="K22" s="85"/>
      <c r="L22" s="83">
        <f>D22+G22+J22</f>
        <v>0.83680555555554292</v>
      </c>
      <c r="M22" s="55" t="s">
        <v>52</v>
      </c>
      <c r="N22" s="74">
        <v>33304.730000000003</v>
      </c>
      <c r="O22" s="91" t="s">
        <v>75</v>
      </c>
      <c r="P22" s="85">
        <v>59</v>
      </c>
      <c r="Q22" s="74">
        <v>1430.65</v>
      </c>
    </row>
    <row r="23" spans="1:17" ht="25.5" x14ac:dyDescent="0.25">
      <c r="A23" s="139" t="s">
        <v>53</v>
      </c>
      <c r="B23" s="138">
        <v>206.28819444444446</v>
      </c>
      <c r="C23" s="75">
        <v>206.58333333333334</v>
      </c>
      <c r="D23" s="138">
        <f t="shared" si="1"/>
        <v>0.29513888888888573</v>
      </c>
      <c r="E23" s="138">
        <v>206.625</v>
      </c>
      <c r="F23" s="75">
        <v>206.91666666666666</v>
      </c>
      <c r="G23" s="138">
        <f t="shared" si="2"/>
        <v>0.29166666666665719</v>
      </c>
      <c r="H23" s="75">
        <v>206.95486111111111</v>
      </c>
      <c r="I23" s="75">
        <v>207.25</v>
      </c>
      <c r="J23" s="81">
        <f t="shared" ref="J23" si="3">I23-H23</f>
        <v>0.29513888888888573</v>
      </c>
      <c r="K23" s="136"/>
      <c r="L23" s="137">
        <f>D23+G23+J23</f>
        <v>0.88194444444442865</v>
      </c>
      <c r="M23" s="135" t="s">
        <v>72</v>
      </c>
      <c r="N23" s="96">
        <v>10</v>
      </c>
      <c r="O23" s="97" t="s">
        <v>76</v>
      </c>
      <c r="P23" s="86">
        <v>181</v>
      </c>
      <c r="Q23" s="74">
        <v>5367.21</v>
      </c>
    </row>
    <row r="24" spans="1:17" ht="30" customHeight="1" x14ac:dyDescent="0.25">
      <c r="A24" s="16" t="s">
        <v>85</v>
      </c>
      <c r="B24" s="76"/>
      <c r="C24" s="76"/>
      <c r="D24" s="75">
        <f>SUM(D21:D23)</f>
        <v>0.73958333333331439</v>
      </c>
      <c r="E24" s="77"/>
      <c r="F24" s="77"/>
      <c r="G24" s="75">
        <f>SUM(G21:G23)</f>
        <v>0.85069444444442865</v>
      </c>
      <c r="H24" s="77"/>
      <c r="I24" s="77"/>
      <c r="J24" s="81">
        <f>SUM(J21:J23)</f>
        <v>0.89583333333334281</v>
      </c>
      <c r="K24" s="85"/>
      <c r="L24" s="94">
        <f>SUM(L21:L23)</f>
        <v>2.4861111111110858</v>
      </c>
      <c r="M24" s="74" t="s">
        <v>88</v>
      </c>
      <c r="N24" s="74">
        <v>36529.69</v>
      </c>
      <c r="P24" s="90" t="s">
        <v>77</v>
      </c>
      <c r="Q24" s="49">
        <v>47767.69</v>
      </c>
    </row>
    <row r="25" spans="1:17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Sheet2!O25+Sheet3!N24</f>
        <v>100714.37</v>
      </c>
      <c r="P25" s="135" t="s">
        <v>87</v>
      </c>
      <c r="Q25" s="99">
        <v>59528.92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40000</v>
      </c>
      <c r="P26" s="57" t="s">
        <v>101</v>
      </c>
      <c r="Q26" s="78">
        <f>Q24+Sheet2!Q26</f>
        <v>137355.08000000002</v>
      </c>
    </row>
    <row r="27" spans="1:17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59.4</v>
      </c>
      <c r="M27" s="63"/>
      <c r="N27" s="100">
        <f>N22/L27</f>
        <v>560.68569023569034</v>
      </c>
      <c r="O27" s="92" t="s">
        <v>83</v>
      </c>
      <c r="P27" s="78"/>
      <c r="Q27" s="74"/>
    </row>
    <row r="28" spans="1:17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7" ht="1.5" hidden="1" customHeight="1" x14ac:dyDescent="0.25">
      <c r="A31" s="68"/>
      <c r="K31" s="4" t="s">
        <v>59</v>
      </c>
    </row>
    <row r="32" spans="1:17" x14ac:dyDescent="0.25">
      <c r="A32" s="68"/>
      <c r="B32" s="73" t="s">
        <v>61</v>
      </c>
      <c r="C32" s="68"/>
      <c r="D32" s="69"/>
      <c r="E32" s="70"/>
      <c r="F32" s="70"/>
      <c r="G32" s="71"/>
      <c r="H32" s="68" t="s">
        <v>58</v>
      </c>
      <c r="I32" s="69"/>
      <c r="J32" s="69"/>
      <c r="K32" s="72"/>
      <c r="L32" s="72"/>
      <c r="M32" s="68"/>
      <c r="N32" s="68"/>
      <c r="P32" s="68" t="s">
        <v>58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25" bottom="0" header="0.31496062992126" footer="0.31496062992126"/>
  <pageSetup paperSize="9" scale="81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opLeftCell="A10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223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165</v>
      </c>
      <c r="L4" s="23">
        <v>75</v>
      </c>
      <c r="M4" s="120">
        <f>L4+K4</f>
        <v>240</v>
      </c>
      <c r="N4" s="120" t="s">
        <v>14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8</v>
      </c>
      <c r="M5" s="120">
        <f t="shared" ref="M5:M12" si="0">L5+K5</f>
        <v>8</v>
      </c>
      <c r="N5" s="120" t="s">
        <v>14</v>
      </c>
      <c r="O5" s="75" t="s">
        <v>14</v>
      </c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20</v>
      </c>
      <c r="L6" s="23">
        <v>5</v>
      </c>
      <c r="M6" s="120">
        <f t="shared" si="0"/>
        <v>25</v>
      </c>
      <c r="N6" s="120" t="s">
        <v>14</v>
      </c>
      <c r="O6" s="123" t="s">
        <v>14</v>
      </c>
      <c r="P6" s="74"/>
      <c r="Q6" s="289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12</v>
      </c>
      <c r="L7" s="23">
        <v>3</v>
      </c>
      <c r="M7" s="120">
        <f t="shared" si="0"/>
        <v>15</v>
      </c>
      <c r="N7" s="120" t="s">
        <v>14</v>
      </c>
      <c r="O7" s="75" t="s">
        <v>14</v>
      </c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119" t="s">
        <v>100</v>
      </c>
      <c r="O8" s="123"/>
      <c r="P8" s="74"/>
      <c r="Q8" s="289" t="s">
        <v>0</v>
      </c>
    </row>
    <row r="9" spans="1:17" ht="15" x14ac:dyDescent="0.25">
      <c r="A9" s="36"/>
      <c r="B9" s="37" t="s">
        <v>15</v>
      </c>
      <c r="C9" s="23"/>
      <c r="D9" s="23">
        <v>0</v>
      </c>
      <c r="E9" s="23"/>
      <c r="F9" s="23"/>
      <c r="G9" s="23"/>
      <c r="H9" s="23"/>
      <c r="I9" s="23"/>
      <c r="J9" s="23"/>
      <c r="K9" s="23">
        <v>130</v>
      </c>
      <c r="L9" s="23">
        <v>104</v>
      </c>
      <c r="M9" s="120">
        <f t="shared" si="0"/>
        <v>234</v>
      </c>
      <c r="N9" s="120" t="s">
        <v>177</v>
      </c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15</v>
      </c>
      <c r="L10" s="23">
        <v>4</v>
      </c>
      <c r="M10" s="120">
        <f t="shared" si="0"/>
        <v>19</v>
      </c>
      <c r="N10" s="120" t="s">
        <v>177</v>
      </c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5</v>
      </c>
      <c r="L11" s="23">
        <v>10</v>
      </c>
      <c r="M11" s="120">
        <f t="shared" si="0"/>
        <v>15</v>
      </c>
      <c r="N11" s="120" t="s">
        <v>177</v>
      </c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39</v>
      </c>
      <c r="L12" s="23">
        <v>18</v>
      </c>
      <c r="M12" s="120">
        <f t="shared" si="0"/>
        <v>57</v>
      </c>
      <c r="N12" s="120" t="s">
        <v>177</v>
      </c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119" t="s">
        <v>100</v>
      </c>
      <c r="O13" s="123"/>
      <c r="P13" s="74"/>
      <c r="Q13" s="289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173</v>
      </c>
      <c r="L14" s="23">
        <v>85</v>
      </c>
      <c r="M14" s="120">
        <f t="shared" ref="M14:M17" si="1">L14+K14</f>
        <v>258</v>
      </c>
      <c r="N14" s="120" t="s">
        <v>142</v>
      </c>
      <c r="O14" s="124"/>
      <c r="P14" s="74"/>
      <c r="Q14" s="290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22</v>
      </c>
      <c r="L15" s="23">
        <v>0</v>
      </c>
      <c r="M15" s="120">
        <f t="shared" si="1"/>
        <v>22</v>
      </c>
      <c r="N15" s="120" t="s">
        <v>62</v>
      </c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9</v>
      </c>
      <c r="L16" s="23">
        <v>15</v>
      </c>
      <c r="M16" s="120">
        <f t="shared" si="1"/>
        <v>24</v>
      </c>
      <c r="N16" s="120" t="s">
        <v>62</v>
      </c>
      <c r="O16" s="130"/>
      <c r="P16" s="93"/>
      <c r="Q16" s="43"/>
    </row>
    <row r="17" spans="1:17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4</v>
      </c>
      <c r="L17" s="23">
        <v>0</v>
      </c>
      <c r="M17" s="120">
        <f t="shared" si="1"/>
        <v>4</v>
      </c>
      <c r="N17" s="120" t="s">
        <v>62</v>
      </c>
      <c r="O17" s="130"/>
      <c r="P17" s="93"/>
      <c r="Q17" s="41"/>
    </row>
    <row r="18" spans="1:17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732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49</v>
      </c>
      <c r="O19" s="78">
        <v>1783.37</v>
      </c>
      <c r="P19" s="52" t="s">
        <v>185</v>
      </c>
      <c r="Q19" s="74" t="s">
        <v>224</v>
      </c>
    </row>
    <row r="20" spans="1:17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64</v>
      </c>
      <c r="O20" s="88" t="s">
        <v>73</v>
      </c>
      <c r="P20" s="85">
        <v>57</v>
      </c>
      <c r="Q20" s="74">
        <v>3794.49</v>
      </c>
    </row>
    <row r="21" spans="1:17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2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0.70138888888888573</v>
      </c>
      <c r="M21" s="287" t="s">
        <v>50</v>
      </c>
      <c r="N21" s="74">
        <f>M17+M12+M7</f>
        <v>76</v>
      </c>
      <c r="O21" s="89" t="s">
        <v>78</v>
      </c>
      <c r="P21" s="85">
        <v>380</v>
      </c>
      <c r="Q21" s="74">
        <v>10024.84</v>
      </c>
    </row>
    <row r="22" spans="1:17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2"/>
        <v>0.29166666666668561</v>
      </c>
      <c r="E22" s="75">
        <v>206.625</v>
      </c>
      <c r="F22" s="75">
        <v>206.875</v>
      </c>
      <c r="G22" s="75">
        <f t="shared" ref="G22:G23" si="3">F22-E22</f>
        <v>0.25</v>
      </c>
      <c r="H22" s="75">
        <v>206.95833333333334</v>
      </c>
      <c r="I22" s="75">
        <v>207.25</v>
      </c>
      <c r="J22" s="81">
        <f t="shared" ref="J22:J23" si="4">I22-H22</f>
        <v>0.29166666666665719</v>
      </c>
      <c r="K22" s="85"/>
      <c r="L22" s="83">
        <f>D22+G22+J22</f>
        <v>0.83333333333334281</v>
      </c>
      <c r="M22" s="55" t="s">
        <v>52</v>
      </c>
      <c r="N22" s="74">
        <v>41218.75</v>
      </c>
      <c r="O22" s="91" t="s">
        <v>75</v>
      </c>
      <c r="P22" s="85">
        <v>150</v>
      </c>
      <c r="Q22" s="74">
        <v>3741.95</v>
      </c>
    </row>
    <row r="23" spans="1:17" ht="25.5" x14ac:dyDescent="0.25">
      <c r="A23" s="293" t="s">
        <v>53</v>
      </c>
      <c r="B23" s="283">
        <v>206.29166666666666</v>
      </c>
      <c r="C23" s="75">
        <v>206.5</v>
      </c>
      <c r="D23" s="283">
        <f t="shared" si="2"/>
        <v>0.20833333333334281</v>
      </c>
      <c r="E23" s="283">
        <v>206.65625</v>
      </c>
      <c r="F23" s="75">
        <v>206.875</v>
      </c>
      <c r="G23" s="283">
        <f t="shared" si="3"/>
        <v>0.21875</v>
      </c>
      <c r="H23" s="75">
        <v>206.97569444444446</v>
      </c>
      <c r="I23" s="75">
        <v>207.25</v>
      </c>
      <c r="J23" s="81">
        <f t="shared" si="4"/>
        <v>0.27430555555554292</v>
      </c>
      <c r="K23" s="291"/>
      <c r="L23" s="292">
        <f>D23+G23+J23</f>
        <v>0.70138888888888573</v>
      </c>
      <c r="M23" s="287" t="s">
        <v>72</v>
      </c>
      <c r="N23" s="96">
        <v>11</v>
      </c>
      <c r="O23" s="97" t="s">
        <v>76</v>
      </c>
      <c r="P23" s="86">
        <v>244</v>
      </c>
      <c r="Q23" s="74">
        <v>7341.3</v>
      </c>
    </row>
    <row r="24" spans="1:17" ht="25.5" x14ac:dyDescent="0.25">
      <c r="A24" s="16" t="s">
        <v>85</v>
      </c>
      <c r="B24" s="76"/>
      <c r="C24" s="76"/>
      <c r="D24" s="75">
        <f>SUM(D21:D23)</f>
        <v>0.67361111111114269</v>
      </c>
      <c r="E24" s="77"/>
      <c r="F24" s="77"/>
      <c r="G24" s="75">
        <f>SUM(G21:G23)</f>
        <v>0.70486111111111427</v>
      </c>
      <c r="H24" s="77"/>
      <c r="I24" s="77"/>
      <c r="J24" s="81">
        <f>SUM(J21:J23)</f>
        <v>0.85763888888885731</v>
      </c>
      <c r="K24" s="85"/>
      <c r="L24" s="94">
        <f>SUM(L21:L23)</f>
        <v>2.2361111111111143</v>
      </c>
      <c r="M24" s="74" t="s">
        <v>88</v>
      </c>
      <c r="N24" s="74">
        <v>40539</v>
      </c>
      <c r="P24" s="90" t="s">
        <v>77</v>
      </c>
      <c r="Q24" s="49">
        <v>59597.8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N24+Sheet29!O25</f>
        <v>1089810.0999999999</v>
      </c>
      <c r="P25" s="287" t="s">
        <v>87</v>
      </c>
      <c r="Q25" s="99">
        <v>63392.66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56000</v>
      </c>
      <c r="P26" s="57" t="s">
        <v>101</v>
      </c>
      <c r="Q26" s="78">
        <f>Q24+Sheet29!Q26</f>
        <v>1386907.0559999999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53.4</v>
      </c>
      <c r="M27" s="63"/>
      <c r="N27" s="100">
        <f>N22/L27</f>
        <v>771.88670411985015</v>
      </c>
      <c r="O27" s="92" t="s">
        <v>83</v>
      </c>
      <c r="P27" s="78"/>
      <c r="Q27" s="74" t="s">
        <v>147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4" spans="2:14" x14ac:dyDescent="0.25">
      <c r="N34" s="56" t="s">
        <v>14</v>
      </c>
    </row>
    <row r="37" spans="2:14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4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4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4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4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5" s="1" customFormat="1" x14ac:dyDescent="0.25"/>
    <row r="66" s="1" customFormat="1" x14ac:dyDescent="0.25"/>
  </sheetData>
  <mergeCells count="6">
    <mergeCell ref="O18:P18"/>
    <mergeCell ref="B19:D19"/>
    <mergeCell ref="E19:G19"/>
    <mergeCell ref="H19:J19"/>
    <mergeCell ref="O3:P3"/>
    <mergeCell ref="O10:P10"/>
  </mergeCells>
  <pageMargins left="0.74803149606299213" right="0" top="0" bottom="0" header="0.31496062992125984" footer="0.31496062992125984"/>
  <pageSetup paperSize="9" scale="89" orientation="landscape" horizontalDpi="4294967293" verticalDpi="4294967293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opLeftCell="A3" workbookViewId="0">
      <selection activeCell="A2" sqref="A2:Q3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10" style="1" customWidth="1"/>
    <col min="15" max="15" width="11.85546875" style="1" customWidth="1"/>
    <col min="16" max="16" width="13.5703125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225</v>
      </c>
    </row>
    <row r="3" spans="1:17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</row>
    <row r="4" spans="1:17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165</v>
      </c>
      <c r="L4" s="23">
        <v>75</v>
      </c>
      <c r="M4" s="120">
        <f>L4+K4</f>
        <v>240</v>
      </c>
      <c r="N4" s="120" t="s">
        <v>14</v>
      </c>
      <c r="O4" s="122" t="s">
        <v>103</v>
      </c>
      <c r="P4" s="132" t="s">
        <v>104</v>
      </c>
      <c r="Q4" s="36"/>
    </row>
    <row r="5" spans="1:17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8</v>
      </c>
      <c r="M5" s="120">
        <f t="shared" ref="M5:M12" si="0">L5+K5</f>
        <v>8</v>
      </c>
      <c r="N5" s="120" t="s">
        <v>14</v>
      </c>
      <c r="O5" s="75" t="s">
        <v>14</v>
      </c>
      <c r="P5" s="75"/>
      <c r="Q5" s="75"/>
    </row>
    <row r="6" spans="1:17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20</v>
      </c>
      <c r="L6" s="23">
        <v>5</v>
      </c>
      <c r="M6" s="120">
        <f t="shared" si="0"/>
        <v>25</v>
      </c>
      <c r="N6" s="120" t="s">
        <v>14</v>
      </c>
      <c r="O6" s="123" t="s">
        <v>14</v>
      </c>
      <c r="P6" s="74"/>
      <c r="Q6" s="305"/>
    </row>
    <row r="7" spans="1:17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12</v>
      </c>
      <c r="L7" s="23">
        <v>3</v>
      </c>
      <c r="M7" s="120">
        <f t="shared" si="0"/>
        <v>15</v>
      </c>
      <c r="N7" s="120" t="s">
        <v>14</v>
      </c>
      <c r="O7" s="75" t="s">
        <v>14</v>
      </c>
      <c r="P7" s="75"/>
      <c r="Q7" s="75"/>
    </row>
    <row r="8" spans="1:17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119" t="s">
        <v>100</v>
      </c>
      <c r="O8" s="123"/>
      <c r="P8" s="74"/>
      <c r="Q8" s="305" t="s">
        <v>0</v>
      </c>
    </row>
    <row r="9" spans="1:17" ht="15" x14ac:dyDescent="0.25">
      <c r="A9" s="36"/>
      <c r="B9" s="37" t="s">
        <v>15</v>
      </c>
      <c r="C9" s="23">
        <v>28</v>
      </c>
      <c r="D9" s="23">
        <v>32</v>
      </c>
      <c r="E9" s="23">
        <v>30</v>
      </c>
      <c r="F9" s="23">
        <v>30</v>
      </c>
      <c r="G9" s="23">
        <v>31</v>
      </c>
      <c r="H9" s="23">
        <v>28</v>
      </c>
      <c r="I9" s="23">
        <v>27</v>
      </c>
      <c r="J9" s="23">
        <v>33</v>
      </c>
      <c r="K9" s="23">
        <v>130</v>
      </c>
      <c r="L9" s="23">
        <v>104</v>
      </c>
      <c r="M9" s="120">
        <f t="shared" si="0"/>
        <v>234</v>
      </c>
      <c r="N9" s="120" t="s">
        <v>14</v>
      </c>
      <c r="O9" s="126"/>
      <c r="P9" s="93"/>
      <c r="Q9" s="41"/>
    </row>
    <row r="10" spans="1:17" ht="15" x14ac:dyDescent="0.25">
      <c r="A10" s="39" t="s">
        <v>29</v>
      </c>
      <c r="B10" s="37" t="s">
        <v>17</v>
      </c>
      <c r="C10" s="23"/>
      <c r="D10" s="23">
        <v>3</v>
      </c>
      <c r="E10" s="23">
        <v>0</v>
      </c>
      <c r="F10" s="23">
        <v>4</v>
      </c>
      <c r="G10" s="23">
        <v>4</v>
      </c>
      <c r="H10" s="23">
        <v>2</v>
      </c>
      <c r="I10" s="23">
        <v>3</v>
      </c>
      <c r="J10" s="23">
        <v>3</v>
      </c>
      <c r="K10" s="23">
        <v>15</v>
      </c>
      <c r="L10" s="23">
        <v>4</v>
      </c>
      <c r="M10" s="120">
        <f t="shared" si="0"/>
        <v>19</v>
      </c>
      <c r="N10" s="120" t="s">
        <v>14</v>
      </c>
      <c r="O10" s="325" t="s">
        <v>107</v>
      </c>
      <c r="P10" s="326"/>
      <c r="Q10" s="49" t="s">
        <v>82</v>
      </c>
    </row>
    <row r="11" spans="1:17" x14ac:dyDescent="0.25">
      <c r="A11" s="39" t="s">
        <v>30</v>
      </c>
      <c r="B11" s="37" t="s">
        <v>19</v>
      </c>
      <c r="C11" s="23">
        <v>3</v>
      </c>
      <c r="D11" s="23">
        <v>3</v>
      </c>
      <c r="E11" s="23">
        <v>3</v>
      </c>
      <c r="F11" s="23">
        <v>4</v>
      </c>
      <c r="G11" s="23">
        <v>2</v>
      </c>
      <c r="H11" s="23"/>
      <c r="I11" s="23"/>
      <c r="J11" s="23"/>
      <c r="K11" s="23">
        <v>5</v>
      </c>
      <c r="L11" s="23">
        <v>10</v>
      </c>
      <c r="M11" s="120">
        <f t="shared" si="0"/>
        <v>15</v>
      </c>
      <c r="N11" s="120" t="s">
        <v>14</v>
      </c>
      <c r="O11" s="122" t="s">
        <v>103</v>
      </c>
      <c r="P11" s="132" t="s">
        <v>104</v>
      </c>
      <c r="Q11" s="75"/>
    </row>
    <row r="12" spans="1:17" x14ac:dyDescent="0.25">
      <c r="A12" s="41"/>
      <c r="B12" s="37" t="s">
        <v>20</v>
      </c>
      <c r="C12" s="23">
        <v>15</v>
      </c>
      <c r="D12" s="23">
        <v>14</v>
      </c>
      <c r="E12" s="23">
        <v>16</v>
      </c>
      <c r="F12" s="23">
        <v>5</v>
      </c>
      <c r="G12" s="23">
        <v>4</v>
      </c>
      <c r="H12" s="23">
        <v>1</v>
      </c>
      <c r="I12" s="23">
        <v>1</v>
      </c>
      <c r="J12" s="23">
        <v>1</v>
      </c>
      <c r="K12" s="23">
        <v>39</v>
      </c>
      <c r="L12" s="23">
        <v>18</v>
      </c>
      <c r="M12" s="120">
        <f t="shared" si="0"/>
        <v>57</v>
      </c>
      <c r="N12" s="120" t="s">
        <v>14</v>
      </c>
      <c r="O12" s="75"/>
      <c r="P12" s="75"/>
      <c r="Q12" s="75"/>
    </row>
    <row r="13" spans="1:17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119" t="s">
        <v>100</v>
      </c>
      <c r="O13" s="123"/>
      <c r="P13" s="74"/>
      <c r="Q13" s="305"/>
    </row>
    <row r="14" spans="1:17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173</v>
      </c>
      <c r="L14" s="23">
        <v>85</v>
      </c>
      <c r="M14" s="120">
        <f t="shared" ref="M14:M17" si="1">L14+K14</f>
        <v>258</v>
      </c>
      <c r="N14" s="120" t="s">
        <v>14</v>
      </c>
      <c r="O14" s="124"/>
      <c r="P14" s="74"/>
      <c r="Q14" s="306"/>
    </row>
    <row r="15" spans="1:17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22</v>
      </c>
      <c r="L15" s="23">
        <v>0</v>
      </c>
      <c r="M15" s="120">
        <f t="shared" si="1"/>
        <v>22</v>
      </c>
      <c r="N15" s="120" t="s">
        <v>14</v>
      </c>
      <c r="O15" s="129"/>
      <c r="P15" s="93"/>
      <c r="Q15" s="43"/>
    </row>
    <row r="16" spans="1:17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9</v>
      </c>
      <c r="L16" s="23">
        <v>15</v>
      </c>
      <c r="M16" s="120">
        <f t="shared" si="1"/>
        <v>24</v>
      </c>
      <c r="N16" s="120" t="s">
        <v>14</v>
      </c>
      <c r="O16" s="130"/>
      <c r="P16" s="93"/>
      <c r="Q16" s="43"/>
    </row>
    <row r="17" spans="1:17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4</v>
      </c>
      <c r="L17" s="23">
        <v>0</v>
      </c>
      <c r="M17" s="120">
        <f t="shared" si="1"/>
        <v>4</v>
      </c>
      <c r="N17" s="120" t="s">
        <v>14</v>
      </c>
      <c r="O17" s="130"/>
      <c r="P17" s="93"/>
      <c r="Q17" s="41"/>
    </row>
    <row r="18" spans="1:17" ht="15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87" t="s">
        <v>41</v>
      </c>
      <c r="N18" s="74">
        <f>M4+M9+M14</f>
        <v>732</v>
      </c>
      <c r="O18" s="327" t="s">
        <v>80</v>
      </c>
      <c r="P18" s="328"/>
      <c r="Q18" s="74" t="s">
        <v>79</v>
      </c>
    </row>
    <row r="19" spans="1:17" ht="25.5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87" t="s">
        <v>44</v>
      </c>
      <c r="N19" s="74">
        <f>M5+M10+M15</f>
        <v>49</v>
      </c>
      <c r="O19" s="78">
        <v>1418.75</v>
      </c>
      <c r="P19" s="52" t="s">
        <v>185</v>
      </c>
      <c r="Q19" s="74" t="s">
        <v>224</v>
      </c>
    </row>
    <row r="20" spans="1:17" ht="38.25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87" t="s">
        <v>84</v>
      </c>
      <c r="N20" s="74">
        <f>M6+M11+M16</f>
        <v>64</v>
      </c>
      <c r="O20" s="88" t="s">
        <v>73</v>
      </c>
      <c r="P20" s="85">
        <v>57</v>
      </c>
      <c r="Q20" s="74">
        <v>3794.49</v>
      </c>
    </row>
    <row r="21" spans="1:17" ht="25.5" x14ac:dyDescent="0.25">
      <c r="A21" s="16" t="s">
        <v>49</v>
      </c>
      <c r="B21" s="75">
        <v>206.28472222222223</v>
      </c>
      <c r="C21" s="75">
        <v>206.45833333333334</v>
      </c>
      <c r="D21" s="75">
        <f t="shared" ref="D21:D23" si="2">C21-B21</f>
        <v>0.17361111111111427</v>
      </c>
      <c r="E21" s="75">
        <v>206.68055555555554</v>
      </c>
      <c r="F21" s="75">
        <v>206.91666666666666</v>
      </c>
      <c r="G21" s="75">
        <f>F21-E21</f>
        <v>0.23611111111111427</v>
      </c>
      <c r="H21" s="75">
        <v>206.95833333333334</v>
      </c>
      <c r="I21" s="75">
        <v>207.22916666666666</v>
      </c>
      <c r="J21" s="81">
        <f>I21-H21-K21</f>
        <v>0.27083333333331439</v>
      </c>
      <c r="K21" s="75"/>
      <c r="L21" s="83">
        <f>D21+G21+J21</f>
        <v>0.68055555555554292</v>
      </c>
      <c r="M21" s="287" t="s">
        <v>50</v>
      </c>
      <c r="N21" s="74">
        <f>M17+M12+M7</f>
        <v>76</v>
      </c>
      <c r="O21" s="89" t="s">
        <v>78</v>
      </c>
      <c r="P21" s="85">
        <v>380</v>
      </c>
      <c r="Q21" s="74">
        <v>10024.84</v>
      </c>
    </row>
    <row r="22" spans="1:17" ht="25.5" x14ac:dyDescent="0.25">
      <c r="A22" s="16" t="s">
        <v>51</v>
      </c>
      <c r="B22" s="75">
        <v>206.29166666666666</v>
      </c>
      <c r="C22" s="75">
        <v>206.58333333333334</v>
      </c>
      <c r="D22" s="75">
        <f t="shared" si="2"/>
        <v>0.29166666666668561</v>
      </c>
      <c r="E22" s="75">
        <v>206.625</v>
      </c>
      <c r="F22" s="75">
        <v>206.91666666666666</v>
      </c>
      <c r="G22" s="75">
        <f t="shared" ref="G22:G23" si="3">F22-E22</f>
        <v>0.29166666666665719</v>
      </c>
      <c r="H22" s="75">
        <v>206.95833333333334</v>
      </c>
      <c r="I22" s="75">
        <v>207.20833333333334</v>
      </c>
      <c r="J22" s="81">
        <f t="shared" ref="J22:J23" si="4">I22-H22</f>
        <v>0.25</v>
      </c>
      <c r="K22" s="85"/>
      <c r="L22" s="83">
        <f>D22+G22+J22</f>
        <v>0.83333333333334281</v>
      </c>
      <c r="M22" s="55" t="s">
        <v>52</v>
      </c>
      <c r="N22" s="74">
        <v>40105</v>
      </c>
      <c r="O22" s="91" t="s">
        <v>75</v>
      </c>
      <c r="P22" s="85">
        <v>150</v>
      </c>
      <c r="Q22" s="74">
        <v>3741.95</v>
      </c>
    </row>
    <row r="23" spans="1:17" ht="25.5" x14ac:dyDescent="0.25">
      <c r="A23" s="293" t="s">
        <v>53</v>
      </c>
      <c r="B23" s="283">
        <v>206.29166666666666</v>
      </c>
      <c r="C23" s="75">
        <v>206.58333333333334</v>
      </c>
      <c r="D23" s="283">
        <f t="shared" si="2"/>
        <v>0.29166666666668561</v>
      </c>
      <c r="E23" s="283">
        <v>206.65625</v>
      </c>
      <c r="F23" s="75">
        <v>206.875</v>
      </c>
      <c r="G23" s="283">
        <f t="shared" si="3"/>
        <v>0.21875</v>
      </c>
      <c r="H23" s="75">
        <v>206.97569444444446</v>
      </c>
      <c r="I23" s="75">
        <v>207.23263888888889</v>
      </c>
      <c r="J23" s="81">
        <f t="shared" si="4"/>
        <v>0.25694444444442865</v>
      </c>
      <c r="K23" s="291"/>
      <c r="L23" s="292">
        <f>D23+G23+J23</f>
        <v>0.76736111111111427</v>
      </c>
      <c r="M23" s="287" t="s">
        <v>72</v>
      </c>
      <c r="N23" s="96">
        <v>11</v>
      </c>
      <c r="O23" s="97" t="s">
        <v>76</v>
      </c>
      <c r="P23" s="86">
        <v>244</v>
      </c>
      <c r="Q23" s="74">
        <v>7341.3</v>
      </c>
    </row>
    <row r="24" spans="1:17" ht="25.5" x14ac:dyDescent="0.25">
      <c r="A24" s="16" t="s">
        <v>85</v>
      </c>
      <c r="B24" s="76"/>
      <c r="C24" s="76"/>
      <c r="D24" s="75">
        <f>SUM(D21:D23)</f>
        <v>0.7569444444444855</v>
      </c>
      <c r="E24" s="77"/>
      <c r="F24" s="77"/>
      <c r="G24" s="75">
        <f>SUM(G21:G23)</f>
        <v>0.74652777777777146</v>
      </c>
      <c r="H24" s="77"/>
      <c r="I24" s="77"/>
      <c r="J24" s="81">
        <f>SUM(J21:J23)</f>
        <v>0.77777777777774304</v>
      </c>
      <c r="K24" s="85"/>
      <c r="L24" s="94">
        <f>SUM(L21:L23)</f>
        <v>2.28125</v>
      </c>
      <c r="M24" s="74" t="s">
        <v>88</v>
      </c>
      <c r="N24" s="74">
        <v>41274.5</v>
      </c>
      <c r="P24" s="90" t="s">
        <v>77</v>
      </c>
      <c r="Q24" s="74">
        <v>59597.8</v>
      </c>
    </row>
    <row r="25" spans="1:17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N24+Sheet30!O25</f>
        <v>1131084.5999999999</v>
      </c>
      <c r="P25" s="287" t="s">
        <v>87</v>
      </c>
      <c r="Q25" s="99">
        <v>63392.66</v>
      </c>
    </row>
    <row r="26" spans="1:17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56000</v>
      </c>
      <c r="P26" s="57" t="s">
        <v>101</v>
      </c>
      <c r="Q26" s="78">
        <f>Q24+Sheet29!Q26</f>
        <v>1386907.0559999999</v>
      </c>
    </row>
    <row r="27" spans="1:17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54.45</v>
      </c>
      <c r="M27" s="63"/>
      <c r="N27" s="100">
        <f>N22/L27</f>
        <v>736.54729109274558</v>
      </c>
      <c r="O27" s="92" t="s">
        <v>83</v>
      </c>
      <c r="P27" s="78"/>
      <c r="Q27" s="74" t="s">
        <v>147</v>
      </c>
    </row>
    <row r="28" spans="1:17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</row>
    <row r="29" spans="1:17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</row>
    <row r="30" spans="1:17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</row>
    <row r="31" spans="1:17" x14ac:dyDescent="0.25">
      <c r="A31" s="68"/>
      <c r="B31" s="73" t="s">
        <v>61</v>
      </c>
      <c r="C31" s="68"/>
      <c r="D31" s="69"/>
      <c r="E31" s="70"/>
      <c r="F31" s="70"/>
      <c r="G31" s="71"/>
      <c r="H31" s="4" t="s">
        <v>59</v>
      </c>
      <c r="I31" s="1"/>
      <c r="J31" s="1"/>
      <c r="K31" s="1"/>
      <c r="P31" s="1" t="s">
        <v>60</v>
      </c>
    </row>
    <row r="34" spans="2:14" x14ac:dyDescent="0.25">
      <c r="N34" s="56" t="s">
        <v>14</v>
      </c>
    </row>
    <row r="37" spans="2:14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4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4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4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4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0.74803149606299213" right="0" top="0" bottom="0" header="0.31496062992125984" footer="0.31496062992125984"/>
  <pageSetup paperSize="9" scale="89" orientation="landscape" horizontalDpi="4294967293" verticalDpi="4294967293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C21" sqref="C21"/>
    </sheetView>
  </sheetViews>
  <sheetFormatPr defaultRowHeight="15" x14ac:dyDescent="0.25"/>
  <cols>
    <col min="1" max="1" width="15.7109375" customWidth="1"/>
    <col min="3" max="7" width="9.5703125" bestFit="1" customWidth="1"/>
    <col min="8" max="8" width="11.85546875" customWidth="1"/>
  </cols>
  <sheetData>
    <row r="1" spans="1:32" x14ac:dyDescent="0.25">
      <c r="A1" s="102"/>
      <c r="B1" s="103">
        <v>43678</v>
      </c>
      <c r="C1" s="103">
        <v>43679</v>
      </c>
      <c r="D1" s="103">
        <v>43680</v>
      </c>
      <c r="E1" s="103">
        <v>43681</v>
      </c>
      <c r="F1" s="103">
        <v>43682</v>
      </c>
      <c r="G1" s="103">
        <v>43683</v>
      </c>
      <c r="H1" s="103">
        <v>43684</v>
      </c>
      <c r="I1" s="103">
        <v>43685</v>
      </c>
      <c r="J1" s="103">
        <v>43686</v>
      </c>
      <c r="K1" s="103">
        <v>43687</v>
      </c>
      <c r="L1" s="103">
        <v>43688</v>
      </c>
      <c r="M1" s="103">
        <v>43689</v>
      </c>
      <c r="N1" s="103">
        <v>43690</v>
      </c>
      <c r="O1" s="103">
        <v>43691</v>
      </c>
      <c r="P1" s="103">
        <v>43692</v>
      </c>
      <c r="Q1" s="103">
        <v>43693</v>
      </c>
      <c r="R1" s="103">
        <v>43694</v>
      </c>
      <c r="S1" s="103">
        <v>43695</v>
      </c>
      <c r="T1" s="103">
        <v>43696</v>
      </c>
      <c r="U1" s="103">
        <v>43697</v>
      </c>
      <c r="V1" s="103">
        <v>43698</v>
      </c>
      <c r="W1" s="103">
        <v>43699</v>
      </c>
      <c r="X1" s="103">
        <v>43700</v>
      </c>
      <c r="Y1" s="103">
        <v>43701</v>
      </c>
      <c r="Z1" s="103">
        <v>43702</v>
      </c>
      <c r="AA1" s="103">
        <v>43703</v>
      </c>
      <c r="AB1" s="103">
        <v>43704</v>
      </c>
      <c r="AC1" s="103">
        <v>43705</v>
      </c>
      <c r="AD1" s="103">
        <v>43706</v>
      </c>
      <c r="AE1" s="103">
        <v>43707</v>
      </c>
      <c r="AF1" s="103">
        <v>43708</v>
      </c>
    </row>
    <row r="2" spans="1:32" x14ac:dyDescent="0.25">
      <c r="A2" s="74" t="s">
        <v>88</v>
      </c>
      <c r="B2" s="102" t="str">
        <f>Sheet1!N26</f>
        <v xml:space="preserve">Production : </v>
      </c>
      <c r="C2" s="102" t="str">
        <f>Sheet2!N26</f>
        <v xml:space="preserve">Production : </v>
      </c>
      <c r="D2" s="102" t="str">
        <f>Sheet3!N26</f>
        <v xml:space="preserve">Production : </v>
      </c>
      <c r="E2" s="102" t="str">
        <f>Sheet4!N26</f>
        <v xml:space="preserve">Production : </v>
      </c>
      <c r="F2" s="102" t="str">
        <f>Sheet5!N26</f>
        <v xml:space="preserve">Production : </v>
      </c>
      <c r="G2" s="102" t="str">
        <f>Sheet6!N26</f>
        <v xml:space="preserve">Production : </v>
      </c>
      <c r="H2" s="102" t="str">
        <f>Sheet7!N26</f>
        <v xml:space="preserve">Production : </v>
      </c>
      <c r="I2" s="102" t="str">
        <f>Sheet8!N26</f>
        <v xml:space="preserve">Production : </v>
      </c>
      <c r="J2" s="102" t="str">
        <f>Sheet9!N26</f>
        <v xml:space="preserve">Production : </v>
      </c>
      <c r="K2" s="102">
        <f>Sheet1!S26</f>
        <v>0</v>
      </c>
      <c r="L2" s="102">
        <f>Sheet1!T26</f>
        <v>0</v>
      </c>
      <c r="M2" s="102">
        <f>Sheet1!U26</f>
        <v>0</v>
      </c>
      <c r="N2" s="102">
        <f>Sheet1!V26</f>
        <v>0</v>
      </c>
      <c r="O2" s="102">
        <f>Sheet1!W26</f>
        <v>0</v>
      </c>
      <c r="P2" s="102">
        <f>Sheet1!X26</f>
        <v>0</v>
      </c>
      <c r="Q2" s="102">
        <f>Sheet1!Y26</f>
        <v>0</v>
      </c>
      <c r="R2" s="102">
        <f>Sheet1!Z26</f>
        <v>0</v>
      </c>
      <c r="S2" s="102">
        <f>Sheet1!AA26</f>
        <v>0</v>
      </c>
      <c r="T2" s="102">
        <f>Sheet1!AB26</f>
        <v>0</v>
      </c>
      <c r="U2" s="102">
        <f>Sheet1!AC26</f>
        <v>0</v>
      </c>
      <c r="V2" s="102">
        <f>Sheet1!AD26</f>
        <v>0</v>
      </c>
      <c r="W2" s="102">
        <f>Sheet1!AE26</f>
        <v>0</v>
      </c>
      <c r="X2" s="102">
        <f>Sheet1!AF26</f>
        <v>0</v>
      </c>
      <c r="Y2" s="102">
        <f>Sheet1!AG26</f>
        <v>0</v>
      </c>
      <c r="Z2" s="102">
        <f>Sheet1!AH26</f>
        <v>0</v>
      </c>
      <c r="AA2" s="102">
        <f>Sheet1!AI26</f>
        <v>0</v>
      </c>
      <c r="AB2" s="102">
        <f>Sheet1!AJ26</f>
        <v>0</v>
      </c>
      <c r="AC2" s="102">
        <f>Sheet1!AK26</f>
        <v>0</v>
      </c>
      <c r="AD2" s="102">
        <f>Sheet1!AL26</f>
        <v>0</v>
      </c>
      <c r="AE2" s="102">
        <f>Sheet1!AM26</f>
        <v>0</v>
      </c>
      <c r="AF2" s="102">
        <f>Sheet1!AN26</f>
        <v>0</v>
      </c>
    </row>
    <row r="3" spans="1:32" x14ac:dyDescent="0.25">
      <c r="A3" s="57" t="s">
        <v>89</v>
      </c>
      <c r="B3" s="102">
        <f>Sheet1!N27</f>
        <v>429.33652482269508</v>
      </c>
      <c r="C3" s="102">
        <f>Sheet2!N27</f>
        <v>631.89094076655056</v>
      </c>
      <c r="D3" s="102">
        <f>Sheet3!N27</f>
        <v>560.68569023569034</v>
      </c>
      <c r="E3" s="102">
        <f>Sheet4!N27</f>
        <v>499.74004874086108</v>
      </c>
      <c r="F3" s="102">
        <f>Sheet5!N27</f>
        <v>532.19404553415063</v>
      </c>
      <c r="G3" s="102">
        <f>Sheet6!N27</f>
        <v>503.42109704641354</v>
      </c>
      <c r="H3" s="102">
        <f>Sheet7!N27</f>
        <v>544.8422178988327</v>
      </c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</row>
    <row r="4" spans="1:32" x14ac:dyDescent="0.25">
      <c r="A4" s="57" t="s">
        <v>77</v>
      </c>
      <c r="B4" s="102" t="e">
        <f>Sheet1!#REF!</f>
        <v>#REF!</v>
      </c>
      <c r="C4" s="104" t="e">
        <f>Sheet2!#REF!</f>
        <v>#REF!</v>
      </c>
      <c r="D4" s="102" t="e">
        <f>Sheet3!#REF!</f>
        <v>#REF!</v>
      </c>
      <c r="E4" s="102" t="e">
        <f>Sheet4!#REF!</f>
        <v>#REF!</v>
      </c>
      <c r="F4" s="104" t="e">
        <f>Sheet5!#REF!</f>
        <v>#REF!</v>
      </c>
      <c r="G4" s="102" t="e">
        <f>Sheet6!#REF!</f>
        <v>#REF!</v>
      </c>
      <c r="H4" s="102" t="e">
        <f>Sheet7!#REF!</f>
        <v>#REF!</v>
      </c>
      <c r="I4" s="102" t="e">
        <f>Sheet8!#REF!</f>
        <v>#REF!</v>
      </c>
      <c r="J4" s="102" t="e">
        <f>Sheet9!#REF!</f>
        <v>#REF!</v>
      </c>
      <c r="K4" s="102" t="e">
        <f>Sheet10!#REF!</f>
        <v>#REF!</v>
      </c>
      <c r="L4" s="102" t="e">
        <f>Sheet11!#REF!</f>
        <v>#REF!</v>
      </c>
      <c r="M4" s="102" t="e">
        <f>Sheet12!#REF!</f>
        <v>#REF!</v>
      </c>
      <c r="N4" s="102" t="e">
        <f>Sheet13!#REF!</f>
        <v>#REF!</v>
      </c>
      <c r="O4" s="102" t="e">
        <f>Sheet14!#REF!</f>
        <v>#REF!</v>
      </c>
      <c r="P4" s="102" t="e">
        <f>Sheet15!#REF!</f>
        <v>#REF!</v>
      </c>
      <c r="Q4" s="102" t="e">
        <f>Sheet16!#REF!</f>
        <v>#REF!</v>
      </c>
      <c r="R4" s="102">
        <f>Sheet17!U26</f>
        <v>0</v>
      </c>
      <c r="S4" s="102">
        <f>Sheet18!T26</f>
        <v>0</v>
      </c>
      <c r="T4" s="102">
        <f>Sheet19!T26</f>
        <v>0</v>
      </c>
      <c r="U4" s="102">
        <f>Sheet20!T26</f>
        <v>0</v>
      </c>
      <c r="V4" s="102">
        <f>Sheet21!T26</f>
        <v>0</v>
      </c>
      <c r="W4" s="102">
        <f>Sheet22!C26</f>
        <v>0</v>
      </c>
      <c r="X4" s="102">
        <f>Sheet1!AG26</f>
        <v>0</v>
      </c>
      <c r="Y4" s="102">
        <f>Sheet1!AH26</f>
        <v>0</v>
      </c>
      <c r="Z4" s="102">
        <f>Sheet1!AI26</f>
        <v>0</v>
      </c>
      <c r="AA4" s="102">
        <f>Sheet1!AJ26</f>
        <v>0</v>
      </c>
      <c r="AB4" s="102">
        <f>Sheet1!AK26</f>
        <v>0</v>
      </c>
      <c r="AC4" s="102">
        <f>Sheet1!AL26</f>
        <v>0</v>
      </c>
      <c r="AD4" s="102">
        <f>Sheet1!AM26</f>
        <v>0</v>
      </c>
      <c r="AE4" s="102">
        <f>Sheet1!AN26</f>
        <v>0</v>
      </c>
      <c r="AF4" s="102">
        <f>Sheet1!AO26</f>
        <v>0</v>
      </c>
    </row>
    <row r="5" spans="1:32" x14ac:dyDescent="0.25">
      <c r="A5" s="57" t="s">
        <v>90</v>
      </c>
      <c r="B5" s="104" t="e">
        <f>Sheet1!#REF!</f>
        <v>#REF!</v>
      </c>
      <c r="C5" s="104" t="e">
        <f>Sheet2!#REF!</f>
        <v>#REF!</v>
      </c>
      <c r="D5" s="104" t="e">
        <f>Sheet3!#REF!</f>
        <v>#REF!</v>
      </c>
      <c r="E5" s="104" t="e">
        <f>Sheet4!#REF!</f>
        <v>#REF!</v>
      </c>
      <c r="F5" s="104" t="e">
        <f>Sheet5!#REF!</f>
        <v>#REF!</v>
      </c>
      <c r="G5" s="104" t="e">
        <f>Sheet6!#REF!</f>
        <v>#REF!</v>
      </c>
      <c r="H5" s="104" t="e">
        <f>Sheet7!#REF!</f>
        <v>#REF!</v>
      </c>
      <c r="I5" s="104" t="e">
        <f>Sheet1!#REF!</f>
        <v>#REF!</v>
      </c>
      <c r="J5" s="104" t="e">
        <f>Sheet1!#REF!</f>
        <v>#REF!</v>
      </c>
      <c r="K5" s="104" t="e">
        <f>Sheet1!#REF!</f>
        <v>#REF!</v>
      </c>
      <c r="L5" s="104" t="e">
        <f>Sheet1!#REF!</f>
        <v>#REF!</v>
      </c>
      <c r="M5" s="104" t="e">
        <f>Sheet1!#REF!</f>
        <v>#REF!</v>
      </c>
      <c r="N5" s="104" t="e">
        <f>Sheet1!#REF!</f>
        <v>#REF!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3"/>
  <sheetViews>
    <sheetView topLeftCell="A2" workbookViewId="0">
      <selection activeCell="A6" sqref="A6:Q39"/>
    </sheetView>
  </sheetViews>
  <sheetFormatPr defaultRowHeight="15" x14ac:dyDescent="0.25"/>
  <cols>
    <col min="1" max="1" width="11.42578125" customWidth="1"/>
    <col min="6" max="10" width="0" hidden="1" customWidth="1"/>
    <col min="14" max="14" width="14.7109375" customWidth="1"/>
    <col min="17" max="17" width="15.5703125" customWidth="1"/>
  </cols>
  <sheetData>
    <row r="4" spans="1:17" ht="22.5" x14ac:dyDescent="0.3">
      <c r="A4" s="179" t="s">
        <v>148</v>
      </c>
    </row>
    <row r="5" spans="1:17" ht="20.25" x14ac:dyDescent="0.3">
      <c r="A5" s="180"/>
      <c r="B5" s="181"/>
      <c r="C5" s="181"/>
      <c r="D5" s="181"/>
      <c r="E5" s="181"/>
      <c r="F5" s="181"/>
      <c r="G5" s="181"/>
      <c r="H5" s="181"/>
      <c r="I5" s="181"/>
      <c r="J5" s="181"/>
    </row>
    <row r="6" spans="1:17" x14ac:dyDescent="0.25">
      <c r="A6" s="294"/>
      <c r="B6" s="331" t="s">
        <v>92</v>
      </c>
      <c r="C6" s="331"/>
      <c r="D6" s="331"/>
      <c r="E6" s="331"/>
      <c r="F6" s="332" t="s">
        <v>99</v>
      </c>
      <c r="G6" s="332"/>
      <c r="H6" s="332"/>
      <c r="I6" s="332"/>
      <c r="J6" s="332" t="s">
        <v>140</v>
      </c>
      <c r="K6" s="332"/>
      <c r="L6" s="332"/>
      <c r="M6" s="332"/>
      <c r="N6" s="295" t="s">
        <v>138</v>
      </c>
      <c r="O6" s="333" t="s">
        <v>137</v>
      </c>
      <c r="P6" s="326"/>
      <c r="Q6" s="330"/>
    </row>
    <row r="7" spans="1:17" x14ac:dyDescent="0.25">
      <c r="A7" s="294" t="s">
        <v>91</v>
      </c>
      <c r="B7" s="294" t="s">
        <v>93</v>
      </c>
      <c r="C7" s="294" t="s">
        <v>94</v>
      </c>
      <c r="D7" s="294" t="s">
        <v>95</v>
      </c>
      <c r="E7" s="294" t="s">
        <v>47</v>
      </c>
      <c r="F7" s="178" t="s">
        <v>96</v>
      </c>
      <c r="G7" s="178" t="s">
        <v>97</v>
      </c>
      <c r="H7" s="178" t="s">
        <v>17</v>
      </c>
      <c r="I7" s="178" t="s">
        <v>98</v>
      </c>
      <c r="J7" s="178" t="s">
        <v>96</v>
      </c>
      <c r="K7" s="178" t="s">
        <v>15</v>
      </c>
      <c r="L7" s="178" t="s">
        <v>17</v>
      </c>
      <c r="M7" s="178" t="s">
        <v>98</v>
      </c>
      <c r="N7" s="178" t="s">
        <v>112</v>
      </c>
      <c r="O7" s="178" t="s">
        <v>113</v>
      </c>
      <c r="P7" s="178" t="s">
        <v>114</v>
      </c>
      <c r="Q7" s="178" t="s">
        <v>115</v>
      </c>
    </row>
    <row r="8" spans="1:17" x14ac:dyDescent="0.25">
      <c r="A8" s="110">
        <v>43739</v>
      </c>
      <c r="B8" s="111">
        <f>'OCT stream I '!I7</f>
        <v>0.76736111111111427</v>
      </c>
      <c r="C8" s="111">
        <f>'OCT stream II '!E10</f>
        <v>0.29861111111111427</v>
      </c>
      <c r="D8" s="111">
        <f>'OCT stream III'!E10</f>
        <v>0.29513888888888573</v>
      </c>
      <c r="E8" s="112">
        <f>B8+C8+D8</f>
        <v>1.3611111111111143</v>
      </c>
      <c r="F8" s="102"/>
      <c r="G8" s="102"/>
      <c r="H8" s="102"/>
      <c r="I8" s="102"/>
      <c r="J8" s="102"/>
      <c r="K8" s="295">
        <v>545</v>
      </c>
      <c r="L8" s="295">
        <v>116</v>
      </c>
      <c r="M8" s="295">
        <v>78</v>
      </c>
      <c r="N8" s="102">
        <v>34795.910000000003</v>
      </c>
      <c r="O8" s="295">
        <v>10</v>
      </c>
      <c r="P8" s="102">
        <v>36573.1</v>
      </c>
      <c r="Q8" s="102">
        <f>P8</f>
        <v>36573.1</v>
      </c>
    </row>
    <row r="9" spans="1:17" x14ac:dyDescent="0.25">
      <c r="A9" s="110">
        <v>43740</v>
      </c>
      <c r="B9" s="111">
        <f>'OCT stream I '!I8</f>
        <v>0.91319444444445708</v>
      </c>
      <c r="C9" s="111">
        <f>'OCT stream II '!E11</f>
        <v>0.19444444444445708</v>
      </c>
      <c r="D9" s="111">
        <f>'OCT stream III'!E11</f>
        <v>0.19791666666665719</v>
      </c>
      <c r="E9" s="112">
        <f>SUM(B9:D9)</f>
        <v>1.3055555555555713</v>
      </c>
      <c r="F9" s="102"/>
      <c r="G9" s="102"/>
      <c r="H9" s="102"/>
      <c r="I9" s="102"/>
      <c r="J9" s="102"/>
      <c r="K9" s="295">
        <v>473</v>
      </c>
      <c r="L9" s="295">
        <v>63</v>
      </c>
      <c r="M9" s="295">
        <v>140</v>
      </c>
      <c r="N9" s="102">
        <v>35431.29</v>
      </c>
      <c r="O9" s="295">
        <v>9</v>
      </c>
      <c r="P9" s="102">
        <v>33007.72</v>
      </c>
      <c r="Q9" s="102">
        <f>Q8+P9</f>
        <v>69580.820000000007</v>
      </c>
    </row>
    <row r="10" spans="1:17" x14ac:dyDescent="0.25">
      <c r="A10" s="110">
        <v>43741</v>
      </c>
      <c r="B10" s="111">
        <f>'OCT stream I '!I9</f>
        <v>0.86805555555554292</v>
      </c>
      <c r="C10" s="111">
        <f>'OCT stream II '!E12</f>
        <v>0.21180555555554292</v>
      </c>
      <c r="D10" s="111">
        <f>'OCT stream III'!E12</f>
        <v>0.21180555555554292</v>
      </c>
      <c r="E10" s="112">
        <f t="shared" ref="E10:E37" si="0">SUM(B10:D10)</f>
        <v>1.2916666666666288</v>
      </c>
      <c r="F10" s="102"/>
      <c r="G10" s="102"/>
      <c r="H10" s="102"/>
      <c r="I10" s="102"/>
      <c r="J10" s="102"/>
      <c r="K10" s="295">
        <v>599</v>
      </c>
      <c r="L10" s="295">
        <v>74</v>
      </c>
      <c r="M10" s="295">
        <v>70</v>
      </c>
      <c r="N10" s="102">
        <v>35884.44</v>
      </c>
      <c r="O10" s="295">
        <v>10</v>
      </c>
      <c r="P10" s="102">
        <v>37849.35</v>
      </c>
      <c r="Q10" s="102">
        <f t="shared" ref="Q10:Q37" si="1">Q9+P10</f>
        <v>107430.17000000001</v>
      </c>
    </row>
    <row r="11" spans="1:17" x14ac:dyDescent="0.25">
      <c r="A11" s="110">
        <v>43742</v>
      </c>
      <c r="B11" s="111">
        <f>'OCT stream I '!I10</f>
        <v>0.88194444444442865</v>
      </c>
      <c r="C11" s="111">
        <f>'OCT stream II '!E13</f>
        <v>0.29861111111111427</v>
      </c>
      <c r="D11" s="111">
        <f>'OCT stream III'!E13</f>
        <v>0.28819444444442865</v>
      </c>
      <c r="E11" s="112">
        <f t="shared" si="0"/>
        <v>1.4687499999999716</v>
      </c>
      <c r="F11" s="102"/>
      <c r="G11" s="102"/>
      <c r="H11" s="102"/>
      <c r="I11" s="102"/>
      <c r="J11" s="102"/>
      <c r="K11" s="295">
        <v>558</v>
      </c>
      <c r="L11" s="295">
        <v>88</v>
      </c>
      <c r="M11" s="295">
        <v>56</v>
      </c>
      <c r="N11" s="102">
        <v>36495.39</v>
      </c>
      <c r="O11" s="295">
        <v>10</v>
      </c>
      <c r="P11" s="102">
        <v>36835.07</v>
      </c>
      <c r="Q11" s="102">
        <f t="shared" si="1"/>
        <v>144265.24000000002</v>
      </c>
    </row>
    <row r="12" spans="1:17" x14ac:dyDescent="0.25">
      <c r="A12" s="110">
        <v>43743</v>
      </c>
      <c r="B12" s="111">
        <f>'OCT stream I '!I11</f>
        <v>0.75694444444442865</v>
      </c>
      <c r="C12" s="111">
        <f>'OCT stream II '!E14</f>
        <v>0.19444444444442865</v>
      </c>
      <c r="D12" s="111">
        <f>'OCT stream III'!E14</f>
        <v>0.26736111111111427</v>
      </c>
      <c r="E12" s="112">
        <f t="shared" si="0"/>
        <v>1.2187499999999716</v>
      </c>
      <c r="F12" s="102"/>
      <c r="G12" s="102"/>
      <c r="H12" s="102"/>
      <c r="I12" s="102"/>
      <c r="J12" s="102"/>
      <c r="K12" s="295">
        <v>574</v>
      </c>
      <c r="L12" s="295">
        <v>84</v>
      </c>
      <c r="M12" s="295">
        <v>86</v>
      </c>
      <c r="N12" s="102">
        <v>34829.949999999997</v>
      </c>
      <c r="O12" s="295">
        <v>9</v>
      </c>
      <c r="P12" s="102">
        <v>32575.81</v>
      </c>
      <c r="Q12" s="102">
        <f t="shared" si="1"/>
        <v>176841.05000000002</v>
      </c>
    </row>
    <row r="13" spans="1:17" x14ac:dyDescent="0.25">
      <c r="A13" s="110">
        <v>43744</v>
      </c>
      <c r="B13" s="111">
        <f>'OCT stream I '!I12</f>
        <v>0.69444444444442865</v>
      </c>
      <c r="C13" s="111">
        <f>'OCT stream II '!E15</f>
        <v>0.30208333333331439</v>
      </c>
      <c r="D13" s="111">
        <f>'OCT stream III'!E15</f>
        <v>0.20833333333334281</v>
      </c>
      <c r="E13" s="112">
        <f t="shared" si="0"/>
        <v>1.2048611111110858</v>
      </c>
      <c r="F13" s="102"/>
      <c r="G13" s="102"/>
      <c r="H13" s="102"/>
      <c r="I13" s="102"/>
      <c r="J13" s="102"/>
      <c r="K13" s="295">
        <v>429</v>
      </c>
      <c r="L13" s="295">
        <v>43</v>
      </c>
      <c r="M13" s="295">
        <v>81</v>
      </c>
      <c r="N13" s="102">
        <v>29332.91</v>
      </c>
      <c r="O13" s="295">
        <v>9</v>
      </c>
      <c r="P13" s="102">
        <v>33449.49</v>
      </c>
      <c r="Q13" s="102">
        <f t="shared" si="1"/>
        <v>210290.54</v>
      </c>
    </row>
    <row r="14" spans="1:17" x14ac:dyDescent="0.25">
      <c r="A14" s="110">
        <v>43745</v>
      </c>
      <c r="B14" s="111">
        <f>'OCT stream I '!I13</f>
        <v>0.68749999999997158</v>
      </c>
      <c r="C14" s="111">
        <f>'OCT stream II '!E16</f>
        <v>0.29166666666665719</v>
      </c>
      <c r="D14" s="111">
        <f>'OCT stream III'!E16</f>
        <v>0.21875</v>
      </c>
      <c r="E14" s="112">
        <f t="shared" si="0"/>
        <v>1.1979166666666288</v>
      </c>
      <c r="F14" s="102"/>
      <c r="G14" s="102"/>
      <c r="H14" s="102"/>
      <c r="I14" s="102"/>
      <c r="J14" s="102"/>
      <c r="K14" s="295">
        <v>393</v>
      </c>
      <c r="L14" s="295">
        <v>42</v>
      </c>
      <c r="M14" s="295">
        <v>71</v>
      </c>
      <c r="N14" s="102">
        <v>24731.37</v>
      </c>
      <c r="O14" s="295">
        <v>8</v>
      </c>
      <c r="P14" s="102">
        <v>29835.52</v>
      </c>
      <c r="Q14" s="102">
        <f t="shared" si="1"/>
        <v>240126.06</v>
      </c>
    </row>
    <row r="15" spans="1:17" x14ac:dyDescent="0.25">
      <c r="A15" s="110">
        <v>43746</v>
      </c>
      <c r="B15" s="111">
        <f>'OCT stream I '!I14</f>
        <v>0.79861111111111427</v>
      </c>
      <c r="C15" s="111">
        <f>'OCT stream II '!E17</f>
        <v>0.25347222222220012</v>
      </c>
      <c r="D15" s="111">
        <f>'OCT stream III'!E17</f>
        <v>0.29166666666665719</v>
      </c>
      <c r="E15" s="112">
        <f t="shared" si="0"/>
        <v>1.3437499999999716</v>
      </c>
      <c r="F15" s="102"/>
      <c r="G15" s="102"/>
      <c r="H15" s="102"/>
      <c r="I15" s="102"/>
      <c r="J15" s="102"/>
      <c r="K15" s="295">
        <v>390</v>
      </c>
      <c r="L15" s="295">
        <v>86</v>
      </c>
      <c r="M15" s="295">
        <v>83</v>
      </c>
      <c r="N15" s="104">
        <v>24663</v>
      </c>
      <c r="O15" s="295">
        <v>9</v>
      </c>
      <c r="P15" s="102">
        <v>33380.6</v>
      </c>
      <c r="Q15" s="102">
        <f t="shared" si="1"/>
        <v>273506.65999999997</v>
      </c>
    </row>
    <row r="16" spans="1:17" x14ac:dyDescent="0.25">
      <c r="A16" s="110">
        <v>43747</v>
      </c>
      <c r="B16" s="111">
        <f>'OCT stream I '!I15</f>
        <v>0.70138888888888573</v>
      </c>
      <c r="C16" s="111">
        <f>'OCT stream II '!E18</f>
        <v>0.29166666666665719</v>
      </c>
      <c r="D16" s="111">
        <f>'OCT stream III'!E18</f>
        <v>0.21875</v>
      </c>
      <c r="E16" s="112">
        <f t="shared" si="0"/>
        <v>1.2118055555555429</v>
      </c>
      <c r="F16" s="102"/>
      <c r="G16" s="102"/>
      <c r="H16" s="102"/>
      <c r="I16" s="102"/>
      <c r="J16" s="102"/>
      <c r="K16" s="295">
        <v>605</v>
      </c>
      <c r="L16" s="295">
        <v>137</v>
      </c>
      <c r="M16" s="295">
        <v>102</v>
      </c>
      <c r="N16" s="102">
        <v>38628.15</v>
      </c>
      <c r="O16" s="295">
        <v>10</v>
      </c>
      <c r="P16" s="102">
        <v>37009.22</v>
      </c>
      <c r="Q16" s="102">
        <f t="shared" si="1"/>
        <v>310515.88</v>
      </c>
    </row>
    <row r="17" spans="1:17" x14ac:dyDescent="0.25">
      <c r="A17" s="110">
        <v>43748</v>
      </c>
      <c r="B17" s="111">
        <f>'OCT stream I '!I16</f>
        <v>0.70138888888888573</v>
      </c>
      <c r="C17" s="111">
        <f>'OCT stream II '!E19</f>
        <v>0.29166666666665719</v>
      </c>
      <c r="D17" s="111">
        <f>'OCT stream III'!E19</f>
        <v>0.21875</v>
      </c>
      <c r="E17" s="112">
        <f t="shared" si="0"/>
        <v>1.2118055555555429</v>
      </c>
      <c r="F17" s="102"/>
      <c r="G17" s="102"/>
      <c r="H17" s="102"/>
      <c r="I17" s="102"/>
      <c r="J17" s="102"/>
      <c r="K17" s="295">
        <v>463</v>
      </c>
      <c r="L17" s="295">
        <v>77</v>
      </c>
      <c r="M17" s="295">
        <v>86</v>
      </c>
      <c r="N17" s="102">
        <v>38563.480000000003</v>
      </c>
      <c r="O17" s="295">
        <v>9</v>
      </c>
      <c r="P17" s="102">
        <v>33067.72</v>
      </c>
      <c r="Q17" s="102">
        <f t="shared" si="1"/>
        <v>343583.6</v>
      </c>
    </row>
    <row r="18" spans="1:17" x14ac:dyDescent="0.25">
      <c r="A18" s="110">
        <v>43749</v>
      </c>
      <c r="B18" s="111">
        <f>'OCT stream I '!I17</f>
        <v>0.60069444444445708</v>
      </c>
      <c r="C18" s="111">
        <f>'OCT stream II '!E20</f>
        <v>0.29166666666665719</v>
      </c>
      <c r="D18" s="111">
        <f>'OCT stream III'!E20</f>
        <v>0.21875</v>
      </c>
      <c r="E18" s="112">
        <f t="shared" si="0"/>
        <v>1.1111111111111143</v>
      </c>
      <c r="F18" s="102"/>
      <c r="G18" s="102"/>
      <c r="H18" s="102"/>
      <c r="I18" s="102"/>
      <c r="J18" s="102"/>
      <c r="K18" s="295">
        <v>463</v>
      </c>
      <c r="L18" s="295">
        <v>77</v>
      </c>
      <c r="M18" s="295">
        <v>86</v>
      </c>
      <c r="N18" s="102">
        <v>33223.1</v>
      </c>
      <c r="O18" s="295">
        <v>9</v>
      </c>
      <c r="P18" s="102">
        <v>33193.599999999999</v>
      </c>
      <c r="Q18" s="102">
        <f t="shared" si="1"/>
        <v>376777.19999999995</v>
      </c>
    </row>
    <row r="19" spans="1:17" x14ac:dyDescent="0.25">
      <c r="A19" s="110">
        <v>43750</v>
      </c>
      <c r="B19" s="111">
        <f>'OCT stream I '!I18</f>
        <v>0.74652777777777146</v>
      </c>
      <c r="C19" s="111">
        <f>'OCT stream II '!E21</f>
        <v>6.25E-2</v>
      </c>
      <c r="D19" s="111">
        <f>'OCT stream III'!E21</f>
        <v>0.29166666666665719</v>
      </c>
      <c r="E19" s="112">
        <f t="shared" si="0"/>
        <v>1.1006944444444287</v>
      </c>
      <c r="F19" s="102"/>
      <c r="G19" s="102"/>
      <c r="H19" s="102"/>
      <c r="I19" s="102"/>
      <c r="J19" s="102"/>
      <c r="K19" s="295">
        <v>396</v>
      </c>
      <c r="L19" s="295">
        <v>56</v>
      </c>
      <c r="M19" s="295">
        <v>118</v>
      </c>
      <c r="N19" s="102">
        <v>28115</v>
      </c>
      <c r="O19" s="295">
        <v>9</v>
      </c>
      <c r="P19" s="102">
        <v>33354</v>
      </c>
      <c r="Q19" s="102">
        <f t="shared" si="1"/>
        <v>410131.19999999995</v>
      </c>
    </row>
    <row r="20" spans="1:17" x14ac:dyDescent="0.25">
      <c r="A20" s="110">
        <v>43751</v>
      </c>
      <c r="B20" s="111">
        <f>'OCT stream I '!I19</f>
        <v>0.74652777777777146</v>
      </c>
      <c r="C20" s="111">
        <f>'OCT stream II '!E22</f>
        <v>0.29166666666665719</v>
      </c>
      <c r="D20" s="111">
        <f>'OCT stream III'!E22</f>
        <v>0.21875</v>
      </c>
      <c r="E20" s="112">
        <f t="shared" si="0"/>
        <v>1.2569444444444287</v>
      </c>
      <c r="F20" s="102"/>
      <c r="G20" s="102"/>
      <c r="H20" s="102"/>
      <c r="I20" s="102"/>
      <c r="J20" s="102"/>
      <c r="K20" s="295">
        <v>454</v>
      </c>
      <c r="L20" s="295">
        <v>61</v>
      </c>
      <c r="M20" s="295">
        <v>193</v>
      </c>
      <c r="N20" s="102">
        <v>34283</v>
      </c>
      <c r="O20" s="295">
        <v>10</v>
      </c>
      <c r="P20" s="102">
        <v>36808.300000000003</v>
      </c>
      <c r="Q20" s="102">
        <f t="shared" si="1"/>
        <v>446939.49999999994</v>
      </c>
    </row>
    <row r="21" spans="1:17" x14ac:dyDescent="0.25">
      <c r="A21" s="110">
        <v>43752</v>
      </c>
      <c r="B21" s="111">
        <f>'OCT stream I '!I20</f>
        <v>0.70138888888888573</v>
      </c>
      <c r="C21" s="111">
        <f>'OCT stream II '!E23</f>
        <v>0.29166666666665719</v>
      </c>
      <c r="D21" s="111">
        <f>'OCT stream III'!E23</f>
        <v>0.21875</v>
      </c>
      <c r="E21" s="112">
        <f t="shared" si="0"/>
        <v>1.2118055555555429</v>
      </c>
      <c r="F21" s="102"/>
      <c r="G21" s="102"/>
      <c r="H21" s="102"/>
      <c r="I21" s="102"/>
      <c r="J21" s="102"/>
      <c r="K21" s="295">
        <v>447</v>
      </c>
      <c r="L21" s="295">
        <v>89</v>
      </c>
      <c r="M21" s="295">
        <v>95</v>
      </c>
      <c r="N21" s="102">
        <v>30943</v>
      </c>
      <c r="O21" s="295">
        <v>9</v>
      </c>
      <c r="P21" s="102">
        <v>33240</v>
      </c>
      <c r="Q21" s="102">
        <f t="shared" si="1"/>
        <v>480179.49999999994</v>
      </c>
    </row>
    <row r="22" spans="1:17" x14ac:dyDescent="0.25">
      <c r="A22" s="110">
        <v>43753</v>
      </c>
      <c r="B22" s="111">
        <f>'OCT stream I '!I21</f>
        <v>0.70833333333334281</v>
      </c>
      <c r="C22" s="111">
        <f>'OCT stream II '!E24</f>
        <v>0.29166666666665719</v>
      </c>
      <c r="D22" s="111">
        <f>'OCT stream III'!E24</f>
        <v>0.21875</v>
      </c>
      <c r="E22" s="112">
        <f t="shared" si="0"/>
        <v>1.21875</v>
      </c>
      <c r="F22" s="102"/>
      <c r="G22" s="102"/>
      <c r="H22" s="102"/>
      <c r="I22" s="102"/>
      <c r="J22" s="102"/>
      <c r="K22" s="295">
        <v>497</v>
      </c>
      <c r="L22" s="295">
        <v>71</v>
      </c>
      <c r="M22" s="295">
        <v>84</v>
      </c>
      <c r="N22" s="102">
        <v>30845.11</v>
      </c>
      <c r="O22" s="295">
        <v>10</v>
      </c>
      <c r="P22" s="102">
        <v>37245</v>
      </c>
      <c r="Q22" s="102">
        <f t="shared" si="1"/>
        <v>517424.49999999994</v>
      </c>
    </row>
    <row r="23" spans="1:17" x14ac:dyDescent="0.25">
      <c r="A23" s="110">
        <v>43754</v>
      </c>
      <c r="B23" s="111">
        <f>'OCT stream I '!I22</f>
        <v>0.70138888888888573</v>
      </c>
      <c r="C23" s="111">
        <f>'OCT stream II '!E25</f>
        <v>0.29166666666665719</v>
      </c>
      <c r="D23" s="111">
        <f>'OCT stream III'!E25</f>
        <v>0.21875</v>
      </c>
      <c r="E23" s="112">
        <f t="shared" si="0"/>
        <v>1.2118055555555429</v>
      </c>
      <c r="F23" s="102"/>
      <c r="G23" s="102"/>
      <c r="H23" s="102"/>
      <c r="I23" s="102"/>
      <c r="J23" s="102"/>
      <c r="K23" s="295">
        <v>490</v>
      </c>
      <c r="L23" s="295">
        <v>55</v>
      </c>
      <c r="M23" s="295">
        <v>109</v>
      </c>
      <c r="N23" s="102">
        <v>33254</v>
      </c>
      <c r="O23" s="295">
        <v>9</v>
      </c>
      <c r="P23" s="102">
        <v>34081.9</v>
      </c>
      <c r="Q23" s="102">
        <f t="shared" si="1"/>
        <v>551506.39999999991</v>
      </c>
    </row>
    <row r="24" spans="1:17" x14ac:dyDescent="0.25">
      <c r="A24" s="110">
        <v>43755</v>
      </c>
      <c r="B24" s="111">
        <f>'OCT stream I '!I23</f>
        <v>0.70138888888888573</v>
      </c>
      <c r="C24" s="111">
        <f>'OCT stream II '!E26</f>
        <v>0.29166666666665719</v>
      </c>
      <c r="D24" s="111">
        <f>'OCT stream III'!E26</f>
        <v>0.21875</v>
      </c>
      <c r="E24" s="112">
        <f t="shared" si="0"/>
        <v>1.2118055555555429</v>
      </c>
      <c r="F24" s="102"/>
      <c r="G24" s="102"/>
      <c r="H24" s="102"/>
      <c r="I24" s="102"/>
      <c r="J24" s="102"/>
      <c r="K24" s="295">
        <v>505</v>
      </c>
      <c r="L24" s="295">
        <v>49</v>
      </c>
      <c r="M24" s="295">
        <v>49</v>
      </c>
      <c r="N24" s="102">
        <v>30217.43</v>
      </c>
      <c r="O24" s="295">
        <v>9</v>
      </c>
      <c r="P24" s="102">
        <v>34011.94</v>
      </c>
      <c r="Q24" s="102">
        <f t="shared" si="1"/>
        <v>585518.33999999985</v>
      </c>
    </row>
    <row r="25" spans="1:17" x14ac:dyDescent="0.25">
      <c r="A25" s="110">
        <v>43756</v>
      </c>
      <c r="B25" s="111">
        <f>'OCT stream I '!I24</f>
        <v>0.70138888888888573</v>
      </c>
      <c r="C25" s="111">
        <f>'OCT stream II '!E27</f>
        <v>0.29166666666665719</v>
      </c>
      <c r="D25" s="111">
        <f>'OCT stream III'!E27</f>
        <v>0.21875</v>
      </c>
      <c r="E25" s="112">
        <f t="shared" si="0"/>
        <v>1.2118055555555429</v>
      </c>
      <c r="F25" s="102"/>
      <c r="G25" s="102"/>
      <c r="H25" s="102"/>
      <c r="I25" s="102"/>
      <c r="J25" s="102"/>
      <c r="K25" s="295">
        <v>514</v>
      </c>
      <c r="L25" s="295">
        <v>59</v>
      </c>
      <c r="M25" s="295">
        <v>88</v>
      </c>
      <c r="N25" s="102">
        <v>31908.23</v>
      </c>
      <c r="O25" s="295">
        <v>9</v>
      </c>
      <c r="P25" s="102">
        <v>33767.919999999998</v>
      </c>
      <c r="Q25" s="102">
        <f t="shared" si="1"/>
        <v>619286.25999999989</v>
      </c>
    </row>
    <row r="26" spans="1:17" x14ac:dyDescent="0.25">
      <c r="A26" s="110">
        <v>43757</v>
      </c>
      <c r="B26" s="111">
        <f>'OCT stream I '!I25</f>
        <v>0.69791666666665719</v>
      </c>
      <c r="C26" s="111">
        <f>'OCT stream II '!E28</f>
        <v>0.25</v>
      </c>
      <c r="D26" s="111">
        <f>'OCT stream III'!E28</f>
        <v>0.21875</v>
      </c>
      <c r="E26" s="112">
        <f t="shared" si="0"/>
        <v>1.1666666666666572</v>
      </c>
      <c r="F26" s="102"/>
      <c r="G26" s="102"/>
      <c r="H26" s="102"/>
      <c r="I26" s="102"/>
      <c r="J26" s="102"/>
      <c r="K26" s="295">
        <v>462</v>
      </c>
      <c r="L26" s="295">
        <v>42</v>
      </c>
      <c r="M26" s="295">
        <v>161</v>
      </c>
      <c r="N26" s="102">
        <v>33011.480000000003</v>
      </c>
      <c r="O26" s="295">
        <v>9</v>
      </c>
      <c r="P26" s="102">
        <v>33684.800000000003</v>
      </c>
      <c r="Q26" s="102">
        <f t="shared" si="1"/>
        <v>652971.05999999994</v>
      </c>
    </row>
    <row r="27" spans="1:17" x14ac:dyDescent="0.25">
      <c r="A27" s="110">
        <v>43758</v>
      </c>
      <c r="B27" s="111">
        <f>'OCT stream I '!I26</f>
        <v>0.29166666666665719</v>
      </c>
      <c r="C27" s="111">
        <f>'OCT stream II '!E29</f>
        <v>0.29166666666665719</v>
      </c>
      <c r="D27" s="111">
        <f>'OCT stream III'!E29</f>
        <v>0.26041666666665719</v>
      </c>
      <c r="E27" s="112">
        <f t="shared" si="0"/>
        <v>0.84374999999997158</v>
      </c>
      <c r="F27" s="102"/>
      <c r="G27" s="102"/>
      <c r="H27" s="102"/>
      <c r="I27" s="102"/>
      <c r="J27" s="102"/>
      <c r="K27" s="295">
        <v>498</v>
      </c>
      <c r="L27" s="295">
        <v>32</v>
      </c>
      <c r="M27" s="295">
        <v>129</v>
      </c>
      <c r="N27" s="102">
        <v>33323.54</v>
      </c>
      <c r="O27" s="295">
        <v>9</v>
      </c>
      <c r="P27" s="102">
        <v>33695.300000000003</v>
      </c>
      <c r="Q27" s="102">
        <f t="shared" si="1"/>
        <v>686666.36</v>
      </c>
    </row>
    <row r="28" spans="1:17" x14ac:dyDescent="0.25">
      <c r="A28" s="110">
        <v>43759</v>
      </c>
      <c r="B28" s="111">
        <f>'OCT stream I '!I27</f>
        <v>0.70138888888888573</v>
      </c>
      <c r="C28" s="111">
        <f>'OCT stream II '!E30</f>
        <v>0.29166666666665719</v>
      </c>
      <c r="D28" s="111">
        <f>'OCT stream III'!E30</f>
        <v>0.21875</v>
      </c>
      <c r="E28" s="112">
        <f t="shared" si="0"/>
        <v>1.2118055555555429</v>
      </c>
      <c r="F28" s="102"/>
      <c r="G28" s="102"/>
      <c r="H28" s="102"/>
      <c r="I28" s="102"/>
      <c r="J28" s="102"/>
      <c r="K28" s="295">
        <v>462</v>
      </c>
      <c r="L28" s="295">
        <v>54</v>
      </c>
      <c r="M28" s="295">
        <v>58</v>
      </c>
      <c r="N28" s="102">
        <v>27356.959999999999</v>
      </c>
      <c r="O28" s="295">
        <v>8</v>
      </c>
      <c r="P28" s="102">
        <v>30595.85</v>
      </c>
      <c r="Q28" s="102">
        <f t="shared" si="1"/>
        <v>717262.21</v>
      </c>
    </row>
    <row r="29" spans="1:17" x14ac:dyDescent="0.25">
      <c r="A29" s="110">
        <v>43760</v>
      </c>
      <c r="B29" s="111">
        <f>'OCT stream I '!I28</f>
        <v>0.74305555555557135</v>
      </c>
      <c r="C29" s="111">
        <f>'OCT stream II '!E31</f>
        <v>0.29166666666665719</v>
      </c>
      <c r="D29" s="111">
        <f>'OCT stream III'!E31</f>
        <v>0.21875</v>
      </c>
      <c r="E29" s="112">
        <f t="shared" si="0"/>
        <v>1.2534722222222285</v>
      </c>
      <c r="F29" s="102"/>
      <c r="G29" s="102"/>
      <c r="H29" s="102"/>
      <c r="I29" s="102"/>
      <c r="J29" s="102"/>
      <c r="K29" s="295">
        <v>413</v>
      </c>
      <c r="L29" s="295">
        <v>54</v>
      </c>
      <c r="M29" s="295">
        <v>110</v>
      </c>
      <c r="N29" s="102">
        <v>27986.52</v>
      </c>
      <c r="O29" s="295">
        <v>8</v>
      </c>
      <c r="P29" s="102">
        <v>30031.05</v>
      </c>
      <c r="Q29" s="102">
        <f t="shared" si="1"/>
        <v>747293.26</v>
      </c>
    </row>
    <row r="30" spans="1:17" x14ac:dyDescent="0.25">
      <c r="A30" s="110">
        <v>43761</v>
      </c>
      <c r="B30" s="111">
        <f>'OCT stream I '!I29</f>
        <v>0.70138888888888573</v>
      </c>
      <c r="C30" s="111">
        <f>'OCT stream II '!E32</f>
        <v>0.33333333333334281</v>
      </c>
      <c r="D30" s="111">
        <f>'OCT stream III'!E32</f>
        <v>0.30208333333334281</v>
      </c>
      <c r="E30" s="112">
        <f t="shared" si="0"/>
        <v>1.3368055555555713</v>
      </c>
      <c r="F30" s="102"/>
      <c r="G30" s="102"/>
      <c r="H30" s="102"/>
      <c r="I30" s="102"/>
      <c r="J30" s="102"/>
      <c r="K30" s="295">
        <v>450</v>
      </c>
      <c r="L30" s="295">
        <v>43</v>
      </c>
      <c r="M30" s="295">
        <v>125</v>
      </c>
      <c r="N30" s="102">
        <v>30242.46</v>
      </c>
      <c r="O30" s="295">
        <v>9</v>
      </c>
      <c r="P30" s="102">
        <v>34002.199999999997</v>
      </c>
      <c r="Q30" s="102">
        <f t="shared" si="1"/>
        <v>781295.46</v>
      </c>
    </row>
    <row r="31" spans="1:17" x14ac:dyDescent="0.25">
      <c r="A31" s="110">
        <v>43762</v>
      </c>
      <c r="B31" s="111">
        <f>'OCT stream I '!I30</f>
        <v>0.78472222222220012</v>
      </c>
      <c r="C31" s="111">
        <f>'OCT stream II '!E33</f>
        <v>0.29861111111111427</v>
      </c>
      <c r="D31" s="111">
        <f>'OCT stream III'!E33</f>
        <v>0.20833333333334281</v>
      </c>
      <c r="E31" s="112">
        <f t="shared" si="0"/>
        <v>1.2916666666666572</v>
      </c>
      <c r="F31" s="102"/>
      <c r="G31" s="102"/>
      <c r="H31" s="102"/>
      <c r="I31" s="102"/>
      <c r="J31" s="102"/>
      <c r="K31" s="295">
        <v>425</v>
      </c>
      <c r="L31" s="295">
        <v>71</v>
      </c>
      <c r="M31" s="295">
        <v>139</v>
      </c>
      <c r="N31" s="102">
        <v>31079.84</v>
      </c>
      <c r="O31" s="295">
        <v>8</v>
      </c>
      <c r="P31" s="102">
        <v>30077.56</v>
      </c>
      <c r="Q31" s="102">
        <f t="shared" si="1"/>
        <v>811373.02</v>
      </c>
    </row>
    <row r="32" spans="1:17" x14ac:dyDescent="0.25">
      <c r="A32" s="110">
        <v>43763</v>
      </c>
      <c r="B32" s="111">
        <f>'OCT stream I '!I31</f>
        <v>0.70138888888888573</v>
      </c>
      <c r="C32" s="111">
        <f>'OCT stream II '!E34</f>
        <v>0.25</v>
      </c>
      <c r="D32" s="111">
        <f>'OCT stream III'!E34</f>
        <v>0.21875</v>
      </c>
      <c r="E32" s="112">
        <f t="shared" si="0"/>
        <v>1.1701388888888857</v>
      </c>
      <c r="F32" s="102"/>
      <c r="G32" s="102"/>
      <c r="H32" s="102"/>
      <c r="I32" s="102"/>
      <c r="J32" s="102"/>
      <c r="K32" s="295">
        <v>375</v>
      </c>
      <c r="L32" s="295">
        <v>59</v>
      </c>
      <c r="M32" s="295">
        <v>150</v>
      </c>
      <c r="N32" s="102">
        <v>28898.71</v>
      </c>
      <c r="O32" s="295">
        <v>8</v>
      </c>
      <c r="P32" s="102">
        <v>30172.41</v>
      </c>
      <c r="Q32" s="102">
        <f t="shared" si="1"/>
        <v>841545.43</v>
      </c>
    </row>
    <row r="33" spans="1:17" x14ac:dyDescent="0.25">
      <c r="A33" s="110">
        <v>43764</v>
      </c>
      <c r="B33" s="111">
        <f>'OCT stream I '!I32</f>
        <v>0.70138888888888573</v>
      </c>
      <c r="C33" s="111">
        <f>'OCT stream II '!E36</f>
        <v>0</v>
      </c>
      <c r="D33" s="111">
        <f>'OCT stream III'!E36</f>
        <v>0</v>
      </c>
      <c r="E33" s="112">
        <f t="shared" si="0"/>
        <v>0.70138888888888573</v>
      </c>
      <c r="F33" s="102"/>
      <c r="G33" s="102"/>
      <c r="H33" s="102"/>
      <c r="I33" s="102"/>
      <c r="J33" s="102"/>
      <c r="K33" s="295">
        <v>511</v>
      </c>
      <c r="L33" s="295">
        <v>55</v>
      </c>
      <c r="M33" s="295">
        <v>133</v>
      </c>
      <c r="N33" s="102">
        <v>34244.519999999997</v>
      </c>
      <c r="O33" s="295">
        <v>9</v>
      </c>
      <c r="P33" s="102">
        <v>33494.43</v>
      </c>
      <c r="Q33" s="102">
        <f t="shared" si="1"/>
        <v>875039.8600000001</v>
      </c>
    </row>
    <row r="34" spans="1:17" x14ac:dyDescent="0.25">
      <c r="A34" s="110">
        <v>43765</v>
      </c>
      <c r="B34" s="111">
        <f>'OCT stream I '!I33</f>
        <v>0.89236111111111427</v>
      </c>
      <c r="C34" s="111">
        <f>'OCT stream II '!E37</f>
        <v>0</v>
      </c>
      <c r="D34" s="111">
        <f>'OCT stream III'!E37</f>
        <v>0</v>
      </c>
      <c r="E34" s="112">
        <f t="shared" si="0"/>
        <v>0.89236111111111427</v>
      </c>
      <c r="F34" s="102"/>
      <c r="G34" s="102"/>
      <c r="H34" s="102"/>
      <c r="I34" s="102"/>
      <c r="J34" s="102"/>
      <c r="K34" s="295">
        <v>605</v>
      </c>
      <c r="L34" s="295">
        <v>55</v>
      </c>
      <c r="M34" s="295">
        <v>92</v>
      </c>
      <c r="N34" s="102">
        <v>36910.78</v>
      </c>
      <c r="O34" s="295">
        <v>9</v>
      </c>
      <c r="P34" s="102">
        <v>33840.18</v>
      </c>
      <c r="Q34" s="102">
        <f t="shared" si="1"/>
        <v>908880.04000000015</v>
      </c>
    </row>
    <row r="35" spans="1:17" x14ac:dyDescent="0.25">
      <c r="A35" s="110">
        <v>43766</v>
      </c>
      <c r="B35" s="111">
        <f>'OCT stream I '!I34</f>
        <v>0.70138888888888573</v>
      </c>
      <c r="C35" s="111">
        <f>'OCT stream II '!E38</f>
        <v>0</v>
      </c>
      <c r="D35" s="111">
        <f>'OCT stream III'!E38</f>
        <v>0</v>
      </c>
      <c r="E35" s="112">
        <f t="shared" si="0"/>
        <v>0.70138888888888573</v>
      </c>
      <c r="F35" s="102"/>
      <c r="G35" s="102"/>
      <c r="H35" s="102"/>
      <c r="I35" s="102"/>
      <c r="J35" s="102"/>
      <c r="K35" s="295">
        <v>471</v>
      </c>
      <c r="L35" s="295">
        <v>42</v>
      </c>
      <c r="M35" s="295">
        <v>56</v>
      </c>
      <c r="N35" s="102">
        <v>27678.65</v>
      </c>
      <c r="O35" s="295">
        <v>9</v>
      </c>
      <c r="P35" s="102">
        <v>33833.4</v>
      </c>
      <c r="Q35" s="102">
        <f t="shared" si="1"/>
        <v>942713.44000000018</v>
      </c>
    </row>
    <row r="36" spans="1:17" x14ac:dyDescent="0.25">
      <c r="A36" s="110">
        <v>43767</v>
      </c>
      <c r="B36" s="111" t="e">
        <f>'OCT stream I '!#REF!</f>
        <v>#REF!</v>
      </c>
      <c r="C36" s="111">
        <f>'OCT stream II '!E39</f>
        <v>0</v>
      </c>
      <c r="D36" s="111">
        <f>'OCT stream III'!E39</f>
        <v>0</v>
      </c>
      <c r="E36" s="112" t="e">
        <f t="shared" si="0"/>
        <v>#REF!</v>
      </c>
      <c r="F36" s="102"/>
      <c r="G36" s="102"/>
      <c r="H36" s="102"/>
      <c r="I36" s="102"/>
      <c r="J36" s="102"/>
      <c r="K36" s="295">
        <v>594</v>
      </c>
      <c r="L36" s="295">
        <v>58</v>
      </c>
      <c r="M36" s="295">
        <v>28</v>
      </c>
      <c r="N36" s="102">
        <v>28843.95</v>
      </c>
      <c r="O36" s="295">
        <v>9</v>
      </c>
      <c r="P36" s="102">
        <v>33960.79</v>
      </c>
      <c r="Q36" s="102">
        <f t="shared" si="1"/>
        <v>976674.23000000021</v>
      </c>
    </row>
    <row r="37" spans="1:17" x14ac:dyDescent="0.25">
      <c r="A37" s="110">
        <v>43768</v>
      </c>
      <c r="B37" s="111">
        <f>'OCT stream I '!I36</f>
        <v>22.722222222222115</v>
      </c>
      <c r="C37" s="111">
        <f>'OCT stream II '!E40</f>
        <v>0</v>
      </c>
      <c r="D37" s="111">
        <f>'OCT stream III'!E40</f>
        <v>0</v>
      </c>
      <c r="E37" s="112">
        <f t="shared" si="0"/>
        <v>22.722222222222115</v>
      </c>
      <c r="F37" s="102"/>
      <c r="G37" s="102"/>
      <c r="H37" s="102"/>
      <c r="I37" s="102"/>
      <c r="J37" s="102"/>
      <c r="K37" s="295">
        <v>643</v>
      </c>
      <c r="L37" s="295">
        <v>59</v>
      </c>
      <c r="M37" s="295">
        <v>54</v>
      </c>
      <c r="N37" s="102">
        <v>36538</v>
      </c>
      <c r="O37" s="295">
        <v>8</v>
      </c>
      <c r="P37" s="102">
        <v>30077.96</v>
      </c>
      <c r="Q37" s="102">
        <f t="shared" si="1"/>
        <v>1006752.1900000002</v>
      </c>
    </row>
    <row r="38" spans="1:17" x14ac:dyDescent="0.25">
      <c r="A38" s="110">
        <v>43769</v>
      </c>
      <c r="B38" s="111">
        <f>'OCT stream I '!I37</f>
        <v>0</v>
      </c>
      <c r="C38" s="111">
        <f>'OCT stream II '!E41</f>
        <v>0</v>
      </c>
      <c r="D38" s="111">
        <f>'OCT stream III'!E41</f>
        <v>0</v>
      </c>
      <c r="E38" s="112">
        <f t="shared" ref="E38" si="2">SUM(B38:D38)</f>
        <v>0</v>
      </c>
      <c r="F38" s="102"/>
      <c r="G38" s="102"/>
      <c r="H38" s="102"/>
      <c r="I38" s="102"/>
      <c r="J38" s="102"/>
      <c r="K38" s="311">
        <v>643</v>
      </c>
      <c r="L38" s="311">
        <v>59</v>
      </c>
      <c r="M38" s="311">
        <v>54</v>
      </c>
      <c r="N38" s="102">
        <v>36538</v>
      </c>
      <c r="O38" s="311">
        <v>8</v>
      </c>
      <c r="P38" s="102">
        <v>30077.96</v>
      </c>
      <c r="Q38" s="102">
        <f t="shared" ref="Q38" si="3">Q37+P38</f>
        <v>1036830.1500000001</v>
      </c>
    </row>
    <row r="39" spans="1:17" x14ac:dyDescent="0.25">
      <c r="A39" s="102" t="s">
        <v>12</v>
      </c>
      <c r="B39" s="237" t="e">
        <f>SUM(B8:B37)</f>
        <v>#REF!</v>
      </c>
      <c r="C39" s="237">
        <f>SUM(C8:C37)</f>
        <v>6.7395833333331723</v>
      </c>
      <c r="D39" s="237">
        <f>SUM(D8:D37)</f>
        <v>5.8854166666666288</v>
      </c>
      <c r="E39" s="237" t="e">
        <f>SUM(E8:E37)</f>
        <v>#REF!</v>
      </c>
      <c r="K39" s="295">
        <f t="shared" ref="K39:P39" si="4">SUM(K8:K37)</f>
        <v>14704</v>
      </c>
      <c r="L39" s="295">
        <f t="shared" si="4"/>
        <v>1951</v>
      </c>
      <c r="M39" s="295">
        <f t="shared" si="4"/>
        <v>2910</v>
      </c>
      <c r="N39" s="295">
        <f t="shared" si="4"/>
        <v>962260.16999999993</v>
      </c>
      <c r="O39" s="295">
        <f t="shared" si="4"/>
        <v>270</v>
      </c>
      <c r="P39" s="295">
        <f t="shared" si="4"/>
        <v>1006752.1900000002</v>
      </c>
      <c r="Q39" s="295"/>
    </row>
    <row r="40" spans="1:17" x14ac:dyDescent="0.25">
      <c r="K40" s="236"/>
      <c r="L40" s="236"/>
      <c r="M40" s="236"/>
      <c r="O40" s="236"/>
    </row>
    <row r="41" spans="1:17" x14ac:dyDescent="0.25">
      <c r="K41" s="236"/>
      <c r="L41" s="236"/>
      <c r="M41" s="236"/>
      <c r="O41" s="236"/>
    </row>
    <row r="42" spans="1:17" x14ac:dyDescent="0.25">
      <c r="B42" s="204"/>
      <c r="C42" s="204"/>
      <c r="D42" s="204" t="s">
        <v>131</v>
      </c>
      <c r="E42" s="204"/>
      <c r="F42" s="204"/>
      <c r="G42" s="204"/>
      <c r="H42" s="204"/>
      <c r="I42" s="208"/>
      <c r="J42" s="204"/>
      <c r="K42" s="204"/>
      <c r="L42" s="204"/>
      <c r="M42" s="204"/>
      <c r="N42" s="204" t="s">
        <v>132</v>
      </c>
      <c r="O42" s="204"/>
      <c r="P42" s="204"/>
    </row>
    <row r="43" spans="1:17" x14ac:dyDescent="0.25">
      <c r="B43" s="204"/>
      <c r="C43" s="204"/>
      <c r="D43" s="209" t="s">
        <v>133</v>
      </c>
      <c r="E43" s="209"/>
      <c r="F43" s="209"/>
      <c r="G43" s="209"/>
      <c r="H43" s="209"/>
      <c r="I43" s="209"/>
      <c r="J43" s="209"/>
      <c r="K43" s="210"/>
      <c r="L43" s="209"/>
      <c r="M43" s="209"/>
      <c r="N43" s="209" t="s">
        <v>133</v>
      </c>
      <c r="O43" s="209"/>
      <c r="P43" s="204"/>
    </row>
  </sheetData>
  <mergeCells count="4">
    <mergeCell ref="B6:E6"/>
    <mergeCell ref="F6:I6"/>
    <mergeCell ref="J6:M6"/>
    <mergeCell ref="O6:Q6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topLeftCell="A13" workbookViewId="0">
      <selection activeCell="U15" sqref="U15"/>
    </sheetView>
  </sheetViews>
  <sheetFormatPr defaultRowHeight="15" x14ac:dyDescent="0.25"/>
  <cols>
    <col min="1" max="1" width="11.28515625" customWidth="1"/>
    <col min="2" max="2" width="9.140625" customWidth="1"/>
    <col min="3" max="3" width="9.7109375" customWidth="1"/>
    <col min="4" max="4" width="10.28515625" customWidth="1"/>
    <col min="5" max="5" width="8.7109375" bestFit="1" customWidth="1"/>
    <col min="6" max="6" width="11.7109375" hidden="1" customWidth="1"/>
    <col min="7" max="7" width="12" hidden="1" customWidth="1"/>
    <col min="8" max="8" width="7.42578125" hidden="1" customWidth="1"/>
    <col min="9" max="9" width="8.85546875" hidden="1" customWidth="1"/>
    <col min="10" max="10" width="12.5703125" hidden="1" customWidth="1"/>
    <col min="11" max="11" width="11.5703125" style="236" customWidth="1"/>
    <col min="12" max="12" width="7.42578125" style="236" bestFit="1" customWidth="1"/>
    <col min="13" max="13" width="8.85546875" style="236" bestFit="1" customWidth="1"/>
    <col min="14" max="14" width="12.28515625" bestFit="1" customWidth="1"/>
    <col min="15" max="15" width="9.140625" style="236"/>
    <col min="16" max="16" width="10.85546875" customWidth="1"/>
    <col min="17" max="17" width="14" bestFit="1" customWidth="1"/>
  </cols>
  <sheetData>
    <row r="1" spans="1:17" x14ac:dyDescent="0.25">
      <c r="K1"/>
      <c r="L1"/>
      <c r="M1"/>
      <c r="O1"/>
    </row>
    <row r="2" spans="1:17" ht="22.5" x14ac:dyDescent="0.3">
      <c r="A2" s="179" t="s">
        <v>141</v>
      </c>
      <c r="K2"/>
      <c r="L2"/>
      <c r="M2"/>
      <c r="O2"/>
    </row>
    <row r="3" spans="1:17" ht="20.25" x14ac:dyDescent="0.3">
      <c r="A3" s="180"/>
      <c r="B3" s="181"/>
      <c r="C3" s="181"/>
      <c r="D3" s="181"/>
      <c r="E3" s="181"/>
      <c r="F3" s="181"/>
      <c r="G3" s="181"/>
      <c r="H3" s="181"/>
      <c r="I3" s="181"/>
      <c r="J3" s="181"/>
      <c r="K3"/>
      <c r="L3"/>
      <c r="M3"/>
      <c r="O3"/>
    </row>
    <row r="4" spans="1:17" x14ac:dyDescent="0.25">
      <c r="A4" s="109"/>
      <c r="B4" s="331" t="s">
        <v>92</v>
      </c>
      <c r="C4" s="331"/>
      <c r="D4" s="331"/>
      <c r="E4" s="331"/>
      <c r="F4" s="332" t="s">
        <v>99</v>
      </c>
      <c r="G4" s="332"/>
      <c r="H4" s="332"/>
      <c r="I4" s="332"/>
      <c r="J4" s="332" t="s">
        <v>140</v>
      </c>
      <c r="K4" s="332"/>
      <c r="L4" s="332"/>
      <c r="M4" s="332"/>
      <c r="N4" s="177" t="s">
        <v>138</v>
      </c>
      <c r="O4" s="333" t="s">
        <v>137</v>
      </c>
      <c r="P4" s="326"/>
      <c r="Q4" s="330"/>
    </row>
    <row r="5" spans="1:17" x14ac:dyDescent="0.25">
      <c r="A5" s="109" t="s">
        <v>91</v>
      </c>
      <c r="B5" s="109" t="s">
        <v>93</v>
      </c>
      <c r="C5" s="109" t="s">
        <v>94</v>
      </c>
      <c r="D5" s="109" t="s">
        <v>95</v>
      </c>
      <c r="E5" s="109" t="s">
        <v>47</v>
      </c>
      <c r="F5" s="178" t="s">
        <v>96</v>
      </c>
      <c r="G5" s="178" t="s">
        <v>97</v>
      </c>
      <c r="H5" s="178" t="s">
        <v>17</v>
      </c>
      <c r="I5" s="178" t="s">
        <v>98</v>
      </c>
      <c r="J5" s="178" t="s">
        <v>96</v>
      </c>
      <c r="K5" s="178" t="s">
        <v>15</v>
      </c>
      <c r="L5" s="178" t="s">
        <v>17</v>
      </c>
      <c r="M5" s="178" t="s">
        <v>98</v>
      </c>
      <c r="N5" s="178" t="s">
        <v>112</v>
      </c>
      <c r="O5" s="178" t="s">
        <v>113</v>
      </c>
      <c r="P5" s="178" t="s">
        <v>114</v>
      </c>
      <c r="Q5" s="178" t="s">
        <v>115</v>
      </c>
    </row>
    <row r="6" spans="1:17" x14ac:dyDescent="0.25">
      <c r="A6" s="110">
        <v>43678</v>
      </c>
      <c r="B6" s="111">
        <f>'OCT stream I '!I5</f>
        <v>0.70138888888888573</v>
      </c>
      <c r="C6" s="111">
        <f>'OCT stream II '!E8</f>
        <v>0.29166666666665719</v>
      </c>
      <c r="D6" s="111">
        <f>'OCT stream III'!E8</f>
        <v>0.25</v>
      </c>
      <c r="E6" s="112">
        <f>B6+C6+D6</f>
        <v>1.2430555555555429</v>
      </c>
      <c r="F6" s="102"/>
      <c r="G6" s="102"/>
      <c r="H6" s="102"/>
      <c r="I6" s="102"/>
      <c r="J6" s="102"/>
      <c r="K6" s="234">
        <v>545</v>
      </c>
      <c r="L6" s="234">
        <v>116</v>
      </c>
      <c r="M6" s="234">
        <v>78</v>
      </c>
      <c r="N6" s="102">
        <v>34795.910000000003</v>
      </c>
      <c r="O6" s="234">
        <v>10</v>
      </c>
      <c r="P6" s="102">
        <v>36573.1</v>
      </c>
      <c r="Q6" s="102">
        <f>P6</f>
        <v>36573.1</v>
      </c>
    </row>
    <row r="7" spans="1:17" x14ac:dyDescent="0.25">
      <c r="A7" s="110">
        <v>43679</v>
      </c>
      <c r="B7" s="111">
        <f>'OCT stream I '!I6</f>
        <v>0.89236111111111427</v>
      </c>
      <c r="C7" s="111">
        <f>'OCT stream II '!E9</f>
        <v>0.27430555555554292</v>
      </c>
      <c r="D7" s="111">
        <f>'OCT stream III'!E9</f>
        <v>0.11458333333334281</v>
      </c>
      <c r="E7" s="112">
        <f>SUM(B7:D7)</f>
        <v>1.28125</v>
      </c>
      <c r="F7" s="102"/>
      <c r="G7" s="102"/>
      <c r="H7" s="102"/>
      <c r="I7" s="102"/>
      <c r="J7" s="102"/>
      <c r="K7" s="234">
        <v>473</v>
      </c>
      <c r="L7" s="234">
        <v>63</v>
      </c>
      <c r="M7" s="234">
        <v>140</v>
      </c>
      <c r="N7" s="102">
        <v>35431.29</v>
      </c>
      <c r="O7" s="234">
        <v>9</v>
      </c>
      <c r="P7" s="102">
        <v>33007.72</v>
      </c>
      <c r="Q7" s="102">
        <f>Q6+P7</f>
        <v>69580.820000000007</v>
      </c>
    </row>
    <row r="8" spans="1:17" x14ac:dyDescent="0.25">
      <c r="A8" s="110">
        <v>43680</v>
      </c>
      <c r="B8" s="111">
        <f>'OCT stream I '!I7</f>
        <v>0.76736111111111427</v>
      </c>
      <c r="C8" s="111">
        <f>'OCT stream II '!E10</f>
        <v>0.29861111111111427</v>
      </c>
      <c r="D8" s="111">
        <f>'OCT stream III'!E10</f>
        <v>0.29513888888888573</v>
      </c>
      <c r="E8" s="112">
        <f t="shared" ref="E8:E36" si="0">SUM(B8:D8)</f>
        <v>1.3611111111111143</v>
      </c>
      <c r="F8" s="102"/>
      <c r="G8" s="102"/>
      <c r="H8" s="102"/>
      <c r="I8" s="102"/>
      <c r="J8" s="102"/>
      <c r="K8" s="234">
        <v>599</v>
      </c>
      <c r="L8" s="234">
        <v>74</v>
      </c>
      <c r="M8" s="234">
        <v>70</v>
      </c>
      <c r="N8" s="102">
        <v>35884.44</v>
      </c>
      <c r="O8" s="234">
        <v>10</v>
      </c>
      <c r="P8" s="102">
        <v>37849.35</v>
      </c>
      <c r="Q8" s="102">
        <f t="shared" ref="Q8:Q36" si="1">Q7+P8</f>
        <v>107430.17000000001</v>
      </c>
    </row>
    <row r="9" spans="1:17" x14ac:dyDescent="0.25">
      <c r="A9" s="110">
        <v>43681</v>
      </c>
      <c r="B9" s="111">
        <f>'OCT stream I '!I8</f>
        <v>0.91319444444445708</v>
      </c>
      <c r="C9" s="111">
        <f>'OCT stream II '!E11</f>
        <v>0.19444444444445708</v>
      </c>
      <c r="D9" s="111">
        <f>'OCT stream III'!E11</f>
        <v>0.19791666666665719</v>
      </c>
      <c r="E9" s="112">
        <f t="shared" si="0"/>
        <v>1.3055555555555713</v>
      </c>
      <c r="F9" s="102"/>
      <c r="G9" s="102"/>
      <c r="H9" s="102"/>
      <c r="I9" s="102"/>
      <c r="J9" s="102"/>
      <c r="K9" s="234">
        <v>558</v>
      </c>
      <c r="L9" s="234">
        <v>88</v>
      </c>
      <c r="M9" s="234">
        <v>56</v>
      </c>
      <c r="N9" s="102">
        <v>36495.39</v>
      </c>
      <c r="O9" s="234">
        <v>10</v>
      </c>
      <c r="P9" s="102">
        <v>36835.07</v>
      </c>
      <c r="Q9" s="102">
        <f t="shared" si="1"/>
        <v>144265.24000000002</v>
      </c>
    </row>
    <row r="10" spans="1:17" x14ac:dyDescent="0.25">
      <c r="A10" s="110">
        <v>43682</v>
      </c>
      <c r="B10" s="111">
        <f>'OCT stream I '!I9</f>
        <v>0.86805555555554292</v>
      </c>
      <c r="C10" s="111">
        <f>'OCT stream II '!E12</f>
        <v>0.21180555555554292</v>
      </c>
      <c r="D10" s="111">
        <f>'OCT stream III'!E12</f>
        <v>0.21180555555554292</v>
      </c>
      <c r="E10" s="112">
        <f t="shared" si="0"/>
        <v>1.2916666666666288</v>
      </c>
      <c r="F10" s="102"/>
      <c r="G10" s="102"/>
      <c r="H10" s="102"/>
      <c r="I10" s="102"/>
      <c r="J10" s="102"/>
      <c r="K10" s="234">
        <v>574</v>
      </c>
      <c r="L10" s="234">
        <v>84</v>
      </c>
      <c r="M10" s="234">
        <v>86</v>
      </c>
      <c r="N10" s="102">
        <v>34829.949999999997</v>
      </c>
      <c r="O10" s="234">
        <v>9</v>
      </c>
      <c r="P10" s="102">
        <v>32575.81</v>
      </c>
      <c r="Q10" s="102">
        <f t="shared" si="1"/>
        <v>176841.05000000002</v>
      </c>
    </row>
    <row r="11" spans="1:17" x14ac:dyDescent="0.25">
      <c r="A11" s="110">
        <v>43683</v>
      </c>
      <c r="B11" s="111">
        <f>'OCT stream I '!I10</f>
        <v>0.88194444444442865</v>
      </c>
      <c r="C11" s="111">
        <f>'OCT stream II '!E13</f>
        <v>0.29861111111111427</v>
      </c>
      <c r="D11" s="111">
        <f>'OCT stream III'!E13</f>
        <v>0.28819444444442865</v>
      </c>
      <c r="E11" s="112">
        <f t="shared" si="0"/>
        <v>1.4687499999999716</v>
      </c>
      <c r="F11" s="102"/>
      <c r="G11" s="102"/>
      <c r="H11" s="102"/>
      <c r="I11" s="102"/>
      <c r="J11" s="102"/>
      <c r="K11" s="234">
        <v>429</v>
      </c>
      <c r="L11" s="234">
        <v>43</v>
      </c>
      <c r="M11" s="234">
        <v>81</v>
      </c>
      <c r="N11" s="102">
        <v>29332.91</v>
      </c>
      <c r="O11" s="234">
        <v>9</v>
      </c>
      <c r="P11" s="102">
        <v>33449.49</v>
      </c>
      <c r="Q11" s="102">
        <f t="shared" si="1"/>
        <v>210290.54</v>
      </c>
    </row>
    <row r="12" spans="1:17" x14ac:dyDescent="0.25">
      <c r="A12" s="110">
        <v>43684</v>
      </c>
      <c r="B12" s="111">
        <f>'OCT stream I '!I11</f>
        <v>0.75694444444442865</v>
      </c>
      <c r="C12" s="111">
        <f>'OCT stream II '!E14</f>
        <v>0.19444444444442865</v>
      </c>
      <c r="D12" s="111">
        <f>'OCT stream III'!E14</f>
        <v>0.26736111111111427</v>
      </c>
      <c r="E12" s="112">
        <f t="shared" si="0"/>
        <v>1.2187499999999716</v>
      </c>
      <c r="F12" s="102"/>
      <c r="G12" s="102"/>
      <c r="H12" s="102"/>
      <c r="I12" s="102"/>
      <c r="J12" s="102"/>
      <c r="K12" s="234">
        <v>393</v>
      </c>
      <c r="L12" s="234">
        <v>42</v>
      </c>
      <c r="M12" s="234">
        <v>71</v>
      </c>
      <c r="N12" s="102">
        <v>24731.37</v>
      </c>
      <c r="O12" s="234">
        <v>8</v>
      </c>
      <c r="P12" s="102">
        <v>29835.52</v>
      </c>
      <c r="Q12" s="102">
        <f t="shared" si="1"/>
        <v>240126.06</v>
      </c>
    </row>
    <row r="13" spans="1:17" x14ac:dyDescent="0.25">
      <c r="A13" s="110">
        <v>43685</v>
      </c>
      <c r="B13" s="111">
        <f>'OCT stream I '!I12</f>
        <v>0.69444444444442865</v>
      </c>
      <c r="C13" s="111">
        <f>'OCT stream II '!E15</f>
        <v>0.30208333333331439</v>
      </c>
      <c r="D13" s="111">
        <f>'OCT stream III'!E15</f>
        <v>0.20833333333334281</v>
      </c>
      <c r="E13" s="112">
        <f t="shared" si="0"/>
        <v>1.2048611111110858</v>
      </c>
      <c r="F13" s="102"/>
      <c r="G13" s="102"/>
      <c r="H13" s="102"/>
      <c r="I13" s="102"/>
      <c r="J13" s="102"/>
      <c r="K13" s="234">
        <v>390</v>
      </c>
      <c r="L13" s="234">
        <v>86</v>
      </c>
      <c r="M13" s="234">
        <v>83</v>
      </c>
      <c r="N13" s="104">
        <v>24663</v>
      </c>
      <c r="O13" s="234">
        <v>9</v>
      </c>
      <c r="P13" s="102">
        <v>33380.6</v>
      </c>
      <c r="Q13" s="102">
        <f t="shared" si="1"/>
        <v>273506.65999999997</v>
      </c>
    </row>
    <row r="14" spans="1:17" x14ac:dyDescent="0.25">
      <c r="A14" s="110">
        <v>43686</v>
      </c>
      <c r="B14" s="111">
        <f>'OCT stream I '!I13</f>
        <v>0.68749999999997158</v>
      </c>
      <c r="C14" s="111">
        <f>'OCT stream II '!E16</f>
        <v>0.29166666666665719</v>
      </c>
      <c r="D14" s="111">
        <f>'OCT stream III'!E16</f>
        <v>0.21875</v>
      </c>
      <c r="E14" s="112">
        <f t="shared" si="0"/>
        <v>1.1979166666666288</v>
      </c>
      <c r="F14" s="102"/>
      <c r="G14" s="102"/>
      <c r="H14" s="102"/>
      <c r="I14" s="102"/>
      <c r="J14" s="102"/>
      <c r="K14" s="234">
        <v>605</v>
      </c>
      <c r="L14" s="234">
        <v>137</v>
      </c>
      <c r="M14" s="234">
        <v>102</v>
      </c>
      <c r="N14" s="102">
        <v>38628.15</v>
      </c>
      <c r="O14" s="234">
        <v>10</v>
      </c>
      <c r="P14" s="102">
        <v>37009.22</v>
      </c>
      <c r="Q14" s="102">
        <f t="shared" si="1"/>
        <v>310515.88</v>
      </c>
    </row>
    <row r="15" spans="1:17" x14ac:dyDescent="0.25">
      <c r="A15" s="110">
        <v>43687</v>
      </c>
      <c r="B15" s="111">
        <f>'OCT stream I '!I14</f>
        <v>0.79861111111111427</v>
      </c>
      <c r="C15" s="111">
        <f>'OCT stream II '!E17</f>
        <v>0.25347222222220012</v>
      </c>
      <c r="D15" s="111">
        <f>'OCT stream III'!E17</f>
        <v>0.29166666666665719</v>
      </c>
      <c r="E15" s="112">
        <f t="shared" si="0"/>
        <v>1.3437499999999716</v>
      </c>
      <c r="F15" s="102"/>
      <c r="G15" s="102"/>
      <c r="H15" s="102"/>
      <c r="I15" s="102"/>
      <c r="J15" s="102"/>
      <c r="K15" s="234">
        <v>463</v>
      </c>
      <c r="L15" s="234">
        <v>77</v>
      </c>
      <c r="M15" s="234">
        <v>86</v>
      </c>
      <c r="N15" s="102">
        <v>38563.480000000003</v>
      </c>
      <c r="O15" s="234">
        <v>9</v>
      </c>
      <c r="P15" s="102">
        <v>33067.72</v>
      </c>
      <c r="Q15" s="102">
        <f t="shared" si="1"/>
        <v>343583.6</v>
      </c>
    </row>
    <row r="16" spans="1:17" x14ac:dyDescent="0.25">
      <c r="A16" s="110">
        <v>43688</v>
      </c>
      <c r="B16" s="111">
        <f>'OCT stream I '!I15</f>
        <v>0.70138888888888573</v>
      </c>
      <c r="C16" s="111">
        <f>'OCT stream II '!E18</f>
        <v>0.29166666666665719</v>
      </c>
      <c r="D16" s="111">
        <f>'OCT stream III'!E18</f>
        <v>0.21875</v>
      </c>
      <c r="E16" s="112">
        <f t="shared" si="0"/>
        <v>1.2118055555555429</v>
      </c>
      <c r="F16" s="102"/>
      <c r="G16" s="102"/>
      <c r="H16" s="102"/>
      <c r="I16" s="102"/>
      <c r="J16" s="102"/>
      <c r="K16" s="234">
        <v>463</v>
      </c>
      <c r="L16" s="234">
        <v>77</v>
      </c>
      <c r="M16" s="234">
        <v>86</v>
      </c>
      <c r="N16" s="102">
        <v>33223.1</v>
      </c>
      <c r="O16" s="234">
        <v>9</v>
      </c>
      <c r="P16" s="102">
        <v>33193.599999999999</v>
      </c>
      <c r="Q16" s="102">
        <f t="shared" si="1"/>
        <v>376777.19999999995</v>
      </c>
    </row>
    <row r="17" spans="1:17" x14ac:dyDescent="0.25">
      <c r="A17" s="110">
        <v>43689</v>
      </c>
      <c r="B17" s="111">
        <f>'OCT stream I '!I16</f>
        <v>0.70138888888888573</v>
      </c>
      <c r="C17" s="111">
        <f>'OCT stream II '!E19</f>
        <v>0.29166666666665719</v>
      </c>
      <c r="D17" s="111">
        <f>'OCT stream III'!E19</f>
        <v>0.21875</v>
      </c>
      <c r="E17" s="112">
        <f t="shared" si="0"/>
        <v>1.2118055555555429</v>
      </c>
      <c r="F17" s="102"/>
      <c r="G17" s="102"/>
      <c r="H17" s="102"/>
      <c r="I17" s="102"/>
      <c r="J17" s="102"/>
      <c r="K17" s="234">
        <v>396</v>
      </c>
      <c r="L17" s="234">
        <v>56</v>
      </c>
      <c r="M17" s="234">
        <v>118</v>
      </c>
      <c r="N17" s="102">
        <v>28115</v>
      </c>
      <c r="O17" s="234">
        <v>9</v>
      </c>
      <c r="P17" s="102">
        <v>33354</v>
      </c>
      <c r="Q17" s="102">
        <f t="shared" si="1"/>
        <v>410131.19999999995</v>
      </c>
    </row>
    <row r="18" spans="1:17" x14ac:dyDescent="0.25">
      <c r="A18" s="110">
        <v>43690</v>
      </c>
      <c r="B18" s="111">
        <f>'OCT stream I '!I17</f>
        <v>0.60069444444445708</v>
      </c>
      <c r="C18" s="111">
        <f>'OCT stream II '!E20</f>
        <v>0.29166666666665719</v>
      </c>
      <c r="D18" s="111">
        <f>'OCT stream III'!E20</f>
        <v>0.21875</v>
      </c>
      <c r="E18" s="112">
        <f t="shared" si="0"/>
        <v>1.1111111111111143</v>
      </c>
      <c r="F18" s="102"/>
      <c r="G18" s="102"/>
      <c r="H18" s="102"/>
      <c r="I18" s="102"/>
      <c r="J18" s="102"/>
      <c r="K18" s="234">
        <v>454</v>
      </c>
      <c r="L18" s="234">
        <v>61</v>
      </c>
      <c r="M18" s="234">
        <v>193</v>
      </c>
      <c r="N18" s="102">
        <v>34283</v>
      </c>
      <c r="O18" s="234">
        <v>10</v>
      </c>
      <c r="P18" s="102">
        <v>36808.300000000003</v>
      </c>
      <c r="Q18" s="102">
        <f t="shared" si="1"/>
        <v>446939.49999999994</v>
      </c>
    </row>
    <row r="19" spans="1:17" x14ac:dyDescent="0.25">
      <c r="A19" s="110">
        <v>43691</v>
      </c>
      <c r="B19" s="111">
        <f>'OCT stream I '!I18</f>
        <v>0.74652777777777146</v>
      </c>
      <c r="C19" s="111">
        <f>'OCT stream II '!E21</f>
        <v>6.25E-2</v>
      </c>
      <c r="D19" s="111">
        <f>'OCT stream III'!E21</f>
        <v>0.29166666666665719</v>
      </c>
      <c r="E19" s="112">
        <f t="shared" si="0"/>
        <v>1.1006944444444287</v>
      </c>
      <c r="F19" s="102"/>
      <c r="G19" s="102"/>
      <c r="H19" s="102"/>
      <c r="I19" s="102"/>
      <c r="J19" s="102"/>
      <c r="K19" s="234">
        <v>447</v>
      </c>
      <c r="L19" s="234">
        <v>89</v>
      </c>
      <c r="M19" s="234">
        <v>95</v>
      </c>
      <c r="N19" s="102">
        <v>30943</v>
      </c>
      <c r="O19" s="234">
        <v>9</v>
      </c>
      <c r="P19" s="102">
        <v>33240</v>
      </c>
      <c r="Q19" s="102">
        <f t="shared" si="1"/>
        <v>480179.49999999994</v>
      </c>
    </row>
    <row r="20" spans="1:17" x14ac:dyDescent="0.25">
      <c r="A20" s="110">
        <v>43692</v>
      </c>
      <c r="B20" s="111">
        <f>'OCT stream I '!I19</f>
        <v>0.74652777777777146</v>
      </c>
      <c r="C20" s="111">
        <f>'OCT stream II '!E22</f>
        <v>0.29166666666665719</v>
      </c>
      <c r="D20" s="111">
        <f>'OCT stream III'!E22</f>
        <v>0.21875</v>
      </c>
      <c r="E20" s="112">
        <f t="shared" si="0"/>
        <v>1.2569444444444287</v>
      </c>
      <c r="F20" s="102"/>
      <c r="G20" s="102"/>
      <c r="H20" s="102"/>
      <c r="I20" s="102"/>
      <c r="J20" s="102"/>
      <c r="K20" s="234">
        <v>497</v>
      </c>
      <c r="L20" s="234">
        <v>71</v>
      </c>
      <c r="M20" s="234">
        <v>84</v>
      </c>
      <c r="N20" s="102">
        <v>30845.11</v>
      </c>
      <c r="O20" s="234">
        <v>10</v>
      </c>
      <c r="P20" s="102">
        <v>37245</v>
      </c>
      <c r="Q20" s="102">
        <f t="shared" si="1"/>
        <v>517424.49999999994</v>
      </c>
    </row>
    <row r="21" spans="1:17" x14ac:dyDescent="0.25">
      <c r="A21" s="110">
        <v>43693</v>
      </c>
      <c r="B21" s="111">
        <f>'OCT stream I '!I20</f>
        <v>0.70138888888888573</v>
      </c>
      <c r="C21" s="111">
        <f>'OCT stream II '!E23</f>
        <v>0.29166666666665719</v>
      </c>
      <c r="D21" s="111">
        <f>'OCT stream III'!E23</f>
        <v>0.21875</v>
      </c>
      <c r="E21" s="112">
        <f t="shared" si="0"/>
        <v>1.2118055555555429</v>
      </c>
      <c r="F21" s="102"/>
      <c r="G21" s="102"/>
      <c r="H21" s="102"/>
      <c r="I21" s="102"/>
      <c r="J21" s="102"/>
      <c r="K21" s="234">
        <v>490</v>
      </c>
      <c r="L21" s="234">
        <v>55</v>
      </c>
      <c r="M21" s="234">
        <v>109</v>
      </c>
      <c r="N21" s="102">
        <v>33254</v>
      </c>
      <c r="O21" s="234">
        <v>9</v>
      </c>
      <c r="P21" s="102">
        <v>34081.9</v>
      </c>
      <c r="Q21" s="102">
        <f t="shared" si="1"/>
        <v>551506.39999999991</v>
      </c>
    </row>
    <row r="22" spans="1:17" x14ac:dyDescent="0.25">
      <c r="A22" s="110">
        <v>43694</v>
      </c>
      <c r="B22" s="111">
        <f>'OCT stream I '!I21</f>
        <v>0.70833333333334281</v>
      </c>
      <c r="C22" s="111">
        <f>'OCT stream II '!E24</f>
        <v>0.29166666666665719</v>
      </c>
      <c r="D22" s="111">
        <f>'OCT stream III'!E24</f>
        <v>0.21875</v>
      </c>
      <c r="E22" s="112">
        <f t="shared" si="0"/>
        <v>1.21875</v>
      </c>
      <c r="F22" s="102"/>
      <c r="G22" s="102"/>
      <c r="H22" s="102"/>
      <c r="I22" s="102"/>
      <c r="J22" s="102"/>
      <c r="K22" s="234">
        <v>505</v>
      </c>
      <c r="L22" s="234">
        <v>49</v>
      </c>
      <c r="M22" s="234">
        <v>49</v>
      </c>
      <c r="N22" s="102">
        <v>30217.43</v>
      </c>
      <c r="O22" s="234">
        <v>9</v>
      </c>
      <c r="P22" s="102">
        <v>34011.94</v>
      </c>
      <c r="Q22" s="102">
        <f t="shared" si="1"/>
        <v>585518.33999999985</v>
      </c>
    </row>
    <row r="23" spans="1:17" x14ac:dyDescent="0.25">
      <c r="A23" s="110">
        <v>43695</v>
      </c>
      <c r="B23" s="111">
        <f>'OCT stream I '!I22</f>
        <v>0.70138888888888573</v>
      </c>
      <c r="C23" s="111">
        <f>'OCT stream II '!E25</f>
        <v>0.29166666666665719</v>
      </c>
      <c r="D23" s="111">
        <f>'OCT stream III'!E25</f>
        <v>0.21875</v>
      </c>
      <c r="E23" s="112">
        <f t="shared" si="0"/>
        <v>1.2118055555555429</v>
      </c>
      <c r="F23" s="102"/>
      <c r="G23" s="102"/>
      <c r="H23" s="102"/>
      <c r="I23" s="102"/>
      <c r="J23" s="102"/>
      <c r="K23" s="234">
        <v>514</v>
      </c>
      <c r="L23" s="234">
        <v>59</v>
      </c>
      <c r="M23" s="234">
        <v>88</v>
      </c>
      <c r="N23" s="102">
        <v>31908.23</v>
      </c>
      <c r="O23" s="234">
        <v>9</v>
      </c>
      <c r="P23" s="102">
        <v>33767.919999999998</v>
      </c>
      <c r="Q23" s="102">
        <f t="shared" si="1"/>
        <v>619286.25999999989</v>
      </c>
    </row>
    <row r="24" spans="1:17" x14ac:dyDescent="0.25">
      <c r="A24" s="110">
        <v>43696</v>
      </c>
      <c r="B24" s="111">
        <f>'OCT stream I '!I23</f>
        <v>0.70138888888888573</v>
      </c>
      <c r="C24" s="111">
        <f>'OCT stream II '!E26</f>
        <v>0.29166666666665719</v>
      </c>
      <c r="D24" s="111">
        <f>'OCT stream III'!E26</f>
        <v>0.21875</v>
      </c>
      <c r="E24" s="112">
        <f t="shared" si="0"/>
        <v>1.2118055555555429</v>
      </c>
      <c r="F24" s="102"/>
      <c r="G24" s="102"/>
      <c r="H24" s="102"/>
      <c r="I24" s="102"/>
      <c r="J24" s="102"/>
      <c r="K24" s="234">
        <v>462</v>
      </c>
      <c r="L24" s="234">
        <v>42</v>
      </c>
      <c r="M24" s="234">
        <v>161</v>
      </c>
      <c r="N24" s="102">
        <v>33011.480000000003</v>
      </c>
      <c r="O24" s="234">
        <v>9</v>
      </c>
      <c r="P24" s="102">
        <v>33684.800000000003</v>
      </c>
      <c r="Q24" s="102">
        <f t="shared" si="1"/>
        <v>652971.05999999994</v>
      </c>
    </row>
    <row r="25" spans="1:17" x14ac:dyDescent="0.25">
      <c r="A25" s="110">
        <v>43697</v>
      </c>
      <c r="B25" s="111">
        <f>'OCT stream I '!I24</f>
        <v>0.70138888888888573</v>
      </c>
      <c r="C25" s="111">
        <f>'OCT stream II '!E27</f>
        <v>0.29166666666665719</v>
      </c>
      <c r="D25" s="111">
        <f>'OCT stream III'!E27</f>
        <v>0.21875</v>
      </c>
      <c r="E25" s="112">
        <f t="shared" si="0"/>
        <v>1.2118055555555429</v>
      </c>
      <c r="F25" s="102"/>
      <c r="G25" s="102"/>
      <c r="H25" s="102"/>
      <c r="I25" s="102"/>
      <c r="J25" s="102"/>
      <c r="K25" s="234">
        <v>498</v>
      </c>
      <c r="L25" s="234">
        <v>32</v>
      </c>
      <c r="M25" s="234">
        <v>129</v>
      </c>
      <c r="N25" s="102">
        <v>33323.54</v>
      </c>
      <c r="O25" s="234">
        <v>9</v>
      </c>
      <c r="P25" s="102">
        <v>33695.300000000003</v>
      </c>
      <c r="Q25" s="102">
        <f t="shared" si="1"/>
        <v>686666.36</v>
      </c>
    </row>
    <row r="26" spans="1:17" x14ac:dyDescent="0.25">
      <c r="A26" s="110">
        <v>43698</v>
      </c>
      <c r="B26" s="111">
        <f>'OCT stream I '!I25</f>
        <v>0.69791666666665719</v>
      </c>
      <c r="C26" s="111">
        <f>'OCT stream II '!E28</f>
        <v>0.25</v>
      </c>
      <c r="D26" s="111">
        <f>'OCT stream III'!E28</f>
        <v>0.21875</v>
      </c>
      <c r="E26" s="112">
        <f t="shared" si="0"/>
        <v>1.1666666666666572</v>
      </c>
      <c r="F26" s="102"/>
      <c r="G26" s="102"/>
      <c r="H26" s="102"/>
      <c r="I26" s="102"/>
      <c r="J26" s="102"/>
      <c r="K26" s="234">
        <v>462</v>
      </c>
      <c r="L26" s="234">
        <v>54</v>
      </c>
      <c r="M26" s="234">
        <v>58</v>
      </c>
      <c r="N26" s="102">
        <v>27356.959999999999</v>
      </c>
      <c r="O26" s="234">
        <v>8</v>
      </c>
      <c r="P26" s="102">
        <v>30595.85</v>
      </c>
      <c r="Q26" s="102">
        <f t="shared" si="1"/>
        <v>717262.21</v>
      </c>
    </row>
    <row r="27" spans="1:17" x14ac:dyDescent="0.25">
      <c r="A27" s="110">
        <v>43699</v>
      </c>
      <c r="B27" s="111">
        <f>'OCT stream I '!I26</f>
        <v>0.29166666666665719</v>
      </c>
      <c r="C27" s="111">
        <f>'OCT stream II '!E29</f>
        <v>0.29166666666665719</v>
      </c>
      <c r="D27" s="111">
        <f>'OCT stream III'!E29</f>
        <v>0.26041666666665719</v>
      </c>
      <c r="E27" s="112">
        <f t="shared" si="0"/>
        <v>0.84374999999997158</v>
      </c>
      <c r="F27" s="102"/>
      <c r="G27" s="102"/>
      <c r="H27" s="102"/>
      <c r="I27" s="102"/>
      <c r="J27" s="102"/>
      <c r="K27" s="234">
        <v>413</v>
      </c>
      <c r="L27" s="234">
        <v>54</v>
      </c>
      <c r="M27" s="234">
        <v>110</v>
      </c>
      <c r="N27" s="102">
        <v>27986.52</v>
      </c>
      <c r="O27" s="234">
        <v>8</v>
      </c>
      <c r="P27" s="102">
        <v>30031.05</v>
      </c>
      <c r="Q27" s="102">
        <f t="shared" si="1"/>
        <v>747293.26</v>
      </c>
    </row>
    <row r="28" spans="1:17" x14ac:dyDescent="0.25">
      <c r="A28" s="110">
        <v>43700</v>
      </c>
      <c r="B28" s="111">
        <f>'OCT stream I '!I27</f>
        <v>0.70138888888888573</v>
      </c>
      <c r="C28" s="111">
        <f>'OCT stream II '!E30</f>
        <v>0.29166666666665719</v>
      </c>
      <c r="D28" s="111">
        <f>'OCT stream III'!E30</f>
        <v>0.21875</v>
      </c>
      <c r="E28" s="112">
        <f t="shared" si="0"/>
        <v>1.2118055555555429</v>
      </c>
      <c r="F28" s="102"/>
      <c r="G28" s="102"/>
      <c r="H28" s="102"/>
      <c r="I28" s="102"/>
      <c r="J28" s="102"/>
      <c r="K28" s="234">
        <v>450</v>
      </c>
      <c r="L28" s="234">
        <v>43</v>
      </c>
      <c r="M28" s="234">
        <v>125</v>
      </c>
      <c r="N28" s="102">
        <v>30242.46</v>
      </c>
      <c r="O28" s="234">
        <v>9</v>
      </c>
      <c r="P28" s="102">
        <v>34002.199999999997</v>
      </c>
      <c r="Q28" s="102">
        <f t="shared" si="1"/>
        <v>781295.46</v>
      </c>
    </row>
    <row r="29" spans="1:17" x14ac:dyDescent="0.25">
      <c r="A29" s="110">
        <v>43701</v>
      </c>
      <c r="B29" s="111">
        <f>'OCT stream I '!I28</f>
        <v>0.74305555555557135</v>
      </c>
      <c r="C29" s="111">
        <f>'OCT stream II '!E31</f>
        <v>0.29166666666665719</v>
      </c>
      <c r="D29" s="111">
        <f>'OCT stream III'!E31</f>
        <v>0.21875</v>
      </c>
      <c r="E29" s="112">
        <f t="shared" si="0"/>
        <v>1.2534722222222285</v>
      </c>
      <c r="F29" s="102"/>
      <c r="G29" s="102"/>
      <c r="H29" s="102"/>
      <c r="I29" s="102"/>
      <c r="J29" s="102"/>
      <c r="K29" s="234">
        <v>425</v>
      </c>
      <c r="L29" s="234">
        <v>71</v>
      </c>
      <c r="M29" s="234">
        <v>139</v>
      </c>
      <c r="N29" s="102">
        <v>31079.84</v>
      </c>
      <c r="O29" s="234">
        <v>8</v>
      </c>
      <c r="P29" s="102">
        <v>30077.56</v>
      </c>
      <c r="Q29" s="102">
        <f t="shared" si="1"/>
        <v>811373.02</v>
      </c>
    </row>
    <row r="30" spans="1:17" x14ac:dyDescent="0.25">
      <c r="A30" s="110">
        <v>43702</v>
      </c>
      <c r="B30" s="111">
        <f>'OCT stream I '!I29</f>
        <v>0.70138888888888573</v>
      </c>
      <c r="C30" s="111">
        <f>'OCT stream II '!E32</f>
        <v>0.33333333333334281</v>
      </c>
      <c r="D30" s="111">
        <f>'OCT stream III'!E32</f>
        <v>0.30208333333334281</v>
      </c>
      <c r="E30" s="112">
        <f t="shared" si="0"/>
        <v>1.3368055555555713</v>
      </c>
      <c r="F30" s="102"/>
      <c r="G30" s="102"/>
      <c r="H30" s="102"/>
      <c r="I30" s="102"/>
      <c r="J30" s="102"/>
      <c r="K30" s="234">
        <v>375</v>
      </c>
      <c r="L30" s="234">
        <v>59</v>
      </c>
      <c r="M30" s="234">
        <v>150</v>
      </c>
      <c r="N30" s="102">
        <v>28898.71</v>
      </c>
      <c r="O30" s="234">
        <v>8</v>
      </c>
      <c r="P30" s="102">
        <v>30172.41</v>
      </c>
      <c r="Q30" s="102">
        <f t="shared" si="1"/>
        <v>841545.43</v>
      </c>
    </row>
    <row r="31" spans="1:17" x14ac:dyDescent="0.25">
      <c r="A31" s="110">
        <v>43703</v>
      </c>
      <c r="B31" s="111">
        <f>'OCT stream I '!I30</f>
        <v>0.78472222222220012</v>
      </c>
      <c r="C31" s="111">
        <f>'OCT stream II '!E33</f>
        <v>0.29861111111111427</v>
      </c>
      <c r="D31" s="111">
        <f>'OCT stream III'!E33</f>
        <v>0.20833333333334281</v>
      </c>
      <c r="E31" s="112">
        <f t="shared" si="0"/>
        <v>1.2916666666666572</v>
      </c>
      <c r="F31" s="102"/>
      <c r="G31" s="102"/>
      <c r="H31" s="102"/>
      <c r="I31" s="102"/>
      <c r="J31" s="102"/>
      <c r="K31" s="234">
        <v>511</v>
      </c>
      <c r="L31" s="234">
        <v>55</v>
      </c>
      <c r="M31" s="234">
        <v>133</v>
      </c>
      <c r="N31" s="102">
        <v>34244.519999999997</v>
      </c>
      <c r="O31" s="234">
        <v>9</v>
      </c>
      <c r="P31" s="102">
        <v>33494.43</v>
      </c>
      <c r="Q31" s="102">
        <f t="shared" si="1"/>
        <v>875039.8600000001</v>
      </c>
    </row>
    <row r="32" spans="1:17" x14ac:dyDescent="0.25">
      <c r="A32" s="110">
        <v>43704</v>
      </c>
      <c r="B32" s="111">
        <f>'OCT stream I '!I31</f>
        <v>0.70138888888888573</v>
      </c>
      <c r="C32" s="111">
        <f>'OCT stream II '!E34</f>
        <v>0.25</v>
      </c>
      <c r="D32" s="111">
        <f>'OCT stream III'!E34</f>
        <v>0.21875</v>
      </c>
      <c r="E32" s="112">
        <f t="shared" si="0"/>
        <v>1.1701388888888857</v>
      </c>
      <c r="F32" s="102"/>
      <c r="G32" s="102"/>
      <c r="H32" s="102"/>
      <c r="I32" s="102"/>
      <c r="J32" s="102"/>
      <c r="K32" s="234">
        <v>605</v>
      </c>
      <c r="L32" s="234">
        <v>55</v>
      </c>
      <c r="M32" s="234">
        <v>92</v>
      </c>
      <c r="N32" s="102">
        <v>36910.78</v>
      </c>
      <c r="O32" s="234">
        <v>9</v>
      </c>
      <c r="P32" s="102">
        <v>33840.18</v>
      </c>
      <c r="Q32" s="102">
        <f t="shared" si="1"/>
        <v>908880.04000000015</v>
      </c>
    </row>
    <row r="33" spans="1:17" x14ac:dyDescent="0.25">
      <c r="A33" s="110">
        <v>43705</v>
      </c>
      <c r="B33" s="111">
        <f>'OCT stream I '!I32</f>
        <v>0.70138888888888573</v>
      </c>
      <c r="C33" s="111">
        <f>'OCT stream II '!E36</f>
        <v>0</v>
      </c>
      <c r="D33" s="111">
        <f>'OCT stream III'!E36</f>
        <v>0</v>
      </c>
      <c r="E33" s="112">
        <f t="shared" si="0"/>
        <v>0.70138888888888573</v>
      </c>
      <c r="F33" s="102"/>
      <c r="G33" s="102"/>
      <c r="H33" s="102"/>
      <c r="I33" s="102"/>
      <c r="J33" s="102"/>
      <c r="K33" s="234">
        <v>471</v>
      </c>
      <c r="L33" s="234">
        <v>42</v>
      </c>
      <c r="M33" s="234">
        <v>56</v>
      </c>
      <c r="N33" s="102">
        <v>27678.65</v>
      </c>
      <c r="O33" s="234">
        <v>9</v>
      </c>
      <c r="P33" s="102">
        <v>33833.4</v>
      </c>
      <c r="Q33" s="102">
        <f t="shared" si="1"/>
        <v>942713.44000000018</v>
      </c>
    </row>
    <row r="34" spans="1:17" x14ac:dyDescent="0.25">
      <c r="A34" s="110">
        <v>43706</v>
      </c>
      <c r="B34" s="111">
        <f>'OCT stream I '!I33</f>
        <v>0.89236111111111427</v>
      </c>
      <c r="C34" s="111">
        <f>'OCT stream II '!E37</f>
        <v>0</v>
      </c>
      <c r="D34" s="111">
        <f>'OCT stream III'!E37</f>
        <v>0</v>
      </c>
      <c r="E34" s="112">
        <f t="shared" si="0"/>
        <v>0.89236111111111427</v>
      </c>
      <c r="F34" s="102"/>
      <c r="G34" s="102"/>
      <c r="H34" s="102"/>
      <c r="I34" s="102"/>
      <c r="J34" s="102"/>
      <c r="K34" s="234">
        <v>594</v>
      </c>
      <c r="L34" s="234">
        <v>58</v>
      </c>
      <c r="M34" s="234">
        <v>28</v>
      </c>
      <c r="N34" s="102">
        <v>28843.95</v>
      </c>
      <c r="O34" s="234">
        <v>9</v>
      </c>
      <c r="P34" s="102">
        <v>33960.79</v>
      </c>
      <c r="Q34" s="102">
        <f t="shared" si="1"/>
        <v>976674.23000000021</v>
      </c>
    </row>
    <row r="35" spans="1:17" x14ac:dyDescent="0.25">
      <c r="A35" s="110">
        <v>43707</v>
      </c>
      <c r="B35" s="111">
        <f>'OCT stream I '!I34</f>
        <v>0.70138888888888573</v>
      </c>
      <c r="C35" s="111">
        <f>'OCT stream II '!E38</f>
        <v>0</v>
      </c>
      <c r="D35" s="111">
        <f>'OCT stream III'!E38</f>
        <v>0</v>
      </c>
      <c r="E35" s="112">
        <f t="shared" si="0"/>
        <v>0.70138888888888573</v>
      </c>
      <c r="F35" s="102"/>
      <c r="G35" s="102"/>
      <c r="H35" s="102"/>
      <c r="I35" s="102"/>
      <c r="J35" s="102"/>
      <c r="K35" s="234">
        <v>643</v>
      </c>
      <c r="L35" s="234">
        <v>59</v>
      </c>
      <c r="M35" s="234">
        <v>54</v>
      </c>
      <c r="N35" s="102">
        <v>36538</v>
      </c>
      <c r="O35" s="234">
        <v>8</v>
      </c>
      <c r="P35" s="102">
        <v>30077.96</v>
      </c>
      <c r="Q35" s="102">
        <f t="shared" si="1"/>
        <v>1006752.1900000002</v>
      </c>
    </row>
    <row r="36" spans="1:17" x14ac:dyDescent="0.25">
      <c r="A36" s="110">
        <v>43708</v>
      </c>
      <c r="B36" s="111" t="e">
        <f>'OCT stream I '!#REF!</f>
        <v>#REF!</v>
      </c>
      <c r="C36" s="111">
        <f>'OCT stream II '!E39</f>
        <v>0</v>
      </c>
      <c r="D36" s="111">
        <f>'OCT stream III'!E39</f>
        <v>0</v>
      </c>
      <c r="E36" s="112" t="e">
        <f t="shared" si="0"/>
        <v>#REF!</v>
      </c>
      <c r="F36" s="102"/>
      <c r="G36" s="102"/>
      <c r="H36" s="102"/>
      <c r="I36" s="102"/>
      <c r="J36" s="102"/>
      <c r="K36" s="234">
        <v>557</v>
      </c>
      <c r="L36" s="234">
        <v>43</v>
      </c>
      <c r="M36" s="234">
        <v>37</v>
      </c>
      <c r="N36" s="102">
        <v>31530</v>
      </c>
      <c r="O36" s="234">
        <v>9</v>
      </c>
      <c r="P36" s="102">
        <v>34389</v>
      </c>
      <c r="Q36" s="102">
        <f t="shared" si="1"/>
        <v>1041141.1900000002</v>
      </c>
    </row>
    <row r="37" spans="1:17" x14ac:dyDescent="0.25">
      <c r="A37" s="102" t="s">
        <v>12</v>
      </c>
      <c r="B37" s="237" t="e">
        <f>SUM(B6:B36)</f>
        <v>#REF!</v>
      </c>
      <c r="C37" s="237">
        <f t="shared" ref="C37:E37" si="2">SUM(C6:C36)</f>
        <v>7.3055555555553724</v>
      </c>
      <c r="D37" s="237">
        <f t="shared" si="2"/>
        <v>6.2499999999999716</v>
      </c>
      <c r="E37" s="237" t="e">
        <f t="shared" si="2"/>
        <v>#REF!</v>
      </c>
      <c r="K37" s="234">
        <f>SUM(K6:K36)</f>
        <v>15261</v>
      </c>
      <c r="L37" s="234">
        <f t="shared" ref="L37:P37" si="3">SUM(L6:L36)</f>
        <v>1994</v>
      </c>
      <c r="M37" s="234">
        <f t="shared" si="3"/>
        <v>2947</v>
      </c>
      <c r="N37" s="234">
        <f t="shared" si="3"/>
        <v>993790.16999999993</v>
      </c>
      <c r="O37" s="234">
        <f t="shared" si="3"/>
        <v>279</v>
      </c>
      <c r="P37" s="234">
        <f t="shared" si="3"/>
        <v>1041141.1900000002</v>
      </c>
      <c r="Q37" s="234"/>
    </row>
    <row r="40" spans="1:17" x14ac:dyDescent="0.25">
      <c r="B40" s="204"/>
      <c r="C40" s="204"/>
      <c r="D40" s="204" t="s">
        <v>131</v>
      </c>
      <c r="E40" s="204"/>
      <c r="F40" s="204"/>
      <c r="G40" s="204"/>
      <c r="H40" s="204"/>
      <c r="I40" s="208"/>
      <c r="J40" s="204"/>
      <c r="K40" s="204"/>
      <c r="L40" s="204"/>
      <c r="M40" s="204"/>
      <c r="N40" s="204" t="s">
        <v>132</v>
      </c>
      <c r="O40" s="204"/>
      <c r="P40" s="204"/>
    </row>
    <row r="41" spans="1:17" x14ac:dyDescent="0.25">
      <c r="B41" s="204"/>
      <c r="C41" s="204"/>
      <c r="D41" s="209" t="s">
        <v>133</v>
      </c>
      <c r="E41" s="209"/>
      <c r="F41" s="209"/>
      <c r="G41" s="209"/>
      <c r="H41" s="209"/>
      <c r="I41" s="209"/>
      <c r="J41" s="209"/>
      <c r="K41" s="210"/>
      <c r="L41" s="209"/>
      <c r="M41" s="209"/>
      <c r="N41" s="209" t="s">
        <v>133</v>
      </c>
      <c r="O41" s="209"/>
      <c r="P41" s="204"/>
    </row>
  </sheetData>
  <mergeCells count="4">
    <mergeCell ref="O4:Q4"/>
    <mergeCell ref="B4:E4"/>
    <mergeCell ref="F4:I4"/>
    <mergeCell ref="J4:M4"/>
  </mergeCells>
  <pageMargins left="0.7" right="0.7" top="0.5" bottom="0.5" header="0.3" footer="0.3"/>
  <pageSetup scale="88" orientation="landscape" horizontalDpi="4294967293" verticalDpi="4294967293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workbookViewId="0">
      <selection activeCell="B4" sqref="B4:H35"/>
    </sheetView>
  </sheetViews>
  <sheetFormatPr defaultRowHeight="15" x14ac:dyDescent="0.25"/>
  <cols>
    <col min="1" max="1" width="12.5703125" customWidth="1"/>
    <col min="2" max="2" width="6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21" max="21" width="10.140625" customWidth="1"/>
    <col min="22" max="22" width="38.7109375" customWidth="1"/>
  </cols>
  <sheetData>
    <row r="1" spans="1:22" ht="22.5" x14ac:dyDescent="0.3">
      <c r="A1" s="179" t="s">
        <v>235</v>
      </c>
    </row>
    <row r="2" spans="1:22" ht="21" thickBot="1" x14ac:dyDescent="0.35">
      <c r="A2" s="180" t="s">
        <v>135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22" ht="15.75" x14ac:dyDescent="0.25">
      <c r="A3" s="182" t="s">
        <v>91</v>
      </c>
      <c r="B3" s="183" t="s">
        <v>117</v>
      </c>
      <c r="C3" s="187"/>
      <c r="D3" s="187"/>
      <c r="E3" s="187"/>
      <c r="F3" s="187"/>
      <c r="G3" s="187"/>
      <c r="H3" s="184"/>
      <c r="I3" s="185" t="s">
        <v>14</v>
      </c>
      <c r="J3" s="186" t="s">
        <v>118</v>
      </c>
      <c r="K3" s="187" t="s">
        <v>119</v>
      </c>
      <c r="L3" s="184"/>
      <c r="M3" s="184"/>
      <c r="N3" s="184"/>
      <c r="O3" s="188" t="s">
        <v>14</v>
      </c>
      <c r="P3" s="183" t="s">
        <v>120</v>
      </c>
      <c r="Q3" s="184"/>
      <c r="R3" s="189"/>
      <c r="S3" s="190"/>
      <c r="T3" s="191"/>
      <c r="U3" s="216"/>
      <c r="V3" s="192" t="s">
        <v>121</v>
      </c>
    </row>
    <row r="4" spans="1:22" ht="16.5" thickBot="1" x14ac:dyDescent="0.3">
      <c r="A4" s="193"/>
      <c r="B4" s="194" t="s">
        <v>122</v>
      </c>
      <c r="C4" s="194"/>
      <c r="D4" s="194"/>
      <c r="E4" s="194" t="s">
        <v>123</v>
      </c>
      <c r="F4" s="194"/>
      <c r="G4" s="194"/>
      <c r="H4" s="194" t="s">
        <v>124</v>
      </c>
      <c r="I4" s="195" t="s">
        <v>125</v>
      </c>
      <c r="J4" s="196"/>
      <c r="K4" s="197" t="s">
        <v>126</v>
      </c>
      <c r="L4" s="198" t="s">
        <v>127</v>
      </c>
      <c r="M4" s="198" t="s">
        <v>128</v>
      </c>
      <c r="N4" s="198" t="s">
        <v>129</v>
      </c>
      <c r="O4" s="199" t="s">
        <v>47</v>
      </c>
      <c r="P4" s="198" t="s">
        <v>126</v>
      </c>
      <c r="Q4" s="198" t="s">
        <v>127</v>
      </c>
      <c r="R4" s="198" t="s">
        <v>128</v>
      </c>
      <c r="S4" s="198" t="s">
        <v>129</v>
      </c>
      <c r="T4" s="199" t="s">
        <v>47</v>
      </c>
      <c r="U4" s="217"/>
      <c r="V4" s="200"/>
    </row>
    <row r="5" spans="1:22" ht="15.75" x14ac:dyDescent="0.25">
      <c r="A5" s="213">
        <v>43739</v>
      </c>
      <c r="B5" s="214">
        <f>Sheet1!D21</f>
        <v>0.17361111111111427</v>
      </c>
      <c r="C5" s="214">
        <f>Sheet1!E21</f>
        <v>206.68055555555554</v>
      </c>
      <c r="D5" s="214">
        <f>Sheet1!F21</f>
        <v>206.91666666666666</v>
      </c>
      <c r="E5" s="214">
        <f>Sheet1!G21</f>
        <v>0.23611111111111427</v>
      </c>
      <c r="F5" s="214">
        <f>Sheet1!H21</f>
        <v>206.95833333333334</v>
      </c>
      <c r="G5" s="214">
        <f>Sheet1!I21</f>
        <v>207.25</v>
      </c>
      <c r="H5" s="214">
        <f>Sheet1!J21</f>
        <v>0.29166666666665719</v>
      </c>
      <c r="I5" s="215">
        <f>B5+E5+H5</f>
        <v>0.70138888888888573</v>
      </c>
      <c r="J5" s="214">
        <v>0.125</v>
      </c>
      <c r="K5" s="214">
        <v>0</v>
      </c>
      <c r="L5" s="214">
        <v>4.5138888888888888E-2</v>
      </c>
      <c r="M5" s="214">
        <v>0</v>
      </c>
      <c r="N5" s="214">
        <v>0</v>
      </c>
      <c r="O5" s="215">
        <f>SUM(K5:N5)</f>
        <v>4.5138888888888888E-2</v>
      </c>
      <c r="P5" s="214">
        <v>8.3333333333333329E-2</v>
      </c>
      <c r="Q5" s="214">
        <v>0</v>
      </c>
      <c r="R5" s="214">
        <v>4.5138888888888888E-2</v>
      </c>
      <c r="S5" s="214">
        <v>0</v>
      </c>
      <c r="T5" s="215">
        <f>SUM(P5:S5)</f>
        <v>0.12847222222222221</v>
      </c>
      <c r="U5" s="218">
        <f>I5+O5+J5+T5</f>
        <v>0.99999999999999678</v>
      </c>
      <c r="V5" s="202" t="s">
        <v>237</v>
      </c>
    </row>
    <row r="6" spans="1:22" ht="15.75" x14ac:dyDescent="0.25">
      <c r="A6" s="213">
        <v>43740</v>
      </c>
      <c r="B6" s="214">
        <f>Sheet2!D21</f>
        <v>0.29861111111111427</v>
      </c>
      <c r="C6" s="214">
        <f>Sheet2!E21</f>
        <v>206.625</v>
      </c>
      <c r="D6" s="214">
        <f>Sheet2!F21</f>
        <v>206.91666666666666</v>
      </c>
      <c r="E6" s="214">
        <f>Sheet2!G21</f>
        <v>0.29166666666665719</v>
      </c>
      <c r="F6" s="214">
        <f>Sheet2!H21</f>
        <v>206.94791666666666</v>
      </c>
      <c r="G6" s="214">
        <f>Sheet2!I21</f>
        <v>207.25</v>
      </c>
      <c r="H6" s="214">
        <f>Sheet2!J21</f>
        <v>0.30208333333334281</v>
      </c>
      <c r="I6" s="215">
        <f t="shared" ref="I6:I34" si="0">B6+E6+H6</f>
        <v>0.89236111111111427</v>
      </c>
      <c r="J6" s="214">
        <v>7.6388888888888895E-2</v>
      </c>
      <c r="K6" s="214">
        <v>0</v>
      </c>
      <c r="L6" s="214">
        <v>0</v>
      </c>
      <c r="M6" s="214">
        <v>0</v>
      </c>
      <c r="N6" s="214">
        <v>0</v>
      </c>
      <c r="O6" s="215">
        <f t="shared" ref="O6:O34" si="1">SUM(K6:N6)</f>
        <v>0</v>
      </c>
      <c r="P6" s="214">
        <v>0</v>
      </c>
      <c r="Q6" s="214">
        <v>0</v>
      </c>
      <c r="R6" s="214">
        <v>3.125E-2</v>
      </c>
      <c r="S6" s="214">
        <v>0</v>
      </c>
      <c r="T6" s="215">
        <f t="shared" ref="T6:T35" si="2">SUM(P6:S6)</f>
        <v>3.125E-2</v>
      </c>
      <c r="U6" s="218">
        <f t="shared" ref="U6:U34" si="3">I6+O6+J6+T6</f>
        <v>1.0000000000000031</v>
      </c>
      <c r="V6" s="202"/>
    </row>
    <row r="7" spans="1:22" ht="15.75" x14ac:dyDescent="0.25">
      <c r="A7" s="213">
        <v>43741</v>
      </c>
      <c r="B7" s="214">
        <f>Sheet3!D21</f>
        <v>0.1875</v>
      </c>
      <c r="C7" s="214">
        <f>Sheet3!E21</f>
        <v>206.63888888888889</v>
      </c>
      <c r="D7" s="214">
        <f>Sheet3!F21</f>
        <v>206.91666666666666</v>
      </c>
      <c r="E7" s="214">
        <f>Sheet3!G21</f>
        <v>0.27777777777777146</v>
      </c>
      <c r="F7" s="214">
        <f>Sheet3!H21</f>
        <v>206.94791666666666</v>
      </c>
      <c r="G7" s="214">
        <f>Sheet3!I21</f>
        <v>207.25</v>
      </c>
      <c r="H7" s="214">
        <f>Sheet3!J21</f>
        <v>0.30208333333334281</v>
      </c>
      <c r="I7" s="215">
        <f t="shared" si="0"/>
        <v>0.76736111111111427</v>
      </c>
      <c r="J7" s="214">
        <v>0.20138888888888887</v>
      </c>
      <c r="K7" s="214">
        <v>0</v>
      </c>
      <c r="L7" s="214">
        <v>0</v>
      </c>
      <c r="M7" s="214">
        <v>0</v>
      </c>
      <c r="N7" s="214">
        <v>0</v>
      </c>
      <c r="O7" s="215">
        <f t="shared" si="1"/>
        <v>0</v>
      </c>
      <c r="P7" s="214">
        <v>0</v>
      </c>
      <c r="Q7" s="214">
        <v>0</v>
      </c>
      <c r="R7" s="214">
        <v>3.125E-2</v>
      </c>
      <c r="S7" s="214">
        <v>0</v>
      </c>
      <c r="T7" s="215">
        <f t="shared" si="2"/>
        <v>3.125E-2</v>
      </c>
      <c r="U7" s="218">
        <f t="shared" si="3"/>
        <v>1.0000000000000031</v>
      </c>
      <c r="V7" s="202"/>
    </row>
    <row r="8" spans="1:22" ht="15.75" x14ac:dyDescent="0.25">
      <c r="A8" s="213">
        <v>43742</v>
      </c>
      <c r="B8" s="214">
        <f>Sheet4!D21</f>
        <v>0.29861111111111427</v>
      </c>
      <c r="C8" s="214">
        <f>Sheet4!E21</f>
        <v>206.63541666666666</v>
      </c>
      <c r="D8" s="214">
        <f>Sheet4!F21</f>
        <v>206.91666666666666</v>
      </c>
      <c r="E8" s="214">
        <f>Sheet4!G21</f>
        <v>0.28125</v>
      </c>
      <c r="F8" s="214">
        <f>Sheet4!H21</f>
        <v>206.91666666666666</v>
      </c>
      <c r="G8" s="214">
        <f>Sheet4!I21</f>
        <v>207.25</v>
      </c>
      <c r="H8" s="214">
        <f>Sheet4!J21</f>
        <v>0.33333333333334281</v>
      </c>
      <c r="I8" s="215">
        <f t="shared" si="0"/>
        <v>0.91319444444445708</v>
      </c>
      <c r="J8" s="214">
        <v>8.6805555555555566E-2</v>
      </c>
      <c r="K8" s="214">
        <v>0</v>
      </c>
      <c r="L8" s="214">
        <v>0</v>
      </c>
      <c r="M8" s="214">
        <v>0</v>
      </c>
      <c r="N8" s="214">
        <v>0</v>
      </c>
      <c r="O8" s="215">
        <f t="shared" si="1"/>
        <v>0</v>
      </c>
      <c r="P8" s="214">
        <v>0</v>
      </c>
      <c r="Q8" s="214">
        <v>0</v>
      </c>
      <c r="R8" s="214">
        <v>0</v>
      </c>
      <c r="S8" s="214">
        <v>0</v>
      </c>
      <c r="T8" s="215">
        <f t="shared" si="2"/>
        <v>0</v>
      </c>
      <c r="U8" s="218">
        <f t="shared" si="3"/>
        <v>1.0000000000000127</v>
      </c>
      <c r="V8" s="202"/>
    </row>
    <row r="9" spans="1:22" ht="15.75" x14ac:dyDescent="0.25">
      <c r="A9" s="213">
        <v>43743</v>
      </c>
      <c r="B9" s="214">
        <f>Sheet5!D21</f>
        <v>0.29861111111111427</v>
      </c>
      <c r="C9" s="214">
        <f>Sheet5!E21</f>
        <v>206.64583333333334</v>
      </c>
      <c r="D9" s="214">
        <f>Sheet5!F21</f>
        <v>206.91666666666666</v>
      </c>
      <c r="E9" s="214">
        <f>Sheet5!G21</f>
        <v>0.27083333333331439</v>
      </c>
      <c r="F9" s="214">
        <f>Sheet5!H21</f>
        <v>206.95138888888889</v>
      </c>
      <c r="G9" s="214">
        <f>Sheet5!I21</f>
        <v>207.25</v>
      </c>
      <c r="H9" s="214">
        <f>Sheet5!J21</f>
        <v>0.29861111111111427</v>
      </c>
      <c r="I9" s="215">
        <f t="shared" si="0"/>
        <v>0.86805555555554292</v>
      </c>
      <c r="J9" s="214">
        <v>0.13194444444444445</v>
      </c>
      <c r="K9" s="214">
        <v>0</v>
      </c>
      <c r="L9" s="214">
        <v>0</v>
      </c>
      <c r="M9" s="214">
        <v>0</v>
      </c>
      <c r="N9" s="214">
        <v>0</v>
      </c>
      <c r="O9" s="215">
        <f t="shared" si="1"/>
        <v>0</v>
      </c>
      <c r="P9" s="214">
        <v>0</v>
      </c>
      <c r="Q9" s="214">
        <v>0</v>
      </c>
      <c r="R9" s="214">
        <v>0</v>
      </c>
      <c r="S9" s="214">
        <v>0</v>
      </c>
      <c r="T9" s="215">
        <f t="shared" si="2"/>
        <v>0</v>
      </c>
      <c r="U9" s="218">
        <f t="shared" si="3"/>
        <v>0.99999999999998734</v>
      </c>
      <c r="V9" s="202"/>
    </row>
    <row r="10" spans="1:22" ht="15.75" x14ac:dyDescent="0.25">
      <c r="A10" s="213">
        <v>43744</v>
      </c>
      <c r="B10" s="214">
        <f>Sheet6!D21</f>
        <v>0.28125</v>
      </c>
      <c r="C10" s="214">
        <f>Sheet6!E21</f>
        <v>206.61458333333334</v>
      </c>
      <c r="D10" s="214">
        <f>Sheet6!F21</f>
        <v>206.91666666666666</v>
      </c>
      <c r="E10" s="214">
        <f>Sheet6!G21</f>
        <v>0.30208333333331439</v>
      </c>
      <c r="F10" s="214">
        <f>Sheet6!H21</f>
        <v>206.95138888888889</v>
      </c>
      <c r="G10" s="214">
        <f>Sheet6!I21</f>
        <v>207.25</v>
      </c>
      <c r="H10" s="214">
        <f>Sheet6!J21</f>
        <v>0.29861111111111427</v>
      </c>
      <c r="I10" s="215">
        <f t="shared" si="0"/>
        <v>0.88194444444442865</v>
      </c>
      <c r="J10" s="214">
        <v>7.6388888888888895E-2</v>
      </c>
      <c r="K10" s="214">
        <v>0</v>
      </c>
      <c r="L10" s="214">
        <v>0</v>
      </c>
      <c r="M10" s="214">
        <v>0</v>
      </c>
      <c r="N10" s="214">
        <v>0</v>
      </c>
      <c r="O10" s="215">
        <f t="shared" si="1"/>
        <v>0</v>
      </c>
      <c r="P10" s="214">
        <v>0</v>
      </c>
      <c r="Q10" s="214">
        <v>0</v>
      </c>
      <c r="R10" s="214">
        <v>4.1666666666666664E-2</v>
      </c>
      <c r="S10" s="214">
        <v>0</v>
      </c>
      <c r="T10" s="215">
        <f t="shared" si="2"/>
        <v>4.1666666666666664E-2</v>
      </c>
      <c r="U10" s="218">
        <f t="shared" si="3"/>
        <v>0.99999999999998412</v>
      </c>
      <c r="V10" s="202" t="s">
        <v>244</v>
      </c>
    </row>
    <row r="11" spans="1:22" ht="15.75" x14ac:dyDescent="0.25">
      <c r="A11" s="213">
        <v>43745</v>
      </c>
      <c r="B11" s="214">
        <f>Sheet7!D21</f>
        <v>0.3125</v>
      </c>
      <c r="C11" s="214">
        <f>Sheet7!E21</f>
        <v>206.53472222222223</v>
      </c>
      <c r="D11" s="214">
        <f>Sheet7!F21</f>
        <v>206.75</v>
      </c>
      <c r="E11" s="214">
        <f>Sheet7!G21</f>
        <v>0.21527777777777146</v>
      </c>
      <c r="F11" s="214">
        <f>Sheet7!H21</f>
        <v>207.02083333333334</v>
      </c>
      <c r="G11" s="214">
        <f>Sheet7!I21</f>
        <v>207.25</v>
      </c>
      <c r="H11" s="214">
        <f>Sheet7!J21</f>
        <v>0.22916666666665719</v>
      </c>
      <c r="I11" s="215">
        <f t="shared" si="0"/>
        <v>0.75694444444442865</v>
      </c>
      <c r="J11" s="214">
        <v>0.1875</v>
      </c>
      <c r="K11" s="214">
        <v>0</v>
      </c>
      <c r="L11" s="214">
        <v>0</v>
      </c>
      <c r="M11" s="214">
        <v>0</v>
      </c>
      <c r="N11" s="214">
        <v>0</v>
      </c>
      <c r="O11" s="215">
        <f t="shared" si="1"/>
        <v>0</v>
      </c>
      <c r="P11" s="214">
        <v>0</v>
      </c>
      <c r="Q11" s="214">
        <v>0</v>
      </c>
      <c r="R11" s="214">
        <v>5.5555555555555552E-2</v>
      </c>
      <c r="S11" s="214">
        <v>0</v>
      </c>
      <c r="T11" s="215">
        <f t="shared" si="2"/>
        <v>5.5555555555555552E-2</v>
      </c>
      <c r="U11" s="218">
        <f t="shared" si="3"/>
        <v>0.99999999999998423</v>
      </c>
      <c r="V11" s="202" t="s">
        <v>245</v>
      </c>
    </row>
    <row r="12" spans="1:22" ht="15.75" x14ac:dyDescent="0.25">
      <c r="A12" s="213">
        <v>43746</v>
      </c>
      <c r="B12" s="214">
        <f>Sheet8!D21</f>
        <v>0.25</v>
      </c>
      <c r="C12" s="214">
        <f>Sheet8!E21</f>
        <v>206.53472222222223</v>
      </c>
      <c r="D12" s="214">
        <f>Sheet8!F21</f>
        <v>206.75</v>
      </c>
      <c r="E12" s="214">
        <f>Sheet8!G21</f>
        <v>0.21527777777777146</v>
      </c>
      <c r="F12" s="214">
        <f>Sheet8!H21</f>
        <v>207.02083333333334</v>
      </c>
      <c r="G12" s="214">
        <f>Sheet8!I21</f>
        <v>207.25</v>
      </c>
      <c r="H12" s="214">
        <f>Sheet8!J21</f>
        <v>0.22916666666665719</v>
      </c>
      <c r="I12" s="215">
        <f t="shared" si="0"/>
        <v>0.69444444444442865</v>
      </c>
      <c r="J12" s="214">
        <v>0.16666666666666666</v>
      </c>
      <c r="K12" s="214">
        <v>0.1388888888888889</v>
      </c>
      <c r="L12" s="214">
        <v>0</v>
      </c>
      <c r="M12" s="214">
        <v>0</v>
      </c>
      <c r="N12" s="214">
        <v>0</v>
      </c>
      <c r="O12" s="215">
        <f t="shared" si="1"/>
        <v>0.1388888888888889</v>
      </c>
      <c r="P12" s="214">
        <v>0</v>
      </c>
      <c r="Q12" s="214">
        <v>0</v>
      </c>
      <c r="R12" s="214">
        <v>0</v>
      </c>
      <c r="S12" s="214">
        <v>0</v>
      </c>
      <c r="T12" s="215">
        <f t="shared" si="2"/>
        <v>0</v>
      </c>
      <c r="U12" s="218">
        <f t="shared" si="3"/>
        <v>0.99999999999998412</v>
      </c>
      <c r="V12" s="202"/>
    </row>
    <row r="13" spans="1:22" ht="15.75" x14ac:dyDescent="0.25">
      <c r="A13" s="213">
        <v>43747</v>
      </c>
      <c r="B13" s="214">
        <f>Sheet9!D21</f>
        <v>0.15625</v>
      </c>
      <c r="C13" s="214">
        <f>Sheet9!E21</f>
        <v>206.67708333333334</v>
      </c>
      <c r="D13" s="214">
        <f>Sheet9!F21</f>
        <v>206.91666666666666</v>
      </c>
      <c r="E13" s="214">
        <f>Sheet9!G21</f>
        <v>0.23958333333331439</v>
      </c>
      <c r="F13" s="214">
        <f>Sheet9!H21</f>
        <v>206.95833333333334</v>
      </c>
      <c r="G13" s="214">
        <f>Sheet9!I21</f>
        <v>207.25</v>
      </c>
      <c r="H13" s="214">
        <f>Sheet9!J21</f>
        <v>0.29166666666665719</v>
      </c>
      <c r="I13" s="215">
        <f t="shared" si="0"/>
        <v>0.68749999999997158</v>
      </c>
      <c r="J13" s="214">
        <v>0.19444444444444445</v>
      </c>
      <c r="K13" s="214">
        <v>0</v>
      </c>
      <c r="L13" s="214">
        <v>0</v>
      </c>
      <c r="M13" s="214">
        <v>0</v>
      </c>
      <c r="N13" s="214">
        <v>0</v>
      </c>
      <c r="O13" s="215">
        <f t="shared" si="1"/>
        <v>0</v>
      </c>
      <c r="P13" s="214">
        <v>0</v>
      </c>
      <c r="Q13" s="214">
        <v>0</v>
      </c>
      <c r="R13" s="214">
        <v>0.11805555555555557</v>
      </c>
      <c r="S13" s="214">
        <v>0</v>
      </c>
      <c r="T13" s="215">
        <f t="shared" si="2"/>
        <v>0.11805555555555557</v>
      </c>
      <c r="U13" s="218">
        <f t="shared" si="3"/>
        <v>0.99999999999997158</v>
      </c>
      <c r="V13" s="202" t="s">
        <v>244</v>
      </c>
    </row>
    <row r="14" spans="1:22" ht="15.75" x14ac:dyDescent="0.25">
      <c r="A14" s="213">
        <v>43748</v>
      </c>
      <c r="B14" s="214">
        <f>Sheet10!D21</f>
        <v>0.29166666666668561</v>
      </c>
      <c r="C14" s="214">
        <f>Sheet10!E21</f>
        <v>206.69444444444446</v>
      </c>
      <c r="D14" s="214">
        <f>Sheet10!F21</f>
        <v>206.91666666666666</v>
      </c>
      <c r="E14" s="214">
        <f>Sheet10!G21</f>
        <v>0.22222222222220012</v>
      </c>
      <c r="F14" s="214">
        <f>Sheet10!H21</f>
        <v>206.96527777777777</v>
      </c>
      <c r="G14" s="214">
        <f>Sheet10!I21</f>
        <v>207.25</v>
      </c>
      <c r="H14" s="214">
        <f>Sheet10!J21</f>
        <v>0.28472222222222854</v>
      </c>
      <c r="I14" s="215">
        <f t="shared" si="0"/>
        <v>0.79861111111111427</v>
      </c>
      <c r="J14" s="214">
        <v>0.1111111111111111</v>
      </c>
      <c r="K14" s="214">
        <v>0</v>
      </c>
      <c r="L14" s="214">
        <v>0</v>
      </c>
      <c r="M14" s="214">
        <v>9.0277777777777776E-2</v>
      </c>
      <c r="N14" s="214">
        <v>0</v>
      </c>
      <c r="O14" s="215">
        <f t="shared" si="1"/>
        <v>9.0277777777777776E-2</v>
      </c>
      <c r="P14" s="214">
        <v>0</v>
      </c>
      <c r="Q14" s="214">
        <v>0</v>
      </c>
      <c r="R14" s="214">
        <v>0</v>
      </c>
      <c r="S14" s="214">
        <v>0</v>
      </c>
      <c r="T14" s="215">
        <f t="shared" si="2"/>
        <v>0</v>
      </c>
      <c r="U14" s="218">
        <f t="shared" si="3"/>
        <v>1.0000000000000031</v>
      </c>
      <c r="V14" s="202" t="s">
        <v>239</v>
      </c>
    </row>
    <row r="15" spans="1:22" ht="15.75" x14ac:dyDescent="0.25">
      <c r="A15" s="213">
        <v>43749</v>
      </c>
      <c r="B15" s="214">
        <f>Sheet11!D21</f>
        <v>0.15972222222222854</v>
      </c>
      <c r="C15" s="214">
        <f>Sheet11!E21</f>
        <v>206.65972222222223</v>
      </c>
      <c r="D15" s="214">
        <f>Sheet11!F21</f>
        <v>206.91666666666666</v>
      </c>
      <c r="E15" s="214">
        <f>Sheet11!G21</f>
        <v>0.25694444444442865</v>
      </c>
      <c r="F15" s="214">
        <f>Sheet11!H21</f>
        <v>206.96527777777777</v>
      </c>
      <c r="G15" s="214">
        <f>Sheet11!I21</f>
        <v>207.25</v>
      </c>
      <c r="H15" s="214">
        <f>Sheet11!J21</f>
        <v>0.28472222222222854</v>
      </c>
      <c r="I15" s="215">
        <f t="shared" si="0"/>
        <v>0.70138888888888573</v>
      </c>
      <c r="J15" s="214">
        <v>0.1423611111111111</v>
      </c>
      <c r="K15" s="214">
        <v>0</v>
      </c>
      <c r="L15" s="214">
        <v>0</v>
      </c>
      <c r="M15" s="214">
        <v>0.15625</v>
      </c>
      <c r="N15" s="214">
        <v>0</v>
      </c>
      <c r="O15" s="215">
        <f t="shared" si="1"/>
        <v>0.15625</v>
      </c>
      <c r="P15" s="214">
        <v>0</v>
      </c>
      <c r="Q15" s="214">
        <v>0</v>
      </c>
      <c r="R15" s="214">
        <v>0</v>
      </c>
      <c r="S15" s="214">
        <v>0</v>
      </c>
      <c r="T15" s="215">
        <f t="shared" si="2"/>
        <v>0</v>
      </c>
      <c r="U15" s="218">
        <f t="shared" si="3"/>
        <v>0.99999999999999689</v>
      </c>
      <c r="V15" s="202"/>
    </row>
    <row r="16" spans="1:22" ht="15.75" x14ac:dyDescent="0.25">
      <c r="A16" s="213">
        <v>43750</v>
      </c>
      <c r="B16" s="214">
        <f>Sheet12!D21</f>
        <v>0.17361111111111427</v>
      </c>
      <c r="C16" s="214">
        <f>Sheet12!E21</f>
        <v>206.68055555555554</v>
      </c>
      <c r="D16" s="214">
        <f>Sheet12!F21</f>
        <v>206.91666666666666</v>
      </c>
      <c r="E16" s="214">
        <f>Sheet12!G21</f>
        <v>0.23611111111111427</v>
      </c>
      <c r="F16" s="214">
        <f>Sheet12!H21</f>
        <v>206.95833333333334</v>
      </c>
      <c r="G16" s="214">
        <f>Sheet12!I21</f>
        <v>207.25</v>
      </c>
      <c r="H16" s="214">
        <f>Sheet12!J21</f>
        <v>0.29166666666665719</v>
      </c>
      <c r="I16" s="215">
        <f t="shared" si="0"/>
        <v>0.70138888888888573</v>
      </c>
      <c r="J16" s="214">
        <v>0.13194444444444445</v>
      </c>
      <c r="K16" s="214">
        <v>0</v>
      </c>
      <c r="L16" s="214">
        <v>8.3333333333333329E-2</v>
      </c>
      <c r="M16" s="214">
        <v>0</v>
      </c>
      <c r="N16" s="214">
        <v>0</v>
      </c>
      <c r="O16" s="215">
        <f t="shared" si="1"/>
        <v>8.3333333333333329E-2</v>
      </c>
      <c r="P16" s="214">
        <v>0</v>
      </c>
      <c r="Q16" s="214">
        <v>0</v>
      </c>
      <c r="R16" s="214">
        <v>8.3333333333333329E-2</v>
      </c>
      <c r="S16" s="214">
        <v>0</v>
      </c>
      <c r="T16" s="215">
        <f t="shared" si="2"/>
        <v>8.3333333333333329E-2</v>
      </c>
      <c r="U16" s="218">
        <f t="shared" si="3"/>
        <v>0.99999999999999689</v>
      </c>
      <c r="V16" s="202" t="s">
        <v>246</v>
      </c>
    </row>
    <row r="17" spans="1:22" ht="15.75" x14ac:dyDescent="0.25">
      <c r="A17" s="213">
        <v>43751</v>
      </c>
      <c r="B17" s="214">
        <f>Sheet13!D21</f>
        <v>0.14583333333334281</v>
      </c>
      <c r="C17" s="214">
        <f>Sheet13!E21</f>
        <v>206.65972222222223</v>
      </c>
      <c r="D17" s="214">
        <f>Sheet13!F21</f>
        <v>206.91666666666666</v>
      </c>
      <c r="E17" s="214">
        <f>Sheet13!G21</f>
        <v>0.25694444444442865</v>
      </c>
      <c r="F17" s="214">
        <f>Sheet13!H21</f>
        <v>206.97916666666666</v>
      </c>
      <c r="G17" s="214">
        <f>Sheet13!I21</f>
        <v>207.17708333333334</v>
      </c>
      <c r="H17" s="214">
        <f>Sheet13!J21</f>
        <v>0.19791666666668561</v>
      </c>
      <c r="I17" s="215">
        <f t="shared" si="0"/>
        <v>0.60069444444445708</v>
      </c>
      <c r="J17" s="214">
        <v>0.20486111111111113</v>
      </c>
      <c r="K17" s="214">
        <v>0</v>
      </c>
      <c r="L17" s="214">
        <v>0.125</v>
      </c>
      <c r="M17" s="214">
        <v>0</v>
      </c>
      <c r="N17" s="214">
        <v>0</v>
      </c>
      <c r="O17" s="215">
        <f t="shared" si="1"/>
        <v>0.125</v>
      </c>
      <c r="P17" s="214">
        <v>0</v>
      </c>
      <c r="Q17" s="214">
        <v>0</v>
      </c>
      <c r="R17" s="214">
        <v>6.9444444444444434E-2</v>
      </c>
      <c r="S17" s="214">
        <v>0</v>
      </c>
      <c r="T17" s="215">
        <f t="shared" si="2"/>
        <v>6.9444444444444434E-2</v>
      </c>
      <c r="U17" s="218">
        <f t="shared" si="3"/>
        <v>1.0000000000000127</v>
      </c>
      <c r="V17" s="202" t="s">
        <v>244</v>
      </c>
    </row>
    <row r="18" spans="1:22" ht="15.75" x14ac:dyDescent="0.25">
      <c r="A18" s="213">
        <v>43752</v>
      </c>
      <c r="B18" s="214">
        <f>Sheet14!D21</f>
        <v>0.21875</v>
      </c>
      <c r="C18" s="214">
        <f>Sheet14!E21</f>
        <v>206.68055555555554</v>
      </c>
      <c r="D18" s="214">
        <f>Sheet14!F21</f>
        <v>206.91666666666666</v>
      </c>
      <c r="E18" s="214">
        <f>Sheet14!G21</f>
        <v>0.23611111111111427</v>
      </c>
      <c r="F18" s="214">
        <f>Sheet14!H21</f>
        <v>206.95833333333334</v>
      </c>
      <c r="G18" s="214">
        <f>Sheet14!I21</f>
        <v>207.25</v>
      </c>
      <c r="H18" s="214">
        <f>Sheet14!J21</f>
        <v>0.29166666666665719</v>
      </c>
      <c r="I18" s="215">
        <f t="shared" si="0"/>
        <v>0.74652777777777146</v>
      </c>
      <c r="J18" s="214">
        <v>0.14930555555555555</v>
      </c>
      <c r="K18" s="214">
        <v>6.25E-2</v>
      </c>
      <c r="L18" s="214">
        <v>0</v>
      </c>
      <c r="M18" s="214">
        <v>4.1666666666666664E-2</v>
      </c>
      <c r="N18" s="214">
        <v>0</v>
      </c>
      <c r="O18" s="215">
        <f t="shared" si="1"/>
        <v>0.10416666666666666</v>
      </c>
      <c r="P18" s="214">
        <v>0</v>
      </c>
      <c r="Q18" s="214">
        <v>0</v>
      </c>
      <c r="R18" s="214">
        <v>0</v>
      </c>
      <c r="S18" s="214">
        <v>0</v>
      </c>
      <c r="T18" s="215">
        <f t="shared" si="2"/>
        <v>0</v>
      </c>
      <c r="U18" s="218">
        <f t="shared" si="3"/>
        <v>0.99999999999999367</v>
      </c>
      <c r="V18" s="202"/>
    </row>
    <row r="19" spans="1:22" ht="15.75" x14ac:dyDescent="0.25">
      <c r="A19" s="213">
        <v>43753</v>
      </c>
      <c r="B19" s="214">
        <f>Sheet14!D21</f>
        <v>0.21875</v>
      </c>
      <c r="C19" s="214">
        <f>Sheet14!E21</f>
        <v>206.68055555555554</v>
      </c>
      <c r="D19" s="214">
        <f>Sheet14!F21</f>
        <v>206.91666666666666</v>
      </c>
      <c r="E19" s="214">
        <f>Sheet14!G21</f>
        <v>0.23611111111111427</v>
      </c>
      <c r="F19" s="214">
        <f>Sheet14!H21</f>
        <v>206.95833333333334</v>
      </c>
      <c r="G19" s="214">
        <f>Sheet14!I21</f>
        <v>207.25</v>
      </c>
      <c r="H19" s="214">
        <f>Sheet14!J21</f>
        <v>0.29166666666665719</v>
      </c>
      <c r="I19" s="215">
        <f t="shared" si="0"/>
        <v>0.74652777777777146</v>
      </c>
      <c r="J19" s="214">
        <v>9.375E-2</v>
      </c>
      <c r="K19" s="214">
        <v>0</v>
      </c>
      <c r="L19" s="214">
        <v>0</v>
      </c>
      <c r="M19" s="214">
        <v>0</v>
      </c>
      <c r="N19" s="214">
        <v>0</v>
      </c>
      <c r="O19" s="215">
        <f t="shared" si="1"/>
        <v>0</v>
      </c>
      <c r="P19" s="214">
        <v>0</v>
      </c>
      <c r="Q19" s="214">
        <v>0</v>
      </c>
      <c r="R19" s="214">
        <v>0.15972222222222224</v>
      </c>
      <c r="S19" s="214">
        <v>0</v>
      </c>
      <c r="T19" s="215">
        <f t="shared" si="2"/>
        <v>0.15972222222222224</v>
      </c>
      <c r="U19" s="218">
        <f t="shared" si="3"/>
        <v>0.99999999999999367</v>
      </c>
      <c r="V19" s="202" t="s">
        <v>240</v>
      </c>
    </row>
    <row r="20" spans="1:22" ht="15.75" x14ac:dyDescent="0.25">
      <c r="A20" s="213">
        <v>43754</v>
      </c>
      <c r="B20" s="214">
        <f>Sheet16!D21</f>
        <v>0.17361111111111427</v>
      </c>
      <c r="C20" s="214">
        <f>Sheet16!E21</f>
        <v>206.68055555555554</v>
      </c>
      <c r="D20" s="214">
        <f>Sheet16!F21</f>
        <v>206.91666666666666</v>
      </c>
      <c r="E20" s="214">
        <f>Sheet16!G21</f>
        <v>0.23611111111111427</v>
      </c>
      <c r="F20" s="214">
        <f>Sheet16!H21</f>
        <v>206.95833333333334</v>
      </c>
      <c r="G20" s="214">
        <f>Sheet16!I21</f>
        <v>207.25</v>
      </c>
      <c r="H20" s="214">
        <f>Sheet16!J21</f>
        <v>0.29166666666665719</v>
      </c>
      <c r="I20" s="215">
        <f t="shared" si="0"/>
        <v>0.70138888888888573</v>
      </c>
      <c r="J20" s="214">
        <v>0.16666666666666666</v>
      </c>
      <c r="K20" s="214">
        <v>0</v>
      </c>
      <c r="L20" s="214">
        <v>0</v>
      </c>
      <c r="M20" s="214">
        <v>0</v>
      </c>
      <c r="N20" s="214">
        <v>0</v>
      </c>
      <c r="O20" s="215">
        <f t="shared" si="1"/>
        <v>0</v>
      </c>
      <c r="P20" s="214">
        <v>0</v>
      </c>
      <c r="Q20" s="214">
        <v>0</v>
      </c>
      <c r="R20" s="214">
        <v>0.13194444444444445</v>
      </c>
      <c r="S20" s="214">
        <v>0</v>
      </c>
      <c r="T20" s="215">
        <f t="shared" si="2"/>
        <v>0.13194444444444445</v>
      </c>
      <c r="U20" s="218">
        <f t="shared" si="3"/>
        <v>0.99999999999999678</v>
      </c>
      <c r="V20" s="202" t="s">
        <v>247</v>
      </c>
    </row>
    <row r="21" spans="1:22" ht="30" x14ac:dyDescent="0.25">
      <c r="A21" s="213">
        <v>43755</v>
      </c>
      <c r="B21" s="214">
        <f>Sheet17!D21</f>
        <v>0.27430555555554292</v>
      </c>
      <c r="C21" s="214">
        <f>Sheet17!E21</f>
        <v>206.60416666666666</v>
      </c>
      <c r="D21" s="214">
        <f>Sheet17!F21</f>
        <v>206.875</v>
      </c>
      <c r="E21" s="214">
        <f>Sheet17!G21</f>
        <v>0.27083333333334281</v>
      </c>
      <c r="F21" s="214">
        <f>Sheet17!H21</f>
        <v>206.93055555555554</v>
      </c>
      <c r="G21" s="214">
        <f>Sheet17!I21</f>
        <v>207.09375</v>
      </c>
      <c r="H21" s="214">
        <f>Sheet17!J21</f>
        <v>0.16319444444445708</v>
      </c>
      <c r="I21" s="215">
        <f t="shared" si="0"/>
        <v>0.70833333333334281</v>
      </c>
      <c r="J21" s="214">
        <v>0.17708333333333334</v>
      </c>
      <c r="K21" s="214">
        <v>0</v>
      </c>
      <c r="L21" s="214">
        <v>0</v>
      </c>
      <c r="M21" s="214">
        <v>0</v>
      </c>
      <c r="N21" s="214">
        <v>0</v>
      </c>
      <c r="O21" s="215">
        <f t="shared" si="1"/>
        <v>0</v>
      </c>
      <c r="P21" s="214">
        <v>0</v>
      </c>
      <c r="Q21" s="214">
        <v>0</v>
      </c>
      <c r="R21" s="214">
        <v>0.11458333333333333</v>
      </c>
      <c r="S21" s="214">
        <v>0</v>
      </c>
      <c r="T21" s="215">
        <f t="shared" si="2"/>
        <v>0.11458333333333333</v>
      </c>
      <c r="U21" s="218">
        <f t="shared" si="3"/>
        <v>1.0000000000000095</v>
      </c>
      <c r="V21" s="202" t="s">
        <v>248</v>
      </c>
    </row>
    <row r="22" spans="1:22" ht="15.75" x14ac:dyDescent="0.25">
      <c r="A22" s="213">
        <v>43756</v>
      </c>
      <c r="B22" s="214">
        <f>Sheet18!D21</f>
        <v>0.17361111111111427</v>
      </c>
      <c r="C22" s="214">
        <f>Sheet18!E21</f>
        <v>206.68055555555554</v>
      </c>
      <c r="D22" s="214">
        <f>Sheet18!F21</f>
        <v>206.91666666666666</v>
      </c>
      <c r="E22" s="214">
        <f>Sheet18!G21</f>
        <v>0.23611111111111427</v>
      </c>
      <c r="F22" s="214">
        <f>Sheet18!H21</f>
        <v>206.95833333333334</v>
      </c>
      <c r="G22" s="214">
        <f>Sheet18!I21</f>
        <v>207.25</v>
      </c>
      <c r="H22" s="214">
        <f>Sheet18!J21</f>
        <v>0.29166666666665719</v>
      </c>
      <c r="I22" s="215">
        <f t="shared" si="0"/>
        <v>0.70138888888888573</v>
      </c>
      <c r="J22" s="214">
        <v>0.15625</v>
      </c>
      <c r="K22" s="214">
        <v>8.3333333333333329E-2</v>
      </c>
      <c r="L22" s="214">
        <v>0</v>
      </c>
      <c r="M22" s="214">
        <v>5.9027777777777783E-2</v>
      </c>
      <c r="N22" s="214">
        <v>0</v>
      </c>
      <c r="O22" s="215">
        <f t="shared" si="1"/>
        <v>0.1423611111111111</v>
      </c>
      <c r="P22" s="214">
        <v>0</v>
      </c>
      <c r="Q22" s="214">
        <v>0</v>
      </c>
      <c r="R22" s="214">
        <v>0</v>
      </c>
      <c r="S22" s="214">
        <v>0</v>
      </c>
      <c r="T22" s="215">
        <f t="shared" si="2"/>
        <v>0</v>
      </c>
      <c r="U22" s="218">
        <f t="shared" si="3"/>
        <v>0.99999999999999689</v>
      </c>
      <c r="V22" s="235"/>
    </row>
    <row r="23" spans="1:22" ht="15.75" x14ac:dyDescent="0.25">
      <c r="A23" s="213">
        <v>43757</v>
      </c>
      <c r="B23" s="214">
        <f>Sheet18!D21</f>
        <v>0.17361111111111427</v>
      </c>
      <c r="C23" s="214">
        <f>Sheet18!E21</f>
        <v>206.68055555555554</v>
      </c>
      <c r="D23" s="214">
        <f>Sheet18!F21</f>
        <v>206.91666666666666</v>
      </c>
      <c r="E23" s="214">
        <f>Sheet18!G21</f>
        <v>0.23611111111111427</v>
      </c>
      <c r="F23" s="214">
        <f>Sheet18!H21</f>
        <v>206.95833333333334</v>
      </c>
      <c r="G23" s="214">
        <f>Sheet18!I21</f>
        <v>207.25</v>
      </c>
      <c r="H23" s="214">
        <f>Sheet18!J21</f>
        <v>0.29166666666665719</v>
      </c>
      <c r="I23" s="215">
        <f t="shared" si="0"/>
        <v>0.70138888888888573</v>
      </c>
      <c r="J23" s="214">
        <v>5.5555555555555552E-2</v>
      </c>
      <c r="K23" s="214">
        <v>0</v>
      </c>
      <c r="L23" s="214">
        <v>0</v>
      </c>
      <c r="M23" s="214">
        <v>5.5555555555555552E-2</v>
      </c>
      <c r="N23" s="214">
        <v>0</v>
      </c>
      <c r="O23" s="215">
        <f t="shared" si="1"/>
        <v>5.5555555555555552E-2</v>
      </c>
      <c r="P23" s="214">
        <v>0</v>
      </c>
      <c r="Q23" s="214">
        <v>0</v>
      </c>
      <c r="R23" s="214">
        <v>0.1875</v>
      </c>
      <c r="S23" s="214">
        <v>0</v>
      </c>
      <c r="T23" s="215">
        <f t="shared" si="2"/>
        <v>0.1875</v>
      </c>
      <c r="U23" s="218">
        <f t="shared" si="3"/>
        <v>0.99999999999999689</v>
      </c>
      <c r="V23" s="202" t="s">
        <v>239</v>
      </c>
    </row>
    <row r="24" spans="1:22" ht="15.75" x14ac:dyDescent="0.25">
      <c r="A24" s="213">
        <v>43758</v>
      </c>
      <c r="B24" s="214">
        <f>Sheet20!D21</f>
        <v>0.17361111111111427</v>
      </c>
      <c r="C24" s="214">
        <f>Sheet20!E21</f>
        <v>206.68055555555554</v>
      </c>
      <c r="D24" s="214">
        <f>Sheet20!F21</f>
        <v>206.91666666666666</v>
      </c>
      <c r="E24" s="214">
        <f>Sheet20!G21</f>
        <v>0.23611111111111427</v>
      </c>
      <c r="F24" s="214">
        <f>Sheet20!H21</f>
        <v>206.95833333333334</v>
      </c>
      <c r="G24" s="214">
        <f>Sheet20!I21</f>
        <v>207.25</v>
      </c>
      <c r="H24" s="214">
        <f>Sheet20!J21</f>
        <v>0.29166666666665719</v>
      </c>
      <c r="I24" s="215">
        <f t="shared" si="0"/>
        <v>0.70138888888888573</v>
      </c>
      <c r="J24" s="214">
        <v>0.18402777777777779</v>
      </c>
      <c r="K24" s="214">
        <v>0</v>
      </c>
      <c r="L24" s="214">
        <v>0</v>
      </c>
      <c r="M24" s="214">
        <v>0.11458333333333333</v>
      </c>
      <c r="N24" s="214">
        <v>0</v>
      </c>
      <c r="O24" s="215">
        <f t="shared" si="1"/>
        <v>0.11458333333333333</v>
      </c>
      <c r="P24" s="214">
        <v>0</v>
      </c>
      <c r="Q24" s="214">
        <v>0</v>
      </c>
      <c r="R24" s="214">
        <v>0</v>
      </c>
      <c r="S24" s="214">
        <v>0</v>
      </c>
      <c r="T24" s="215">
        <f t="shared" si="2"/>
        <v>0</v>
      </c>
      <c r="U24" s="218">
        <f t="shared" si="3"/>
        <v>0.99999999999999689</v>
      </c>
      <c r="V24" s="202"/>
    </row>
    <row r="25" spans="1:22" ht="30" x14ac:dyDescent="0.25">
      <c r="A25" s="213">
        <v>43759</v>
      </c>
      <c r="B25" s="214">
        <f>Sheet21!D21</f>
        <v>0.17013888888888573</v>
      </c>
      <c r="C25" s="214">
        <f>Sheet21!E21</f>
        <v>206.68055555555554</v>
      </c>
      <c r="D25" s="214">
        <f>Sheet21!F21</f>
        <v>206.91666666666666</v>
      </c>
      <c r="E25" s="214">
        <f>Sheet21!G21</f>
        <v>0.23611111111111427</v>
      </c>
      <c r="F25" s="214">
        <f>Sheet21!H21</f>
        <v>206.95833333333334</v>
      </c>
      <c r="G25" s="214">
        <f>Sheet21!I21</f>
        <v>207.25</v>
      </c>
      <c r="H25" s="214">
        <f>Sheet21!J21</f>
        <v>0.29166666666665719</v>
      </c>
      <c r="I25" s="215">
        <f t="shared" si="0"/>
        <v>0.69791666666665719</v>
      </c>
      <c r="J25" s="214">
        <v>0.17708333333333334</v>
      </c>
      <c r="K25" s="214">
        <v>0</v>
      </c>
      <c r="L25" s="214">
        <v>0</v>
      </c>
      <c r="M25" s="214">
        <v>0</v>
      </c>
      <c r="N25" s="214">
        <v>0</v>
      </c>
      <c r="O25" s="215">
        <f t="shared" si="1"/>
        <v>0</v>
      </c>
      <c r="P25" s="214">
        <v>0</v>
      </c>
      <c r="Q25" s="214">
        <v>0</v>
      </c>
      <c r="R25" s="214">
        <v>0.125</v>
      </c>
      <c r="S25" s="214">
        <v>0</v>
      </c>
      <c r="T25" s="215">
        <f t="shared" si="2"/>
        <v>0.125</v>
      </c>
      <c r="U25" s="218">
        <f t="shared" si="3"/>
        <v>0.99999999999999056</v>
      </c>
      <c r="V25" s="314" t="s">
        <v>249</v>
      </c>
    </row>
    <row r="26" spans="1:22" ht="15.75" x14ac:dyDescent="0.25">
      <c r="A26" s="213">
        <v>43760</v>
      </c>
      <c r="B26" s="214">
        <f>Sheet22!D21</f>
        <v>0</v>
      </c>
      <c r="C26" s="214" t="e">
        <f>Sheet22!#REF!</f>
        <v>#REF!</v>
      </c>
      <c r="D26" s="214" t="e">
        <f>Sheet22!#REF!</f>
        <v>#REF!</v>
      </c>
      <c r="E26" s="214">
        <f>Sheet22!G21</f>
        <v>0</v>
      </c>
      <c r="F26" s="214" t="e">
        <f>Sheet22!#REF!</f>
        <v>#REF!</v>
      </c>
      <c r="G26" s="214" t="e">
        <f>Sheet22!#REF!</f>
        <v>#REF!</v>
      </c>
      <c r="H26" s="214">
        <f>Sheet22!J21</f>
        <v>0.29166666666665719</v>
      </c>
      <c r="I26" s="215">
        <f t="shared" si="0"/>
        <v>0.29166666666665719</v>
      </c>
      <c r="J26" s="214">
        <v>0.23611111111111113</v>
      </c>
      <c r="K26" s="214">
        <v>0</v>
      </c>
      <c r="L26" s="214">
        <v>0</v>
      </c>
      <c r="M26" s="214">
        <v>3.4722222222222224E-2</v>
      </c>
      <c r="N26" s="214">
        <v>0</v>
      </c>
      <c r="O26" s="215">
        <f t="shared" si="1"/>
        <v>3.4722222222222224E-2</v>
      </c>
      <c r="P26" s="214">
        <v>0</v>
      </c>
      <c r="Q26" s="214">
        <v>0</v>
      </c>
      <c r="R26" s="214">
        <v>0.4375</v>
      </c>
      <c r="S26" s="214">
        <v>0</v>
      </c>
      <c r="T26" s="215">
        <f t="shared" si="2"/>
        <v>0.4375</v>
      </c>
      <c r="U26" s="218">
        <f t="shared" si="3"/>
        <v>0.99999999999999056</v>
      </c>
      <c r="V26" s="243" t="s">
        <v>250</v>
      </c>
    </row>
    <row r="27" spans="1:22" ht="15.75" x14ac:dyDescent="0.25">
      <c r="A27" s="213">
        <v>43761</v>
      </c>
      <c r="B27" s="214">
        <f>Sheet23!D21</f>
        <v>0.17361111111111427</v>
      </c>
      <c r="C27" s="214">
        <f>Sheet23!E21</f>
        <v>206.68055555555554</v>
      </c>
      <c r="D27" s="214">
        <f>Sheet23!F21</f>
        <v>206.91666666666666</v>
      </c>
      <c r="E27" s="214">
        <f>Sheet23!G21</f>
        <v>0.23611111111111427</v>
      </c>
      <c r="F27" s="214">
        <f>Sheet23!H21</f>
        <v>206.95833333333334</v>
      </c>
      <c r="G27" s="214">
        <f>Sheet23!I21</f>
        <v>207.25</v>
      </c>
      <c r="H27" s="214">
        <f>Sheet23!J21</f>
        <v>0.29166666666665719</v>
      </c>
      <c r="I27" s="215">
        <f t="shared" si="0"/>
        <v>0.70138888888888573</v>
      </c>
      <c r="J27" s="214">
        <v>0.15972222222222224</v>
      </c>
      <c r="K27" s="214">
        <v>0</v>
      </c>
      <c r="L27" s="214">
        <v>0</v>
      </c>
      <c r="M27" s="214">
        <v>0.1388888888888889</v>
      </c>
      <c r="N27" s="214">
        <v>0</v>
      </c>
      <c r="O27" s="215">
        <f t="shared" si="1"/>
        <v>0.1388888888888889</v>
      </c>
      <c r="P27" s="214">
        <v>0</v>
      </c>
      <c r="Q27" s="214">
        <v>0</v>
      </c>
      <c r="R27" s="214">
        <v>0</v>
      </c>
      <c r="S27" s="214">
        <v>0</v>
      </c>
      <c r="T27" s="215">
        <f t="shared" si="2"/>
        <v>0</v>
      </c>
      <c r="U27" s="218">
        <f t="shared" si="3"/>
        <v>0.99999999999999678</v>
      </c>
      <c r="V27" s="202"/>
    </row>
    <row r="28" spans="1:22" ht="15.75" x14ac:dyDescent="0.25">
      <c r="A28" s="213">
        <v>43762</v>
      </c>
      <c r="B28" s="214">
        <f>Sheet24!D21</f>
        <v>0.17361111111111427</v>
      </c>
      <c r="C28" s="214">
        <f>Sheet24!E21</f>
        <v>206.68055555555554</v>
      </c>
      <c r="D28" s="214">
        <f>Sheet24!F21</f>
        <v>206.91666666666666</v>
      </c>
      <c r="E28" s="214">
        <f>Sheet24!G21</f>
        <v>0.23611111111111427</v>
      </c>
      <c r="F28" s="214">
        <f>Sheet24!H21</f>
        <v>206.91666666666666</v>
      </c>
      <c r="G28" s="214">
        <f>Sheet24!I21</f>
        <v>207.25</v>
      </c>
      <c r="H28" s="214">
        <f>Sheet24!J21</f>
        <v>0.33333333333334281</v>
      </c>
      <c r="I28" s="215">
        <f t="shared" si="0"/>
        <v>0.74305555555557135</v>
      </c>
      <c r="J28" s="214">
        <v>0.19097222222222221</v>
      </c>
      <c r="K28" s="214">
        <v>0</v>
      </c>
      <c r="L28" s="214">
        <v>0</v>
      </c>
      <c r="M28" s="214">
        <v>0</v>
      </c>
      <c r="N28" s="214">
        <v>0</v>
      </c>
      <c r="O28" s="215">
        <f t="shared" si="1"/>
        <v>0</v>
      </c>
      <c r="P28" s="214">
        <v>0</v>
      </c>
      <c r="Q28" s="214">
        <v>0</v>
      </c>
      <c r="R28" s="214">
        <v>6.5972222222222224E-2</v>
      </c>
      <c r="S28" s="214">
        <v>0</v>
      </c>
      <c r="T28" s="215">
        <f t="shared" si="2"/>
        <v>6.5972222222222224E-2</v>
      </c>
      <c r="U28" s="218">
        <f t="shared" si="3"/>
        <v>1.0000000000000158</v>
      </c>
      <c r="V28" s="314" t="s">
        <v>251</v>
      </c>
    </row>
    <row r="29" spans="1:22" ht="15.75" x14ac:dyDescent="0.25">
      <c r="A29" s="213">
        <v>43763</v>
      </c>
      <c r="B29" s="214">
        <f>Sheet25!D21</f>
        <v>0.17361111111111427</v>
      </c>
      <c r="C29" s="214">
        <f>Sheet25!E21</f>
        <v>206.68055555555554</v>
      </c>
      <c r="D29" s="214">
        <f>Sheet25!F21</f>
        <v>206.91666666666666</v>
      </c>
      <c r="E29" s="214">
        <f>Sheet25!G21</f>
        <v>0.23611111111111427</v>
      </c>
      <c r="F29" s="214">
        <f>Sheet25!H21</f>
        <v>206.95833333333334</v>
      </c>
      <c r="G29" s="214">
        <f>Sheet25!I21</f>
        <v>207.25</v>
      </c>
      <c r="H29" s="214">
        <f>Sheet25!J21</f>
        <v>0.29166666666665719</v>
      </c>
      <c r="I29" s="215">
        <f t="shared" si="0"/>
        <v>0.70138888888888573</v>
      </c>
      <c r="J29" s="214">
        <v>8.3333333333333329E-2</v>
      </c>
      <c r="K29" s="214">
        <v>8.3333333333333329E-2</v>
      </c>
      <c r="L29" s="214">
        <v>0</v>
      </c>
      <c r="M29" s="214">
        <v>0</v>
      </c>
      <c r="N29" s="214">
        <v>0</v>
      </c>
      <c r="O29" s="215">
        <f t="shared" si="1"/>
        <v>8.3333333333333329E-2</v>
      </c>
      <c r="P29" s="214">
        <v>0</v>
      </c>
      <c r="Q29" s="214">
        <v>0</v>
      </c>
      <c r="R29" s="214">
        <v>0.13194444444444445</v>
      </c>
      <c r="S29" s="214">
        <v>0</v>
      </c>
      <c r="T29" s="215">
        <f t="shared" si="2"/>
        <v>0.13194444444444445</v>
      </c>
      <c r="U29" s="218">
        <f t="shared" si="3"/>
        <v>0.99999999999999689</v>
      </c>
      <c r="V29" s="314" t="s">
        <v>252</v>
      </c>
    </row>
    <row r="30" spans="1:22" ht="15.75" x14ac:dyDescent="0.25">
      <c r="A30" s="213">
        <v>43764</v>
      </c>
      <c r="B30" s="214">
        <f>Sheet26!D21</f>
        <v>0.25694444444442865</v>
      </c>
      <c r="C30" s="214">
        <f>Sheet26!E21</f>
        <v>206.68055555555554</v>
      </c>
      <c r="D30" s="214">
        <f>Sheet26!F21</f>
        <v>206.91666666666666</v>
      </c>
      <c r="E30" s="214">
        <f>Sheet26!G21</f>
        <v>0.23611111111111427</v>
      </c>
      <c r="F30" s="214">
        <f>Sheet26!H21</f>
        <v>206.95833333333334</v>
      </c>
      <c r="G30" s="214">
        <f>Sheet26!I21</f>
        <v>207.25</v>
      </c>
      <c r="H30" s="214">
        <f>Sheet26!J21</f>
        <v>0.29166666666665719</v>
      </c>
      <c r="I30" s="215">
        <f t="shared" si="0"/>
        <v>0.78472222222220012</v>
      </c>
      <c r="J30" s="214">
        <v>0.17361111111111113</v>
      </c>
      <c r="K30" s="214">
        <v>0</v>
      </c>
      <c r="L30" s="214">
        <v>0</v>
      </c>
      <c r="M30" s="214">
        <v>4.1666666666666664E-2</v>
      </c>
      <c r="N30" s="214">
        <v>0</v>
      </c>
      <c r="O30" s="215">
        <f t="shared" si="1"/>
        <v>4.1666666666666664E-2</v>
      </c>
      <c r="P30" s="214">
        <v>0</v>
      </c>
      <c r="Q30" s="214">
        <v>0</v>
      </c>
      <c r="R30" s="214">
        <v>0</v>
      </c>
      <c r="S30" s="214">
        <v>0</v>
      </c>
      <c r="T30" s="215">
        <f t="shared" si="2"/>
        <v>0</v>
      </c>
      <c r="U30" s="218">
        <f t="shared" si="3"/>
        <v>0.99999999999997791</v>
      </c>
      <c r="V30" s="202"/>
    </row>
    <row r="31" spans="1:22" ht="15.75" x14ac:dyDescent="0.25">
      <c r="A31" s="213">
        <v>43765</v>
      </c>
      <c r="B31" s="214">
        <f>Sheet27!D21</f>
        <v>0.17361111111111427</v>
      </c>
      <c r="C31" s="214">
        <f>Sheet27!E21</f>
        <v>206.68055555555554</v>
      </c>
      <c r="D31" s="214">
        <f>Sheet27!F21</f>
        <v>206.91666666666666</v>
      </c>
      <c r="E31" s="214">
        <f>Sheet27!G21</f>
        <v>0.23611111111111427</v>
      </c>
      <c r="F31" s="214">
        <f>Sheet27!H21</f>
        <v>206.95833333333334</v>
      </c>
      <c r="G31" s="214">
        <f>Sheet27!I21</f>
        <v>207.25</v>
      </c>
      <c r="H31" s="214">
        <f>Sheet27!J21</f>
        <v>0.29166666666665719</v>
      </c>
      <c r="I31" s="215">
        <f t="shared" si="0"/>
        <v>0.70138888888888573</v>
      </c>
      <c r="J31" s="214">
        <v>0.1875</v>
      </c>
      <c r="K31" s="214">
        <v>0</v>
      </c>
      <c r="L31" s="214">
        <v>0</v>
      </c>
      <c r="M31" s="214">
        <v>0.1111111111111111</v>
      </c>
      <c r="N31" s="214">
        <v>0</v>
      </c>
      <c r="O31" s="215">
        <f t="shared" si="1"/>
        <v>0.1111111111111111</v>
      </c>
      <c r="P31" s="214">
        <v>0</v>
      </c>
      <c r="Q31" s="214">
        <v>0</v>
      </c>
      <c r="R31" s="214">
        <v>0</v>
      </c>
      <c r="S31" s="214">
        <v>0</v>
      </c>
      <c r="T31" s="215">
        <f t="shared" si="2"/>
        <v>0</v>
      </c>
      <c r="U31" s="218">
        <f t="shared" si="3"/>
        <v>0.99999999999999689</v>
      </c>
      <c r="V31" s="202"/>
    </row>
    <row r="32" spans="1:22" ht="15.75" x14ac:dyDescent="0.25">
      <c r="A32" s="213">
        <v>43766</v>
      </c>
      <c r="B32" s="214">
        <f>Sheet28!D21</f>
        <v>0.17361111111111427</v>
      </c>
      <c r="C32" s="214">
        <f>Sheet28!E21</f>
        <v>206.68055555555554</v>
      </c>
      <c r="D32" s="214">
        <f>Sheet28!F21</f>
        <v>206.91666666666666</v>
      </c>
      <c r="E32" s="214">
        <f>Sheet28!G21</f>
        <v>0.23611111111111427</v>
      </c>
      <c r="F32" s="214">
        <f>Sheet28!H21</f>
        <v>206.95833333333334</v>
      </c>
      <c r="G32" s="214">
        <f>Sheet28!I21</f>
        <v>207.25</v>
      </c>
      <c r="H32" s="214">
        <f>Sheet28!J21</f>
        <v>0.29166666666665719</v>
      </c>
      <c r="I32" s="215">
        <f t="shared" si="0"/>
        <v>0.70138888888888573</v>
      </c>
      <c r="J32" s="214">
        <v>0.20138888888888887</v>
      </c>
      <c r="K32" s="214">
        <v>0</v>
      </c>
      <c r="L32" s="214">
        <v>9.7222222222222224E-2</v>
      </c>
      <c r="M32" s="214">
        <v>0</v>
      </c>
      <c r="N32" s="214">
        <v>0</v>
      </c>
      <c r="O32" s="215">
        <f t="shared" si="1"/>
        <v>9.7222222222222224E-2</v>
      </c>
      <c r="P32" s="214">
        <v>0</v>
      </c>
      <c r="Q32" s="214">
        <v>0</v>
      </c>
      <c r="R32" s="214">
        <v>0</v>
      </c>
      <c r="S32" s="214">
        <v>0</v>
      </c>
      <c r="T32" s="215">
        <f t="shared" si="2"/>
        <v>0</v>
      </c>
      <c r="U32" s="218">
        <f t="shared" si="3"/>
        <v>0.99999999999999678</v>
      </c>
      <c r="V32" s="202"/>
    </row>
    <row r="33" spans="1:22" ht="15.75" x14ac:dyDescent="0.25">
      <c r="A33" s="213">
        <v>43767</v>
      </c>
      <c r="B33" s="214">
        <f>Sheet29!D21</f>
        <v>0.22569444444445708</v>
      </c>
      <c r="C33" s="214">
        <f>Sheet29!E21</f>
        <v>206.58333333333334</v>
      </c>
      <c r="D33" s="214">
        <f>Sheet29!F21</f>
        <v>206.91666666666666</v>
      </c>
      <c r="E33" s="214">
        <f>Sheet29!G21</f>
        <v>0.33333333333331439</v>
      </c>
      <c r="F33" s="214">
        <f>Sheet29!H21</f>
        <v>206.91666666666666</v>
      </c>
      <c r="G33" s="214">
        <f>Sheet29!I21</f>
        <v>207.25</v>
      </c>
      <c r="H33" s="214">
        <f>Sheet29!J21</f>
        <v>0.33333333333334281</v>
      </c>
      <c r="I33" s="215">
        <f t="shared" si="0"/>
        <v>0.89236111111111427</v>
      </c>
      <c r="J33" s="214">
        <v>6.9444444444444434E-2</v>
      </c>
      <c r="K33" s="214">
        <v>0</v>
      </c>
      <c r="L33" s="214">
        <v>0</v>
      </c>
      <c r="M33" s="214">
        <v>3.8194444444444441E-2</v>
      </c>
      <c r="N33" s="214">
        <v>0</v>
      </c>
      <c r="O33" s="215">
        <f t="shared" si="1"/>
        <v>3.8194444444444441E-2</v>
      </c>
      <c r="P33" s="214">
        <v>0</v>
      </c>
      <c r="Q33" s="214">
        <v>0</v>
      </c>
      <c r="R33" s="214">
        <v>0</v>
      </c>
      <c r="S33" s="214">
        <v>0</v>
      </c>
      <c r="T33" s="215">
        <f t="shared" si="2"/>
        <v>0</v>
      </c>
      <c r="U33" s="218">
        <f t="shared" si="3"/>
        <v>1.0000000000000031</v>
      </c>
      <c r="V33" s="202" t="s">
        <v>242</v>
      </c>
    </row>
    <row r="34" spans="1:22" ht="15.75" x14ac:dyDescent="0.25">
      <c r="A34" s="213">
        <v>43768</v>
      </c>
      <c r="B34" s="214">
        <f>Sheet30!D21</f>
        <v>0.17361111111111427</v>
      </c>
      <c r="C34" s="214">
        <f>Sheet30!E21</f>
        <v>206.68055555555554</v>
      </c>
      <c r="D34" s="214">
        <f>Sheet30!F21</f>
        <v>206.91666666666666</v>
      </c>
      <c r="E34" s="214">
        <f>Sheet30!G21</f>
        <v>0.23611111111111427</v>
      </c>
      <c r="F34" s="214">
        <f>Sheet30!H21</f>
        <v>206.95833333333334</v>
      </c>
      <c r="G34" s="214">
        <f>Sheet30!I21</f>
        <v>207.25</v>
      </c>
      <c r="H34" s="214">
        <f>Sheet30!J21</f>
        <v>0.29166666666665719</v>
      </c>
      <c r="I34" s="215">
        <f t="shared" si="0"/>
        <v>0.70138888888888573</v>
      </c>
      <c r="J34" s="214">
        <v>0.20486111111111113</v>
      </c>
      <c r="K34" s="214">
        <v>0</v>
      </c>
      <c r="L34" s="214">
        <v>9.375E-2</v>
      </c>
      <c r="M34" s="214">
        <v>0</v>
      </c>
      <c r="N34" s="214">
        <v>0</v>
      </c>
      <c r="O34" s="215">
        <f t="shared" si="1"/>
        <v>9.375E-2</v>
      </c>
      <c r="P34" s="214">
        <v>0</v>
      </c>
      <c r="Q34" s="214">
        <v>0</v>
      </c>
      <c r="R34" s="214">
        <v>0</v>
      </c>
      <c r="S34" s="214">
        <v>0</v>
      </c>
      <c r="T34" s="215">
        <f t="shared" si="2"/>
        <v>0</v>
      </c>
      <c r="U34" s="218">
        <f t="shared" si="3"/>
        <v>0.99999999999999689</v>
      </c>
      <c r="V34" s="202"/>
    </row>
    <row r="35" spans="1:22" ht="15.75" x14ac:dyDescent="0.25">
      <c r="A35" s="213">
        <v>43769</v>
      </c>
      <c r="B35" s="214">
        <f>Sheet31!D22</f>
        <v>0.29166666666668561</v>
      </c>
      <c r="C35" s="214">
        <f>Sheet30!E22</f>
        <v>206.625</v>
      </c>
      <c r="D35" s="214">
        <f>Sheet30!F22</f>
        <v>206.875</v>
      </c>
      <c r="E35" s="214">
        <f>Sheet31!G22</f>
        <v>0.29166666666665719</v>
      </c>
      <c r="F35" s="214">
        <f>Sheet30!H22</f>
        <v>206.95833333333334</v>
      </c>
      <c r="G35" s="214">
        <f>Sheet30!I22</f>
        <v>207.25</v>
      </c>
      <c r="H35" s="214">
        <f>Sheet31!J22</f>
        <v>0.25</v>
      </c>
      <c r="I35" s="215">
        <f t="shared" ref="I35" si="4">B35+E35+H35</f>
        <v>0.83333333333334281</v>
      </c>
      <c r="J35" s="214">
        <v>8.3333333333333329E-2</v>
      </c>
      <c r="K35" s="214">
        <v>0</v>
      </c>
      <c r="L35" s="214">
        <v>8.3333333333333329E-2</v>
      </c>
      <c r="M35" s="214">
        <v>0</v>
      </c>
      <c r="N35" s="214">
        <v>0</v>
      </c>
      <c r="O35" s="215">
        <f t="shared" ref="O35" si="5">SUM(K35:N35)</f>
        <v>8.3333333333333329E-2</v>
      </c>
      <c r="P35" s="214">
        <v>0</v>
      </c>
      <c r="Q35" s="214">
        <v>0</v>
      </c>
      <c r="R35" s="214">
        <v>0</v>
      </c>
      <c r="S35" s="214">
        <v>0</v>
      </c>
      <c r="T35" s="215">
        <f t="shared" si="2"/>
        <v>0</v>
      </c>
      <c r="U35" s="218">
        <f t="shared" ref="U35" si="6">I35+O35+J35+T35</f>
        <v>1.0000000000000095</v>
      </c>
      <c r="V35" s="202"/>
    </row>
    <row r="36" spans="1:22" ht="15.75" x14ac:dyDescent="0.25">
      <c r="A36" s="203" t="s">
        <v>130</v>
      </c>
      <c r="B36" s="201" t="s">
        <v>14</v>
      </c>
      <c r="C36" s="201"/>
      <c r="D36" s="201"/>
      <c r="E36" s="201"/>
      <c r="F36" s="201"/>
      <c r="G36" s="201"/>
      <c r="H36" s="201" t="s">
        <v>14</v>
      </c>
      <c r="I36" s="244">
        <f t="shared" ref="I36:T36" si="7">SUM(I5:I35)</f>
        <v>22.722222222222115</v>
      </c>
      <c r="J36" s="244">
        <f t="shared" si="7"/>
        <v>4.5868055555555562</v>
      </c>
      <c r="K36" s="244">
        <f t="shared" si="7"/>
        <v>0.36805555555555552</v>
      </c>
      <c r="L36" s="244">
        <f t="shared" si="7"/>
        <v>0.52777777777777779</v>
      </c>
      <c r="M36" s="244">
        <f t="shared" si="7"/>
        <v>0.88194444444444442</v>
      </c>
      <c r="N36" s="244">
        <f t="shared" si="7"/>
        <v>0</v>
      </c>
      <c r="O36" s="244">
        <f t="shared" si="7"/>
        <v>1.7777777777777779</v>
      </c>
      <c r="P36" s="244">
        <f t="shared" si="7"/>
        <v>8.3333333333333329E-2</v>
      </c>
      <c r="Q36" s="244">
        <f t="shared" si="7"/>
        <v>0</v>
      </c>
      <c r="R36" s="244">
        <f t="shared" si="7"/>
        <v>1.8298611111111112</v>
      </c>
      <c r="S36" s="244">
        <f t="shared" si="7"/>
        <v>0</v>
      </c>
      <c r="T36" s="244">
        <f t="shared" si="7"/>
        <v>1.9131944444444444</v>
      </c>
      <c r="U36" s="245">
        <f>I36+O36+T36+J36</f>
        <v>30.999999999999893</v>
      </c>
      <c r="V36" s="102"/>
    </row>
    <row r="37" spans="1:22" ht="15.75" x14ac:dyDescent="0.25">
      <c r="B37" s="204"/>
      <c r="C37" s="204"/>
      <c r="D37" s="204"/>
      <c r="E37" s="204"/>
      <c r="F37" s="204"/>
      <c r="G37" s="204"/>
      <c r="H37" s="204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7"/>
      <c r="U37" s="207"/>
    </row>
    <row r="38" spans="1:22" x14ac:dyDescent="0.25">
      <c r="B38" s="204"/>
      <c r="C38" s="204"/>
      <c r="D38" s="204"/>
      <c r="E38" s="204"/>
      <c r="F38" s="204"/>
      <c r="G38" s="204"/>
      <c r="H38" s="204"/>
      <c r="I38" s="205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1:22" x14ac:dyDescent="0.25"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8"/>
      <c r="N39" s="204"/>
      <c r="O39" s="204"/>
      <c r="P39" s="204"/>
      <c r="Q39" s="204"/>
      <c r="R39" s="204" t="s">
        <v>132</v>
      </c>
      <c r="S39" s="204"/>
      <c r="T39" s="204"/>
      <c r="U39" s="204"/>
    </row>
    <row r="40" spans="1:22" x14ac:dyDescent="0.25">
      <c r="B40" s="204"/>
      <c r="C40" s="204"/>
      <c r="D40" s="204"/>
      <c r="E40" s="204"/>
      <c r="F40" s="204"/>
      <c r="G40" s="204"/>
      <c r="H40" s="204"/>
      <c r="I40" s="209"/>
      <c r="J40" s="209"/>
      <c r="K40" s="209"/>
      <c r="L40" s="209"/>
      <c r="M40" s="209"/>
      <c r="N40" s="209"/>
      <c r="O40" s="210"/>
      <c r="P40" s="209"/>
      <c r="Q40" s="209"/>
      <c r="R40" s="209" t="s">
        <v>133</v>
      </c>
      <c r="S40" s="209"/>
      <c r="T40" s="204"/>
      <c r="U40" s="204"/>
    </row>
    <row r="41" spans="1:22" ht="15.75" x14ac:dyDescent="0.25">
      <c r="A41" s="211" t="s">
        <v>134</v>
      </c>
      <c r="B41" s="204"/>
      <c r="C41" s="204"/>
      <c r="D41" s="204"/>
      <c r="E41" s="204"/>
      <c r="F41" s="204"/>
      <c r="G41" s="204"/>
      <c r="H41" s="204"/>
      <c r="I41" s="205"/>
      <c r="J41" s="204"/>
      <c r="K41" s="204"/>
      <c r="L41" s="204"/>
      <c r="M41" s="208"/>
      <c r="N41" s="204"/>
      <c r="O41" s="210"/>
      <c r="P41" s="204"/>
      <c r="Q41" s="204"/>
      <c r="R41" s="204"/>
      <c r="S41" s="204"/>
      <c r="T41" s="204"/>
      <c r="U41" s="204"/>
    </row>
    <row r="42" spans="1:22" ht="15.75" x14ac:dyDescent="0.25">
      <c r="A42" s="236">
        <v>1</v>
      </c>
      <c r="B42" s="211" t="s">
        <v>264</v>
      </c>
      <c r="C42" s="315"/>
      <c r="D42" s="315"/>
      <c r="E42" s="315"/>
      <c r="F42" s="315"/>
      <c r="G42" s="315"/>
      <c r="H42" s="315"/>
      <c r="I42" s="211"/>
      <c r="J42" s="204"/>
      <c r="K42" s="204"/>
      <c r="L42" s="204"/>
      <c r="M42" s="204"/>
      <c r="N42" s="204"/>
      <c r="O42" s="210"/>
      <c r="P42" s="204"/>
      <c r="Q42" s="204"/>
      <c r="R42" s="204"/>
      <c r="S42" s="204"/>
      <c r="T42" s="204"/>
      <c r="U42" s="204"/>
    </row>
    <row r="43" spans="1:22" ht="15.75" x14ac:dyDescent="0.25">
      <c r="A43" s="317">
        <v>2</v>
      </c>
      <c r="B43" s="319" t="s">
        <v>265</v>
      </c>
      <c r="C43" s="318"/>
      <c r="D43" s="318"/>
      <c r="E43" s="318"/>
      <c r="F43" s="318"/>
      <c r="G43" s="318"/>
      <c r="H43" s="318"/>
      <c r="I43" s="319" t="s">
        <v>265</v>
      </c>
      <c r="J43" s="204"/>
      <c r="K43" s="204"/>
      <c r="L43" s="204"/>
      <c r="M43" s="204"/>
      <c r="N43" s="204"/>
      <c r="O43" s="210"/>
      <c r="P43" s="204"/>
      <c r="Q43" s="204"/>
      <c r="R43" s="204"/>
      <c r="S43" s="204"/>
      <c r="T43" s="204"/>
      <c r="U43" s="204"/>
    </row>
    <row r="44" spans="1:22" ht="15.75" x14ac:dyDescent="0.25">
      <c r="A44" s="317">
        <v>3</v>
      </c>
      <c r="B44" s="315" t="s">
        <v>268</v>
      </c>
      <c r="C44" s="315"/>
      <c r="D44" s="315"/>
      <c r="E44" s="315"/>
      <c r="F44" s="315"/>
      <c r="G44" s="315"/>
      <c r="H44" s="315"/>
      <c r="I44" s="315" t="s">
        <v>266</v>
      </c>
      <c r="J44" s="204"/>
      <c r="K44" s="204"/>
      <c r="L44" s="204"/>
      <c r="M44" s="204"/>
      <c r="N44" s="204"/>
      <c r="O44" s="210"/>
      <c r="P44" s="204"/>
      <c r="Q44" s="204"/>
      <c r="R44" s="204"/>
      <c r="S44" s="204"/>
      <c r="T44" s="204"/>
      <c r="U44" s="204"/>
    </row>
    <row r="45" spans="1:22" x14ac:dyDescent="0.25">
      <c r="A45" s="236">
        <v>4</v>
      </c>
      <c r="B45" s="212" t="s">
        <v>267</v>
      </c>
      <c r="C45" s="315"/>
      <c r="D45" s="315"/>
      <c r="E45" s="315"/>
      <c r="F45" s="315"/>
      <c r="G45" s="315"/>
      <c r="H45" s="315"/>
      <c r="I45" s="212" t="s">
        <v>267</v>
      </c>
      <c r="J45" s="204"/>
      <c r="K45" s="204"/>
      <c r="L45" s="204"/>
      <c r="M45" s="204"/>
      <c r="N45" s="204"/>
      <c r="O45" s="208"/>
      <c r="P45" s="204"/>
      <c r="Q45" s="204"/>
      <c r="R45" s="204"/>
      <c r="S45" s="204"/>
      <c r="T45" s="204"/>
      <c r="U45" s="204"/>
    </row>
  </sheetData>
  <pageMargins left="0.45" right="0.45" top="0.5" bottom="0.5" header="0.3" footer="0.3"/>
  <pageSetup scale="65" orientation="landscape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16" workbookViewId="0">
      <selection activeCell="B4" sqref="B4:H35"/>
    </sheetView>
  </sheetViews>
  <sheetFormatPr defaultRowHeight="15" x14ac:dyDescent="0.25"/>
  <cols>
    <col min="1" max="1" width="11.7109375" customWidth="1"/>
    <col min="2" max="2" width="9.140625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18" max="18" width="9.140625" style="246"/>
    <col min="21" max="21" width="10.5703125" customWidth="1"/>
    <col min="22" max="22" width="24.5703125" customWidth="1"/>
  </cols>
  <sheetData>
    <row r="1" spans="1:22" ht="22.5" x14ac:dyDescent="0.3">
      <c r="A1" s="179" t="s">
        <v>234</v>
      </c>
      <c r="R1"/>
    </row>
    <row r="2" spans="1:22" ht="21" thickBot="1" x14ac:dyDescent="0.35">
      <c r="A2" s="180" t="s">
        <v>136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R2"/>
    </row>
    <row r="3" spans="1:22" ht="15.75" x14ac:dyDescent="0.25">
      <c r="A3" s="182" t="s">
        <v>91</v>
      </c>
      <c r="B3" s="183" t="s">
        <v>117</v>
      </c>
      <c r="C3" s="187"/>
      <c r="D3" s="187"/>
      <c r="E3" s="187"/>
      <c r="F3" s="187"/>
      <c r="G3" s="187"/>
      <c r="H3" s="184"/>
      <c r="I3" s="185" t="s">
        <v>14</v>
      </c>
      <c r="J3" s="186" t="s">
        <v>118</v>
      </c>
      <c r="K3" s="187" t="s">
        <v>119</v>
      </c>
      <c r="L3" s="184"/>
      <c r="M3" s="184"/>
      <c r="N3" s="184"/>
      <c r="O3" s="188" t="s">
        <v>14</v>
      </c>
      <c r="P3" s="183" t="s">
        <v>120</v>
      </c>
      <c r="Q3" s="184"/>
      <c r="R3" s="189"/>
      <c r="S3" s="190"/>
      <c r="T3" s="191"/>
      <c r="U3" s="216"/>
      <c r="V3" s="192" t="s">
        <v>121</v>
      </c>
    </row>
    <row r="4" spans="1:22" ht="16.5" thickBot="1" x14ac:dyDescent="0.3">
      <c r="A4" s="193"/>
      <c r="B4" s="194" t="s">
        <v>122</v>
      </c>
      <c r="C4" s="194"/>
      <c r="D4" s="194"/>
      <c r="E4" s="194" t="s">
        <v>123</v>
      </c>
      <c r="F4" s="194"/>
      <c r="G4" s="194"/>
      <c r="H4" s="194" t="s">
        <v>124</v>
      </c>
      <c r="I4" s="195" t="s">
        <v>125</v>
      </c>
      <c r="J4" s="196"/>
      <c r="K4" s="197" t="s">
        <v>126</v>
      </c>
      <c r="L4" s="198" t="s">
        <v>127</v>
      </c>
      <c r="M4" s="198" t="s">
        <v>128</v>
      </c>
      <c r="N4" s="198" t="s">
        <v>129</v>
      </c>
      <c r="O4" s="199" t="s">
        <v>47</v>
      </c>
      <c r="P4" s="198" t="s">
        <v>126</v>
      </c>
      <c r="Q4" s="198" t="s">
        <v>127</v>
      </c>
      <c r="R4" s="198" t="s">
        <v>128</v>
      </c>
      <c r="S4" s="198" t="s">
        <v>129</v>
      </c>
      <c r="T4" s="199" t="s">
        <v>47</v>
      </c>
      <c r="U4" s="217"/>
      <c r="V4" s="200"/>
    </row>
    <row r="5" spans="1:22" ht="15.75" x14ac:dyDescent="0.25">
      <c r="A5" s="213">
        <v>43739</v>
      </c>
      <c r="B5" s="214">
        <f>Sheet1!D22</f>
        <v>0.29166666666668561</v>
      </c>
      <c r="C5" s="214">
        <f>Sheet1!E22</f>
        <v>206.625</v>
      </c>
      <c r="D5" s="214">
        <f>Sheet1!F22</f>
        <v>206.91666666666666</v>
      </c>
      <c r="E5" s="214">
        <f>Sheet1!G22</f>
        <v>0.29166666666665719</v>
      </c>
      <c r="F5" s="214">
        <f>Sheet1!H22</f>
        <v>206.95833333333334</v>
      </c>
      <c r="G5" s="214">
        <f>Sheet1!I22</f>
        <v>207.25</v>
      </c>
      <c r="H5" s="214">
        <f>Sheet1!J22</f>
        <v>0.29166666666665719</v>
      </c>
      <c r="I5" s="215">
        <f>B5+E5+H5</f>
        <v>0.875</v>
      </c>
      <c r="J5" s="214">
        <v>6.25E-2</v>
      </c>
      <c r="K5" s="214">
        <v>0</v>
      </c>
      <c r="L5" s="214">
        <v>6.25E-2</v>
      </c>
      <c r="M5" s="214">
        <v>0</v>
      </c>
      <c r="N5" s="214">
        <v>0</v>
      </c>
      <c r="O5" s="215">
        <f>SUM(K5:N5)</f>
        <v>6.25E-2</v>
      </c>
      <c r="P5" s="214">
        <v>0</v>
      </c>
      <c r="Q5" s="214">
        <v>0</v>
      </c>
      <c r="R5" s="214">
        <v>0</v>
      </c>
      <c r="S5" s="214">
        <v>0</v>
      </c>
      <c r="T5" s="215">
        <f>SUM(P5:S5)</f>
        <v>0</v>
      </c>
      <c r="U5" s="218">
        <f>I5+O5+J5+T5</f>
        <v>1</v>
      </c>
      <c r="V5" s="202" t="s">
        <v>236</v>
      </c>
    </row>
    <row r="6" spans="1:22" ht="15.75" x14ac:dyDescent="0.25">
      <c r="A6" s="213">
        <v>43740</v>
      </c>
      <c r="B6" s="214">
        <f>Sheet2!D22</f>
        <v>0.125</v>
      </c>
      <c r="C6" s="214">
        <f>Sheet2!E22</f>
        <v>206.69791666666666</v>
      </c>
      <c r="D6" s="214">
        <f>Sheet2!F22</f>
        <v>206.91666666666666</v>
      </c>
      <c r="E6" s="214">
        <f>Sheet2!G22</f>
        <v>0.21875</v>
      </c>
      <c r="F6" s="214">
        <f>Sheet2!H22</f>
        <v>206.95138888888889</v>
      </c>
      <c r="G6" s="214">
        <f>Sheet2!I22</f>
        <v>207.25</v>
      </c>
      <c r="H6" s="214">
        <f>Sheet2!J22</f>
        <v>0.29861111111111427</v>
      </c>
      <c r="I6" s="215">
        <f t="shared" ref="I6:I34" si="0">B6+E6+H6</f>
        <v>0.64236111111111427</v>
      </c>
      <c r="J6" s="214">
        <v>0.20486111111111113</v>
      </c>
      <c r="K6" s="214">
        <v>0</v>
      </c>
      <c r="L6" s="214">
        <v>0</v>
      </c>
      <c r="M6" s="214">
        <v>0.15277777777777776</v>
      </c>
      <c r="N6" s="214">
        <v>0</v>
      </c>
      <c r="O6" s="215">
        <f t="shared" ref="O6:O34" si="1">SUM(K6:N6)</f>
        <v>0.15277777777777776</v>
      </c>
      <c r="P6" s="214">
        <v>0</v>
      </c>
      <c r="Q6" s="214">
        <v>0</v>
      </c>
      <c r="R6" s="214">
        <v>0</v>
      </c>
      <c r="S6" s="214">
        <v>0</v>
      </c>
      <c r="T6" s="215">
        <f t="shared" ref="T6:T34" si="2">SUM(P6:S6)</f>
        <v>0</v>
      </c>
      <c r="U6" s="218">
        <f t="shared" ref="U6:U34" si="3">I6+O6+J6+T6</f>
        <v>1.0000000000000031</v>
      </c>
      <c r="V6" s="202"/>
    </row>
    <row r="7" spans="1:22" ht="15.75" x14ac:dyDescent="0.25">
      <c r="A7" s="213">
        <v>43741</v>
      </c>
      <c r="B7" s="214">
        <f>Sheet3!D22</f>
        <v>0.25694444444442865</v>
      </c>
      <c r="C7" s="214">
        <f>Sheet3!E22</f>
        <v>206.63541666666666</v>
      </c>
      <c r="D7" s="214">
        <f>Sheet3!F22</f>
        <v>206.91666666666666</v>
      </c>
      <c r="E7" s="214">
        <f>Sheet3!G22</f>
        <v>0.28125</v>
      </c>
      <c r="F7" s="214">
        <f>Sheet3!H22</f>
        <v>206.95138888888889</v>
      </c>
      <c r="G7" s="214">
        <f>Sheet3!I22</f>
        <v>207.25</v>
      </c>
      <c r="H7" s="214">
        <f>Sheet3!J22</f>
        <v>0.29861111111111427</v>
      </c>
      <c r="I7" s="215">
        <f t="shared" si="0"/>
        <v>0.83680555555554292</v>
      </c>
      <c r="J7" s="214">
        <v>0.16319444444444445</v>
      </c>
      <c r="K7" s="214">
        <v>0</v>
      </c>
      <c r="L7" s="214">
        <v>0</v>
      </c>
      <c r="M7" s="214">
        <v>0</v>
      </c>
      <c r="N7" s="214">
        <v>0</v>
      </c>
      <c r="O7" s="215">
        <f t="shared" si="1"/>
        <v>0</v>
      </c>
      <c r="P7" s="214">
        <v>0</v>
      </c>
      <c r="Q7" s="214">
        <v>0</v>
      </c>
      <c r="R7" s="214">
        <v>0</v>
      </c>
      <c r="S7" s="214">
        <v>0</v>
      </c>
      <c r="T7" s="215">
        <f t="shared" si="2"/>
        <v>0</v>
      </c>
      <c r="U7" s="218">
        <f t="shared" si="3"/>
        <v>0.99999999999998734</v>
      </c>
      <c r="V7" s="202"/>
    </row>
    <row r="8" spans="1:22" ht="15.75" x14ac:dyDescent="0.25">
      <c r="A8" s="213">
        <v>43742</v>
      </c>
      <c r="B8" s="214">
        <f>Sheet4!D22</f>
        <v>0.23611111111111427</v>
      </c>
      <c r="C8" s="214">
        <f>Sheet4!E22</f>
        <v>206.625</v>
      </c>
      <c r="D8" s="214">
        <f>Sheet4!F22</f>
        <v>206.91666666666666</v>
      </c>
      <c r="E8" s="214">
        <f>Sheet4!G22</f>
        <v>0.29166666666665719</v>
      </c>
      <c r="F8" s="214">
        <f>Sheet4!H22</f>
        <v>206.91666666666666</v>
      </c>
      <c r="G8" s="214">
        <f>Sheet4!I22</f>
        <v>207.25</v>
      </c>
      <c r="H8" s="214">
        <f>Sheet4!J22</f>
        <v>0.33333333333334281</v>
      </c>
      <c r="I8" s="215">
        <f t="shared" si="0"/>
        <v>0.86111111111111427</v>
      </c>
      <c r="J8" s="214">
        <v>0.1388888888888889</v>
      </c>
      <c r="K8" s="214">
        <v>0</v>
      </c>
      <c r="L8" s="214">
        <v>0</v>
      </c>
      <c r="M8" s="214">
        <v>0</v>
      </c>
      <c r="N8" s="214">
        <v>0</v>
      </c>
      <c r="O8" s="215">
        <f t="shared" si="1"/>
        <v>0</v>
      </c>
      <c r="P8" s="214">
        <v>0</v>
      </c>
      <c r="Q8" s="214">
        <v>0</v>
      </c>
      <c r="R8" s="214">
        <v>0</v>
      </c>
      <c r="S8" s="214">
        <v>0</v>
      </c>
      <c r="T8" s="215">
        <f t="shared" si="2"/>
        <v>0</v>
      </c>
      <c r="U8" s="218">
        <f t="shared" si="3"/>
        <v>1.0000000000000031</v>
      </c>
      <c r="V8" s="202"/>
    </row>
    <row r="9" spans="1:22" ht="15.75" x14ac:dyDescent="0.25">
      <c r="A9" s="213">
        <v>43743</v>
      </c>
      <c r="B9" s="214">
        <f>Sheet5!D22</f>
        <v>0.27083333333334281</v>
      </c>
      <c r="C9" s="214">
        <f>Sheet5!E22</f>
        <v>206.64236111111111</v>
      </c>
      <c r="D9" s="214">
        <f>Sheet5!F22</f>
        <v>206.91666666666666</v>
      </c>
      <c r="E9" s="214">
        <f>Sheet5!G22</f>
        <v>0.27430555555554292</v>
      </c>
      <c r="F9" s="214">
        <f>Sheet5!H22</f>
        <v>206.94791666666666</v>
      </c>
      <c r="G9" s="214">
        <f>Sheet5!I22</f>
        <v>207.25</v>
      </c>
      <c r="H9" s="214">
        <f>Sheet5!J22</f>
        <v>0.30208333333334281</v>
      </c>
      <c r="I9" s="215">
        <f t="shared" si="0"/>
        <v>0.84722222222222854</v>
      </c>
      <c r="J9" s="214">
        <v>0.15277777777777776</v>
      </c>
      <c r="K9" s="214">
        <v>0</v>
      </c>
      <c r="L9" s="214">
        <v>0</v>
      </c>
      <c r="M9" s="214">
        <v>0</v>
      </c>
      <c r="N9" s="214">
        <v>0</v>
      </c>
      <c r="O9" s="215">
        <f t="shared" si="1"/>
        <v>0</v>
      </c>
      <c r="P9" s="214">
        <v>0</v>
      </c>
      <c r="Q9" s="214">
        <v>0</v>
      </c>
      <c r="R9" s="214">
        <v>0</v>
      </c>
      <c r="S9" s="214">
        <v>0</v>
      </c>
      <c r="T9" s="215">
        <f t="shared" si="2"/>
        <v>0</v>
      </c>
      <c r="U9" s="218">
        <f t="shared" si="3"/>
        <v>1.0000000000000062</v>
      </c>
      <c r="V9" s="202"/>
    </row>
    <row r="10" spans="1:22" ht="15.75" x14ac:dyDescent="0.25">
      <c r="A10" s="213">
        <v>43744</v>
      </c>
      <c r="B10" s="214">
        <f>Sheet6!D22</f>
        <v>0.28472222222222854</v>
      </c>
      <c r="C10" s="214">
        <f>Sheet6!E22</f>
        <v>206.61805555555554</v>
      </c>
      <c r="D10" s="214">
        <f>Sheet6!F22</f>
        <v>206.91666666666666</v>
      </c>
      <c r="E10" s="214">
        <f>Sheet6!G22</f>
        <v>0.29861111111111427</v>
      </c>
      <c r="F10" s="214">
        <f>Sheet6!H22</f>
        <v>206.95833333333334</v>
      </c>
      <c r="G10" s="214">
        <f>Sheet6!I22</f>
        <v>207.25</v>
      </c>
      <c r="H10" s="214">
        <f>Sheet6!J22</f>
        <v>0.29166666666665719</v>
      </c>
      <c r="I10" s="215">
        <f t="shared" si="0"/>
        <v>0.875</v>
      </c>
      <c r="J10" s="214">
        <v>0.125</v>
      </c>
      <c r="K10" s="214">
        <v>0</v>
      </c>
      <c r="L10" s="214">
        <v>0</v>
      </c>
      <c r="M10" s="214">
        <v>0</v>
      </c>
      <c r="N10" s="214">
        <v>0</v>
      </c>
      <c r="O10" s="215">
        <f t="shared" si="1"/>
        <v>0</v>
      </c>
      <c r="P10" s="214">
        <v>0</v>
      </c>
      <c r="Q10" s="214">
        <v>0</v>
      </c>
      <c r="R10" s="214">
        <v>0</v>
      </c>
      <c r="S10" s="214">
        <v>0</v>
      </c>
      <c r="T10" s="215">
        <f t="shared" si="2"/>
        <v>0</v>
      </c>
      <c r="U10" s="218">
        <f t="shared" si="3"/>
        <v>1</v>
      </c>
      <c r="V10" s="202"/>
    </row>
    <row r="11" spans="1:22" ht="30" x14ac:dyDescent="0.25">
      <c r="A11" s="213">
        <v>43745</v>
      </c>
      <c r="B11" s="214">
        <f>Sheet7!D22</f>
        <v>0.33333333333334281</v>
      </c>
      <c r="C11" s="214">
        <f>Sheet7!E22</f>
        <v>206.55555555555554</v>
      </c>
      <c r="D11" s="214">
        <f>Sheet7!F22</f>
        <v>206.75</v>
      </c>
      <c r="E11" s="214">
        <f>Sheet7!G22</f>
        <v>0.19444444444445708</v>
      </c>
      <c r="F11" s="214">
        <f>Sheet7!H22</f>
        <v>207.02083333333334</v>
      </c>
      <c r="G11" s="214">
        <f>Sheet7!I22</f>
        <v>207.25</v>
      </c>
      <c r="H11" s="214">
        <f>Sheet7!J22</f>
        <v>0.22916666666665719</v>
      </c>
      <c r="I11" s="215">
        <f t="shared" si="0"/>
        <v>0.75694444444445708</v>
      </c>
      <c r="J11" s="214">
        <v>0.15625</v>
      </c>
      <c r="K11" s="214">
        <v>0</v>
      </c>
      <c r="L11" s="214">
        <v>0</v>
      </c>
      <c r="M11" s="214">
        <v>0</v>
      </c>
      <c r="N11" s="214">
        <v>0</v>
      </c>
      <c r="O11" s="215">
        <f t="shared" si="1"/>
        <v>0</v>
      </c>
      <c r="P11" s="214">
        <v>0</v>
      </c>
      <c r="Q11" s="214">
        <v>0</v>
      </c>
      <c r="R11" s="214">
        <v>8.6805555555555566E-2</v>
      </c>
      <c r="S11" s="214">
        <v>0</v>
      </c>
      <c r="T11" s="215">
        <f t="shared" si="2"/>
        <v>8.6805555555555566E-2</v>
      </c>
      <c r="U11" s="218">
        <f t="shared" si="3"/>
        <v>1.0000000000000127</v>
      </c>
      <c r="V11" s="202" t="s">
        <v>253</v>
      </c>
    </row>
    <row r="12" spans="1:22" ht="15.75" x14ac:dyDescent="0.25">
      <c r="A12" s="213">
        <v>43746</v>
      </c>
      <c r="B12" s="214">
        <f>Sheet8!D22</f>
        <v>0.21527777777777146</v>
      </c>
      <c r="C12" s="214">
        <f>Sheet8!E22</f>
        <v>206.53819444444446</v>
      </c>
      <c r="D12" s="214">
        <f>Sheet8!F22</f>
        <v>206.75</v>
      </c>
      <c r="E12" s="214">
        <f>Sheet8!G22</f>
        <v>0.21180555555554292</v>
      </c>
      <c r="F12" s="214">
        <f>Sheet8!H22</f>
        <v>207.02430555555554</v>
      </c>
      <c r="G12" s="214">
        <f>Sheet8!I22</f>
        <v>207.25</v>
      </c>
      <c r="H12" s="214">
        <f>Sheet8!J22</f>
        <v>0.22569444444445708</v>
      </c>
      <c r="I12" s="215">
        <f t="shared" si="0"/>
        <v>0.65277777777777146</v>
      </c>
      <c r="J12" s="214">
        <v>0.19444444444444445</v>
      </c>
      <c r="K12" s="214">
        <v>0</v>
      </c>
      <c r="L12" s="214">
        <v>0</v>
      </c>
      <c r="M12" s="214">
        <v>0.15277777777777776</v>
      </c>
      <c r="N12" s="214">
        <v>0</v>
      </c>
      <c r="O12" s="215">
        <f t="shared" si="1"/>
        <v>0.15277777777777776</v>
      </c>
      <c r="P12" s="214">
        <v>0</v>
      </c>
      <c r="Q12" s="214">
        <v>0</v>
      </c>
      <c r="R12" s="214">
        <v>0</v>
      </c>
      <c r="S12" s="214">
        <v>0</v>
      </c>
      <c r="T12" s="215">
        <f t="shared" si="2"/>
        <v>0</v>
      </c>
      <c r="U12" s="218">
        <f t="shared" si="3"/>
        <v>0.99999999999999367</v>
      </c>
      <c r="V12" s="202"/>
    </row>
    <row r="13" spans="1:22" ht="15.75" x14ac:dyDescent="0.25">
      <c r="A13" s="213">
        <v>43747</v>
      </c>
      <c r="B13" s="214">
        <f>Sheet9!D22</f>
        <v>0.23958333333334281</v>
      </c>
      <c r="C13" s="214">
        <f>Sheet9!E22</f>
        <v>206.61805555555554</v>
      </c>
      <c r="D13" s="214">
        <f>Sheet9!F22</f>
        <v>206.91666666666666</v>
      </c>
      <c r="E13" s="214">
        <f>Sheet9!G22</f>
        <v>0.29861111111111427</v>
      </c>
      <c r="F13" s="214">
        <f>Sheet9!H22</f>
        <v>206.96875</v>
      </c>
      <c r="G13" s="214">
        <f>Sheet9!I22</f>
        <v>207.25</v>
      </c>
      <c r="H13" s="214">
        <f>Sheet9!J22</f>
        <v>0.28125</v>
      </c>
      <c r="I13" s="215">
        <f t="shared" si="0"/>
        <v>0.81944444444445708</v>
      </c>
      <c r="J13" s="214">
        <v>0.18055555555555555</v>
      </c>
      <c r="K13" s="214">
        <v>0</v>
      </c>
      <c r="L13" s="214">
        <v>0</v>
      </c>
      <c r="M13" s="214">
        <v>0</v>
      </c>
      <c r="N13" s="214">
        <v>0</v>
      </c>
      <c r="O13" s="215">
        <f t="shared" si="1"/>
        <v>0</v>
      </c>
      <c r="P13" s="214">
        <v>0</v>
      </c>
      <c r="Q13" s="214">
        <v>0</v>
      </c>
      <c r="R13" s="214">
        <v>0</v>
      </c>
      <c r="S13" s="214">
        <v>0</v>
      </c>
      <c r="T13" s="215">
        <f t="shared" si="2"/>
        <v>0</v>
      </c>
      <c r="U13" s="218">
        <f t="shared" si="3"/>
        <v>1.0000000000000127</v>
      </c>
      <c r="V13" s="202"/>
    </row>
    <row r="14" spans="1:22" ht="30" x14ac:dyDescent="0.25">
      <c r="A14" s="213">
        <v>43748</v>
      </c>
      <c r="B14" s="214">
        <f>Sheet10!D22</f>
        <v>0.28472222222222854</v>
      </c>
      <c r="C14" s="214">
        <f>Sheet10!E22</f>
        <v>206.72222222222223</v>
      </c>
      <c r="D14" s="214">
        <f>Sheet10!F22</f>
        <v>206.91666666666666</v>
      </c>
      <c r="E14" s="214">
        <f>Sheet10!G22</f>
        <v>0.19444444444442865</v>
      </c>
      <c r="F14" s="214">
        <f>Sheet10!H22</f>
        <v>206.98958333333334</v>
      </c>
      <c r="G14" s="214">
        <f>Sheet10!I22</f>
        <v>207.25</v>
      </c>
      <c r="H14" s="214">
        <f>Sheet10!J22</f>
        <v>0.26041666666665719</v>
      </c>
      <c r="I14" s="215">
        <f t="shared" si="0"/>
        <v>0.73958333333331439</v>
      </c>
      <c r="J14" s="214">
        <v>0.1111111111111111</v>
      </c>
      <c r="K14" s="214">
        <v>0</v>
      </c>
      <c r="L14" s="214">
        <v>0</v>
      </c>
      <c r="M14" s="214">
        <v>0</v>
      </c>
      <c r="N14" s="214">
        <v>0</v>
      </c>
      <c r="O14" s="215">
        <f t="shared" si="1"/>
        <v>0</v>
      </c>
      <c r="P14" s="214">
        <v>0</v>
      </c>
      <c r="Q14" s="214">
        <v>0.14930555555555555</v>
      </c>
      <c r="R14" s="214">
        <v>0</v>
      </c>
      <c r="S14" s="214">
        <v>0</v>
      </c>
      <c r="T14" s="215">
        <f t="shared" si="2"/>
        <v>0.14930555555555555</v>
      </c>
      <c r="U14" s="218">
        <f t="shared" si="3"/>
        <v>0.99999999999998113</v>
      </c>
      <c r="V14" s="202" t="s">
        <v>243</v>
      </c>
    </row>
    <row r="15" spans="1:22" ht="15.75" x14ac:dyDescent="0.25">
      <c r="A15" s="213">
        <v>43749</v>
      </c>
      <c r="B15" s="214">
        <f>Sheet11!D22</f>
        <v>0.29166666666668561</v>
      </c>
      <c r="C15" s="214">
        <f>Sheet11!E22</f>
        <v>206.61458333333334</v>
      </c>
      <c r="D15" s="214">
        <f>Sheet11!F22</f>
        <v>206.91666666666666</v>
      </c>
      <c r="E15" s="214">
        <f>Sheet11!G22</f>
        <v>0.30208333333331439</v>
      </c>
      <c r="F15" s="214">
        <f>Sheet11!H22</f>
        <v>206.95138888888889</v>
      </c>
      <c r="G15" s="214">
        <f>Sheet11!I22</f>
        <v>207.25</v>
      </c>
      <c r="H15" s="214">
        <f>Sheet11!J22</f>
        <v>0.29861111111111427</v>
      </c>
      <c r="I15" s="215">
        <f t="shared" si="0"/>
        <v>0.89236111111111427</v>
      </c>
      <c r="J15" s="214">
        <v>5.9027777777777783E-2</v>
      </c>
      <c r="K15" s="214">
        <v>0</v>
      </c>
      <c r="L15" s="214">
        <v>0</v>
      </c>
      <c r="M15" s="214">
        <v>4.8611111111111112E-2</v>
      </c>
      <c r="N15" s="214">
        <v>0</v>
      </c>
      <c r="O15" s="215">
        <f t="shared" si="1"/>
        <v>4.8611111111111112E-2</v>
      </c>
      <c r="P15" s="214">
        <v>0</v>
      </c>
      <c r="Q15" s="214">
        <v>0</v>
      </c>
      <c r="R15" s="214">
        <v>0</v>
      </c>
      <c r="S15" s="214">
        <v>0</v>
      </c>
      <c r="T15" s="215">
        <f t="shared" si="2"/>
        <v>0</v>
      </c>
      <c r="U15" s="218">
        <f t="shared" si="3"/>
        <v>1.0000000000000031</v>
      </c>
      <c r="V15" s="202" t="s">
        <v>238</v>
      </c>
    </row>
    <row r="16" spans="1:22" ht="15.75" x14ac:dyDescent="0.25">
      <c r="A16" s="213">
        <v>43750</v>
      </c>
      <c r="B16" s="214">
        <f>Sheet12!D22</f>
        <v>0.29166666666668561</v>
      </c>
      <c r="C16" s="214">
        <f>Sheet12!E22</f>
        <v>206.625</v>
      </c>
      <c r="D16" s="214">
        <f>Sheet12!F22</f>
        <v>206.91666666666666</v>
      </c>
      <c r="E16" s="214">
        <f>Sheet12!G22</f>
        <v>0.29166666666665719</v>
      </c>
      <c r="F16" s="214">
        <f>Sheet12!H22</f>
        <v>206.95833333333334</v>
      </c>
      <c r="G16" s="214">
        <f>Sheet12!I22</f>
        <v>207.25</v>
      </c>
      <c r="H16" s="214">
        <f>Sheet12!J22</f>
        <v>0.29166666666665719</v>
      </c>
      <c r="I16" s="215">
        <f t="shared" si="0"/>
        <v>0.875</v>
      </c>
      <c r="J16" s="214">
        <v>0.125</v>
      </c>
      <c r="K16" s="214">
        <v>0</v>
      </c>
      <c r="L16" s="214">
        <v>0</v>
      </c>
      <c r="M16" s="214">
        <v>0</v>
      </c>
      <c r="N16" s="214">
        <v>0</v>
      </c>
      <c r="O16" s="215">
        <f t="shared" si="1"/>
        <v>0</v>
      </c>
      <c r="P16" s="214">
        <v>0</v>
      </c>
      <c r="Q16" s="214">
        <v>0</v>
      </c>
      <c r="R16" s="214">
        <v>0</v>
      </c>
      <c r="S16" s="214">
        <v>0</v>
      </c>
      <c r="T16" s="215">
        <f t="shared" si="2"/>
        <v>0</v>
      </c>
      <c r="U16" s="218">
        <f t="shared" si="3"/>
        <v>1</v>
      </c>
      <c r="V16" s="202" t="s">
        <v>237</v>
      </c>
    </row>
    <row r="17" spans="1:22" ht="15.75" x14ac:dyDescent="0.25">
      <c r="A17" s="213">
        <v>43751</v>
      </c>
      <c r="B17" s="214">
        <f>Sheet13!D22</f>
        <v>0.28125</v>
      </c>
      <c r="C17" s="214">
        <f>Sheet13!E22</f>
        <v>206.66319444444446</v>
      </c>
      <c r="D17" s="214">
        <f>Sheet13!F22</f>
        <v>206.91666666666666</v>
      </c>
      <c r="E17" s="214">
        <f>Sheet13!G22</f>
        <v>0.25347222222220012</v>
      </c>
      <c r="F17" s="214">
        <f>Sheet13!H22</f>
        <v>206.98611111111111</v>
      </c>
      <c r="G17" s="214">
        <f>Sheet13!I22</f>
        <v>207.20833333333334</v>
      </c>
      <c r="H17" s="214">
        <f>Sheet13!J22</f>
        <v>0.22222222222222854</v>
      </c>
      <c r="I17" s="215">
        <f t="shared" si="0"/>
        <v>0.75694444444442865</v>
      </c>
      <c r="J17" s="214">
        <v>0.15972222222222224</v>
      </c>
      <c r="K17" s="214">
        <v>0</v>
      </c>
      <c r="L17" s="214">
        <v>8.3333333333333329E-2</v>
      </c>
      <c r="M17" s="214">
        <v>0</v>
      </c>
      <c r="N17" s="214">
        <v>0</v>
      </c>
      <c r="O17" s="215">
        <f t="shared" si="1"/>
        <v>8.3333333333333329E-2</v>
      </c>
      <c r="P17" s="214">
        <v>0</v>
      </c>
      <c r="Q17" s="214">
        <v>0</v>
      </c>
      <c r="R17" s="214">
        <v>0</v>
      </c>
      <c r="S17" s="214">
        <v>0</v>
      </c>
      <c r="T17" s="215">
        <f t="shared" si="2"/>
        <v>0</v>
      </c>
      <c r="U17" s="218">
        <f t="shared" si="3"/>
        <v>0.99999999999998423</v>
      </c>
      <c r="V17" s="202"/>
    </row>
    <row r="18" spans="1:22" ht="15.75" x14ac:dyDescent="0.25">
      <c r="A18" s="213">
        <v>43752</v>
      </c>
      <c r="B18" s="214">
        <f>Sheet14!D22</f>
        <v>0.26041666666665719</v>
      </c>
      <c r="C18" s="214">
        <f>Sheet14!E22</f>
        <v>206.625</v>
      </c>
      <c r="D18" s="214">
        <f>Sheet14!F22</f>
        <v>206.91666666666666</v>
      </c>
      <c r="E18" s="214">
        <f>Sheet14!G22</f>
        <v>0.29166666666665719</v>
      </c>
      <c r="F18" s="214">
        <f>Sheet14!H22</f>
        <v>206.95833333333334</v>
      </c>
      <c r="G18" s="214">
        <f>Sheet14!I22</f>
        <v>207.25</v>
      </c>
      <c r="H18" s="214">
        <f>Sheet14!J22</f>
        <v>0.29166666666665719</v>
      </c>
      <c r="I18" s="215">
        <f t="shared" si="0"/>
        <v>0.84374999999997158</v>
      </c>
      <c r="J18" s="214">
        <v>0.15625</v>
      </c>
      <c r="K18" s="214">
        <v>0</v>
      </c>
      <c r="L18" s="214">
        <v>0</v>
      </c>
      <c r="M18" s="214">
        <v>0</v>
      </c>
      <c r="N18" s="214">
        <v>0</v>
      </c>
      <c r="O18" s="215">
        <f t="shared" si="1"/>
        <v>0</v>
      </c>
      <c r="P18" s="214">
        <v>0</v>
      </c>
      <c r="Q18" s="214">
        <v>0</v>
      </c>
      <c r="R18" s="214">
        <v>0</v>
      </c>
      <c r="S18" s="214">
        <v>0</v>
      </c>
      <c r="T18" s="215">
        <f t="shared" si="2"/>
        <v>0</v>
      </c>
      <c r="U18" s="218">
        <f t="shared" si="3"/>
        <v>0.99999999999997158</v>
      </c>
      <c r="V18" s="202"/>
    </row>
    <row r="19" spans="1:22" ht="15.75" x14ac:dyDescent="0.25">
      <c r="A19" s="213">
        <v>43753</v>
      </c>
      <c r="B19" s="214">
        <f>Sheet14!D22</f>
        <v>0.26041666666665719</v>
      </c>
      <c r="C19" s="214">
        <f>Sheet14!E22</f>
        <v>206.625</v>
      </c>
      <c r="D19" s="214">
        <f>Sheet14!F22</f>
        <v>206.91666666666666</v>
      </c>
      <c r="E19" s="214">
        <f>Sheet14!G22</f>
        <v>0.29166666666665719</v>
      </c>
      <c r="F19" s="214">
        <f>Sheet14!H22</f>
        <v>206.95833333333334</v>
      </c>
      <c r="G19" s="214">
        <f>Sheet14!I22</f>
        <v>207.25</v>
      </c>
      <c r="H19" s="214">
        <f>Sheet14!J22</f>
        <v>0.29166666666665719</v>
      </c>
      <c r="I19" s="215">
        <f t="shared" si="0"/>
        <v>0.84374999999997158</v>
      </c>
      <c r="J19" s="214">
        <v>0.15625</v>
      </c>
      <c r="K19" s="214">
        <v>0</v>
      </c>
      <c r="L19" s="214">
        <v>0</v>
      </c>
      <c r="M19" s="214">
        <v>0</v>
      </c>
      <c r="N19" s="214">
        <v>0</v>
      </c>
      <c r="O19" s="215">
        <f t="shared" si="1"/>
        <v>0</v>
      </c>
      <c r="P19" s="214">
        <v>0</v>
      </c>
      <c r="Q19" s="214">
        <v>0</v>
      </c>
      <c r="R19" s="214">
        <v>0</v>
      </c>
      <c r="S19" s="214">
        <v>0</v>
      </c>
      <c r="T19" s="215">
        <f t="shared" si="2"/>
        <v>0</v>
      </c>
      <c r="U19" s="218">
        <f t="shared" si="3"/>
        <v>0.99999999999997158</v>
      </c>
      <c r="V19" s="202"/>
    </row>
    <row r="20" spans="1:22" ht="15.75" x14ac:dyDescent="0.25">
      <c r="A20" s="213">
        <v>43754</v>
      </c>
      <c r="B20" s="214">
        <f>Sheet16!D22</f>
        <v>0.20486111111111427</v>
      </c>
      <c r="C20" s="214">
        <f>Sheet16!E22</f>
        <v>206.625</v>
      </c>
      <c r="D20" s="214">
        <f>Sheet16!F22</f>
        <v>206.91666666666666</v>
      </c>
      <c r="E20" s="214">
        <f>Sheet16!G22</f>
        <v>0.29166666666665719</v>
      </c>
      <c r="F20" s="214">
        <f>Sheet16!H22</f>
        <v>206.95833333333334</v>
      </c>
      <c r="G20" s="214">
        <f>Sheet16!I22</f>
        <v>207.25</v>
      </c>
      <c r="H20" s="214">
        <f>Sheet16!J22</f>
        <v>0.29166666666665719</v>
      </c>
      <c r="I20" s="215">
        <f t="shared" si="0"/>
        <v>0.78819444444442865</v>
      </c>
      <c r="J20" s="214">
        <v>0.16666666666666666</v>
      </c>
      <c r="K20" s="214">
        <v>0</v>
      </c>
      <c r="L20" s="214">
        <v>0</v>
      </c>
      <c r="M20" s="214">
        <v>0</v>
      </c>
      <c r="N20" s="214">
        <v>0</v>
      </c>
      <c r="O20" s="215">
        <f t="shared" si="1"/>
        <v>0</v>
      </c>
      <c r="P20" s="214">
        <v>0</v>
      </c>
      <c r="Q20" s="214">
        <v>0</v>
      </c>
      <c r="R20" s="214">
        <v>4.5138888888888888E-2</v>
      </c>
      <c r="S20" s="214">
        <v>0</v>
      </c>
      <c r="T20" s="215">
        <f t="shared" si="2"/>
        <v>4.5138888888888888E-2</v>
      </c>
      <c r="U20" s="218">
        <f t="shared" si="3"/>
        <v>0.99999999999998412</v>
      </c>
      <c r="V20" s="202" t="s">
        <v>254</v>
      </c>
    </row>
    <row r="21" spans="1:22" ht="30" x14ac:dyDescent="0.25">
      <c r="A21" s="213">
        <v>43755</v>
      </c>
      <c r="B21" s="214">
        <f>Sheet17!D22</f>
        <v>0.17013888888888573</v>
      </c>
      <c r="C21" s="214">
        <f>Sheet17!E22</f>
        <v>206.8125</v>
      </c>
      <c r="D21" s="214">
        <f>Sheet17!F22</f>
        <v>206.875</v>
      </c>
      <c r="E21" s="214">
        <f>Sheet17!G22</f>
        <v>6.25E-2</v>
      </c>
      <c r="F21" s="214">
        <f>Sheet17!H22</f>
        <v>206.92361111111111</v>
      </c>
      <c r="G21" s="214">
        <f>Sheet17!I22</f>
        <v>207.20833333333334</v>
      </c>
      <c r="H21" s="214">
        <f>Sheet17!J22</f>
        <v>0.28472222222222854</v>
      </c>
      <c r="I21" s="215">
        <f t="shared" si="0"/>
        <v>0.51736111111111427</v>
      </c>
      <c r="J21" s="214">
        <v>0.17708333333333334</v>
      </c>
      <c r="K21" s="214">
        <v>0</v>
      </c>
      <c r="L21" s="214">
        <v>0</v>
      </c>
      <c r="M21" s="214">
        <v>0</v>
      </c>
      <c r="N21" s="214">
        <v>0</v>
      </c>
      <c r="O21" s="215">
        <f t="shared" si="1"/>
        <v>0</v>
      </c>
      <c r="P21" s="214">
        <v>0</v>
      </c>
      <c r="Q21" s="214">
        <v>0</v>
      </c>
      <c r="R21" s="214">
        <v>0.30555555555555552</v>
      </c>
      <c r="S21" s="214">
        <v>0</v>
      </c>
      <c r="T21" s="215">
        <f t="shared" si="2"/>
        <v>0.30555555555555552</v>
      </c>
      <c r="U21" s="218">
        <f t="shared" si="3"/>
        <v>1.0000000000000031</v>
      </c>
      <c r="V21" s="202" t="s">
        <v>255</v>
      </c>
    </row>
    <row r="22" spans="1:22" ht="15.75" x14ac:dyDescent="0.25">
      <c r="A22" s="213">
        <v>43756</v>
      </c>
      <c r="B22" s="214">
        <f>Sheet18!D22</f>
        <v>0.29166666666668561</v>
      </c>
      <c r="C22" s="214">
        <f>Sheet18!E22</f>
        <v>206.625</v>
      </c>
      <c r="D22" s="214">
        <f>Sheet18!F22</f>
        <v>206.91666666666666</v>
      </c>
      <c r="E22" s="214">
        <f>Sheet18!G22</f>
        <v>0.29166666666665719</v>
      </c>
      <c r="F22" s="214">
        <f>Sheet18!H22</f>
        <v>206.95833333333334</v>
      </c>
      <c r="G22" s="214">
        <f>Sheet18!I22</f>
        <v>207.25</v>
      </c>
      <c r="H22" s="214">
        <f>Sheet18!J22</f>
        <v>0.29166666666665719</v>
      </c>
      <c r="I22" s="215">
        <f t="shared" si="0"/>
        <v>0.875</v>
      </c>
      <c r="J22" s="214">
        <v>0.125</v>
      </c>
      <c r="K22" s="214">
        <v>0</v>
      </c>
      <c r="L22" s="214">
        <v>0</v>
      </c>
      <c r="M22" s="214">
        <v>0</v>
      </c>
      <c r="N22" s="214">
        <v>0</v>
      </c>
      <c r="O22" s="215">
        <f t="shared" si="1"/>
        <v>0</v>
      </c>
      <c r="P22" s="214">
        <v>0</v>
      </c>
      <c r="Q22" s="214">
        <v>0</v>
      </c>
      <c r="R22" s="214">
        <v>0</v>
      </c>
      <c r="S22" s="214">
        <v>0</v>
      </c>
      <c r="T22" s="215">
        <f t="shared" si="2"/>
        <v>0</v>
      </c>
      <c r="U22" s="218">
        <f t="shared" si="3"/>
        <v>1</v>
      </c>
      <c r="V22" s="235"/>
    </row>
    <row r="23" spans="1:22" ht="45" x14ac:dyDescent="0.25">
      <c r="A23" s="213">
        <v>43757</v>
      </c>
      <c r="B23" s="214">
        <f>Sheet18!D22</f>
        <v>0.29166666666668561</v>
      </c>
      <c r="C23" s="214">
        <f>Sheet18!E22</f>
        <v>206.625</v>
      </c>
      <c r="D23" s="214">
        <f>Sheet18!F22</f>
        <v>206.91666666666666</v>
      </c>
      <c r="E23" s="214">
        <f>Sheet18!G22</f>
        <v>0.29166666666665719</v>
      </c>
      <c r="F23" s="214">
        <f>Sheet18!H22</f>
        <v>206.95833333333334</v>
      </c>
      <c r="G23" s="214">
        <f>Sheet18!I22</f>
        <v>207.25</v>
      </c>
      <c r="H23" s="214">
        <f>Sheet18!J22</f>
        <v>0.29166666666665719</v>
      </c>
      <c r="I23" s="215">
        <f t="shared" si="0"/>
        <v>0.875</v>
      </c>
      <c r="J23" s="214">
        <v>1.3888888888888888E-2</v>
      </c>
      <c r="K23" s="214">
        <v>0</v>
      </c>
      <c r="L23" s="214">
        <v>0</v>
      </c>
      <c r="M23" s="214">
        <v>0</v>
      </c>
      <c r="N23" s="214">
        <v>0</v>
      </c>
      <c r="O23" s="215">
        <f t="shared" si="1"/>
        <v>0</v>
      </c>
      <c r="P23" s="214">
        <v>0</v>
      </c>
      <c r="Q23" s="214">
        <v>0</v>
      </c>
      <c r="R23" s="214">
        <v>0.1111111111111111</v>
      </c>
      <c r="S23" s="214">
        <v>0</v>
      </c>
      <c r="T23" s="215">
        <f t="shared" si="2"/>
        <v>0.1111111111111111</v>
      </c>
      <c r="U23" s="218">
        <f t="shared" si="3"/>
        <v>1</v>
      </c>
      <c r="V23" s="202" t="s">
        <v>256</v>
      </c>
    </row>
    <row r="24" spans="1:22" ht="15.75" customHeight="1" x14ac:dyDescent="0.25">
      <c r="A24" s="213">
        <v>43758</v>
      </c>
      <c r="B24" s="214">
        <f>Sheet20!D22</f>
        <v>0.29166666666668561</v>
      </c>
      <c r="C24" s="214">
        <f>Sheet20!E22</f>
        <v>206.625</v>
      </c>
      <c r="D24" s="214">
        <f>Sheet20!F22</f>
        <v>206.91666666666666</v>
      </c>
      <c r="E24" s="214">
        <f>Sheet20!G22</f>
        <v>0.29166666666665719</v>
      </c>
      <c r="F24" s="214">
        <f>Sheet20!H22</f>
        <v>206.95833333333334</v>
      </c>
      <c r="G24" s="214">
        <f>Sheet20!I22</f>
        <v>207.25</v>
      </c>
      <c r="H24" s="214">
        <f>Sheet20!J22</f>
        <v>0.29166666666665719</v>
      </c>
      <c r="I24" s="215">
        <f t="shared" si="0"/>
        <v>0.875</v>
      </c>
      <c r="J24" s="214">
        <v>0.125</v>
      </c>
      <c r="K24" s="214">
        <v>0</v>
      </c>
      <c r="L24" s="214">
        <v>0</v>
      </c>
      <c r="M24" s="214">
        <v>0</v>
      </c>
      <c r="N24" s="214">
        <v>0</v>
      </c>
      <c r="O24" s="215">
        <f t="shared" si="1"/>
        <v>0</v>
      </c>
      <c r="P24" s="214">
        <v>0</v>
      </c>
      <c r="Q24" s="214">
        <v>0</v>
      </c>
      <c r="R24" s="214">
        <v>0</v>
      </c>
      <c r="S24" s="214">
        <v>0</v>
      </c>
      <c r="T24" s="215">
        <f t="shared" si="2"/>
        <v>0</v>
      </c>
      <c r="U24" s="218">
        <f t="shared" si="3"/>
        <v>1</v>
      </c>
      <c r="V24" s="202"/>
    </row>
    <row r="25" spans="1:22" ht="15.75" x14ac:dyDescent="0.25">
      <c r="A25" s="213">
        <v>43759</v>
      </c>
      <c r="B25" s="214">
        <f>Sheet21!D22</f>
        <v>0.28125</v>
      </c>
      <c r="C25" s="214">
        <f>Sheet21!E22</f>
        <v>206.625</v>
      </c>
      <c r="D25" s="214">
        <f>Sheet21!F22</f>
        <v>206.91666666666666</v>
      </c>
      <c r="E25" s="214">
        <f>Sheet21!G22</f>
        <v>0.29166666666665719</v>
      </c>
      <c r="F25" s="214">
        <f>Sheet21!H22</f>
        <v>206.95833333333334</v>
      </c>
      <c r="G25" s="214">
        <f>Sheet21!I22</f>
        <v>207.25</v>
      </c>
      <c r="H25" s="214">
        <f>Sheet21!J22</f>
        <v>0.29166666666665719</v>
      </c>
      <c r="I25" s="215">
        <f t="shared" si="0"/>
        <v>0.86458333333331439</v>
      </c>
      <c r="J25" s="214">
        <v>0.13541666666666666</v>
      </c>
      <c r="K25" s="214">
        <v>0</v>
      </c>
      <c r="L25" s="214">
        <v>0</v>
      </c>
      <c r="M25" s="214">
        <v>0</v>
      </c>
      <c r="N25" s="214">
        <v>0</v>
      </c>
      <c r="O25" s="215">
        <f t="shared" si="1"/>
        <v>0</v>
      </c>
      <c r="P25" s="214">
        <v>0</v>
      </c>
      <c r="Q25" s="214">
        <v>0</v>
      </c>
      <c r="R25" s="214">
        <v>0</v>
      </c>
      <c r="S25" s="214">
        <v>0</v>
      </c>
      <c r="T25" s="215">
        <f t="shared" si="2"/>
        <v>0</v>
      </c>
      <c r="U25" s="218">
        <f t="shared" si="3"/>
        <v>0.99999999999998102</v>
      </c>
    </row>
    <row r="26" spans="1:22" ht="30" x14ac:dyDescent="0.25">
      <c r="A26" s="213">
        <v>43760</v>
      </c>
      <c r="B26" s="214">
        <f>Sheet22!D22</f>
        <v>0.29166666666668561</v>
      </c>
      <c r="C26" s="214">
        <f>Sheet22!E22</f>
        <v>206.625</v>
      </c>
      <c r="D26" s="214">
        <f>Sheet22!F22</f>
        <v>206.91666666666666</v>
      </c>
      <c r="E26" s="214">
        <f>Sheet22!G22</f>
        <v>0.29166666666665719</v>
      </c>
      <c r="F26" s="214">
        <f>Sheet22!H22</f>
        <v>206.95833333333334</v>
      </c>
      <c r="G26" s="214">
        <f>Sheet22!I22</f>
        <v>207.25</v>
      </c>
      <c r="H26" s="214">
        <f>Sheet22!J22</f>
        <v>0.29166666666665719</v>
      </c>
      <c r="I26" s="215">
        <f t="shared" si="0"/>
        <v>0.875</v>
      </c>
      <c r="J26" s="214">
        <v>0.125</v>
      </c>
      <c r="K26" s="214">
        <v>0</v>
      </c>
      <c r="L26" s="214">
        <v>0</v>
      </c>
      <c r="M26" s="214">
        <v>0</v>
      </c>
      <c r="N26" s="214">
        <v>0</v>
      </c>
      <c r="O26" s="215">
        <f t="shared" si="1"/>
        <v>0</v>
      </c>
      <c r="P26" s="214">
        <v>0</v>
      </c>
      <c r="Q26" s="214">
        <v>0</v>
      </c>
      <c r="R26" s="214">
        <v>0</v>
      </c>
      <c r="S26" s="214">
        <v>0</v>
      </c>
      <c r="T26" s="215">
        <f t="shared" si="2"/>
        <v>0</v>
      </c>
      <c r="U26" s="218">
        <f t="shared" si="3"/>
        <v>1</v>
      </c>
      <c r="V26" s="243" t="s">
        <v>241</v>
      </c>
    </row>
    <row r="27" spans="1:22" ht="15.75" x14ac:dyDescent="0.25">
      <c r="A27" s="213">
        <v>43761</v>
      </c>
      <c r="B27" s="214">
        <f>Sheet23!D22</f>
        <v>0.33333333333334281</v>
      </c>
      <c r="C27" s="214">
        <f>Sheet23!E22</f>
        <v>206.625</v>
      </c>
      <c r="D27" s="214">
        <f>Sheet23!F22</f>
        <v>206.91666666666666</v>
      </c>
      <c r="E27" s="214">
        <f>Sheet23!G22</f>
        <v>0.29166666666665719</v>
      </c>
      <c r="F27" s="214">
        <f>Sheet23!H22</f>
        <v>206.95833333333334</v>
      </c>
      <c r="G27" s="214">
        <f>Sheet23!I22</f>
        <v>207.25</v>
      </c>
      <c r="H27" s="214">
        <f>Sheet23!J22</f>
        <v>0.29166666666665719</v>
      </c>
      <c r="I27" s="215">
        <f t="shared" si="0"/>
        <v>0.91666666666665719</v>
      </c>
      <c r="J27" s="214">
        <v>8.3333333333333329E-2</v>
      </c>
      <c r="K27" s="214">
        <v>0</v>
      </c>
      <c r="L27" s="214">
        <v>0</v>
      </c>
      <c r="M27" s="214">
        <v>0</v>
      </c>
      <c r="N27" s="214">
        <v>0</v>
      </c>
      <c r="O27" s="215">
        <f t="shared" si="1"/>
        <v>0</v>
      </c>
      <c r="P27" s="214">
        <v>0</v>
      </c>
      <c r="Q27" s="214">
        <v>0</v>
      </c>
      <c r="R27" s="214">
        <v>0</v>
      </c>
      <c r="S27" s="214">
        <v>0</v>
      </c>
      <c r="T27" s="215">
        <f t="shared" si="2"/>
        <v>0</v>
      </c>
      <c r="U27" s="218">
        <f t="shared" si="3"/>
        <v>0.99999999999999056</v>
      </c>
      <c r="V27" s="202"/>
    </row>
    <row r="28" spans="1:22" ht="15.75" x14ac:dyDescent="0.25">
      <c r="A28" s="213">
        <v>43762</v>
      </c>
      <c r="B28" s="214">
        <f>Sheet24!D22</f>
        <v>0.29166666666668561</v>
      </c>
      <c r="C28" s="214">
        <f>Sheet24!E22</f>
        <v>206.66666666666666</v>
      </c>
      <c r="D28" s="214">
        <f>Sheet24!F22</f>
        <v>206.91666666666666</v>
      </c>
      <c r="E28" s="214">
        <f>Sheet24!G22</f>
        <v>0.25</v>
      </c>
      <c r="F28" s="214">
        <f>Sheet24!H22</f>
        <v>206.95833333333334</v>
      </c>
      <c r="G28" s="214">
        <f>Sheet24!I22</f>
        <v>207.25</v>
      </c>
      <c r="H28" s="214">
        <f>Sheet24!J22</f>
        <v>0.29166666666665719</v>
      </c>
      <c r="I28" s="215">
        <f t="shared" si="0"/>
        <v>0.83333333333334281</v>
      </c>
      <c r="J28" s="214">
        <v>0.16666666666666666</v>
      </c>
      <c r="K28" s="214">
        <v>0</v>
      </c>
      <c r="L28" s="214">
        <v>0</v>
      </c>
      <c r="M28" s="214">
        <v>0</v>
      </c>
      <c r="N28" s="214">
        <v>0</v>
      </c>
      <c r="O28" s="215">
        <f t="shared" si="1"/>
        <v>0</v>
      </c>
      <c r="P28" s="214">
        <v>0</v>
      </c>
      <c r="Q28" s="214">
        <v>0</v>
      </c>
      <c r="R28" s="214">
        <v>0</v>
      </c>
      <c r="S28" s="214">
        <v>0</v>
      </c>
      <c r="T28" s="215">
        <f t="shared" si="2"/>
        <v>0</v>
      </c>
      <c r="U28" s="218">
        <f t="shared" si="3"/>
        <v>1.0000000000000095</v>
      </c>
      <c r="V28" s="202"/>
    </row>
    <row r="29" spans="1:22" ht="15.75" x14ac:dyDescent="0.25">
      <c r="A29" s="213">
        <v>43763</v>
      </c>
      <c r="B29" s="214">
        <f>Sheet25!D22</f>
        <v>0.20833333333334281</v>
      </c>
      <c r="C29" s="214">
        <f>Sheet25!E22</f>
        <v>206.625</v>
      </c>
      <c r="D29" s="214">
        <f>Sheet25!F22</f>
        <v>206.91666666666666</v>
      </c>
      <c r="E29" s="214">
        <f>Sheet25!G22</f>
        <v>0.29166666666665719</v>
      </c>
      <c r="F29" s="214">
        <f>Sheet25!H22</f>
        <v>206.95833333333334</v>
      </c>
      <c r="G29" s="214">
        <f>Sheet25!I22</f>
        <v>207.25</v>
      </c>
      <c r="H29" s="214">
        <f>Sheet25!J22</f>
        <v>0.29166666666665719</v>
      </c>
      <c r="I29" s="215">
        <f t="shared" si="0"/>
        <v>0.79166666666665719</v>
      </c>
      <c r="J29" s="214">
        <v>0.20833333333333334</v>
      </c>
      <c r="K29" s="214">
        <v>0</v>
      </c>
      <c r="L29" s="214">
        <v>0</v>
      </c>
      <c r="M29" s="214">
        <v>0</v>
      </c>
      <c r="N29" s="214">
        <v>0</v>
      </c>
      <c r="O29" s="215">
        <f t="shared" si="1"/>
        <v>0</v>
      </c>
      <c r="P29" s="214">
        <v>0</v>
      </c>
      <c r="Q29" s="214">
        <v>0</v>
      </c>
      <c r="R29" s="214">
        <v>0</v>
      </c>
      <c r="S29" s="214">
        <v>0</v>
      </c>
      <c r="T29" s="215">
        <f t="shared" si="2"/>
        <v>0</v>
      </c>
      <c r="U29" s="218">
        <f t="shared" si="3"/>
        <v>0.99999999999999056</v>
      </c>
      <c r="V29" s="238"/>
    </row>
    <row r="30" spans="1:22" ht="15.75" x14ac:dyDescent="0.25">
      <c r="A30" s="213">
        <v>43764</v>
      </c>
      <c r="B30" s="214">
        <f>Sheet26!D22</f>
        <v>0.29166666666668561</v>
      </c>
      <c r="C30" s="214">
        <f>Sheet26!E22</f>
        <v>206.625</v>
      </c>
      <c r="D30" s="214">
        <f>Sheet26!F22</f>
        <v>206.91666666666666</v>
      </c>
      <c r="E30" s="214">
        <f>Sheet26!G22</f>
        <v>0.29166666666665719</v>
      </c>
      <c r="F30" s="214">
        <f>Sheet26!H22</f>
        <v>206.95833333333334</v>
      </c>
      <c r="G30" s="214">
        <f>Sheet26!I22</f>
        <v>207.25</v>
      </c>
      <c r="H30" s="214">
        <f>Sheet26!J22</f>
        <v>0.29166666666665719</v>
      </c>
      <c r="I30" s="215">
        <f t="shared" si="0"/>
        <v>0.875</v>
      </c>
      <c r="J30" s="214">
        <v>0.125</v>
      </c>
      <c r="K30" s="214">
        <v>0</v>
      </c>
      <c r="L30" s="214">
        <v>0</v>
      </c>
      <c r="M30" s="214">
        <v>0</v>
      </c>
      <c r="N30" s="214">
        <v>0</v>
      </c>
      <c r="O30" s="215">
        <f t="shared" si="1"/>
        <v>0</v>
      </c>
      <c r="P30" s="214">
        <v>0</v>
      </c>
      <c r="Q30" s="214">
        <v>0</v>
      </c>
      <c r="R30" s="214">
        <v>0</v>
      </c>
      <c r="S30" s="214">
        <v>0</v>
      </c>
      <c r="T30" s="215">
        <f t="shared" si="2"/>
        <v>0</v>
      </c>
      <c r="U30" s="218">
        <f t="shared" si="3"/>
        <v>1</v>
      </c>
      <c r="V30" s="202"/>
    </row>
    <row r="31" spans="1:22" ht="15.75" x14ac:dyDescent="0.25">
      <c r="A31" s="213">
        <v>43765</v>
      </c>
      <c r="B31" s="214">
        <f>Sheet27!D22</f>
        <v>0.29166666666668561</v>
      </c>
      <c r="C31" s="214">
        <f>Sheet27!E22</f>
        <v>206.625</v>
      </c>
      <c r="D31" s="214">
        <f>Sheet27!F22</f>
        <v>206.91666666666666</v>
      </c>
      <c r="E31" s="214">
        <f>Sheet27!G22</f>
        <v>0.29166666666665719</v>
      </c>
      <c r="F31" s="214">
        <f>Sheet27!H22</f>
        <v>206.95833333333334</v>
      </c>
      <c r="G31" s="214">
        <f>Sheet27!I22</f>
        <v>207.25</v>
      </c>
      <c r="H31" s="214">
        <f>Sheet27!J22</f>
        <v>0.29166666666665719</v>
      </c>
      <c r="I31" s="215">
        <f t="shared" si="0"/>
        <v>0.875</v>
      </c>
      <c r="J31" s="214">
        <v>0.125</v>
      </c>
      <c r="K31" s="214">
        <v>0</v>
      </c>
      <c r="L31" s="214">
        <v>0</v>
      </c>
      <c r="M31" s="214">
        <v>0</v>
      </c>
      <c r="N31" s="214">
        <v>0</v>
      </c>
      <c r="O31" s="215">
        <f t="shared" si="1"/>
        <v>0</v>
      </c>
      <c r="P31" s="214">
        <v>0</v>
      </c>
      <c r="Q31" s="214">
        <v>0</v>
      </c>
      <c r="R31" s="214">
        <v>0</v>
      </c>
      <c r="S31" s="214">
        <v>0</v>
      </c>
      <c r="T31" s="215">
        <f t="shared" si="2"/>
        <v>0</v>
      </c>
      <c r="U31" s="218">
        <f t="shared" si="3"/>
        <v>1</v>
      </c>
      <c r="V31" s="202"/>
    </row>
    <row r="32" spans="1:22" ht="15.75" x14ac:dyDescent="0.25">
      <c r="A32" s="213">
        <v>43766</v>
      </c>
      <c r="B32" s="214">
        <f>Sheet28!D22</f>
        <v>0.29166666666668561</v>
      </c>
      <c r="C32" s="214">
        <f>Sheet28!E22</f>
        <v>206.625</v>
      </c>
      <c r="D32" s="214">
        <f>Sheet28!F22</f>
        <v>206.95833333333334</v>
      </c>
      <c r="E32" s="214">
        <f>Sheet28!G22</f>
        <v>0.33333333333334281</v>
      </c>
      <c r="F32" s="214">
        <f>Sheet28!H22</f>
        <v>206.95833333333334</v>
      </c>
      <c r="G32" s="214">
        <f>Sheet28!I22</f>
        <v>207.25</v>
      </c>
      <c r="H32" s="214">
        <f>Sheet28!J22</f>
        <v>0.29166666666665719</v>
      </c>
      <c r="I32" s="215">
        <f t="shared" si="0"/>
        <v>0.91666666666668561</v>
      </c>
      <c r="J32" s="214">
        <v>8.3333333333333329E-2</v>
      </c>
      <c r="K32" s="214">
        <v>0</v>
      </c>
      <c r="L32" s="214">
        <v>0</v>
      </c>
      <c r="M32" s="214">
        <v>0</v>
      </c>
      <c r="N32" s="214">
        <v>0</v>
      </c>
      <c r="O32" s="215">
        <f t="shared" si="1"/>
        <v>0</v>
      </c>
      <c r="P32" s="214">
        <v>0</v>
      </c>
      <c r="Q32" s="214">
        <v>0</v>
      </c>
      <c r="R32" s="214">
        <v>0</v>
      </c>
      <c r="S32" s="214">
        <v>0</v>
      </c>
      <c r="T32" s="215">
        <f t="shared" si="2"/>
        <v>0</v>
      </c>
      <c r="U32" s="218">
        <f t="shared" si="3"/>
        <v>1.0000000000000189</v>
      </c>
      <c r="V32" s="202"/>
    </row>
    <row r="33" spans="1:22" ht="15.75" x14ac:dyDescent="0.25">
      <c r="A33" s="213">
        <v>43767</v>
      </c>
      <c r="B33" s="214">
        <f>Sheet29!D22</f>
        <v>0.18055555555557135</v>
      </c>
      <c r="C33" s="214">
        <f>Sheet29!E22</f>
        <v>206.61805555555554</v>
      </c>
      <c r="D33" s="214">
        <f>Sheet29!F22</f>
        <v>206.91666666666666</v>
      </c>
      <c r="E33" s="214">
        <f>Sheet29!G22</f>
        <v>0.29861111111111427</v>
      </c>
      <c r="F33" s="214">
        <f>Sheet29!H22</f>
        <v>206.91666666666666</v>
      </c>
      <c r="G33" s="214">
        <f>Sheet29!I22</f>
        <v>207.25</v>
      </c>
      <c r="H33" s="214">
        <f>Sheet29!J22</f>
        <v>0.33333333333334281</v>
      </c>
      <c r="I33" s="215">
        <f t="shared" si="0"/>
        <v>0.81250000000002842</v>
      </c>
      <c r="J33" s="214">
        <v>0.10416666666666667</v>
      </c>
      <c r="K33" s="214">
        <v>0</v>
      </c>
      <c r="L33" s="214">
        <v>0</v>
      </c>
      <c r="M33" s="214">
        <v>8.3333333333333329E-2</v>
      </c>
      <c r="N33" s="214">
        <v>0</v>
      </c>
      <c r="O33" s="215">
        <f t="shared" si="1"/>
        <v>8.3333333333333329E-2</v>
      </c>
      <c r="P33" s="214">
        <v>0</v>
      </c>
      <c r="Q33" s="214">
        <v>0</v>
      </c>
      <c r="R33" s="214">
        <v>0</v>
      </c>
      <c r="S33" s="214">
        <v>0</v>
      </c>
      <c r="T33" s="215">
        <f t="shared" si="2"/>
        <v>0</v>
      </c>
      <c r="U33" s="218">
        <f t="shared" si="3"/>
        <v>1.0000000000000284</v>
      </c>
      <c r="V33" s="202"/>
    </row>
    <row r="34" spans="1:22" ht="15.75" x14ac:dyDescent="0.25">
      <c r="A34" s="213">
        <v>43768</v>
      </c>
      <c r="B34" s="214">
        <f>Sheet30!D22</f>
        <v>0.29166666666668561</v>
      </c>
      <c r="C34" s="214">
        <f>Sheet30!E22</f>
        <v>206.625</v>
      </c>
      <c r="D34" s="214">
        <f>Sheet30!F22</f>
        <v>206.875</v>
      </c>
      <c r="E34" s="214">
        <f>Sheet30!G22</f>
        <v>0.25</v>
      </c>
      <c r="F34" s="214">
        <f>Sheet30!H22</f>
        <v>206.95833333333334</v>
      </c>
      <c r="G34" s="214">
        <f>Sheet30!I22</f>
        <v>207.25</v>
      </c>
      <c r="H34" s="214">
        <f>Sheet30!J22</f>
        <v>0.29166666666665719</v>
      </c>
      <c r="I34" s="215">
        <f t="shared" si="0"/>
        <v>0.83333333333334281</v>
      </c>
      <c r="J34" s="214">
        <v>0.16666666666666666</v>
      </c>
      <c r="K34" s="214">
        <v>0</v>
      </c>
      <c r="L34" s="214">
        <v>0</v>
      </c>
      <c r="M34" s="214">
        <v>0</v>
      </c>
      <c r="N34" s="214">
        <v>0</v>
      </c>
      <c r="O34" s="215">
        <f t="shared" si="1"/>
        <v>0</v>
      </c>
      <c r="P34" s="214">
        <v>0</v>
      </c>
      <c r="Q34" s="214">
        <v>0</v>
      </c>
      <c r="R34" s="214">
        <v>0</v>
      </c>
      <c r="S34" s="214">
        <v>0</v>
      </c>
      <c r="T34" s="215">
        <f t="shared" si="2"/>
        <v>0</v>
      </c>
      <c r="U34" s="218">
        <f t="shared" si="3"/>
        <v>1.0000000000000095</v>
      </c>
      <c r="V34" s="202"/>
    </row>
    <row r="35" spans="1:22" ht="15.75" x14ac:dyDescent="0.25">
      <c r="A35" s="213">
        <v>43769</v>
      </c>
      <c r="B35" s="214">
        <f>Sheet31!D22</f>
        <v>0.29166666666668561</v>
      </c>
      <c r="C35" s="214">
        <f>Sheet30!E23</f>
        <v>206.65625</v>
      </c>
      <c r="D35" s="214">
        <f>Sheet30!F23</f>
        <v>206.875</v>
      </c>
      <c r="E35" s="214">
        <f>Sheet31!G22</f>
        <v>0.29166666666665719</v>
      </c>
      <c r="F35" s="214">
        <f>Sheet30!H23</f>
        <v>206.97569444444446</v>
      </c>
      <c r="G35" s="214">
        <f>Sheet30!I23</f>
        <v>207.25</v>
      </c>
      <c r="H35" s="214">
        <f>Sheet31!J22</f>
        <v>0.25</v>
      </c>
      <c r="I35" s="215">
        <f t="shared" ref="I35" si="4">B35+E35+H35</f>
        <v>0.83333333333334281</v>
      </c>
      <c r="J35" s="214">
        <v>8.3333333333333329E-2</v>
      </c>
      <c r="K35" s="214">
        <v>0</v>
      </c>
      <c r="L35" s="214">
        <v>8.3333333333333329E-2</v>
      </c>
      <c r="M35" s="214">
        <v>0</v>
      </c>
      <c r="N35" s="214">
        <v>0</v>
      </c>
      <c r="O35" s="215">
        <f t="shared" ref="O35" si="5">SUM(K35:N35)</f>
        <v>8.3333333333333329E-2</v>
      </c>
      <c r="P35" s="214">
        <v>0</v>
      </c>
      <c r="Q35" s="214">
        <v>0</v>
      </c>
      <c r="R35" s="214">
        <v>0</v>
      </c>
      <c r="S35" s="214">
        <v>0</v>
      </c>
      <c r="T35" s="215">
        <f t="shared" ref="T35" si="6">SUM(P35:S35)</f>
        <v>0</v>
      </c>
      <c r="U35" s="218">
        <f t="shared" ref="U35" si="7">I35+O35+J35+T35</f>
        <v>1.0000000000000095</v>
      </c>
      <c r="V35" s="202"/>
    </row>
    <row r="36" spans="1:22" ht="15.75" x14ac:dyDescent="0.25">
      <c r="A36" s="203" t="s">
        <v>130</v>
      </c>
      <c r="B36" s="201" t="s">
        <v>14</v>
      </c>
      <c r="C36" s="201"/>
      <c r="D36" s="201"/>
      <c r="E36" s="201"/>
      <c r="F36" s="201"/>
      <c r="G36" s="201"/>
      <c r="H36" s="201" t="s">
        <v>14</v>
      </c>
      <c r="I36" s="244">
        <f t="shared" ref="I36:T36" si="8">SUM(I5:I35)</f>
        <v>25.4756944444444</v>
      </c>
      <c r="J36" s="244">
        <f t="shared" si="8"/>
        <v>4.1597222222222223</v>
      </c>
      <c r="K36" s="244">
        <f t="shared" si="8"/>
        <v>0</v>
      </c>
      <c r="L36" s="244">
        <f t="shared" si="8"/>
        <v>0.22916666666666663</v>
      </c>
      <c r="M36" s="244">
        <f t="shared" si="8"/>
        <v>0.43749999999999994</v>
      </c>
      <c r="N36" s="244">
        <f t="shared" si="8"/>
        <v>0</v>
      </c>
      <c r="O36" s="244">
        <f t="shared" si="8"/>
        <v>0.66666666666666663</v>
      </c>
      <c r="P36" s="244">
        <f t="shared" si="8"/>
        <v>0</v>
      </c>
      <c r="Q36" s="244">
        <f t="shared" si="8"/>
        <v>0.14930555555555555</v>
      </c>
      <c r="R36" s="244">
        <f t="shared" si="8"/>
        <v>0.54861111111111116</v>
      </c>
      <c r="S36" s="244">
        <f t="shared" si="8"/>
        <v>0</v>
      </c>
      <c r="T36" s="244">
        <f t="shared" si="8"/>
        <v>0.69791666666666674</v>
      </c>
      <c r="U36" s="245">
        <f>I36+O36+T36+J36</f>
        <v>30.999999999999957</v>
      </c>
      <c r="V36" s="102"/>
    </row>
    <row r="37" spans="1:22" ht="15.75" x14ac:dyDescent="0.25">
      <c r="B37" s="204"/>
      <c r="C37" s="204"/>
      <c r="D37" s="204"/>
      <c r="E37" s="204"/>
      <c r="F37" s="204"/>
      <c r="G37" s="204"/>
      <c r="H37" s="204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7"/>
      <c r="U37" s="207"/>
    </row>
    <row r="38" spans="1:22" x14ac:dyDescent="0.25">
      <c r="B38" s="204"/>
      <c r="C38" s="204"/>
      <c r="D38" s="204"/>
      <c r="E38" s="204"/>
      <c r="F38" s="204"/>
      <c r="G38" s="204"/>
      <c r="H38" s="204"/>
      <c r="I38" s="205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1:22" x14ac:dyDescent="0.25"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8"/>
      <c r="N39" s="204"/>
      <c r="O39" s="204"/>
      <c r="P39" s="204"/>
      <c r="Q39" s="204"/>
      <c r="R39" s="204" t="s">
        <v>132</v>
      </c>
      <c r="S39" s="204"/>
      <c r="T39" s="204"/>
      <c r="U39" s="204"/>
    </row>
    <row r="40" spans="1:22" x14ac:dyDescent="0.25">
      <c r="B40" s="204"/>
      <c r="C40" s="204"/>
      <c r="D40" s="204"/>
      <c r="E40" s="204"/>
      <c r="F40" s="204"/>
      <c r="G40" s="204"/>
      <c r="H40" s="204"/>
      <c r="I40" s="209"/>
      <c r="J40" s="209"/>
      <c r="K40" s="209"/>
      <c r="L40" s="209"/>
      <c r="M40" s="209"/>
      <c r="N40" s="209"/>
      <c r="O40" s="210"/>
      <c r="P40" s="209"/>
      <c r="Q40" s="209"/>
      <c r="R40" s="209" t="s">
        <v>133</v>
      </c>
      <c r="S40" s="209"/>
      <c r="T40" s="204"/>
      <c r="U40" s="204"/>
    </row>
    <row r="41" spans="1:22" ht="15.75" x14ac:dyDescent="0.25">
      <c r="A41" s="211" t="s">
        <v>134</v>
      </c>
      <c r="B41" s="204"/>
      <c r="C41" s="204"/>
      <c r="D41" s="204"/>
      <c r="E41" s="204"/>
      <c r="F41" s="204"/>
      <c r="G41" s="204"/>
      <c r="H41" s="204"/>
      <c r="I41" s="205"/>
      <c r="J41" s="204"/>
      <c r="K41" s="204"/>
      <c r="L41" s="204"/>
      <c r="M41" s="208"/>
      <c r="N41" s="204"/>
      <c r="O41" s="210"/>
      <c r="P41" s="204"/>
      <c r="Q41" s="204"/>
      <c r="R41" s="204"/>
      <c r="S41" s="204"/>
      <c r="T41" s="204"/>
      <c r="U41" s="204"/>
    </row>
    <row r="42" spans="1:22" ht="15.75" x14ac:dyDescent="0.25">
      <c r="A42" s="236">
        <v>1</v>
      </c>
      <c r="B42" s="211" t="s">
        <v>264</v>
      </c>
      <c r="C42" s="315"/>
      <c r="D42" s="315"/>
      <c r="E42" s="315"/>
      <c r="F42" s="315"/>
      <c r="G42" s="315"/>
      <c r="H42" s="315"/>
      <c r="I42" s="316"/>
      <c r="J42" s="204"/>
      <c r="K42" s="204"/>
      <c r="L42" s="204"/>
      <c r="M42" s="204"/>
      <c r="N42" s="204"/>
      <c r="O42" s="210"/>
      <c r="P42" s="204"/>
      <c r="Q42" s="204"/>
      <c r="R42" s="204"/>
      <c r="S42" s="204"/>
      <c r="T42" s="204"/>
      <c r="U42" s="204"/>
    </row>
    <row r="43" spans="1:22" ht="15.75" x14ac:dyDescent="0.25">
      <c r="A43" s="317">
        <v>2</v>
      </c>
      <c r="B43" s="319" t="s">
        <v>265</v>
      </c>
      <c r="C43" s="318"/>
      <c r="D43" s="318"/>
      <c r="E43" s="318"/>
      <c r="F43" s="318"/>
      <c r="G43" s="318"/>
      <c r="H43" s="318"/>
      <c r="I43" s="318"/>
      <c r="J43" s="204"/>
      <c r="K43" s="204"/>
      <c r="L43" s="204"/>
      <c r="M43" s="204"/>
      <c r="N43" s="204"/>
      <c r="O43" s="210"/>
      <c r="P43" s="204"/>
      <c r="Q43" s="204"/>
      <c r="R43" s="204"/>
      <c r="S43" s="204"/>
      <c r="T43" s="204"/>
      <c r="U43" s="204"/>
    </row>
    <row r="44" spans="1:22" ht="15.75" x14ac:dyDescent="0.25">
      <c r="A44" s="317">
        <v>3</v>
      </c>
      <c r="B44" s="315" t="s">
        <v>266</v>
      </c>
      <c r="C44" s="315"/>
      <c r="D44" s="315"/>
      <c r="E44" s="315"/>
      <c r="F44" s="315"/>
      <c r="G44" s="315"/>
      <c r="H44" s="315"/>
      <c r="I44" s="316"/>
      <c r="J44" s="204"/>
      <c r="K44" s="204"/>
      <c r="L44" s="204"/>
      <c r="M44" s="204"/>
      <c r="N44" s="204"/>
      <c r="O44" s="210"/>
      <c r="P44" s="204"/>
      <c r="Q44" s="204"/>
      <c r="R44" s="204"/>
      <c r="S44" s="204"/>
      <c r="T44" s="204"/>
      <c r="U44" s="204"/>
    </row>
    <row r="45" spans="1:22" x14ac:dyDescent="0.25">
      <c r="A45" s="236">
        <v>4</v>
      </c>
      <c r="B45" s="212" t="s">
        <v>267</v>
      </c>
      <c r="C45" s="315"/>
      <c r="D45" s="315"/>
      <c r="E45" s="315"/>
      <c r="F45" s="315"/>
      <c r="G45" s="315"/>
      <c r="H45" s="315"/>
      <c r="I45" s="315"/>
      <c r="J45" s="204"/>
      <c r="K45" s="204"/>
      <c r="L45" s="204"/>
      <c r="M45" s="204"/>
      <c r="N45" s="204"/>
      <c r="O45" s="208"/>
      <c r="P45" s="204"/>
      <c r="Q45" s="204"/>
      <c r="R45" s="204"/>
      <c r="S45" s="204"/>
      <c r="T45" s="204"/>
      <c r="U45" s="204"/>
    </row>
    <row r="46" spans="1:22" ht="15.75" x14ac:dyDescent="0.25">
      <c r="A46" s="211"/>
      <c r="B46" s="204"/>
      <c r="C46" s="204"/>
      <c r="D46" s="204"/>
      <c r="E46" s="205"/>
      <c r="F46" s="204"/>
      <c r="G46" s="204"/>
      <c r="H46" s="204"/>
      <c r="I46" s="204"/>
      <c r="J46" s="204"/>
      <c r="K46" s="210"/>
      <c r="L46" s="204"/>
      <c r="M46" s="204"/>
      <c r="N46" s="204"/>
      <c r="O46" s="204"/>
      <c r="P46" s="204"/>
      <c r="Q46" s="204"/>
    </row>
    <row r="47" spans="1:22" ht="15.75" x14ac:dyDescent="0.25">
      <c r="A47" s="211"/>
      <c r="B47" s="204"/>
      <c r="C47" s="204"/>
      <c r="D47" s="204"/>
      <c r="E47" s="205"/>
      <c r="F47" s="204"/>
      <c r="G47" s="204"/>
      <c r="H47" s="204"/>
      <c r="K47" s="210"/>
      <c r="L47" s="204"/>
      <c r="M47" s="204"/>
      <c r="N47" s="204"/>
      <c r="O47" s="204"/>
      <c r="P47" s="204"/>
      <c r="Q47" s="204"/>
    </row>
    <row r="48" spans="1:22" ht="15.75" x14ac:dyDescent="0.25">
      <c r="A48" s="211"/>
      <c r="B48" s="204"/>
      <c r="C48" s="204"/>
      <c r="D48" s="204"/>
      <c r="E48" s="205"/>
      <c r="F48" s="204"/>
      <c r="G48" s="204"/>
      <c r="H48" s="204"/>
      <c r="I48" s="204"/>
      <c r="J48" s="204"/>
      <c r="K48" s="210"/>
      <c r="L48" s="204"/>
      <c r="M48" s="204"/>
      <c r="N48" s="204"/>
      <c r="O48" s="204"/>
      <c r="P48" s="204"/>
      <c r="Q48" s="204"/>
    </row>
    <row r="49" spans="1:17" x14ac:dyDescent="0.25">
      <c r="A49" s="212"/>
      <c r="B49" s="204"/>
      <c r="C49" s="204"/>
      <c r="D49" s="204"/>
      <c r="E49" s="204"/>
      <c r="F49" s="204"/>
      <c r="G49" s="204"/>
      <c r="H49" s="204"/>
      <c r="I49" s="204"/>
      <c r="J49" s="204"/>
      <c r="K49" s="208"/>
      <c r="L49" s="204"/>
      <c r="M49" s="204"/>
      <c r="N49" s="204"/>
      <c r="O49" s="204"/>
      <c r="P49" s="204"/>
      <c r="Q49" s="204"/>
    </row>
  </sheetData>
  <pageMargins left="0.2" right="0.2" top="0.25" bottom="0.25" header="0.3" footer="0.3"/>
  <pageSetup scale="72" orientation="landscape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12" workbookViewId="0">
      <selection activeCell="B4" sqref="B4:H35"/>
    </sheetView>
  </sheetViews>
  <sheetFormatPr defaultRowHeight="15" x14ac:dyDescent="0.25"/>
  <cols>
    <col min="1" max="1" width="12" customWidth="1"/>
    <col min="2" max="8" width="9.140625" customWidth="1"/>
    <col min="9" max="9" width="10" bestFit="1" customWidth="1"/>
    <col min="12" max="12" width="11.5703125" bestFit="1" customWidth="1"/>
    <col min="18" max="18" width="9.140625" style="246"/>
    <col min="21" max="21" width="11.140625" customWidth="1"/>
    <col min="22" max="22" width="38.7109375" customWidth="1"/>
  </cols>
  <sheetData>
    <row r="1" spans="1:22" ht="22.5" x14ac:dyDescent="0.3">
      <c r="A1" s="179" t="s">
        <v>234</v>
      </c>
      <c r="R1"/>
    </row>
    <row r="2" spans="1:22" ht="21" thickBot="1" x14ac:dyDescent="0.35">
      <c r="A2" s="180" t="s">
        <v>116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R2"/>
    </row>
    <row r="3" spans="1:22" ht="15.75" x14ac:dyDescent="0.25">
      <c r="A3" s="182" t="s">
        <v>91</v>
      </c>
      <c r="B3" s="183" t="s">
        <v>117</v>
      </c>
      <c r="C3" s="187"/>
      <c r="D3" s="187"/>
      <c r="E3" s="187"/>
      <c r="F3" s="187"/>
      <c r="G3" s="187"/>
      <c r="H3" s="184"/>
      <c r="I3" s="185" t="s">
        <v>14</v>
      </c>
      <c r="J3" s="186" t="s">
        <v>118</v>
      </c>
      <c r="K3" s="187" t="s">
        <v>119</v>
      </c>
      <c r="L3" s="184"/>
      <c r="M3" s="184"/>
      <c r="N3" s="184"/>
      <c r="O3" s="188" t="s">
        <v>14</v>
      </c>
      <c r="P3" s="183" t="s">
        <v>120</v>
      </c>
      <c r="Q3" s="184"/>
      <c r="R3" s="189"/>
      <c r="S3" s="190"/>
      <c r="T3" s="191"/>
      <c r="U3" s="216"/>
      <c r="V3" s="192" t="s">
        <v>121</v>
      </c>
    </row>
    <row r="4" spans="1:22" ht="16.5" thickBot="1" x14ac:dyDescent="0.3">
      <c r="A4" s="193"/>
      <c r="B4" s="194" t="s">
        <v>122</v>
      </c>
      <c r="C4" s="194"/>
      <c r="D4" s="194"/>
      <c r="E4" s="194" t="s">
        <v>123</v>
      </c>
      <c r="F4" s="194"/>
      <c r="G4" s="194"/>
      <c r="H4" s="194" t="s">
        <v>124</v>
      </c>
      <c r="I4" s="195" t="s">
        <v>125</v>
      </c>
      <c r="J4" s="196"/>
      <c r="K4" s="197" t="s">
        <v>126</v>
      </c>
      <c r="L4" s="198" t="s">
        <v>127</v>
      </c>
      <c r="M4" s="198" t="s">
        <v>128</v>
      </c>
      <c r="N4" s="198" t="s">
        <v>129</v>
      </c>
      <c r="O4" s="199" t="s">
        <v>47</v>
      </c>
      <c r="P4" s="198" t="s">
        <v>126</v>
      </c>
      <c r="Q4" s="198" t="s">
        <v>127</v>
      </c>
      <c r="R4" s="198" t="s">
        <v>128</v>
      </c>
      <c r="S4" s="198" t="s">
        <v>129</v>
      </c>
      <c r="T4" s="199" t="s">
        <v>47</v>
      </c>
      <c r="U4" s="217"/>
      <c r="V4" s="200"/>
    </row>
    <row r="5" spans="1:22" ht="15.75" x14ac:dyDescent="0.25">
      <c r="A5" s="213">
        <v>43739</v>
      </c>
      <c r="B5" s="214">
        <f>Sheet1!D23</f>
        <v>0.29166666666668561</v>
      </c>
      <c r="C5" s="214">
        <f>Sheet1!E23</f>
        <v>206.65625</v>
      </c>
      <c r="D5" s="214">
        <f>Sheet1!F23</f>
        <v>206.875</v>
      </c>
      <c r="E5" s="214">
        <f>Sheet1!G23</f>
        <v>0.21875</v>
      </c>
      <c r="F5" s="214">
        <f>Sheet1!H23</f>
        <v>206.97569444444446</v>
      </c>
      <c r="G5" s="214">
        <f>Sheet1!I23</f>
        <v>207.25</v>
      </c>
      <c r="H5" s="214">
        <f>Sheet1!J23</f>
        <v>0.27430555555554292</v>
      </c>
      <c r="I5" s="215">
        <f>B5+E5+H5</f>
        <v>0.78472222222222854</v>
      </c>
      <c r="J5" s="214">
        <v>0.19444444444444445</v>
      </c>
      <c r="K5" s="214">
        <v>0</v>
      </c>
      <c r="L5" s="214">
        <v>0</v>
      </c>
      <c r="M5" s="214">
        <v>2.0833333333333332E-2</v>
      </c>
      <c r="N5" s="214">
        <v>0</v>
      </c>
      <c r="O5" s="215">
        <f>SUM(K5:N5)</f>
        <v>2.0833333333333332E-2</v>
      </c>
      <c r="P5" s="214">
        <v>0</v>
      </c>
      <c r="Q5" s="214">
        <v>0</v>
      </c>
      <c r="R5" s="214">
        <v>0</v>
      </c>
      <c r="S5" s="214">
        <v>0</v>
      </c>
      <c r="T5" s="215">
        <f t="shared" ref="T5:T13" si="0">SUM(Q5:S5)</f>
        <v>0</v>
      </c>
      <c r="U5" s="218">
        <f>I5+O5+J5+T5</f>
        <v>1.0000000000000064</v>
      </c>
      <c r="V5" s="202"/>
    </row>
    <row r="6" spans="1:22" ht="15.75" x14ac:dyDescent="0.25">
      <c r="A6" s="213">
        <v>43740</v>
      </c>
      <c r="B6" s="214">
        <f>Sheet2!D23</f>
        <v>0.29166666666668561</v>
      </c>
      <c r="C6" s="214">
        <f>Sheet2!E23</f>
        <v>206.63541666666666</v>
      </c>
      <c r="D6" s="214">
        <f>Sheet2!F23</f>
        <v>206.91666666666666</v>
      </c>
      <c r="E6" s="214">
        <f>Sheet2!G23</f>
        <v>0.28125</v>
      </c>
      <c r="F6" s="214">
        <f>Sheet2!H23</f>
        <v>206.95486111111111</v>
      </c>
      <c r="G6" s="214">
        <f>Sheet2!I23</f>
        <v>207.25</v>
      </c>
      <c r="H6" s="214">
        <f>Sheet2!J23</f>
        <v>0.29513888888888573</v>
      </c>
      <c r="I6" s="215">
        <f t="shared" ref="I6:I34" si="1">B6+E6+H6</f>
        <v>0.86805555555557135</v>
      </c>
      <c r="J6" s="214">
        <v>0.13194444444444445</v>
      </c>
      <c r="K6" s="214">
        <v>0</v>
      </c>
      <c r="L6" s="214">
        <v>0</v>
      </c>
      <c r="M6" s="214">
        <v>0</v>
      </c>
      <c r="N6" s="214">
        <v>0</v>
      </c>
      <c r="O6" s="215">
        <f t="shared" ref="O6:O34" si="2">SUM(K6:N6)</f>
        <v>0</v>
      </c>
      <c r="P6" s="214">
        <v>0</v>
      </c>
      <c r="Q6" s="214">
        <v>0</v>
      </c>
      <c r="R6" s="214">
        <v>0</v>
      </c>
      <c r="S6" s="214">
        <v>0</v>
      </c>
      <c r="T6" s="215">
        <f t="shared" si="0"/>
        <v>0</v>
      </c>
      <c r="U6" s="218">
        <f t="shared" ref="U6:U34" si="3">I6+O6+J6+T6</f>
        <v>1.0000000000000158</v>
      </c>
      <c r="V6" s="202"/>
    </row>
    <row r="7" spans="1:22" ht="15.75" x14ac:dyDescent="0.25">
      <c r="A7" s="213">
        <v>43741</v>
      </c>
      <c r="B7" s="214">
        <f>Sheet3!D23</f>
        <v>0.29513888888888573</v>
      </c>
      <c r="C7" s="214">
        <f>Sheet3!E23</f>
        <v>206.625</v>
      </c>
      <c r="D7" s="214">
        <f>Sheet3!F23</f>
        <v>206.91666666666666</v>
      </c>
      <c r="E7" s="214">
        <f>Sheet3!G23</f>
        <v>0.29166666666665719</v>
      </c>
      <c r="F7" s="214">
        <f>Sheet3!H23</f>
        <v>206.95486111111111</v>
      </c>
      <c r="G7" s="214">
        <f>Sheet3!I23</f>
        <v>207.25</v>
      </c>
      <c r="H7" s="214">
        <f>Sheet3!J23</f>
        <v>0.29513888888888573</v>
      </c>
      <c r="I7" s="215">
        <f t="shared" si="1"/>
        <v>0.88194444444442865</v>
      </c>
      <c r="J7" s="214">
        <v>0.11805555555555557</v>
      </c>
      <c r="K7" s="214">
        <v>0</v>
      </c>
      <c r="L7" s="214">
        <v>0</v>
      </c>
      <c r="M7" s="214">
        <v>0</v>
      </c>
      <c r="N7" s="214">
        <v>0</v>
      </c>
      <c r="O7" s="215">
        <f t="shared" si="2"/>
        <v>0</v>
      </c>
      <c r="P7" s="214">
        <v>0</v>
      </c>
      <c r="Q7" s="214">
        <v>0</v>
      </c>
      <c r="R7" s="214">
        <v>0</v>
      </c>
      <c r="S7" s="214">
        <v>0</v>
      </c>
      <c r="T7" s="215">
        <f t="shared" si="0"/>
        <v>0</v>
      </c>
      <c r="U7" s="218">
        <f t="shared" si="3"/>
        <v>0.99999999999998423</v>
      </c>
      <c r="V7" s="202"/>
    </row>
    <row r="8" spans="1:22" ht="15.75" x14ac:dyDescent="0.25">
      <c r="A8" s="213">
        <v>43742</v>
      </c>
      <c r="B8" s="214">
        <f>Sheet4!D23</f>
        <v>0.29166666666668561</v>
      </c>
      <c r="C8" s="214">
        <f>Sheet4!E23</f>
        <v>206.625</v>
      </c>
      <c r="D8" s="214">
        <f>Sheet4!F23</f>
        <v>206.875</v>
      </c>
      <c r="E8" s="214">
        <f>Sheet4!G23</f>
        <v>0.25</v>
      </c>
      <c r="F8" s="214">
        <f>Sheet4!H23</f>
        <v>206.98611111111111</v>
      </c>
      <c r="G8" s="214">
        <f>Sheet4!I23</f>
        <v>207.25</v>
      </c>
      <c r="H8" s="214">
        <f>Sheet4!J23</f>
        <v>0.26388888888888573</v>
      </c>
      <c r="I8" s="215">
        <f t="shared" si="1"/>
        <v>0.80555555555557135</v>
      </c>
      <c r="J8" s="214">
        <v>0.19444444444444445</v>
      </c>
      <c r="K8" s="214">
        <v>0</v>
      </c>
      <c r="L8" s="214">
        <v>0</v>
      </c>
      <c r="M8" s="214">
        <v>0</v>
      </c>
      <c r="N8" s="214">
        <v>0</v>
      </c>
      <c r="O8" s="215">
        <f t="shared" si="2"/>
        <v>0</v>
      </c>
      <c r="P8" s="214">
        <v>0</v>
      </c>
      <c r="Q8" s="214">
        <v>0</v>
      </c>
      <c r="R8" s="214">
        <v>0</v>
      </c>
      <c r="S8" s="214">
        <v>0</v>
      </c>
      <c r="T8" s="215">
        <f t="shared" si="0"/>
        <v>0</v>
      </c>
      <c r="U8" s="218">
        <f t="shared" si="3"/>
        <v>1.0000000000000158</v>
      </c>
      <c r="V8" s="202"/>
    </row>
    <row r="9" spans="1:22" ht="15.75" x14ac:dyDescent="0.25">
      <c r="A9" s="213">
        <v>43743</v>
      </c>
      <c r="B9" s="214">
        <f>Sheet5!D23</f>
        <v>0.29166666666668561</v>
      </c>
      <c r="C9" s="214">
        <f>Sheet5!E23</f>
        <v>206.63541666666666</v>
      </c>
      <c r="D9" s="214">
        <f>Sheet5!F23</f>
        <v>206.75</v>
      </c>
      <c r="E9" s="214">
        <f>Sheet5!G23</f>
        <v>0.11458333333334281</v>
      </c>
      <c r="F9" s="214">
        <f>Sheet5!H23</f>
        <v>206.96875</v>
      </c>
      <c r="G9" s="214">
        <f>Sheet5!I23</f>
        <v>207.22916666666666</v>
      </c>
      <c r="H9" s="214">
        <f>Sheet5!J23</f>
        <v>0.26041666666665719</v>
      </c>
      <c r="I9" s="215">
        <f t="shared" si="1"/>
        <v>0.66666666666668561</v>
      </c>
      <c r="J9" s="214">
        <v>0.19791666666666666</v>
      </c>
      <c r="K9" s="214">
        <v>0</v>
      </c>
      <c r="L9" s="214">
        <v>0.13541666666666666</v>
      </c>
      <c r="M9" s="214">
        <v>0</v>
      </c>
      <c r="N9" s="214">
        <v>0</v>
      </c>
      <c r="O9" s="215">
        <f t="shared" si="2"/>
        <v>0.13541666666666666</v>
      </c>
      <c r="P9" s="214">
        <v>0</v>
      </c>
      <c r="Q9" s="214">
        <v>0</v>
      </c>
      <c r="R9" s="214">
        <v>0</v>
      </c>
      <c r="S9" s="214">
        <v>0</v>
      </c>
      <c r="T9" s="215">
        <f t="shared" si="0"/>
        <v>0</v>
      </c>
      <c r="U9" s="218">
        <f t="shared" si="3"/>
        <v>1.0000000000000189</v>
      </c>
      <c r="V9" s="202" t="s">
        <v>257</v>
      </c>
    </row>
    <row r="10" spans="1:22" ht="15.75" x14ac:dyDescent="0.25">
      <c r="A10" s="213">
        <v>43744</v>
      </c>
      <c r="B10" s="214">
        <f>Sheet6!D23</f>
        <v>0.13194444444445708</v>
      </c>
      <c r="C10" s="214">
        <f>Sheet6!E23</f>
        <v>206.62152777777777</v>
      </c>
      <c r="D10" s="214">
        <f>Sheet6!F23</f>
        <v>206.91666666666666</v>
      </c>
      <c r="E10" s="214">
        <f>Sheet6!G23</f>
        <v>0.29513888888888573</v>
      </c>
      <c r="F10" s="214">
        <f>Sheet6!H23</f>
        <v>206.95833333333334</v>
      </c>
      <c r="G10" s="214">
        <f>Sheet6!I23</f>
        <v>207.25</v>
      </c>
      <c r="H10" s="214">
        <f>Sheet6!J23</f>
        <v>0.29166666666665719</v>
      </c>
      <c r="I10" s="215">
        <f t="shared" si="1"/>
        <v>0.71875</v>
      </c>
      <c r="J10" s="214">
        <v>0.17361111111111113</v>
      </c>
      <c r="K10" s="214">
        <v>0</v>
      </c>
      <c r="L10" s="214">
        <v>0</v>
      </c>
      <c r="M10" s="214">
        <v>0</v>
      </c>
      <c r="N10" s="214">
        <v>0</v>
      </c>
      <c r="O10" s="215">
        <f t="shared" si="2"/>
        <v>0</v>
      </c>
      <c r="P10" s="214">
        <v>0</v>
      </c>
      <c r="Q10" s="214">
        <v>0</v>
      </c>
      <c r="R10" s="214">
        <v>0.1076388888888889</v>
      </c>
      <c r="S10" s="214">
        <v>0</v>
      </c>
      <c r="T10" s="215">
        <f t="shared" si="0"/>
        <v>0.1076388888888889</v>
      </c>
      <c r="U10" s="218">
        <f t="shared" si="3"/>
        <v>1</v>
      </c>
      <c r="V10" s="202" t="s">
        <v>258</v>
      </c>
    </row>
    <row r="11" spans="1:22" ht="15.75" x14ac:dyDescent="0.25">
      <c r="A11" s="213">
        <v>43745</v>
      </c>
      <c r="B11" s="214">
        <f>Sheet7!D23</f>
        <v>0.20833333333334281</v>
      </c>
      <c r="C11" s="214">
        <f>Sheet7!E23</f>
        <v>206.55208333333334</v>
      </c>
      <c r="D11" s="214">
        <f>Sheet7!F23</f>
        <v>206.75</v>
      </c>
      <c r="E11" s="214">
        <f>Sheet7!G23</f>
        <v>0.19791666666665719</v>
      </c>
      <c r="F11" s="214">
        <f>Sheet7!H23</f>
        <v>207.02083333333334</v>
      </c>
      <c r="G11" s="214">
        <f>Sheet7!I23</f>
        <v>207.25</v>
      </c>
      <c r="H11" s="214">
        <f>Sheet7!J23</f>
        <v>0.22916666666665719</v>
      </c>
      <c r="I11" s="215">
        <f t="shared" si="1"/>
        <v>0.63541666666665719</v>
      </c>
      <c r="J11" s="214">
        <v>0.15625</v>
      </c>
      <c r="K11" s="214">
        <v>0</v>
      </c>
      <c r="L11" s="214">
        <v>0.10069444444444443</v>
      </c>
      <c r="M11" s="214">
        <v>0</v>
      </c>
      <c r="N11" s="214">
        <v>0</v>
      </c>
      <c r="O11" s="215">
        <f t="shared" si="2"/>
        <v>0.10069444444444443</v>
      </c>
      <c r="P11" s="214">
        <v>0</v>
      </c>
      <c r="Q11" s="214">
        <v>0</v>
      </c>
      <c r="R11" s="214">
        <v>0.1076388888888889</v>
      </c>
      <c r="S11" s="214">
        <v>0</v>
      </c>
      <c r="T11" s="215">
        <f t="shared" si="0"/>
        <v>0.1076388888888889</v>
      </c>
      <c r="U11" s="218">
        <f t="shared" si="3"/>
        <v>0.99999999999999045</v>
      </c>
      <c r="V11" s="202" t="s">
        <v>259</v>
      </c>
    </row>
    <row r="12" spans="1:22" ht="15.75" x14ac:dyDescent="0.25">
      <c r="A12" s="213">
        <v>43746</v>
      </c>
      <c r="B12" s="214">
        <f>Sheet8!D23</f>
        <v>0.10416666666668561</v>
      </c>
      <c r="C12" s="214">
        <f>Sheet8!E23</f>
        <v>206.53819444444446</v>
      </c>
      <c r="D12" s="214">
        <f>Sheet8!F23</f>
        <v>206.75</v>
      </c>
      <c r="E12" s="214">
        <f>Sheet8!G23</f>
        <v>0.21180555555554292</v>
      </c>
      <c r="F12" s="214">
        <f>Sheet8!H23</f>
        <v>207.03472222222223</v>
      </c>
      <c r="G12" s="214">
        <f>Sheet8!I23</f>
        <v>207.25</v>
      </c>
      <c r="H12" s="214">
        <f>Sheet8!J23</f>
        <v>0.21527777777777146</v>
      </c>
      <c r="I12" s="215">
        <f t="shared" si="1"/>
        <v>0.53125</v>
      </c>
      <c r="J12" s="214">
        <v>0.19097222222222221</v>
      </c>
      <c r="K12" s="214">
        <v>0</v>
      </c>
      <c r="L12" s="214">
        <v>0.10069444444444443</v>
      </c>
      <c r="M12" s="214">
        <v>0</v>
      </c>
      <c r="N12" s="214">
        <v>0</v>
      </c>
      <c r="O12" s="215">
        <f t="shared" si="2"/>
        <v>0.10069444444444443</v>
      </c>
      <c r="P12" s="214">
        <v>0</v>
      </c>
      <c r="Q12" s="214">
        <v>0.17708333333333334</v>
      </c>
      <c r="R12" s="214">
        <v>0</v>
      </c>
      <c r="S12" s="214">
        <v>0</v>
      </c>
      <c r="T12" s="215">
        <f t="shared" si="0"/>
        <v>0.17708333333333334</v>
      </c>
      <c r="U12" s="218">
        <f t="shared" si="3"/>
        <v>1</v>
      </c>
      <c r="V12" s="202" t="s">
        <v>260</v>
      </c>
    </row>
    <row r="13" spans="1:22" ht="15.75" x14ac:dyDescent="0.25">
      <c r="A13" s="213">
        <v>43747</v>
      </c>
      <c r="B13" s="214">
        <f>Sheet9!D23</f>
        <v>0.24652777777777146</v>
      </c>
      <c r="C13" s="214">
        <f>Sheet9!E23</f>
        <v>206.62847222222223</v>
      </c>
      <c r="D13" s="214">
        <f>Sheet9!F23</f>
        <v>206.91666666666666</v>
      </c>
      <c r="E13" s="214">
        <f>Sheet9!G23</f>
        <v>0.28819444444442865</v>
      </c>
      <c r="F13" s="214">
        <f>Sheet9!H23</f>
        <v>206.95833333333334</v>
      </c>
      <c r="G13" s="214">
        <f>Sheet9!I23</f>
        <v>207.25</v>
      </c>
      <c r="H13" s="214">
        <f>Sheet9!J23</f>
        <v>0.29166666666665719</v>
      </c>
      <c r="I13" s="215">
        <f t="shared" si="1"/>
        <v>0.82638888888885731</v>
      </c>
      <c r="J13" s="214">
        <v>0.17361111111111113</v>
      </c>
      <c r="K13" s="214">
        <v>0</v>
      </c>
      <c r="L13" s="214">
        <v>0</v>
      </c>
      <c r="M13" s="214">
        <v>0</v>
      </c>
      <c r="N13" s="214">
        <v>0</v>
      </c>
      <c r="O13" s="215">
        <f t="shared" si="2"/>
        <v>0</v>
      </c>
      <c r="P13" s="214">
        <v>0</v>
      </c>
      <c r="Q13" s="214">
        <v>0</v>
      </c>
      <c r="R13" s="214">
        <v>0</v>
      </c>
      <c r="S13" s="214">
        <v>0</v>
      </c>
      <c r="T13" s="215">
        <f t="shared" si="0"/>
        <v>0</v>
      </c>
      <c r="U13" s="218">
        <f t="shared" si="3"/>
        <v>0.99999999999996847</v>
      </c>
      <c r="V13" s="202"/>
    </row>
    <row r="14" spans="1:22" ht="15.75" x14ac:dyDescent="0.25">
      <c r="A14" s="213">
        <v>43748</v>
      </c>
      <c r="B14" s="214">
        <f>Sheet10!D23</f>
        <v>0.26388888888888573</v>
      </c>
      <c r="C14" s="214">
        <f>Sheet10!E23</f>
        <v>206.64930555555554</v>
      </c>
      <c r="D14" s="214">
        <f>Sheet10!F23</f>
        <v>206.91666666666666</v>
      </c>
      <c r="E14" s="214">
        <f>Sheet10!G23</f>
        <v>0.26736111111111427</v>
      </c>
      <c r="F14" s="214">
        <f>Sheet10!H23</f>
        <v>206.95833333333334</v>
      </c>
      <c r="G14" s="214">
        <f>Sheet10!I23</f>
        <v>207.25</v>
      </c>
      <c r="H14" s="214">
        <f>Sheet10!J23</f>
        <v>0.29166666666665719</v>
      </c>
      <c r="I14" s="215">
        <f t="shared" si="1"/>
        <v>0.82291666666665719</v>
      </c>
      <c r="J14" s="214">
        <v>0.17708333333333334</v>
      </c>
      <c r="K14" s="214">
        <v>0</v>
      </c>
      <c r="L14" s="214">
        <v>0</v>
      </c>
      <c r="M14" s="214">
        <v>0</v>
      </c>
      <c r="N14" s="214">
        <v>0</v>
      </c>
      <c r="O14" s="215">
        <f t="shared" si="2"/>
        <v>0</v>
      </c>
      <c r="P14" s="214">
        <v>0</v>
      </c>
      <c r="Q14" s="214">
        <v>0</v>
      </c>
      <c r="R14" s="214">
        <v>0</v>
      </c>
      <c r="S14" s="214">
        <v>0</v>
      </c>
      <c r="T14" s="215">
        <f>SUM(P14:S14)</f>
        <v>0</v>
      </c>
      <c r="U14" s="218">
        <f t="shared" si="3"/>
        <v>0.99999999999999056</v>
      </c>
      <c r="V14" s="202"/>
    </row>
    <row r="15" spans="1:22" ht="15.75" x14ac:dyDescent="0.25">
      <c r="A15" s="213">
        <v>43749</v>
      </c>
      <c r="B15" s="214">
        <f>Sheet11!D23</f>
        <v>0.20138888888888573</v>
      </c>
      <c r="C15" s="214">
        <f>Sheet11!E23</f>
        <v>206.625</v>
      </c>
      <c r="D15" s="214">
        <f>Sheet11!F23</f>
        <v>206.83333333333334</v>
      </c>
      <c r="E15" s="214">
        <f>Sheet11!G23</f>
        <v>0.20833333333334281</v>
      </c>
      <c r="F15" s="214">
        <f>Sheet11!H23</f>
        <v>206.95833333333334</v>
      </c>
      <c r="G15" s="214">
        <f>Sheet11!I23</f>
        <v>207.16666666666666</v>
      </c>
      <c r="H15" s="214">
        <f>Sheet11!J23</f>
        <v>0.20833333333331439</v>
      </c>
      <c r="I15" s="215">
        <f t="shared" si="1"/>
        <v>0.61805555555554292</v>
      </c>
      <c r="J15" s="214">
        <v>0.22569444444444445</v>
      </c>
      <c r="K15" s="214">
        <v>0</v>
      </c>
      <c r="L15" s="214">
        <v>0</v>
      </c>
      <c r="M15" s="214">
        <v>0.15625</v>
      </c>
      <c r="N15" s="214">
        <v>0</v>
      </c>
      <c r="O15" s="215">
        <f t="shared" si="2"/>
        <v>0.15625</v>
      </c>
      <c r="P15" s="214">
        <v>0</v>
      </c>
      <c r="Q15" s="214">
        <v>0</v>
      </c>
      <c r="R15" s="214">
        <v>0</v>
      </c>
      <c r="S15" s="214">
        <v>0</v>
      </c>
      <c r="T15" s="215">
        <f t="shared" ref="T15:T34" si="4">SUM(P15:S15)</f>
        <v>0</v>
      </c>
      <c r="U15" s="218">
        <f t="shared" si="3"/>
        <v>0.99999999999998734</v>
      </c>
      <c r="V15" s="202"/>
    </row>
    <row r="16" spans="1:22" ht="15.75" x14ac:dyDescent="0.25">
      <c r="A16" s="213">
        <v>43750</v>
      </c>
      <c r="B16" s="214">
        <f>Sheet12!D23</f>
        <v>0.29166666666668561</v>
      </c>
      <c r="C16" s="214">
        <f>Sheet12!E23</f>
        <v>206.65625</v>
      </c>
      <c r="D16" s="214">
        <f>Sheet12!F23</f>
        <v>206.875</v>
      </c>
      <c r="E16" s="214">
        <f>Sheet12!G23</f>
        <v>0.21875</v>
      </c>
      <c r="F16" s="214">
        <f>Sheet12!H23</f>
        <v>206.97569444444446</v>
      </c>
      <c r="G16" s="214">
        <f>Sheet12!I23</f>
        <v>207.25</v>
      </c>
      <c r="H16" s="214">
        <f>Sheet12!J23</f>
        <v>0.27430555555554292</v>
      </c>
      <c r="I16" s="215">
        <f t="shared" si="1"/>
        <v>0.78472222222222854</v>
      </c>
      <c r="J16" s="214">
        <v>0.17708333333333334</v>
      </c>
      <c r="K16" s="214">
        <v>0</v>
      </c>
      <c r="L16" s="214">
        <v>0</v>
      </c>
      <c r="M16" s="214">
        <v>0</v>
      </c>
      <c r="N16" s="214">
        <v>0</v>
      </c>
      <c r="O16" s="215">
        <f t="shared" si="2"/>
        <v>0</v>
      </c>
      <c r="P16" s="214">
        <v>0</v>
      </c>
      <c r="Q16" s="214">
        <v>0</v>
      </c>
      <c r="R16" s="214">
        <v>3.8194444444444441E-2</v>
      </c>
      <c r="S16" s="214">
        <v>0</v>
      </c>
      <c r="T16" s="215">
        <f t="shared" si="4"/>
        <v>3.8194444444444441E-2</v>
      </c>
      <c r="U16" s="218">
        <f t="shared" si="3"/>
        <v>1.0000000000000064</v>
      </c>
      <c r="V16" s="202" t="s">
        <v>259</v>
      </c>
    </row>
    <row r="17" spans="1:22" ht="15.75" x14ac:dyDescent="0.25">
      <c r="A17" s="213">
        <v>43751</v>
      </c>
      <c r="B17" s="214">
        <f>Sheet13!D23</f>
        <v>0.25347222222222854</v>
      </c>
      <c r="C17" s="214">
        <f>Sheet13!E23</f>
        <v>206.625</v>
      </c>
      <c r="D17" s="214">
        <f>Sheet13!F23</f>
        <v>206.91666666666666</v>
      </c>
      <c r="E17" s="214">
        <f>Sheet13!G23</f>
        <v>0.29166666666665719</v>
      </c>
      <c r="F17" s="214">
        <f>Sheet13!H23</f>
        <v>206.96527777777777</v>
      </c>
      <c r="G17" s="214">
        <f>Sheet13!I23</f>
        <v>207.20833333333334</v>
      </c>
      <c r="H17" s="214">
        <f>Sheet13!J23</f>
        <v>0.24305555555557135</v>
      </c>
      <c r="I17" s="215">
        <f t="shared" si="1"/>
        <v>0.78819444444445708</v>
      </c>
      <c r="J17" s="214">
        <v>0.12847222222222224</v>
      </c>
      <c r="K17" s="214">
        <v>0</v>
      </c>
      <c r="L17" s="214">
        <v>8.3333333333333329E-2</v>
      </c>
      <c r="M17" s="214">
        <v>0</v>
      </c>
      <c r="N17" s="214">
        <v>0</v>
      </c>
      <c r="O17" s="215">
        <f t="shared" si="2"/>
        <v>8.3333333333333329E-2</v>
      </c>
      <c r="P17" s="214">
        <v>0</v>
      </c>
      <c r="Q17" s="214">
        <v>0</v>
      </c>
      <c r="R17" s="214">
        <v>0</v>
      </c>
      <c r="S17" s="214">
        <v>0</v>
      </c>
      <c r="T17" s="215">
        <f t="shared" si="4"/>
        <v>0</v>
      </c>
      <c r="U17" s="218">
        <f t="shared" si="3"/>
        <v>1.0000000000000127</v>
      </c>
      <c r="V17" s="202"/>
    </row>
    <row r="18" spans="1:22" ht="15.75" x14ac:dyDescent="0.25">
      <c r="A18" s="213">
        <v>43752</v>
      </c>
      <c r="B18" s="214">
        <f>Sheet14!D23</f>
        <v>0.28472222222220012</v>
      </c>
      <c r="C18" s="214">
        <f>Sheet14!E23</f>
        <v>206.65625</v>
      </c>
      <c r="D18" s="214">
        <f>Sheet14!F23</f>
        <v>206.875</v>
      </c>
      <c r="E18" s="214">
        <f>Sheet14!G23</f>
        <v>0.21875</v>
      </c>
      <c r="F18" s="214">
        <f>Sheet14!H23</f>
        <v>206.97569444444446</v>
      </c>
      <c r="G18" s="214">
        <f>Sheet14!I23</f>
        <v>207.25</v>
      </c>
      <c r="H18" s="214">
        <f>Sheet14!J23</f>
        <v>0.27430555555554292</v>
      </c>
      <c r="I18" s="215">
        <f t="shared" si="1"/>
        <v>0.77777777777774304</v>
      </c>
      <c r="J18" s="214">
        <v>0.1388888888888889</v>
      </c>
      <c r="K18" s="214">
        <v>8.3333333333333329E-2</v>
      </c>
      <c r="L18" s="214">
        <v>0</v>
      </c>
      <c r="M18" s="214">
        <v>0</v>
      </c>
      <c r="N18" s="214">
        <v>0</v>
      </c>
      <c r="O18" s="215">
        <f t="shared" si="2"/>
        <v>8.3333333333333329E-2</v>
      </c>
      <c r="P18" s="214">
        <v>0</v>
      </c>
      <c r="Q18" s="214">
        <v>0</v>
      </c>
      <c r="R18" s="214">
        <v>0</v>
      </c>
      <c r="S18" s="214">
        <v>0</v>
      </c>
      <c r="T18" s="215">
        <f t="shared" si="4"/>
        <v>0</v>
      </c>
      <c r="U18" s="218">
        <f t="shared" si="3"/>
        <v>0.99999999999996536</v>
      </c>
      <c r="V18" s="202"/>
    </row>
    <row r="19" spans="1:22" ht="15.75" x14ac:dyDescent="0.25">
      <c r="A19" s="213">
        <v>43753</v>
      </c>
      <c r="B19" s="214">
        <f>Sheet14!D23</f>
        <v>0.28472222222220012</v>
      </c>
      <c r="C19" s="214">
        <f>Sheet14!E23</f>
        <v>206.65625</v>
      </c>
      <c r="D19" s="214">
        <f>Sheet14!F23</f>
        <v>206.875</v>
      </c>
      <c r="E19" s="214">
        <f>Sheet14!G23</f>
        <v>0.21875</v>
      </c>
      <c r="F19" s="214">
        <f>Sheet14!H23</f>
        <v>206.97569444444446</v>
      </c>
      <c r="G19" s="214">
        <f>Sheet14!I23</f>
        <v>207.25</v>
      </c>
      <c r="H19" s="214">
        <f>Sheet14!J23</f>
        <v>0.27430555555554292</v>
      </c>
      <c r="I19" s="215">
        <f t="shared" si="1"/>
        <v>0.77777777777774304</v>
      </c>
      <c r="J19" s="214">
        <v>9.375E-2</v>
      </c>
      <c r="K19" s="214">
        <v>0</v>
      </c>
      <c r="L19" s="214">
        <v>0</v>
      </c>
      <c r="M19" s="214">
        <v>0</v>
      </c>
      <c r="N19" s="214">
        <v>0</v>
      </c>
      <c r="O19" s="215">
        <f t="shared" si="2"/>
        <v>0</v>
      </c>
      <c r="P19" s="214">
        <v>0</v>
      </c>
      <c r="Q19" s="214">
        <v>0</v>
      </c>
      <c r="R19" s="214">
        <v>0.12847222222222224</v>
      </c>
      <c r="S19" s="214">
        <v>0</v>
      </c>
      <c r="T19" s="215">
        <f t="shared" si="4"/>
        <v>0.12847222222222224</v>
      </c>
      <c r="U19" s="218">
        <f t="shared" si="3"/>
        <v>0.99999999999996525</v>
      </c>
      <c r="V19" s="202" t="s">
        <v>261</v>
      </c>
    </row>
    <row r="20" spans="1:22" ht="15.75" x14ac:dyDescent="0.25">
      <c r="A20" s="213">
        <v>43754</v>
      </c>
      <c r="B20" s="214">
        <f>Sheet16!D23</f>
        <v>0.20486111111111427</v>
      </c>
      <c r="C20" s="214">
        <f>Sheet16!E23</f>
        <v>206.65625</v>
      </c>
      <c r="D20" s="214">
        <f>Sheet16!F23</f>
        <v>206.875</v>
      </c>
      <c r="E20" s="214">
        <f>Sheet16!G23</f>
        <v>0.21875</v>
      </c>
      <c r="F20" s="214">
        <f>Sheet16!H23</f>
        <v>206.97569444444446</v>
      </c>
      <c r="G20" s="214">
        <f>Sheet16!I23</f>
        <v>207.25</v>
      </c>
      <c r="H20" s="214">
        <f>Sheet16!J23</f>
        <v>0.27430555555554292</v>
      </c>
      <c r="I20" s="215">
        <f t="shared" si="1"/>
        <v>0.69791666666665719</v>
      </c>
      <c r="J20" s="214">
        <v>0.19444444444444445</v>
      </c>
      <c r="K20" s="214">
        <v>0</v>
      </c>
      <c r="L20" s="214">
        <v>0</v>
      </c>
      <c r="M20" s="214">
        <v>0</v>
      </c>
      <c r="N20" s="214">
        <v>0</v>
      </c>
      <c r="O20" s="215">
        <f t="shared" si="2"/>
        <v>0</v>
      </c>
      <c r="P20" s="214">
        <v>0</v>
      </c>
      <c r="Q20" s="214">
        <v>0</v>
      </c>
      <c r="R20" s="214">
        <v>0.1076388888888889</v>
      </c>
      <c r="S20" s="214">
        <v>0</v>
      </c>
      <c r="T20" s="215">
        <f t="shared" si="4"/>
        <v>0.1076388888888889</v>
      </c>
      <c r="U20" s="218">
        <f t="shared" si="3"/>
        <v>0.99999999999999045</v>
      </c>
      <c r="V20" s="202" t="s">
        <v>262</v>
      </c>
    </row>
    <row r="21" spans="1:22" ht="15.75" x14ac:dyDescent="0.25">
      <c r="A21" s="213">
        <v>43755</v>
      </c>
      <c r="B21" s="214">
        <f>Sheet17!D23</f>
        <v>0.20486111111111427</v>
      </c>
      <c r="C21" s="214">
        <f>Sheet17!E23</f>
        <v>206.58333333333334</v>
      </c>
      <c r="D21" s="214">
        <f>Sheet17!F23</f>
        <v>206.875</v>
      </c>
      <c r="E21" s="214">
        <f>Sheet17!G23</f>
        <v>0.29166666666665719</v>
      </c>
      <c r="F21" s="214">
        <f>Sheet17!H23</f>
        <v>206.92013888888889</v>
      </c>
      <c r="G21" s="214">
        <f>Sheet17!I23</f>
        <v>207.20833333333334</v>
      </c>
      <c r="H21" s="214">
        <f>Sheet17!J23</f>
        <v>0.28819444444445708</v>
      </c>
      <c r="I21" s="215">
        <f t="shared" si="1"/>
        <v>0.78472222222222854</v>
      </c>
      <c r="J21" s="214">
        <v>0.21527777777777779</v>
      </c>
      <c r="K21" s="214">
        <v>0</v>
      </c>
      <c r="L21" s="214">
        <v>0</v>
      </c>
      <c r="M21" s="214">
        <v>0</v>
      </c>
      <c r="N21" s="214">
        <v>0</v>
      </c>
      <c r="O21" s="215">
        <f t="shared" si="2"/>
        <v>0</v>
      </c>
      <c r="P21" s="214">
        <v>0</v>
      </c>
      <c r="Q21" s="214">
        <v>0</v>
      </c>
      <c r="R21" s="214">
        <v>0</v>
      </c>
      <c r="S21" s="214">
        <v>0</v>
      </c>
      <c r="T21" s="215">
        <f t="shared" si="4"/>
        <v>0</v>
      </c>
      <c r="U21" s="218">
        <f t="shared" si="3"/>
        <v>1.0000000000000062</v>
      </c>
      <c r="V21" s="202"/>
    </row>
    <row r="22" spans="1:22" ht="15.75" x14ac:dyDescent="0.25">
      <c r="A22" s="213">
        <v>43756</v>
      </c>
      <c r="B22" s="214">
        <f>Sheet18!D23</f>
        <v>0.29166666666668561</v>
      </c>
      <c r="C22" s="214">
        <f>Sheet18!E23</f>
        <v>206.65625</v>
      </c>
      <c r="D22" s="214">
        <f>Sheet18!F23</f>
        <v>206.875</v>
      </c>
      <c r="E22" s="214">
        <f>Sheet18!G23</f>
        <v>0.21875</v>
      </c>
      <c r="F22" s="214">
        <f>Sheet18!H23</f>
        <v>206.97569444444446</v>
      </c>
      <c r="G22" s="214">
        <f>Sheet18!I23</f>
        <v>207.25</v>
      </c>
      <c r="H22" s="214">
        <f>Sheet18!J23</f>
        <v>0.27430555555554292</v>
      </c>
      <c r="I22" s="215">
        <f t="shared" si="1"/>
        <v>0.78472222222222854</v>
      </c>
      <c r="J22" s="214">
        <v>0.13194444444444445</v>
      </c>
      <c r="K22" s="214">
        <v>8.3333333333333329E-2</v>
      </c>
      <c r="L22" s="214">
        <v>0</v>
      </c>
      <c r="M22" s="214">
        <v>0</v>
      </c>
      <c r="N22" s="214">
        <v>0</v>
      </c>
      <c r="O22" s="215">
        <f t="shared" si="2"/>
        <v>8.3333333333333329E-2</v>
      </c>
      <c r="P22" s="214">
        <v>0</v>
      </c>
      <c r="Q22" s="214">
        <v>0</v>
      </c>
      <c r="R22" s="214">
        <v>0</v>
      </c>
      <c r="S22" s="214">
        <v>0</v>
      </c>
      <c r="T22" s="215">
        <f t="shared" si="4"/>
        <v>0</v>
      </c>
      <c r="U22" s="218">
        <f t="shared" si="3"/>
        <v>1.0000000000000064</v>
      </c>
      <c r="V22" s="235"/>
    </row>
    <row r="23" spans="1:22" ht="15.75" x14ac:dyDescent="0.25">
      <c r="A23" s="213">
        <v>43757</v>
      </c>
      <c r="B23" s="214">
        <f>Sheet18!D23</f>
        <v>0.29166666666668561</v>
      </c>
      <c r="C23" s="214">
        <f>Sheet18!E23</f>
        <v>206.65625</v>
      </c>
      <c r="D23" s="214">
        <f>Sheet18!F23</f>
        <v>206.875</v>
      </c>
      <c r="E23" s="214">
        <f>Sheet18!G23</f>
        <v>0.21875</v>
      </c>
      <c r="F23" s="214">
        <f>Sheet18!H23</f>
        <v>206.97569444444446</v>
      </c>
      <c r="G23" s="214">
        <f>Sheet18!I23</f>
        <v>207.25</v>
      </c>
      <c r="H23" s="214">
        <f>Sheet18!J23</f>
        <v>0.27430555555554292</v>
      </c>
      <c r="I23" s="215">
        <f t="shared" si="1"/>
        <v>0.78472222222222854</v>
      </c>
      <c r="J23" s="214">
        <v>9.7222222222222224E-2</v>
      </c>
      <c r="K23" s="214">
        <v>0</v>
      </c>
      <c r="L23" s="214">
        <v>0</v>
      </c>
      <c r="M23" s="214">
        <v>0</v>
      </c>
      <c r="N23" s="214">
        <v>0</v>
      </c>
      <c r="O23" s="215">
        <f t="shared" si="2"/>
        <v>0</v>
      </c>
      <c r="P23" s="214">
        <v>0</v>
      </c>
      <c r="Q23" s="214">
        <v>0.11805555555555557</v>
      </c>
      <c r="R23" s="214">
        <v>0</v>
      </c>
      <c r="S23" s="214">
        <v>0</v>
      </c>
      <c r="T23" s="215">
        <f t="shared" si="4"/>
        <v>0.11805555555555557</v>
      </c>
      <c r="U23" s="218">
        <f t="shared" si="3"/>
        <v>1.0000000000000062</v>
      </c>
      <c r="V23" s="202" t="s">
        <v>263</v>
      </c>
    </row>
    <row r="24" spans="1:22" ht="15.75" customHeight="1" x14ac:dyDescent="0.25">
      <c r="A24" s="213">
        <v>43758</v>
      </c>
      <c r="B24" s="214">
        <f>Sheet20!D23</f>
        <v>0.29166666666668561</v>
      </c>
      <c r="C24" s="214">
        <f>Sheet20!E23</f>
        <v>206.65625</v>
      </c>
      <c r="D24" s="214">
        <f>Sheet20!F23</f>
        <v>206.875</v>
      </c>
      <c r="E24" s="214">
        <f>Sheet20!G23</f>
        <v>0.21875</v>
      </c>
      <c r="F24" s="214">
        <f>Sheet20!H23</f>
        <v>206.97569444444446</v>
      </c>
      <c r="G24" s="214">
        <f>Sheet20!I23</f>
        <v>207.25</v>
      </c>
      <c r="H24" s="214">
        <f>Sheet20!J23</f>
        <v>0.27430555555554292</v>
      </c>
      <c r="I24" s="215">
        <f t="shared" si="1"/>
        <v>0.78472222222222854</v>
      </c>
      <c r="J24" s="214">
        <v>0.21527777777777779</v>
      </c>
      <c r="K24" s="214">
        <v>0</v>
      </c>
      <c r="L24" s="214">
        <v>0</v>
      </c>
      <c r="M24" s="214">
        <v>0</v>
      </c>
      <c r="N24" s="214">
        <v>0</v>
      </c>
      <c r="O24" s="215">
        <f t="shared" si="2"/>
        <v>0</v>
      </c>
      <c r="P24" s="214">
        <v>0</v>
      </c>
      <c r="Q24" s="214">
        <v>0</v>
      </c>
      <c r="R24" s="214">
        <v>0</v>
      </c>
      <c r="S24" s="214">
        <v>0</v>
      </c>
      <c r="T24" s="215">
        <f t="shared" si="4"/>
        <v>0</v>
      </c>
      <c r="U24" s="218">
        <f t="shared" si="3"/>
        <v>1.0000000000000062</v>
      </c>
      <c r="V24" s="202"/>
    </row>
    <row r="25" spans="1:22" ht="15.75" x14ac:dyDescent="0.25">
      <c r="A25" s="213">
        <v>43759</v>
      </c>
      <c r="B25" s="214">
        <f>Sheet21!D23</f>
        <v>0.29166666666665719</v>
      </c>
      <c r="C25" s="214">
        <f>Sheet21!E23</f>
        <v>206.65625</v>
      </c>
      <c r="D25" s="214">
        <f>Sheet21!F23</f>
        <v>206.875</v>
      </c>
      <c r="E25" s="214">
        <f>Sheet21!G23</f>
        <v>0.21875</v>
      </c>
      <c r="F25" s="214">
        <f>Sheet21!H23</f>
        <v>206.97569444444446</v>
      </c>
      <c r="G25" s="214">
        <f>Sheet21!I23</f>
        <v>207.25</v>
      </c>
      <c r="H25" s="214">
        <f>Sheet21!J23</f>
        <v>0.27430555555554292</v>
      </c>
      <c r="I25" s="215">
        <f t="shared" si="1"/>
        <v>0.78472222222220012</v>
      </c>
      <c r="J25" s="214">
        <v>0.21527777777777779</v>
      </c>
      <c r="K25" s="214">
        <v>0</v>
      </c>
      <c r="L25" s="214">
        <v>0</v>
      </c>
      <c r="M25" s="214">
        <v>0</v>
      </c>
      <c r="N25" s="214">
        <v>0</v>
      </c>
      <c r="O25" s="215">
        <f t="shared" si="2"/>
        <v>0</v>
      </c>
      <c r="P25" s="214">
        <v>0</v>
      </c>
      <c r="Q25" s="214">
        <v>0</v>
      </c>
      <c r="R25" s="214">
        <v>0</v>
      </c>
      <c r="S25" s="214">
        <v>0</v>
      </c>
      <c r="T25" s="215">
        <f t="shared" si="4"/>
        <v>0</v>
      </c>
      <c r="U25" s="218">
        <f t="shared" si="3"/>
        <v>0.99999999999997791</v>
      </c>
    </row>
    <row r="26" spans="1:22" ht="15.75" x14ac:dyDescent="0.25">
      <c r="A26" s="213">
        <v>43760</v>
      </c>
      <c r="B26" s="214">
        <f>Sheet22!D23</f>
        <v>0.29166666666668561</v>
      </c>
      <c r="C26" s="214">
        <f>Sheet22!E23</f>
        <v>206.65625</v>
      </c>
      <c r="D26" s="214">
        <f>Sheet22!F23</f>
        <v>206.875</v>
      </c>
      <c r="E26" s="214">
        <f>Sheet22!G23</f>
        <v>0.21875</v>
      </c>
      <c r="F26" s="214">
        <f>Sheet22!H23</f>
        <v>206.97569444444446</v>
      </c>
      <c r="G26" s="214">
        <f>Sheet22!I23</f>
        <v>207.25</v>
      </c>
      <c r="H26" s="214">
        <f>Sheet22!J23</f>
        <v>0.27430555555554292</v>
      </c>
      <c r="I26" s="215">
        <f t="shared" si="1"/>
        <v>0.78472222222222854</v>
      </c>
      <c r="J26" s="214">
        <v>0.21527777777777779</v>
      </c>
      <c r="K26" s="214">
        <v>0</v>
      </c>
      <c r="L26" s="214">
        <v>0</v>
      </c>
      <c r="M26" s="214">
        <v>0</v>
      </c>
      <c r="N26" s="214">
        <v>0</v>
      </c>
      <c r="O26" s="215">
        <f t="shared" si="2"/>
        <v>0</v>
      </c>
      <c r="P26" s="214">
        <v>0</v>
      </c>
      <c r="Q26" s="214">
        <v>0</v>
      </c>
      <c r="R26" s="214">
        <v>0</v>
      </c>
      <c r="S26" s="214">
        <v>0</v>
      </c>
      <c r="T26" s="215">
        <f t="shared" si="4"/>
        <v>0</v>
      </c>
      <c r="U26" s="218">
        <f t="shared" si="3"/>
        <v>1.0000000000000062</v>
      </c>
      <c r="V26" s="243"/>
    </row>
    <row r="27" spans="1:22" ht="15.75" x14ac:dyDescent="0.25">
      <c r="A27" s="213">
        <v>43761</v>
      </c>
      <c r="B27" s="214">
        <f>Sheet23!D23</f>
        <v>0.29166666666668561</v>
      </c>
      <c r="C27" s="214">
        <f>Sheet23!E23</f>
        <v>206.65625</v>
      </c>
      <c r="D27" s="214">
        <f>Sheet23!F23</f>
        <v>206.875</v>
      </c>
      <c r="E27" s="214">
        <f>Sheet23!G23</f>
        <v>0.21875</v>
      </c>
      <c r="F27" s="214">
        <f>Sheet23!H23</f>
        <v>206.97569444444446</v>
      </c>
      <c r="G27" s="214">
        <f>Sheet23!I23</f>
        <v>207.25</v>
      </c>
      <c r="H27" s="214">
        <f>Sheet23!J23</f>
        <v>0.27430555555554292</v>
      </c>
      <c r="I27" s="215">
        <f t="shared" si="1"/>
        <v>0.78472222222222854</v>
      </c>
      <c r="J27" s="214">
        <v>0.15972222222222224</v>
      </c>
      <c r="K27" s="214">
        <v>0</v>
      </c>
      <c r="L27" s="214">
        <v>5.5555555555555552E-2</v>
      </c>
      <c r="M27" s="214">
        <v>0</v>
      </c>
      <c r="N27" s="214">
        <v>0</v>
      </c>
      <c r="O27" s="215">
        <f t="shared" si="2"/>
        <v>5.5555555555555552E-2</v>
      </c>
      <c r="P27" s="214">
        <v>0</v>
      </c>
      <c r="Q27" s="214">
        <v>0</v>
      </c>
      <c r="R27" s="214">
        <v>0</v>
      </c>
      <c r="S27" s="214">
        <v>0</v>
      </c>
      <c r="T27" s="215">
        <f t="shared" si="4"/>
        <v>0</v>
      </c>
      <c r="U27" s="218">
        <f t="shared" si="3"/>
        <v>1.0000000000000064</v>
      </c>
      <c r="V27" s="202"/>
    </row>
    <row r="28" spans="1:22" ht="15.75" x14ac:dyDescent="0.25">
      <c r="A28" s="213">
        <v>43762</v>
      </c>
      <c r="B28" s="214">
        <f>Sheet24!D23</f>
        <v>0.29166666666668561</v>
      </c>
      <c r="C28" s="214">
        <f>Sheet24!E23</f>
        <v>206.65625</v>
      </c>
      <c r="D28" s="214">
        <f>Sheet24!F23</f>
        <v>206.875</v>
      </c>
      <c r="E28" s="214">
        <f>Sheet24!G23</f>
        <v>0.21875</v>
      </c>
      <c r="F28" s="214">
        <f>Sheet24!H23</f>
        <v>206.93402777777777</v>
      </c>
      <c r="G28" s="214">
        <f>Sheet24!I23</f>
        <v>207.25</v>
      </c>
      <c r="H28" s="214">
        <f>Sheet24!J23</f>
        <v>0.31597222222222854</v>
      </c>
      <c r="I28" s="215">
        <f t="shared" si="1"/>
        <v>0.82638888888891415</v>
      </c>
      <c r="J28" s="214">
        <v>0.14930555555555555</v>
      </c>
      <c r="K28" s="214">
        <v>0</v>
      </c>
      <c r="L28" s="214">
        <v>2.4305555555555556E-2</v>
      </c>
      <c r="M28" s="214">
        <v>0</v>
      </c>
      <c r="N28" s="214">
        <v>0</v>
      </c>
      <c r="O28" s="215">
        <f t="shared" si="2"/>
        <v>2.4305555555555556E-2</v>
      </c>
      <c r="P28" s="214">
        <v>0</v>
      </c>
      <c r="Q28" s="214">
        <v>0</v>
      </c>
      <c r="R28" s="214">
        <v>0</v>
      </c>
      <c r="S28" s="214">
        <v>0</v>
      </c>
      <c r="T28" s="215">
        <f t="shared" si="4"/>
        <v>0</v>
      </c>
      <c r="U28" s="218">
        <f t="shared" si="3"/>
        <v>1.0000000000000253</v>
      </c>
      <c r="V28" s="202"/>
    </row>
    <row r="29" spans="1:22" ht="15.75" x14ac:dyDescent="0.25">
      <c r="A29" s="213">
        <v>43763</v>
      </c>
      <c r="B29" s="214">
        <f>Sheet25!D23</f>
        <v>0.32986111111111427</v>
      </c>
      <c r="C29" s="214">
        <f>Sheet25!E23</f>
        <v>206.65625</v>
      </c>
      <c r="D29" s="214">
        <f>Sheet25!F23</f>
        <v>206.91666666666666</v>
      </c>
      <c r="E29" s="214">
        <f>Sheet25!G23</f>
        <v>0.26041666666665719</v>
      </c>
      <c r="F29" s="214">
        <f>Sheet25!H23</f>
        <v>206.97569444444446</v>
      </c>
      <c r="G29" s="214">
        <f>Sheet25!I23</f>
        <v>207.25</v>
      </c>
      <c r="H29" s="214">
        <f>Sheet25!J23</f>
        <v>0.27430555555554292</v>
      </c>
      <c r="I29" s="215">
        <f t="shared" si="1"/>
        <v>0.86458333333331439</v>
      </c>
      <c r="J29" s="214">
        <v>0.13541666666666666</v>
      </c>
      <c r="K29" s="214">
        <v>0</v>
      </c>
      <c r="L29" s="214">
        <v>0</v>
      </c>
      <c r="M29" s="214">
        <v>0</v>
      </c>
      <c r="N29" s="214">
        <v>0</v>
      </c>
      <c r="O29" s="215">
        <f t="shared" si="2"/>
        <v>0</v>
      </c>
      <c r="P29" s="214">
        <v>0</v>
      </c>
      <c r="Q29" s="214">
        <v>0</v>
      </c>
      <c r="R29" s="214">
        <v>0</v>
      </c>
      <c r="S29" s="214">
        <v>0</v>
      </c>
      <c r="T29" s="215">
        <f t="shared" si="4"/>
        <v>0</v>
      </c>
      <c r="U29" s="218">
        <f t="shared" si="3"/>
        <v>0.99999999999998102</v>
      </c>
      <c r="V29" s="238"/>
    </row>
    <row r="30" spans="1:22" ht="15.75" x14ac:dyDescent="0.25">
      <c r="A30" s="213">
        <v>43764</v>
      </c>
      <c r="B30" s="214">
        <f>Sheet26!D23</f>
        <v>0.29166666666668561</v>
      </c>
      <c r="C30" s="214">
        <f>Sheet26!E23</f>
        <v>206.65625</v>
      </c>
      <c r="D30" s="214">
        <f>Sheet26!F23</f>
        <v>206.875</v>
      </c>
      <c r="E30" s="214">
        <f>Sheet26!G23</f>
        <v>0.21875</v>
      </c>
      <c r="F30" s="214">
        <f>Sheet26!H23</f>
        <v>206.97569444444446</v>
      </c>
      <c r="G30" s="214">
        <f>Sheet26!I23</f>
        <v>207.25</v>
      </c>
      <c r="H30" s="214">
        <f>Sheet26!J23</f>
        <v>0.27430555555554292</v>
      </c>
      <c r="I30" s="215">
        <f t="shared" si="1"/>
        <v>0.78472222222222854</v>
      </c>
      <c r="J30" s="214">
        <v>0.19444444444444445</v>
      </c>
      <c r="K30" s="214">
        <v>0</v>
      </c>
      <c r="L30" s="214">
        <v>0</v>
      </c>
      <c r="M30" s="214">
        <v>0</v>
      </c>
      <c r="N30" s="214">
        <v>0</v>
      </c>
      <c r="O30" s="215">
        <f t="shared" si="2"/>
        <v>0</v>
      </c>
      <c r="P30" s="214">
        <v>0</v>
      </c>
      <c r="Q30" s="214">
        <v>0</v>
      </c>
      <c r="R30" s="214">
        <v>2.0833333333333332E-2</v>
      </c>
      <c r="S30" s="214">
        <v>0</v>
      </c>
      <c r="T30" s="215">
        <f t="shared" si="4"/>
        <v>2.0833333333333332E-2</v>
      </c>
      <c r="U30" s="218">
        <f t="shared" si="3"/>
        <v>1.0000000000000062</v>
      </c>
      <c r="V30" s="202"/>
    </row>
    <row r="31" spans="1:22" ht="15.75" x14ac:dyDescent="0.25">
      <c r="A31" s="213">
        <v>43765</v>
      </c>
      <c r="B31" s="214">
        <f>Sheet27!D23</f>
        <v>0.29166666666668561</v>
      </c>
      <c r="C31" s="214">
        <f>Sheet27!E23</f>
        <v>206.65625</v>
      </c>
      <c r="D31" s="214">
        <f>Sheet27!F23</f>
        <v>206.875</v>
      </c>
      <c r="E31" s="214">
        <f>Sheet27!G23</f>
        <v>0.21875</v>
      </c>
      <c r="F31" s="214">
        <f>Sheet27!H23</f>
        <v>206.97569444444446</v>
      </c>
      <c r="G31" s="214">
        <f>Sheet27!I23</f>
        <v>207.25</v>
      </c>
      <c r="H31" s="214">
        <f>Sheet27!J23</f>
        <v>0.27430555555554292</v>
      </c>
      <c r="I31" s="215">
        <f t="shared" si="1"/>
        <v>0.78472222222222854</v>
      </c>
      <c r="J31" s="214">
        <v>0.1423611111111111</v>
      </c>
      <c r="K31" s="214">
        <v>0</v>
      </c>
      <c r="L31" s="214">
        <v>0</v>
      </c>
      <c r="M31" s="214">
        <v>7.2916666666666671E-2</v>
      </c>
      <c r="N31" s="214">
        <v>0</v>
      </c>
      <c r="O31" s="215">
        <f t="shared" si="2"/>
        <v>7.2916666666666671E-2</v>
      </c>
      <c r="P31" s="214">
        <v>0</v>
      </c>
      <c r="Q31" s="214">
        <v>0</v>
      </c>
      <c r="R31" s="214">
        <v>0</v>
      </c>
      <c r="S31" s="214">
        <v>0</v>
      </c>
      <c r="T31" s="215">
        <f t="shared" si="4"/>
        <v>0</v>
      </c>
      <c r="U31" s="218">
        <f t="shared" si="3"/>
        <v>1.0000000000000062</v>
      </c>
      <c r="V31" s="202"/>
    </row>
    <row r="32" spans="1:22" ht="15.75" x14ac:dyDescent="0.25">
      <c r="A32" s="213">
        <v>43766</v>
      </c>
      <c r="B32" s="214">
        <f>Sheet28!D23</f>
        <v>0.29166666666668561</v>
      </c>
      <c r="C32" s="214">
        <f>Sheet28!E23</f>
        <v>206.65625</v>
      </c>
      <c r="D32" s="214">
        <f>Sheet28!F23</f>
        <v>206.95833333333334</v>
      </c>
      <c r="E32" s="214">
        <f>Sheet28!G23</f>
        <v>0.30208333333334281</v>
      </c>
      <c r="F32" s="214">
        <f>Sheet28!H23</f>
        <v>206.97569444444446</v>
      </c>
      <c r="G32" s="214">
        <f>Sheet28!I23</f>
        <v>207.25</v>
      </c>
      <c r="H32" s="214">
        <f>Sheet28!J23</f>
        <v>0.27430555555554292</v>
      </c>
      <c r="I32" s="215">
        <f t="shared" si="1"/>
        <v>0.86805555555557135</v>
      </c>
      <c r="J32" s="214">
        <v>9.0277777777777776E-2</v>
      </c>
      <c r="K32" s="214">
        <v>0</v>
      </c>
      <c r="L32" s="214">
        <v>4.1666666666666664E-2</v>
      </c>
      <c r="M32" s="214">
        <v>0</v>
      </c>
      <c r="N32" s="214">
        <v>0</v>
      </c>
      <c r="O32" s="215">
        <f t="shared" si="2"/>
        <v>4.1666666666666664E-2</v>
      </c>
      <c r="P32" s="214">
        <v>0</v>
      </c>
      <c r="Q32" s="214">
        <v>0</v>
      </c>
      <c r="R32" s="214">
        <v>0</v>
      </c>
      <c r="S32" s="214">
        <v>0</v>
      </c>
      <c r="T32" s="215">
        <f t="shared" si="4"/>
        <v>0</v>
      </c>
      <c r="U32" s="218">
        <f t="shared" si="3"/>
        <v>1.0000000000000158</v>
      </c>
      <c r="V32" s="202"/>
    </row>
    <row r="33" spans="1:22" ht="15.75" x14ac:dyDescent="0.25">
      <c r="A33" s="213">
        <v>43767</v>
      </c>
      <c r="B33" s="214">
        <f>Sheet29!D23</f>
        <v>0.17013888888888573</v>
      </c>
      <c r="C33" s="214">
        <f>Sheet29!E23</f>
        <v>206.625</v>
      </c>
      <c r="D33" s="214">
        <f>Sheet29!F23</f>
        <v>206.83333333333334</v>
      </c>
      <c r="E33" s="214">
        <f>Sheet29!G23</f>
        <v>0.20833333333334281</v>
      </c>
      <c r="F33" s="214">
        <f>Sheet29!H23</f>
        <v>206.96875</v>
      </c>
      <c r="G33" s="214">
        <f>Sheet29!I23</f>
        <v>207.25347222222223</v>
      </c>
      <c r="H33" s="214">
        <f>Sheet29!J23</f>
        <v>0.28472222222222854</v>
      </c>
      <c r="I33" s="215">
        <f t="shared" si="1"/>
        <v>0.66319444444445708</v>
      </c>
      <c r="J33" s="214">
        <v>0.19444444444444445</v>
      </c>
      <c r="K33" s="214">
        <v>0</v>
      </c>
      <c r="L33" s="214">
        <v>0</v>
      </c>
      <c r="M33" s="214">
        <v>0.1423611111111111</v>
      </c>
      <c r="N33" s="214">
        <v>0</v>
      </c>
      <c r="O33" s="215">
        <f t="shared" si="2"/>
        <v>0.1423611111111111</v>
      </c>
      <c r="P33" s="214">
        <v>0</v>
      </c>
      <c r="Q33" s="214">
        <v>0</v>
      </c>
      <c r="R33" s="214">
        <v>0</v>
      </c>
      <c r="S33" s="214">
        <v>0</v>
      </c>
      <c r="T33" s="215">
        <f t="shared" si="4"/>
        <v>0</v>
      </c>
      <c r="U33" s="218">
        <f t="shared" si="3"/>
        <v>1.0000000000000127</v>
      </c>
      <c r="V33" s="202"/>
    </row>
    <row r="34" spans="1:22" ht="15.75" x14ac:dyDescent="0.25">
      <c r="A34" s="213">
        <v>43768</v>
      </c>
      <c r="B34" s="214">
        <f>Sheet30!D23</f>
        <v>0.20833333333334281</v>
      </c>
      <c r="C34" s="214">
        <f>Sheet30!E23</f>
        <v>206.65625</v>
      </c>
      <c r="D34" s="214">
        <f>Sheet30!F23</f>
        <v>206.875</v>
      </c>
      <c r="E34" s="214">
        <f>Sheet30!G23</f>
        <v>0.21875</v>
      </c>
      <c r="F34" s="214">
        <f>Sheet30!H23</f>
        <v>206.97569444444446</v>
      </c>
      <c r="G34" s="214">
        <f>Sheet30!I23</f>
        <v>207.25</v>
      </c>
      <c r="H34" s="214">
        <f>Sheet30!J23</f>
        <v>0.27430555555554292</v>
      </c>
      <c r="I34" s="215">
        <f t="shared" si="1"/>
        <v>0.70138888888888573</v>
      </c>
      <c r="J34" s="214">
        <v>0.21527777777777779</v>
      </c>
      <c r="K34" s="214">
        <v>0</v>
      </c>
      <c r="L34" s="214">
        <v>8.3333333333333329E-2</v>
      </c>
      <c r="M34" s="214">
        <v>0</v>
      </c>
      <c r="N34" s="214">
        <v>0</v>
      </c>
      <c r="O34" s="215">
        <f t="shared" si="2"/>
        <v>8.3333333333333329E-2</v>
      </c>
      <c r="P34" s="214">
        <v>0</v>
      </c>
      <c r="Q34" s="214">
        <v>0</v>
      </c>
      <c r="R34" s="214">
        <v>0</v>
      </c>
      <c r="S34" s="214">
        <v>0</v>
      </c>
      <c r="T34" s="215">
        <f t="shared" si="4"/>
        <v>0</v>
      </c>
      <c r="U34" s="218">
        <f t="shared" si="3"/>
        <v>0.99999999999999689</v>
      </c>
      <c r="V34" s="202"/>
    </row>
    <row r="35" spans="1:22" ht="15.75" x14ac:dyDescent="0.25">
      <c r="A35" s="213">
        <v>43769</v>
      </c>
      <c r="B35" s="214">
        <f>Sheet31!D23</f>
        <v>0.29166666666668561</v>
      </c>
      <c r="C35" s="214">
        <f>Sheet30!E24</f>
        <v>0</v>
      </c>
      <c r="D35" s="214">
        <f>Sheet30!F24</f>
        <v>0</v>
      </c>
      <c r="E35" s="214">
        <f>Sheet31!G23</f>
        <v>0.21875</v>
      </c>
      <c r="F35" s="214">
        <f>Sheet30!H24</f>
        <v>0</v>
      </c>
      <c r="G35" s="214">
        <f>Sheet30!I24</f>
        <v>0</v>
      </c>
      <c r="H35" s="214">
        <f>Sheet31!J23</f>
        <v>0.25694444444442865</v>
      </c>
      <c r="I35" s="215">
        <f t="shared" ref="I35" si="5">B35+E35+H35</f>
        <v>0.76736111111111427</v>
      </c>
      <c r="J35" s="214">
        <v>0.14930555555555555</v>
      </c>
      <c r="K35" s="214">
        <v>0</v>
      </c>
      <c r="L35" s="214">
        <v>8.3333333333333329E-2</v>
      </c>
      <c r="M35" s="214">
        <v>0</v>
      </c>
      <c r="N35" s="214">
        <v>0</v>
      </c>
      <c r="O35" s="215">
        <f t="shared" ref="O35" si="6">SUM(K35:N35)</f>
        <v>8.3333333333333329E-2</v>
      </c>
      <c r="P35" s="214">
        <v>0</v>
      </c>
      <c r="Q35" s="214">
        <v>0</v>
      </c>
      <c r="R35" s="214">
        <v>0</v>
      </c>
      <c r="S35" s="214">
        <v>0</v>
      </c>
      <c r="T35" s="215">
        <f t="shared" ref="T35" si="7">SUM(P35:S35)</f>
        <v>0</v>
      </c>
      <c r="U35" s="218">
        <f t="shared" ref="U35" si="8">I35+O35+J35+T35</f>
        <v>1.0000000000000031</v>
      </c>
      <c r="V35" s="202"/>
    </row>
    <row r="36" spans="1:22" ht="15.75" x14ac:dyDescent="0.25">
      <c r="A36" s="203" t="s">
        <v>130</v>
      </c>
      <c r="B36" s="201" t="s">
        <v>14</v>
      </c>
      <c r="C36" s="201"/>
      <c r="D36" s="201"/>
      <c r="E36" s="201"/>
      <c r="F36" s="201"/>
      <c r="G36" s="201"/>
      <c r="H36" s="201" t="s">
        <v>14</v>
      </c>
      <c r="I36" s="244">
        <f t="shared" ref="I36:T36" si="9">SUM(I5:I35)</f>
        <v>23.739583333333314</v>
      </c>
      <c r="J36" s="244">
        <f t="shared" si="9"/>
        <v>5.1875</v>
      </c>
      <c r="K36" s="244">
        <f t="shared" si="9"/>
        <v>0.16666666666666666</v>
      </c>
      <c r="L36" s="244">
        <f t="shared" si="9"/>
        <v>0.70833333333333337</v>
      </c>
      <c r="M36" s="244">
        <f t="shared" si="9"/>
        <v>0.3923611111111111</v>
      </c>
      <c r="N36" s="244">
        <f t="shared" si="9"/>
        <v>0</v>
      </c>
      <c r="O36" s="244">
        <f t="shared" si="9"/>
        <v>1.2673611111111109</v>
      </c>
      <c r="P36" s="244">
        <f t="shared" si="9"/>
        <v>0</v>
      </c>
      <c r="Q36" s="244">
        <f t="shared" si="9"/>
        <v>0.2951388888888889</v>
      </c>
      <c r="R36" s="244">
        <f t="shared" si="9"/>
        <v>0.51041666666666663</v>
      </c>
      <c r="S36" s="244">
        <f t="shared" si="9"/>
        <v>0</v>
      </c>
      <c r="T36" s="244">
        <f t="shared" si="9"/>
        <v>0.80555555555555569</v>
      </c>
      <c r="U36" s="245">
        <f>I36+O36+T36+J36</f>
        <v>30.999999999999982</v>
      </c>
      <c r="V36" s="102"/>
    </row>
    <row r="37" spans="1:22" ht="15.75" x14ac:dyDescent="0.25">
      <c r="B37" s="204"/>
      <c r="C37" s="204"/>
      <c r="D37" s="204"/>
      <c r="E37" s="204"/>
      <c r="F37" s="204"/>
      <c r="G37" s="204"/>
      <c r="H37" s="204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7"/>
      <c r="U37" s="207"/>
    </row>
    <row r="38" spans="1:22" x14ac:dyDescent="0.25">
      <c r="B38" s="204"/>
      <c r="C38" s="204"/>
      <c r="D38" s="204"/>
      <c r="E38" s="204"/>
      <c r="F38" s="204"/>
      <c r="G38" s="204"/>
      <c r="H38" s="204"/>
      <c r="I38" s="205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1:22" x14ac:dyDescent="0.25"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8"/>
      <c r="N39" s="204"/>
      <c r="O39" s="204"/>
      <c r="P39" s="204"/>
      <c r="Q39" s="204"/>
      <c r="R39" s="204" t="s">
        <v>132</v>
      </c>
      <c r="S39" s="204"/>
      <c r="T39" s="204"/>
      <c r="U39" s="204"/>
    </row>
    <row r="40" spans="1:22" x14ac:dyDescent="0.25">
      <c r="B40" s="204"/>
      <c r="C40" s="204"/>
      <c r="D40" s="204"/>
      <c r="E40" s="204"/>
      <c r="F40" s="204"/>
      <c r="G40" s="204"/>
      <c r="H40" s="204"/>
      <c r="I40" s="209"/>
      <c r="J40" s="209"/>
      <c r="K40" s="209"/>
      <c r="L40" s="209"/>
      <c r="M40" s="209"/>
      <c r="N40" s="209"/>
      <c r="O40" s="210"/>
      <c r="P40" s="209"/>
      <c r="Q40" s="209"/>
      <c r="R40" s="209" t="s">
        <v>133</v>
      </c>
      <c r="S40" s="209"/>
      <c r="T40" s="204"/>
      <c r="U40" s="204"/>
    </row>
    <row r="41" spans="1:22" ht="15.75" x14ac:dyDescent="0.25">
      <c r="A41" s="211" t="s">
        <v>134</v>
      </c>
      <c r="B41" s="204"/>
      <c r="C41" s="204"/>
      <c r="D41" s="204"/>
      <c r="E41" s="204"/>
      <c r="F41" s="204"/>
      <c r="G41" s="204"/>
      <c r="H41" s="204"/>
      <c r="I41" s="205"/>
      <c r="J41" s="204"/>
      <c r="K41" s="204"/>
      <c r="L41" s="204"/>
      <c r="M41" s="208"/>
      <c r="N41" s="204"/>
      <c r="O41" s="210"/>
      <c r="P41" s="204"/>
      <c r="Q41" s="204"/>
      <c r="R41" s="204"/>
      <c r="S41" s="204"/>
      <c r="T41" s="204"/>
      <c r="U41" s="204"/>
    </row>
    <row r="42" spans="1:22" ht="15.75" x14ac:dyDescent="0.25">
      <c r="A42" s="236">
        <v>1</v>
      </c>
      <c r="B42" s="211" t="s">
        <v>264</v>
      </c>
      <c r="C42" s="315"/>
      <c r="D42" s="315"/>
      <c r="E42" s="315"/>
      <c r="F42" s="315"/>
      <c r="G42" s="315"/>
      <c r="H42" s="315"/>
      <c r="I42" s="211" t="s">
        <v>264</v>
      </c>
      <c r="J42" s="204"/>
      <c r="K42" s="204"/>
      <c r="L42" s="204"/>
      <c r="M42" s="204"/>
      <c r="N42" s="204"/>
      <c r="O42" s="210"/>
      <c r="P42" s="204"/>
      <c r="Q42" s="204"/>
      <c r="R42" s="204"/>
      <c r="S42" s="204"/>
      <c r="T42" s="204"/>
      <c r="U42" s="204"/>
    </row>
    <row r="43" spans="1:22" ht="15.75" x14ac:dyDescent="0.25">
      <c r="A43" s="317">
        <v>2</v>
      </c>
      <c r="B43" s="319" t="s">
        <v>265</v>
      </c>
      <c r="C43" s="318"/>
      <c r="D43" s="318"/>
      <c r="E43" s="318"/>
      <c r="F43" s="318"/>
      <c r="G43" s="318"/>
      <c r="H43" s="318"/>
      <c r="I43" s="319" t="s">
        <v>265</v>
      </c>
      <c r="J43" s="204"/>
      <c r="K43" s="204"/>
      <c r="L43" s="204"/>
      <c r="M43" s="204"/>
      <c r="N43" s="204"/>
      <c r="O43" s="210"/>
      <c r="P43" s="204"/>
      <c r="Q43" s="204"/>
      <c r="R43" s="204"/>
      <c r="S43" s="204"/>
      <c r="T43" s="204"/>
      <c r="U43" s="204"/>
    </row>
    <row r="44" spans="1:22" ht="15.75" x14ac:dyDescent="0.25">
      <c r="A44" s="317">
        <v>3</v>
      </c>
      <c r="B44" s="315" t="s">
        <v>266</v>
      </c>
      <c r="C44" s="315"/>
      <c r="D44" s="315"/>
      <c r="E44" s="315"/>
      <c r="F44" s="315"/>
      <c r="G44" s="315"/>
      <c r="H44" s="315"/>
      <c r="I44" s="315" t="s">
        <v>266</v>
      </c>
      <c r="J44" s="204"/>
      <c r="K44" s="204"/>
      <c r="L44" s="204"/>
      <c r="M44" s="204"/>
      <c r="N44" s="204"/>
      <c r="O44" s="210"/>
      <c r="P44" s="204"/>
      <c r="Q44" s="204"/>
      <c r="R44" s="204"/>
      <c r="S44" s="204"/>
      <c r="T44" s="204"/>
      <c r="U44" s="204"/>
    </row>
    <row r="45" spans="1:22" x14ac:dyDescent="0.25">
      <c r="A45" s="236">
        <v>4</v>
      </c>
      <c r="B45" s="212" t="s">
        <v>267</v>
      </c>
      <c r="C45" s="315"/>
      <c r="D45" s="315"/>
      <c r="E45" s="315"/>
      <c r="F45" s="315"/>
      <c r="G45" s="315"/>
      <c r="H45" s="315"/>
      <c r="I45" s="212" t="s">
        <v>267</v>
      </c>
      <c r="J45" s="204"/>
      <c r="K45" s="204"/>
      <c r="L45" s="204"/>
      <c r="M45" s="204"/>
      <c r="N45" s="204"/>
      <c r="O45" s="208"/>
      <c r="P45" s="204"/>
      <c r="Q45" s="204"/>
      <c r="R45" s="204"/>
      <c r="S45" s="204"/>
      <c r="T45" s="204"/>
      <c r="U45" s="204"/>
    </row>
    <row r="46" spans="1:22" ht="15.75" x14ac:dyDescent="0.25">
      <c r="A46" s="211"/>
      <c r="B46" s="204"/>
      <c r="C46" s="204"/>
      <c r="D46" s="204"/>
      <c r="E46" s="205"/>
      <c r="F46" s="204"/>
      <c r="G46" s="204"/>
      <c r="H46" s="204"/>
      <c r="I46" s="204"/>
      <c r="J46" s="204"/>
      <c r="K46" s="210"/>
      <c r="L46" s="204"/>
      <c r="M46" s="204"/>
      <c r="N46" s="204"/>
      <c r="O46" s="204"/>
      <c r="P46" s="204"/>
      <c r="Q46" s="204"/>
    </row>
    <row r="47" spans="1:22" ht="15.75" x14ac:dyDescent="0.25">
      <c r="A47" s="211"/>
      <c r="B47" s="204"/>
      <c r="C47" s="204"/>
      <c r="D47" s="204"/>
      <c r="E47" s="205"/>
      <c r="F47" s="204"/>
      <c r="G47" s="204"/>
      <c r="H47" s="204"/>
      <c r="I47" s="204"/>
      <c r="J47" s="204"/>
      <c r="K47" s="210"/>
      <c r="L47" s="204"/>
      <c r="M47" s="204"/>
      <c r="N47" s="204"/>
      <c r="O47" s="204"/>
      <c r="P47" s="204"/>
      <c r="Q47" s="204"/>
    </row>
    <row r="48" spans="1:22" ht="15.75" x14ac:dyDescent="0.25">
      <c r="A48" s="211"/>
      <c r="B48" s="204"/>
      <c r="C48" s="204"/>
      <c r="D48" s="204"/>
      <c r="E48" s="205"/>
      <c r="F48" s="204"/>
      <c r="G48" s="204"/>
      <c r="H48" s="204"/>
      <c r="I48" s="204"/>
      <c r="J48" s="204"/>
      <c r="K48" s="210"/>
      <c r="L48" s="204"/>
      <c r="M48" s="204"/>
      <c r="N48" s="204"/>
      <c r="O48" s="204"/>
      <c r="P48" s="204"/>
      <c r="Q48" s="204"/>
    </row>
    <row r="49" spans="1:17" x14ac:dyDescent="0.25">
      <c r="A49" s="212"/>
      <c r="B49" s="204"/>
      <c r="C49" s="204"/>
      <c r="D49" s="204"/>
      <c r="E49" s="204"/>
      <c r="F49" s="204"/>
      <c r="G49" s="204"/>
      <c r="H49" s="204"/>
      <c r="I49" s="204"/>
      <c r="J49" s="204"/>
      <c r="K49" s="208"/>
      <c r="L49" s="204"/>
      <c r="M49" s="204"/>
      <c r="N49" s="204"/>
      <c r="O49" s="204"/>
      <c r="P49" s="204"/>
      <c r="Q49" s="204"/>
    </row>
  </sheetData>
  <pageMargins left="0.2" right="0.2" top="0.25" bottom="0.25" header="0.3" footer="0.3"/>
  <pageSetup scale="77" orientation="landscape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P47"/>
  <sheetViews>
    <sheetView topLeftCell="A7" workbookViewId="0">
      <selection activeCell="A7" sqref="A7:K7"/>
    </sheetView>
  </sheetViews>
  <sheetFormatPr defaultRowHeight="15" x14ac:dyDescent="0.25"/>
  <cols>
    <col min="1" max="1" width="12.5703125" customWidth="1"/>
    <col min="12" max="12" width="13.7109375" customWidth="1"/>
    <col min="13" max="13" width="13.85546875" customWidth="1"/>
  </cols>
  <sheetData>
    <row r="7" spans="1:16" ht="22.5" x14ac:dyDescent="0.3">
      <c r="A7" s="179" t="s">
        <v>141</v>
      </c>
    </row>
    <row r="8" spans="1:16" ht="20.25" x14ac:dyDescent="0.3">
      <c r="A8" s="180"/>
      <c r="B8" s="181"/>
      <c r="C8" s="181"/>
      <c r="D8" s="181"/>
      <c r="E8" s="181"/>
      <c r="F8" s="181"/>
      <c r="G8" s="181"/>
      <c r="H8" s="181"/>
    </row>
    <row r="9" spans="1:16" x14ac:dyDescent="0.25">
      <c r="A9" s="247"/>
      <c r="B9" s="331" t="s">
        <v>92</v>
      </c>
      <c r="C9" s="331"/>
      <c r="D9" s="331"/>
      <c r="E9" s="331"/>
      <c r="F9" s="332" t="s">
        <v>146</v>
      </c>
      <c r="G9" s="332"/>
      <c r="H9" s="332"/>
      <c r="I9" s="332" t="s">
        <v>145</v>
      </c>
      <c r="J9" s="332"/>
      <c r="K9" s="332"/>
      <c r="L9" s="248" t="s">
        <v>144</v>
      </c>
      <c r="M9" s="248" t="s">
        <v>138</v>
      </c>
      <c r="N9" s="333" t="s">
        <v>137</v>
      </c>
      <c r="O9" s="326"/>
      <c r="P9" s="330"/>
    </row>
    <row r="10" spans="1:16" x14ac:dyDescent="0.25">
      <c r="A10" s="247" t="s">
        <v>91</v>
      </c>
      <c r="B10" s="247" t="s">
        <v>93</v>
      </c>
      <c r="C10" s="247" t="s">
        <v>94</v>
      </c>
      <c r="D10" s="247" t="s">
        <v>95</v>
      </c>
      <c r="E10" s="247" t="s">
        <v>47</v>
      </c>
      <c r="F10" s="178" t="s">
        <v>143</v>
      </c>
      <c r="G10" s="178" t="s">
        <v>17</v>
      </c>
      <c r="H10" s="178" t="s">
        <v>98</v>
      </c>
      <c r="I10" s="178" t="s">
        <v>15</v>
      </c>
      <c r="J10" s="178" t="s">
        <v>17</v>
      </c>
      <c r="K10" s="178" t="s">
        <v>98</v>
      </c>
      <c r="L10" s="178"/>
      <c r="M10" s="178" t="s">
        <v>112</v>
      </c>
      <c r="N10" s="178" t="s">
        <v>113</v>
      </c>
      <c r="O10" s="178" t="s">
        <v>114</v>
      </c>
      <c r="P10" s="178" t="s">
        <v>115</v>
      </c>
    </row>
    <row r="11" spans="1:16" x14ac:dyDescent="0.25">
      <c r="A11" s="110">
        <v>43678</v>
      </c>
      <c r="B11" s="111" t="s">
        <v>14</v>
      </c>
      <c r="C11" s="111">
        <f>'OCT stream II '!E13</f>
        <v>0.29861111111111427</v>
      </c>
      <c r="D11" s="111">
        <f>'OCT stream III'!E13</f>
        <v>0.28819444444442865</v>
      </c>
      <c r="E11" s="112" t="e">
        <f>B11+C11+D11</f>
        <v>#VALUE!</v>
      </c>
      <c r="F11" s="102"/>
      <c r="G11" s="102"/>
      <c r="H11" s="102"/>
      <c r="I11" s="248"/>
      <c r="J11" s="248"/>
      <c r="K11" s="248"/>
      <c r="L11" s="248"/>
      <c r="M11" s="102">
        <v>34795.910000000003</v>
      </c>
      <c r="N11" s="248">
        <v>10</v>
      </c>
      <c r="O11" s="102">
        <v>36573.1</v>
      </c>
      <c r="P11" s="102">
        <f>O11</f>
        <v>36573.1</v>
      </c>
    </row>
    <row r="12" spans="1:16" x14ac:dyDescent="0.25">
      <c r="A12" s="110">
        <v>43679</v>
      </c>
      <c r="B12" s="111">
        <f>'OCT stream I '!I11</f>
        <v>0.75694444444442865</v>
      </c>
      <c r="C12" s="111">
        <f>'OCT stream II '!E14</f>
        <v>0.19444444444442865</v>
      </c>
      <c r="D12" s="111">
        <f>'OCT stream III'!E14</f>
        <v>0.26736111111111427</v>
      </c>
      <c r="E12" s="112">
        <f>SUM(B12:D12)</f>
        <v>1.2187499999999716</v>
      </c>
      <c r="F12" s="102"/>
      <c r="G12" s="102"/>
      <c r="H12" s="102"/>
      <c r="I12" s="248"/>
      <c r="J12" s="248"/>
      <c r="K12" s="248"/>
      <c r="L12" s="248"/>
      <c r="M12" s="102">
        <v>35431.29</v>
      </c>
      <c r="N12" s="248">
        <v>9</v>
      </c>
      <c r="O12" s="102">
        <v>33007.72</v>
      </c>
      <c r="P12" s="102">
        <f>P11+O12</f>
        <v>69580.820000000007</v>
      </c>
    </row>
    <row r="13" spans="1:16" x14ac:dyDescent="0.25">
      <c r="A13" s="110">
        <v>43680</v>
      </c>
      <c r="B13" s="111">
        <f>'OCT stream I '!I12</f>
        <v>0.69444444444442865</v>
      </c>
      <c r="C13" s="111">
        <f>'OCT stream II '!E15</f>
        <v>0.30208333333331439</v>
      </c>
      <c r="D13" s="111">
        <f>'OCT stream III'!E15</f>
        <v>0.20833333333334281</v>
      </c>
      <c r="E13" s="112">
        <f t="shared" ref="E13:E41" si="0">SUM(B13:D13)</f>
        <v>1.2048611111110858</v>
      </c>
      <c r="F13" s="102"/>
      <c r="G13" s="102"/>
      <c r="H13" s="102"/>
      <c r="I13" s="248"/>
      <c r="J13" s="248"/>
      <c r="K13" s="248"/>
      <c r="L13" s="248"/>
      <c r="M13" s="102">
        <v>35884.44</v>
      </c>
      <c r="N13" s="248">
        <v>10</v>
      </c>
      <c r="O13" s="102">
        <v>37849.35</v>
      </c>
      <c r="P13" s="102">
        <f t="shared" ref="P13:P41" si="1">P12+O13</f>
        <v>107430.17000000001</v>
      </c>
    </row>
    <row r="14" spans="1:16" x14ac:dyDescent="0.25">
      <c r="A14" s="110">
        <v>43681</v>
      </c>
      <c r="B14" s="111">
        <f>'OCT stream I '!I13</f>
        <v>0.68749999999997158</v>
      </c>
      <c r="C14" s="111">
        <f>'OCT stream II '!E16</f>
        <v>0.29166666666665719</v>
      </c>
      <c r="D14" s="111">
        <f>'OCT stream III'!E16</f>
        <v>0.21875</v>
      </c>
      <c r="E14" s="112">
        <f t="shared" si="0"/>
        <v>1.1979166666666288</v>
      </c>
      <c r="F14" s="102"/>
      <c r="G14" s="102"/>
      <c r="H14" s="102"/>
      <c r="I14" s="248"/>
      <c r="J14" s="248"/>
      <c r="K14" s="248"/>
      <c r="L14" s="248"/>
      <c r="M14" s="102">
        <v>36495.39</v>
      </c>
      <c r="N14" s="248">
        <v>10</v>
      </c>
      <c r="O14" s="102">
        <v>36835.07</v>
      </c>
      <c r="P14" s="102">
        <f t="shared" si="1"/>
        <v>144265.24000000002</v>
      </c>
    </row>
    <row r="15" spans="1:16" x14ac:dyDescent="0.25">
      <c r="A15" s="110">
        <v>43682</v>
      </c>
      <c r="B15" s="111">
        <f>'OCT stream I '!I14</f>
        <v>0.79861111111111427</v>
      </c>
      <c r="C15" s="111">
        <f>'OCT stream II '!E17</f>
        <v>0.25347222222220012</v>
      </c>
      <c r="D15" s="111">
        <f>'OCT stream III'!E17</f>
        <v>0.29166666666665719</v>
      </c>
      <c r="E15" s="112">
        <f t="shared" si="0"/>
        <v>1.3437499999999716</v>
      </c>
      <c r="F15" s="102"/>
      <c r="G15" s="102"/>
      <c r="H15" s="102"/>
      <c r="I15" s="248"/>
      <c r="J15" s="248"/>
      <c r="K15" s="248"/>
      <c r="L15" s="248"/>
      <c r="M15" s="102">
        <v>34829.949999999997</v>
      </c>
      <c r="N15" s="248">
        <v>9</v>
      </c>
      <c r="O15" s="102">
        <v>32575.81</v>
      </c>
      <c r="P15" s="102">
        <f t="shared" si="1"/>
        <v>176841.05000000002</v>
      </c>
    </row>
    <row r="16" spans="1:16" x14ac:dyDescent="0.25">
      <c r="A16" s="110">
        <v>43683</v>
      </c>
      <c r="B16" s="111">
        <f>'OCT stream I '!I15</f>
        <v>0.70138888888888573</v>
      </c>
      <c r="C16" s="111">
        <f>'OCT stream II '!E18</f>
        <v>0.29166666666665719</v>
      </c>
      <c r="D16" s="111">
        <f>'OCT stream III'!E18</f>
        <v>0.21875</v>
      </c>
      <c r="E16" s="112">
        <f t="shared" si="0"/>
        <v>1.2118055555555429</v>
      </c>
      <c r="F16" s="102"/>
      <c r="G16" s="102"/>
      <c r="H16" s="102"/>
      <c r="I16" s="248"/>
      <c r="J16" s="248"/>
      <c r="K16" s="248"/>
      <c r="L16" s="248"/>
      <c r="M16" s="102">
        <v>29332.91</v>
      </c>
      <c r="N16" s="248">
        <v>9</v>
      </c>
      <c r="O16" s="102">
        <v>33449.49</v>
      </c>
      <c r="P16" s="102">
        <f t="shared" si="1"/>
        <v>210290.54</v>
      </c>
    </row>
    <row r="17" spans="1:16" x14ac:dyDescent="0.25">
      <c r="A17" s="110">
        <v>43684</v>
      </c>
      <c r="B17" s="111">
        <f>'OCT stream I '!I16</f>
        <v>0.70138888888888573</v>
      </c>
      <c r="C17" s="111">
        <f>'OCT stream II '!E19</f>
        <v>0.29166666666665719</v>
      </c>
      <c r="D17" s="111">
        <f>'OCT stream III'!E19</f>
        <v>0.21875</v>
      </c>
      <c r="E17" s="112">
        <f t="shared" si="0"/>
        <v>1.2118055555555429</v>
      </c>
      <c r="F17" s="102"/>
      <c r="G17" s="102"/>
      <c r="H17" s="102"/>
      <c r="I17" s="248"/>
      <c r="J17" s="248"/>
      <c r="K17" s="248"/>
      <c r="L17" s="248"/>
      <c r="M17" s="102">
        <v>24731.37</v>
      </c>
      <c r="N17" s="248">
        <v>8</v>
      </c>
      <c r="O17" s="102">
        <v>29835.52</v>
      </c>
      <c r="P17" s="102">
        <f t="shared" si="1"/>
        <v>240126.06</v>
      </c>
    </row>
    <row r="18" spans="1:16" x14ac:dyDescent="0.25">
      <c r="A18" s="110">
        <v>43685</v>
      </c>
      <c r="B18" s="111">
        <f>'OCT stream I '!I17</f>
        <v>0.60069444444445708</v>
      </c>
      <c r="C18" s="111">
        <f>'OCT stream II '!E20</f>
        <v>0.29166666666665719</v>
      </c>
      <c r="D18" s="111">
        <f>'OCT stream III'!E20</f>
        <v>0.21875</v>
      </c>
      <c r="E18" s="112">
        <f t="shared" si="0"/>
        <v>1.1111111111111143</v>
      </c>
      <c r="F18" s="102"/>
      <c r="G18" s="102"/>
      <c r="H18" s="102"/>
      <c r="I18" s="248"/>
      <c r="J18" s="248"/>
      <c r="K18" s="248"/>
      <c r="L18" s="248"/>
      <c r="M18" s="104">
        <v>24663</v>
      </c>
      <c r="N18" s="248">
        <v>9</v>
      </c>
      <c r="O18" s="102">
        <v>33380.6</v>
      </c>
      <c r="P18" s="102">
        <f t="shared" si="1"/>
        <v>273506.65999999997</v>
      </c>
    </row>
    <row r="19" spans="1:16" x14ac:dyDescent="0.25">
      <c r="A19" s="110">
        <v>43686</v>
      </c>
      <c r="B19" s="111">
        <f>'OCT stream I '!I18</f>
        <v>0.74652777777777146</v>
      </c>
      <c r="C19" s="111">
        <f>'OCT stream II '!E21</f>
        <v>6.25E-2</v>
      </c>
      <c r="D19" s="111">
        <f>'OCT stream III'!E21</f>
        <v>0.29166666666665719</v>
      </c>
      <c r="E19" s="112">
        <f t="shared" si="0"/>
        <v>1.1006944444444287</v>
      </c>
      <c r="F19" s="102"/>
      <c r="G19" s="102"/>
      <c r="H19" s="102"/>
      <c r="I19" s="248"/>
      <c r="J19" s="248"/>
      <c r="K19" s="248"/>
      <c r="L19" s="248"/>
      <c r="M19" s="102">
        <v>38628.15</v>
      </c>
      <c r="N19" s="248">
        <v>10</v>
      </c>
      <c r="O19" s="102">
        <v>37009.22</v>
      </c>
      <c r="P19" s="102">
        <f t="shared" si="1"/>
        <v>310515.88</v>
      </c>
    </row>
    <row r="20" spans="1:16" x14ac:dyDescent="0.25">
      <c r="A20" s="110">
        <v>43687</v>
      </c>
      <c r="B20" s="111">
        <f>'OCT stream I '!I19</f>
        <v>0.74652777777777146</v>
      </c>
      <c r="C20" s="111">
        <f>'OCT stream II '!E22</f>
        <v>0.29166666666665719</v>
      </c>
      <c r="D20" s="111">
        <f>'OCT stream III'!E22</f>
        <v>0.21875</v>
      </c>
      <c r="E20" s="112">
        <f t="shared" si="0"/>
        <v>1.2569444444444287</v>
      </c>
      <c r="F20" s="102"/>
      <c r="G20" s="102"/>
      <c r="H20" s="102"/>
      <c r="I20" s="248"/>
      <c r="J20" s="248"/>
      <c r="K20" s="248"/>
      <c r="L20" s="248"/>
      <c r="M20" s="102">
        <v>38563.480000000003</v>
      </c>
      <c r="N20" s="248">
        <v>9</v>
      </c>
      <c r="O20" s="102">
        <v>33067.72</v>
      </c>
      <c r="P20" s="102">
        <f t="shared" si="1"/>
        <v>343583.6</v>
      </c>
    </row>
    <row r="21" spans="1:16" x14ac:dyDescent="0.25">
      <c r="A21" s="110">
        <v>43688</v>
      </c>
      <c r="B21" s="111">
        <f>'OCT stream I '!I20</f>
        <v>0.70138888888888573</v>
      </c>
      <c r="C21" s="111">
        <f>'OCT stream II '!E23</f>
        <v>0.29166666666665719</v>
      </c>
      <c r="D21" s="111">
        <f>'OCT stream III'!E23</f>
        <v>0.21875</v>
      </c>
      <c r="E21" s="112">
        <f t="shared" si="0"/>
        <v>1.2118055555555429</v>
      </c>
      <c r="F21" s="102"/>
      <c r="G21" s="102"/>
      <c r="H21" s="102"/>
      <c r="I21" s="248"/>
      <c r="J21" s="248"/>
      <c r="K21" s="248"/>
      <c r="L21" s="248"/>
      <c r="M21" s="102">
        <v>33223.1</v>
      </c>
      <c r="N21" s="248">
        <v>9</v>
      </c>
      <c r="O21" s="102">
        <v>33193.599999999999</v>
      </c>
      <c r="P21" s="102">
        <f t="shared" si="1"/>
        <v>376777.19999999995</v>
      </c>
    </row>
    <row r="22" spans="1:16" x14ac:dyDescent="0.25">
      <c r="A22" s="110">
        <v>43689</v>
      </c>
      <c r="B22" s="111">
        <f>'OCT stream I '!I21</f>
        <v>0.70833333333334281</v>
      </c>
      <c r="C22" s="111">
        <f>'OCT stream II '!E24</f>
        <v>0.29166666666665719</v>
      </c>
      <c r="D22" s="111">
        <f>'OCT stream III'!E24</f>
        <v>0.21875</v>
      </c>
      <c r="E22" s="112">
        <f t="shared" si="0"/>
        <v>1.21875</v>
      </c>
      <c r="F22" s="102"/>
      <c r="G22" s="102"/>
      <c r="H22" s="102"/>
      <c r="I22" s="248"/>
      <c r="J22" s="248"/>
      <c r="K22" s="248"/>
      <c r="L22" s="248"/>
      <c r="M22" s="102">
        <v>28115</v>
      </c>
      <c r="N22" s="248">
        <v>9</v>
      </c>
      <c r="O22" s="102">
        <v>33354</v>
      </c>
      <c r="P22" s="102">
        <f t="shared" si="1"/>
        <v>410131.19999999995</v>
      </c>
    </row>
    <row r="23" spans="1:16" x14ac:dyDescent="0.25">
      <c r="A23" s="110">
        <v>43690</v>
      </c>
      <c r="B23" s="111">
        <f>'OCT stream I '!I22</f>
        <v>0.70138888888888573</v>
      </c>
      <c r="C23" s="111">
        <f>'OCT stream II '!E25</f>
        <v>0.29166666666665719</v>
      </c>
      <c r="D23" s="111">
        <f>'OCT stream III'!E25</f>
        <v>0.21875</v>
      </c>
      <c r="E23" s="112">
        <f t="shared" si="0"/>
        <v>1.2118055555555429</v>
      </c>
      <c r="F23" s="102"/>
      <c r="G23" s="102"/>
      <c r="H23" s="102"/>
      <c r="I23" s="248"/>
      <c r="J23" s="248"/>
      <c r="K23" s="248"/>
      <c r="L23" s="248"/>
      <c r="M23" s="102">
        <v>34283</v>
      </c>
      <c r="N23" s="248">
        <v>10</v>
      </c>
      <c r="O23" s="102">
        <v>36808.300000000003</v>
      </c>
      <c r="P23" s="102">
        <f t="shared" si="1"/>
        <v>446939.49999999994</v>
      </c>
    </row>
    <row r="24" spans="1:16" x14ac:dyDescent="0.25">
      <c r="A24" s="110">
        <v>43691</v>
      </c>
      <c r="B24" s="111">
        <f>'OCT stream I '!I23</f>
        <v>0.70138888888888573</v>
      </c>
      <c r="C24" s="111">
        <f>'OCT stream II '!E26</f>
        <v>0.29166666666665719</v>
      </c>
      <c r="D24" s="111">
        <f>'OCT stream III'!E26</f>
        <v>0.21875</v>
      </c>
      <c r="E24" s="112">
        <f t="shared" si="0"/>
        <v>1.2118055555555429</v>
      </c>
      <c r="F24" s="102"/>
      <c r="G24" s="102"/>
      <c r="H24" s="102"/>
      <c r="I24" s="248"/>
      <c r="J24" s="248"/>
      <c r="K24" s="248"/>
      <c r="L24" s="248"/>
      <c r="M24" s="102">
        <v>30943</v>
      </c>
      <c r="N24" s="248">
        <v>9</v>
      </c>
      <c r="O24" s="102">
        <v>33240</v>
      </c>
      <c r="P24" s="102">
        <f t="shared" si="1"/>
        <v>480179.49999999994</v>
      </c>
    </row>
    <row r="25" spans="1:16" x14ac:dyDescent="0.25">
      <c r="A25" s="110">
        <v>43692</v>
      </c>
      <c r="B25" s="111">
        <f>'OCT stream I '!I24</f>
        <v>0.70138888888888573</v>
      </c>
      <c r="C25" s="111">
        <f>'OCT stream II '!E27</f>
        <v>0.29166666666665719</v>
      </c>
      <c r="D25" s="111">
        <f>'OCT stream III'!E27</f>
        <v>0.21875</v>
      </c>
      <c r="E25" s="112">
        <f t="shared" si="0"/>
        <v>1.2118055555555429</v>
      </c>
      <c r="F25" s="102"/>
      <c r="G25" s="102"/>
      <c r="H25" s="102"/>
      <c r="I25" s="248"/>
      <c r="J25" s="248"/>
      <c r="K25" s="248"/>
      <c r="L25" s="248"/>
      <c r="M25" s="102">
        <v>30845.11</v>
      </c>
      <c r="N25" s="248">
        <v>10</v>
      </c>
      <c r="O25" s="102">
        <v>37245</v>
      </c>
      <c r="P25" s="102">
        <f t="shared" si="1"/>
        <v>517424.49999999994</v>
      </c>
    </row>
    <row r="26" spans="1:16" x14ac:dyDescent="0.25">
      <c r="A26" s="110">
        <v>43693</v>
      </c>
      <c r="B26" s="111">
        <f>'OCT stream I '!I25</f>
        <v>0.69791666666665719</v>
      </c>
      <c r="C26" s="111">
        <f>'OCT stream II '!E28</f>
        <v>0.25</v>
      </c>
      <c r="D26" s="111">
        <f>'OCT stream III'!E28</f>
        <v>0.21875</v>
      </c>
      <c r="E26" s="112">
        <f t="shared" si="0"/>
        <v>1.1666666666666572</v>
      </c>
      <c r="F26" s="102"/>
      <c r="G26" s="102"/>
      <c r="H26" s="102"/>
      <c r="I26" s="248"/>
      <c r="J26" s="248"/>
      <c r="K26" s="248"/>
      <c r="L26" s="248"/>
      <c r="M26" s="102">
        <v>33254</v>
      </c>
      <c r="N26" s="248">
        <v>9</v>
      </c>
      <c r="O26" s="102">
        <v>34081.9</v>
      </c>
      <c r="P26" s="102">
        <f t="shared" si="1"/>
        <v>551506.39999999991</v>
      </c>
    </row>
    <row r="27" spans="1:16" x14ac:dyDescent="0.25">
      <c r="A27" s="110">
        <v>43694</v>
      </c>
      <c r="B27" s="111">
        <f>'OCT stream I '!I26</f>
        <v>0.29166666666665719</v>
      </c>
      <c r="C27" s="111">
        <f>'OCT stream II '!E29</f>
        <v>0.29166666666665719</v>
      </c>
      <c r="D27" s="111">
        <f>'OCT stream III'!E29</f>
        <v>0.26041666666665719</v>
      </c>
      <c r="E27" s="112">
        <f t="shared" si="0"/>
        <v>0.84374999999997158</v>
      </c>
      <c r="F27" s="102"/>
      <c r="G27" s="102"/>
      <c r="H27" s="102"/>
      <c r="I27" s="248"/>
      <c r="J27" s="248"/>
      <c r="K27" s="248"/>
      <c r="L27" s="248"/>
      <c r="M27" s="102">
        <v>30217.43</v>
      </c>
      <c r="N27" s="248">
        <v>9</v>
      </c>
      <c r="O27" s="102">
        <v>34011.94</v>
      </c>
      <c r="P27" s="102">
        <f t="shared" si="1"/>
        <v>585518.33999999985</v>
      </c>
    </row>
    <row r="28" spans="1:16" x14ac:dyDescent="0.25">
      <c r="A28" s="110">
        <v>43695</v>
      </c>
      <c r="B28" s="111">
        <f>'OCT stream I '!I27</f>
        <v>0.70138888888888573</v>
      </c>
      <c r="C28" s="111">
        <f>'OCT stream II '!E30</f>
        <v>0.29166666666665719</v>
      </c>
      <c r="D28" s="111">
        <f>'OCT stream III'!E30</f>
        <v>0.21875</v>
      </c>
      <c r="E28" s="112">
        <f t="shared" si="0"/>
        <v>1.2118055555555429</v>
      </c>
      <c r="F28" s="102"/>
      <c r="G28" s="102"/>
      <c r="H28" s="102"/>
      <c r="I28" s="248"/>
      <c r="J28" s="248"/>
      <c r="K28" s="248"/>
      <c r="L28" s="248"/>
      <c r="M28" s="102">
        <v>31908.23</v>
      </c>
      <c r="N28" s="248">
        <v>9</v>
      </c>
      <c r="O28" s="102">
        <v>33767.919999999998</v>
      </c>
      <c r="P28" s="102">
        <f t="shared" si="1"/>
        <v>619286.25999999989</v>
      </c>
    </row>
    <row r="29" spans="1:16" x14ac:dyDescent="0.25">
      <c r="A29" s="110">
        <v>43696</v>
      </c>
      <c r="B29" s="111">
        <f>'OCT stream I '!I28</f>
        <v>0.74305555555557135</v>
      </c>
      <c r="C29" s="111">
        <f>'OCT stream II '!E31</f>
        <v>0.29166666666665719</v>
      </c>
      <c r="D29" s="111">
        <f>'OCT stream III'!E31</f>
        <v>0.21875</v>
      </c>
      <c r="E29" s="112">
        <f t="shared" si="0"/>
        <v>1.2534722222222285</v>
      </c>
      <c r="F29" s="102"/>
      <c r="G29" s="102"/>
      <c r="H29" s="102"/>
      <c r="I29" s="248"/>
      <c r="J29" s="248"/>
      <c r="K29" s="248"/>
      <c r="L29" s="248"/>
      <c r="M29" s="102">
        <v>33011.480000000003</v>
      </c>
      <c r="N29" s="248">
        <v>9</v>
      </c>
      <c r="O29" s="102">
        <v>33684.800000000003</v>
      </c>
      <c r="P29" s="102">
        <f t="shared" si="1"/>
        <v>652971.05999999994</v>
      </c>
    </row>
    <row r="30" spans="1:16" x14ac:dyDescent="0.25">
      <c r="A30" s="110">
        <v>43697</v>
      </c>
      <c r="B30" s="111">
        <f>'OCT stream I '!I29</f>
        <v>0.70138888888888573</v>
      </c>
      <c r="C30" s="111">
        <f>'OCT stream II '!E32</f>
        <v>0.33333333333334281</v>
      </c>
      <c r="D30" s="111">
        <f>'OCT stream III'!E32</f>
        <v>0.30208333333334281</v>
      </c>
      <c r="E30" s="112">
        <f t="shared" si="0"/>
        <v>1.3368055555555713</v>
      </c>
      <c r="F30" s="102"/>
      <c r="G30" s="102"/>
      <c r="H30" s="102"/>
      <c r="I30" s="248"/>
      <c r="J30" s="248"/>
      <c r="K30" s="248"/>
      <c r="L30" s="248"/>
      <c r="M30" s="102">
        <v>33323.54</v>
      </c>
      <c r="N30" s="248">
        <v>9</v>
      </c>
      <c r="O30" s="102">
        <v>33695.300000000003</v>
      </c>
      <c r="P30" s="102">
        <f t="shared" si="1"/>
        <v>686666.36</v>
      </c>
    </row>
    <row r="31" spans="1:16" x14ac:dyDescent="0.25">
      <c r="A31" s="110">
        <v>43698</v>
      </c>
      <c r="B31" s="111">
        <f>'OCT stream I '!I30</f>
        <v>0.78472222222220012</v>
      </c>
      <c r="C31" s="111">
        <f>'OCT stream II '!E33</f>
        <v>0.29861111111111427</v>
      </c>
      <c r="D31" s="111">
        <f>'OCT stream III'!E33</f>
        <v>0.20833333333334281</v>
      </c>
      <c r="E31" s="112">
        <f t="shared" si="0"/>
        <v>1.2916666666666572</v>
      </c>
      <c r="F31" s="102"/>
      <c r="G31" s="102"/>
      <c r="H31" s="102"/>
      <c r="I31" s="248"/>
      <c r="J31" s="248"/>
      <c r="K31" s="248"/>
      <c r="L31" s="248"/>
      <c r="M31" s="102">
        <v>27356.959999999999</v>
      </c>
      <c r="N31" s="248">
        <v>8</v>
      </c>
      <c r="O31" s="102">
        <v>30595.85</v>
      </c>
      <c r="P31" s="102">
        <f t="shared" si="1"/>
        <v>717262.21</v>
      </c>
    </row>
    <row r="32" spans="1:16" x14ac:dyDescent="0.25">
      <c r="A32" s="110">
        <v>43699</v>
      </c>
      <c r="B32" s="111">
        <f>'OCT stream I '!I31</f>
        <v>0.70138888888888573</v>
      </c>
      <c r="C32" s="111">
        <f>'OCT stream II '!E34</f>
        <v>0.25</v>
      </c>
      <c r="D32" s="111">
        <f>'OCT stream III'!E34</f>
        <v>0.21875</v>
      </c>
      <c r="E32" s="112">
        <f t="shared" si="0"/>
        <v>1.1701388888888857</v>
      </c>
      <c r="F32" s="102"/>
      <c r="G32" s="102"/>
      <c r="H32" s="102"/>
      <c r="I32" s="248"/>
      <c r="J32" s="248"/>
      <c r="K32" s="248"/>
      <c r="L32" s="248"/>
      <c r="M32" s="102">
        <v>27986.52</v>
      </c>
      <c r="N32" s="248">
        <v>8</v>
      </c>
      <c r="O32" s="102">
        <v>30031.05</v>
      </c>
      <c r="P32" s="102">
        <f t="shared" si="1"/>
        <v>747293.26</v>
      </c>
    </row>
    <row r="33" spans="1:16" x14ac:dyDescent="0.25">
      <c r="A33" s="110">
        <v>43700</v>
      </c>
      <c r="B33" s="111">
        <f>'OCT stream I '!I32</f>
        <v>0.70138888888888573</v>
      </c>
      <c r="C33" s="111">
        <f>'OCT stream II '!E36</f>
        <v>0</v>
      </c>
      <c r="D33" s="111">
        <f>'OCT stream III'!E36</f>
        <v>0</v>
      </c>
      <c r="E33" s="112">
        <f t="shared" si="0"/>
        <v>0.70138888888888573</v>
      </c>
      <c r="F33" s="102"/>
      <c r="G33" s="102"/>
      <c r="H33" s="102"/>
      <c r="I33" s="248"/>
      <c r="J33" s="248"/>
      <c r="K33" s="248"/>
      <c r="L33" s="248"/>
      <c r="M33" s="102">
        <v>30242.46</v>
      </c>
      <c r="N33" s="248">
        <v>9</v>
      </c>
      <c r="O33" s="102">
        <v>34002.199999999997</v>
      </c>
      <c r="P33" s="102">
        <f t="shared" si="1"/>
        <v>781295.46</v>
      </c>
    </row>
    <row r="34" spans="1:16" x14ac:dyDescent="0.25">
      <c r="A34" s="110">
        <v>43701</v>
      </c>
      <c r="B34" s="111">
        <f>'OCT stream I '!I33</f>
        <v>0.89236111111111427</v>
      </c>
      <c r="C34" s="111">
        <f>'OCT stream II '!E37</f>
        <v>0</v>
      </c>
      <c r="D34" s="111">
        <f>'OCT stream III'!E37</f>
        <v>0</v>
      </c>
      <c r="E34" s="112">
        <f t="shared" si="0"/>
        <v>0.89236111111111427</v>
      </c>
      <c r="F34" s="102"/>
      <c r="G34" s="102"/>
      <c r="H34" s="102"/>
      <c r="I34" s="248"/>
      <c r="J34" s="248"/>
      <c r="K34" s="248"/>
      <c r="L34" s="248"/>
      <c r="M34" s="102">
        <v>31079.84</v>
      </c>
      <c r="N34" s="248">
        <v>8</v>
      </c>
      <c r="O34" s="102">
        <v>30077.56</v>
      </c>
      <c r="P34" s="102">
        <f t="shared" si="1"/>
        <v>811373.02</v>
      </c>
    </row>
    <row r="35" spans="1:16" x14ac:dyDescent="0.25">
      <c r="A35" s="110">
        <v>43702</v>
      </c>
      <c r="B35" s="111">
        <f>'OCT stream I '!I34</f>
        <v>0.70138888888888573</v>
      </c>
      <c r="C35" s="111">
        <f>'OCT stream II '!E38</f>
        <v>0</v>
      </c>
      <c r="D35" s="111">
        <f>'OCT stream III'!E38</f>
        <v>0</v>
      </c>
      <c r="E35" s="112">
        <f t="shared" si="0"/>
        <v>0.70138888888888573</v>
      </c>
      <c r="F35" s="102"/>
      <c r="G35" s="102"/>
      <c r="H35" s="102"/>
      <c r="I35" s="248"/>
      <c r="J35" s="248"/>
      <c r="K35" s="248"/>
      <c r="L35" s="248"/>
      <c r="M35" s="102">
        <v>28898.71</v>
      </c>
      <c r="N35" s="248">
        <v>8</v>
      </c>
      <c r="O35" s="102">
        <v>30172.41</v>
      </c>
      <c r="P35" s="102">
        <f t="shared" si="1"/>
        <v>841545.43</v>
      </c>
    </row>
    <row r="36" spans="1:16" x14ac:dyDescent="0.25">
      <c r="A36" s="110">
        <v>43703</v>
      </c>
      <c r="B36" s="111" t="e">
        <f>'OCT stream I '!#REF!</f>
        <v>#REF!</v>
      </c>
      <c r="C36" s="111">
        <f>'OCT stream II '!E39</f>
        <v>0</v>
      </c>
      <c r="D36" s="111">
        <f>'OCT stream III'!E39</f>
        <v>0</v>
      </c>
      <c r="E36" s="112" t="e">
        <f t="shared" si="0"/>
        <v>#REF!</v>
      </c>
      <c r="F36" s="102"/>
      <c r="G36" s="102"/>
      <c r="H36" s="102"/>
      <c r="I36" s="248"/>
      <c r="J36" s="248"/>
      <c r="K36" s="248"/>
      <c r="L36" s="248"/>
      <c r="M36" s="102">
        <v>34244.519999999997</v>
      </c>
      <c r="N36" s="248">
        <v>9</v>
      </c>
      <c r="O36" s="102">
        <v>33494.43</v>
      </c>
      <c r="P36" s="102">
        <f t="shared" si="1"/>
        <v>875039.8600000001</v>
      </c>
    </row>
    <row r="37" spans="1:16" x14ac:dyDescent="0.25">
      <c r="A37" s="110">
        <v>43704</v>
      </c>
      <c r="B37" s="111">
        <f>'OCT stream I '!I36</f>
        <v>22.722222222222115</v>
      </c>
      <c r="C37" s="111">
        <f>'OCT stream II '!E40</f>
        <v>0</v>
      </c>
      <c r="D37" s="111">
        <f>'OCT stream III'!E40</f>
        <v>0</v>
      </c>
      <c r="E37" s="112">
        <f t="shared" si="0"/>
        <v>22.722222222222115</v>
      </c>
      <c r="F37" s="102"/>
      <c r="G37" s="102"/>
      <c r="H37" s="102"/>
      <c r="I37" s="248"/>
      <c r="J37" s="248"/>
      <c r="K37" s="248"/>
      <c r="L37" s="248"/>
      <c r="M37" s="102">
        <v>36910.78</v>
      </c>
      <c r="N37" s="248">
        <v>9</v>
      </c>
      <c r="O37" s="102">
        <v>33840.18</v>
      </c>
      <c r="P37" s="102">
        <f t="shared" si="1"/>
        <v>908880.04000000015</v>
      </c>
    </row>
    <row r="38" spans="1:16" x14ac:dyDescent="0.25">
      <c r="A38" s="110">
        <v>43705</v>
      </c>
      <c r="B38" s="111">
        <f>'OCT stream I '!I37</f>
        <v>0</v>
      </c>
      <c r="C38" s="111">
        <f>'OCT stream II '!E41</f>
        <v>0</v>
      </c>
      <c r="D38" s="111">
        <f>'OCT stream III'!E41</f>
        <v>0</v>
      </c>
      <c r="E38" s="112">
        <f t="shared" si="0"/>
        <v>0</v>
      </c>
      <c r="F38" s="102"/>
      <c r="G38" s="102"/>
      <c r="H38" s="102"/>
      <c r="I38" s="248"/>
      <c r="J38" s="248"/>
      <c r="K38" s="248"/>
      <c r="L38" s="248"/>
      <c r="M38" s="102">
        <v>27678.65</v>
      </c>
      <c r="N38" s="248">
        <v>9</v>
      </c>
      <c r="O38" s="102">
        <v>33833.4</v>
      </c>
      <c r="P38" s="102">
        <f t="shared" si="1"/>
        <v>942713.44000000018</v>
      </c>
    </row>
    <row r="39" spans="1:16" x14ac:dyDescent="0.25">
      <c r="A39" s="110">
        <v>43706</v>
      </c>
      <c r="B39" s="111">
        <f>'OCT stream I '!I38</f>
        <v>0</v>
      </c>
      <c r="C39" s="111">
        <f>'OCT stream II '!E42</f>
        <v>0</v>
      </c>
      <c r="D39" s="111">
        <f>'OCT stream III'!E42</f>
        <v>0</v>
      </c>
      <c r="E39" s="112">
        <f t="shared" si="0"/>
        <v>0</v>
      </c>
      <c r="F39" s="102"/>
      <c r="G39" s="102"/>
      <c r="H39" s="102"/>
      <c r="I39" s="248"/>
      <c r="J39" s="248"/>
      <c r="K39" s="248"/>
      <c r="L39" s="248"/>
      <c r="M39" s="102">
        <v>28843.95</v>
      </c>
      <c r="N39" s="248">
        <v>9</v>
      </c>
      <c r="O39" s="102">
        <v>33960.79</v>
      </c>
      <c r="P39" s="102">
        <f t="shared" si="1"/>
        <v>976674.23000000021</v>
      </c>
    </row>
    <row r="40" spans="1:16" x14ac:dyDescent="0.25">
      <c r="A40" s="110">
        <v>43707</v>
      </c>
      <c r="B40" s="111">
        <f>'OCT stream I '!I39</f>
        <v>0</v>
      </c>
      <c r="C40" s="111">
        <f>'OCT stream II '!E43</f>
        <v>0</v>
      </c>
      <c r="D40" s="111">
        <f>'OCT stream III'!E43</f>
        <v>0</v>
      </c>
      <c r="E40" s="112">
        <f t="shared" si="0"/>
        <v>0</v>
      </c>
      <c r="F40" s="102"/>
      <c r="G40" s="102"/>
      <c r="H40" s="102"/>
      <c r="I40" s="248"/>
      <c r="J40" s="248"/>
      <c r="K40" s="248"/>
      <c r="L40" s="248"/>
      <c r="M40" s="102">
        <v>36538</v>
      </c>
      <c r="N40" s="248">
        <v>8</v>
      </c>
      <c r="O40" s="102">
        <v>30077.96</v>
      </c>
      <c r="P40" s="102">
        <f t="shared" si="1"/>
        <v>1006752.1900000002</v>
      </c>
    </row>
    <row r="41" spans="1:16" x14ac:dyDescent="0.25">
      <c r="A41" s="110">
        <v>43708</v>
      </c>
      <c r="B41" s="111">
        <f>'OCT stream I '!I40</f>
        <v>0</v>
      </c>
      <c r="C41" s="111">
        <f>'OCT stream II '!E44</f>
        <v>0</v>
      </c>
      <c r="D41" s="111">
        <f>'OCT stream III'!E44</f>
        <v>0</v>
      </c>
      <c r="E41" s="112">
        <f t="shared" si="0"/>
        <v>0</v>
      </c>
      <c r="F41" s="102"/>
      <c r="G41" s="102"/>
      <c r="H41" s="102"/>
      <c r="I41" s="248"/>
      <c r="J41" s="248"/>
      <c r="K41" s="248"/>
      <c r="L41" s="248"/>
      <c r="M41" s="102">
        <v>31530</v>
      </c>
      <c r="N41" s="248">
        <v>9</v>
      </c>
      <c r="O41" s="102">
        <v>34389</v>
      </c>
      <c r="P41" s="102">
        <f t="shared" si="1"/>
        <v>1041141.1900000002</v>
      </c>
    </row>
    <row r="42" spans="1:16" x14ac:dyDescent="0.25">
      <c r="A42" s="102" t="s">
        <v>12</v>
      </c>
      <c r="B42" s="237" t="e">
        <f>SUM(B11:B41)</f>
        <v>#REF!</v>
      </c>
      <c r="C42" s="237">
        <f t="shared" ref="C42:E42" si="2">SUM(C11:C41)</f>
        <v>6.034722222222058</v>
      </c>
      <c r="D42" s="237">
        <f t="shared" si="2"/>
        <v>5.1805555555555429</v>
      </c>
      <c r="E42" s="237" t="e">
        <f t="shared" si="2"/>
        <v>#VALUE!</v>
      </c>
      <c r="F42" s="248">
        <f>SUM(F11:F41)</f>
        <v>0</v>
      </c>
      <c r="G42" s="248">
        <f t="shared" ref="G42:H42" si="3">SUM(G11:G41)</f>
        <v>0</v>
      </c>
      <c r="H42" s="248">
        <f t="shared" si="3"/>
        <v>0</v>
      </c>
      <c r="I42" s="248">
        <f>SUM(I11:I41)</f>
        <v>0</v>
      </c>
      <c r="J42" s="248">
        <f t="shared" ref="J42:O42" si="4">SUM(J11:J41)</f>
        <v>0</v>
      </c>
      <c r="K42" s="248">
        <f t="shared" si="4"/>
        <v>0</v>
      </c>
      <c r="L42" s="248"/>
      <c r="M42" s="248">
        <f t="shared" si="4"/>
        <v>993790.16999999993</v>
      </c>
      <c r="N42" s="248">
        <f t="shared" si="4"/>
        <v>279</v>
      </c>
      <c r="O42" s="248">
        <f t="shared" si="4"/>
        <v>1041141.1900000002</v>
      </c>
      <c r="P42" s="248"/>
    </row>
    <row r="43" spans="1:16" x14ac:dyDescent="0.25">
      <c r="I43" s="236"/>
      <c r="J43" s="236"/>
      <c r="K43" s="236"/>
      <c r="L43" s="236"/>
      <c r="N43" s="236"/>
    </row>
    <row r="44" spans="1:16" x14ac:dyDescent="0.25">
      <c r="I44" s="236"/>
      <c r="J44" s="236"/>
      <c r="K44" s="236"/>
      <c r="L44" s="236"/>
      <c r="N44" s="236"/>
    </row>
    <row r="45" spans="1:16" x14ac:dyDescent="0.25">
      <c r="B45" s="204"/>
      <c r="C45" s="204"/>
      <c r="D45" s="204" t="s">
        <v>131</v>
      </c>
      <c r="E45" s="204"/>
      <c r="F45" s="204"/>
      <c r="G45" s="204"/>
      <c r="H45" s="208"/>
      <c r="I45" s="204"/>
      <c r="J45" s="204"/>
      <c r="K45" s="204"/>
      <c r="L45" s="204"/>
      <c r="M45" s="204" t="s">
        <v>132</v>
      </c>
      <c r="N45" s="204"/>
      <c r="O45" s="204"/>
    </row>
    <row r="46" spans="1:16" x14ac:dyDescent="0.25">
      <c r="B46" s="204"/>
      <c r="C46" s="204"/>
      <c r="D46" s="209" t="s">
        <v>133</v>
      </c>
      <c r="E46" s="209"/>
      <c r="F46" s="209"/>
      <c r="G46" s="209"/>
      <c r="H46" s="209"/>
      <c r="I46" s="210"/>
      <c r="J46" s="209"/>
      <c r="K46" s="209"/>
      <c r="L46" s="209"/>
      <c r="M46" s="209" t="s">
        <v>133</v>
      </c>
      <c r="N46" s="209"/>
      <c r="O46" s="204"/>
    </row>
    <row r="47" spans="1:16" x14ac:dyDescent="0.25">
      <c r="I47" s="236"/>
      <c r="J47" s="236"/>
      <c r="K47" s="236"/>
      <c r="L47" s="236"/>
      <c r="N47" s="236"/>
    </row>
  </sheetData>
  <mergeCells count="4">
    <mergeCell ref="B9:E9"/>
    <mergeCell ref="F9:H9"/>
    <mergeCell ref="I9:K9"/>
    <mergeCell ref="N9:P9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Q42"/>
  <sheetViews>
    <sheetView workbookViewId="0">
      <selection activeCell="T36" sqref="T36"/>
    </sheetView>
  </sheetViews>
  <sheetFormatPr defaultRowHeight="15" x14ac:dyDescent="0.25"/>
  <cols>
    <col min="1" max="1" width="10.7109375" customWidth="1"/>
    <col min="2" max="2" width="10.5703125" customWidth="1"/>
    <col min="4" max="4" width="12.140625" customWidth="1"/>
    <col min="5" max="5" width="14.42578125" customWidth="1"/>
    <col min="6" max="10" width="0" hidden="1" customWidth="1"/>
    <col min="14" max="14" width="13.85546875" customWidth="1"/>
    <col min="17" max="17" width="14.85546875" customWidth="1"/>
  </cols>
  <sheetData>
    <row r="2" spans="1:17" ht="22.5" x14ac:dyDescent="0.3">
      <c r="B2" s="179" t="s">
        <v>269</v>
      </c>
    </row>
    <row r="4" spans="1:17" x14ac:dyDescent="0.25">
      <c r="A4" s="312"/>
      <c r="B4" s="331" t="s">
        <v>92</v>
      </c>
      <c r="C4" s="331"/>
      <c r="D4" s="331"/>
      <c r="E4" s="331"/>
      <c r="F4" s="332" t="s">
        <v>99</v>
      </c>
      <c r="G4" s="332"/>
      <c r="H4" s="332"/>
      <c r="I4" s="332"/>
      <c r="J4" s="332" t="s">
        <v>140</v>
      </c>
      <c r="K4" s="332"/>
      <c r="L4" s="332"/>
      <c r="M4" s="332"/>
      <c r="N4" s="313" t="s">
        <v>138</v>
      </c>
      <c r="O4" s="333" t="s">
        <v>137</v>
      </c>
      <c r="P4" s="326"/>
      <c r="Q4" s="330"/>
    </row>
    <row r="5" spans="1:17" x14ac:dyDescent="0.25">
      <c r="A5" s="312" t="s">
        <v>91</v>
      </c>
      <c r="B5" s="312" t="s">
        <v>93</v>
      </c>
      <c r="C5" s="312" t="s">
        <v>94</v>
      </c>
      <c r="D5" s="312" t="s">
        <v>95</v>
      </c>
      <c r="E5" s="312" t="s">
        <v>47</v>
      </c>
      <c r="F5" s="178" t="s">
        <v>96</v>
      </c>
      <c r="G5" s="178" t="s">
        <v>97</v>
      </c>
      <c r="H5" s="178" t="s">
        <v>17</v>
      </c>
      <c r="I5" s="178" t="s">
        <v>98</v>
      </c>
      <c r="J5" s="178" t="s">
        <v>96</v>
      </c>
      <c r="K5" s="178" t="s">
        <v>15</v>
      </c>
      <c r="L5" s="178" t="s">
        <v>17</v>
      </c>
      <c r="M5" s="178" t="s">
        <v>98</v>
      </c>
      <c r="N5" s="178" t="s">
        <v>112</v>
      </c>
      <c r="O5" s="178" t="s">
        <v>113</v>
      </c>
      <c r="P5" s="178" t="s">
        <v>114</v>
      </c>
      <c r="Q5" s="178" t="s">
        <v>115</v>
      </c>
    </row>
    <row r="6" spans="1:17" x14ac:dyDescent="0.25">
      <c r="A6" s="110">
        <v>43739</v>
      </c>
      <c r="B6" s="111">
        <f>'OCT stream I '!I5</f>
        <v>0.70138888888888573</v>
      </c>
      <c r="C6" s="111">
        <f>'OCT stream II '!I5</f>
        <v>0.875</v>
      </c>
      <c r="D6" s="111">
        <f>'OCT stream III'!I5</f>
        <v>0.78472222222222854</v>
      </c>
      <c r="E6" s="112">
        <f>B6+C6+D6</f>
        <v>2.3611111111111143</v>
      </c>
      <c r="F6" s="102"/>
      <c r="G6" s="102"/>
      <c r="H6" s="102"/>
      <c r="I6" s="102"/>
      <c r="J6" s="102"/>
      <c r="K6" s="313">
        <f>Sheet1!N18</f>
        <v>330</v>
      </c>
      <c r="L6" s="313">
        <f>Sheet1!N19</f>
        <v>84</v>
      </c>
      <c r="M6" s="313">
        <f>Sheet1!N20</f>
        <v>135</v>
      </c>
      <c r="N6" s="313">
        <f>Sheet1!N22</f>
        <v>24214.58</v>
      </c>
      <c r="O6" s="313">
        <v>8</v>
      </c>
      <c r="P6" s="313">
        <f>Sheet1!N24</f>
        <v>29997.19</v>
      </c>
      <c r="Q6" s="102">
        <f>P6</f>
        <v>29997.19</v>
      </c>
    </row>
    <row r="7" spans="1:17" x14ac:dyDescent="0.25">
      <c r="A7" s="110">
        <v>43740</v>
      </c>
      <c r="B7" s="111">
        <f>'OCT stream I '!I6</f>
        <v>0.89236111111111427</v>
      </c>
      <c r="C7" s="111">
        <f>'OCT stream II '!I6</f>
        <v>0.64236111111111427</v>
      </c>
      <c r="D7" s="111">
        <f>'OCT stream III'!I6</f>
        <v>0.86805555555557135</v>
      </c>
      <c r="E7" s="112">
        <f>SUM(B7:D7)</f>
        <v>2.4027777777777999</v>
      </c>
      <c r="F7" s="102"/>
      <c r="G7" s="102"/>
      <c r="H7" s="102"/>
      <c r="I7" s="102"/>
      <c r="J7" s="102"/>
      <c r="K7" s="313">
        <f>Sheet2!N18</f>
        <v>599</v>
      </c>
      <c r="L7" s="313">
        <f>Sheet2!N19</f>
        <v>64</v>
      </c>
      <c r="M7" s="313">
        <f>Sheet2!N20</f>
        <v>83</v>
      </c>
      <c r="N7" s="313">
        <f>Sheet2!N22</f>
        <v>36270.54</v>
      </c>
      <c r="O7" s="313">
        <v>9</v>
      </c>
      <c r="P7" s="313">
        <f>Sheet2!N24</f>
        <v>34187.49</v>
      </c>
      <c r="Q7" s="102">
        <f>Q6+P7</f>
        <v>64184.679999999993</v>
      </c>
    </row>
    <row r="8" spans="1:17" x14ac:dyDescent="0.25">
      <c r="A8" s="110">
        <v>43741</v>
      </c>
      <c r="B8" s="111">
        <f>'OCT stream I '!I7</f>
        <v>0.76736111111111427</v>
      </c>
      <c r="C8" s="111">
        <f>'OCT stream II '!I7</f>
        <v>0.83680555555554292</v>
      </c>
      <c r="D8" s="111">
        <f>'OCT stream III'!I7</f>
        <v>0.88194444444442865</v>
      </c>
      <c r="E8" s="112">
        <f t="shared" ref="E8:E36" si="0">SUM(B8:D8)</f>
        <v>2.4861111111110858</v>
      </c>
      <c r="F8" s="102"/>
      <c r="G8" s="102"/>
      <c r="H8" s="102"/>
      <c r="I8" s="102"/>
      <c r="J8" s="102"/>
      <c r="K8" s="313">
        <f>Sheet3!N18</f>
        <v>510</v>
      </c>
      <c r="L8" s="313">
        <f>Sheet3!N19</f>
        <v>79</v>
      </c>
      <c r="M8" s="313">
        <f>Sheet3!N20</f>
        <v>111</v>
      </c>
      <c r="N8" s="313">
        <f>Sheet3!N22</f>
        <v>33304.730000000003</v>
      </c>
      <c r="O8" s="313">
        <v>10</v>
      </c>
      <c r="P8" s="313">
        <f>Sheet3!N24</f>
        <v>36529.69</v>
      </c>
      <c r="Q8" s="102">
        <f t="shared" ref="Q8:Q36" si="1">Q7+P8</f>
        <v>100714.37</v>
      </c>
    </row>
    <row r="9" spans="1:17" x14ac:dyDescent="0.25">
      <c r="A9" s="110">
        <v>43742</v>
      </c>
      <c r="B9" s="111">
        <f>'OCT stream I '!I8</f>
        <v>0.91319444444445708</v>
      </c>
      <c r="C9" s="111">
        <f>'OCT stream II '!I8</f>
        <v>0.86111111111111427</v>
      </c>
      <c r="D9" s="111">
        <f>'OCT stream III'!I8</f>
        <v>0.80555555555557135</v>
      </c>
      <c r="E9" s="112">
        <f t="shared" si="0"/>
        <v>2.5798611111111427</v>
      </c>
      <c r="F9" s="102"/>
      <c r="G9" s="102"/>
      <c r="H9" s="102"/>
      <c r="I9" s="102"/>
      <c r="J9" s="102"/>
      <c r="K9" s="313">
        <f>Sheet4!N18</f>
        <v>412</v>
      </c>
      <c r="L9" s="313">
        <f>Sheet4!N19</f>
        <v>40</v>
      </c>
      <c r="M9" s="313">
        <f>Sheet4!N20</f>
        <v>171</v>
      </c>
      <c r="N9" s="313">
        <f>Sheet4!N22</f>
        <v>30759</v>
      </c>
      <c r="O9" s="313">
        <v>9</v>
      </c>
      <c r="P9" s="313">
        <f>Sheet4!N24</f>
        <v>33182.07</v>
      </c>
      <c r="Q9" s="102">
        <f t="shared" si="1"/>
        <v>133896.44</v>
      </c>
    </row>
    <row r="10" spans="1:17" x14ac:dyDescent="0.25">
      <c r="A10" s="110">
        <v>43743</v>
      </c>
      <c r="B10" s="111">
        <f>'OCT stream I '!I9</f>
        <v>0.86805555555554292</v>
      </c>
      <c r="C10" s="111">
        <f>'OCT stream II '!I9</f>
        <v>0.84722222222222854</v>
      </c>
      <c r="D10" s="111">
        <f>'OCT stream III'!I9</f>
        <v>0.66666666666668561</v>
      </c>
      <c r="E10" s="112">
        <f t="shared" si="0"/>
        <v>2.3819444444444571</v>
      </c>
      <c r="F10" s="102"/>
      <c r="G10" s="102"/>
      <c r="H10" s="102"/>
      <c r="I10" s="102"/>
      <c r="J10" s="102"/>
      <c r="K10" s="313">
        <f>Sheet5!N18</f>
        <v>463</v>
      </c>
      <c r="L10" s="313">
        <f>Sheet5!N19</f>
        <v>69</v>
      </c>
      <c r="M10" s="313">
        <f>Sheet5!N20</f>
        <v>102</v>
      </c>
      <c r="N10" s="313">
        <f>Sheet5!N22</f>
        <v>30388.28</v>
      </c>
      <c r="O10" s="313">
        <v>9</v>
      </c>
      <c r="P10" s="313">
        <f>Sheet5!N24</f>
        <v>33072.629999999997</v>
      </c>
      <c r="Q10" s="102">
        <f t="shared" si="1"/>
        <v>166969.07</v>
      </c>
    </row>
    <row r="11" spans="1:17" x14ac:dyDescent="0.25">
      <c r="A11" s="110">
        <v>43744</v>
      </c>
      <c r="B11" s="111">
        <f>'OCT stream I '!I10</f>
        <v>0.88194444444442865</v>
      </c>
      <c r="C11" s="111">
        <f>'OCT stream II '!I10</f>
        <v>0.875</v>
      </c>
      <c r="D11" s="111">
        <f>'OCT stream III'!I10</f>
        <v>0.71875</v>
      </c>
      <c r="E11" s="112">
        <f t="shared" si="0"/>
        <v>2.4756944444444287</v>
      </c>
      <c r="F11" s="102"/>
      <c r="G11" s="102"/>
      <c r="H11" s="102"/>
      <c r="I11" s="102"/>
      <c r="J11" s="102"/>
      <c r="K11" s="313">
        <f>Sheet6!N18</f>
        <v>499</v>
      </c>
      <c r="L11" s="313">
        <f>Sheet6!N19</f>
        <v>65</v>
      </c>
      <c r="M11" s="313">
        <f>Sheet6!N20</f>
        <v>98</v>
      </c>
      <c r="N11" s="313">
        <f>Sheet6!N22</f>
        <v>29827.7</v>
      </c>
      <c r="O11" s="313">
        <v>9</v>
      </c>
      <c r="P11" s="313">
        <f>Sheet6!N24</f>
        <v>33546.14</v>
      </c>
      <c r="Q11" s="102">
        <f t="shared" si="1"/>
        <v>200515.21000000002</v>
      </c>
    </row>
    <row r="12" spans="1:17" x14ac:dyDescent="0.25">
      <c r="A12" s="110">
        <v>43745</v>
      </c>
      <c r="B12" s="111">
        <f>'OCT stream I '!I11</f>
        <v>0.75694444444442865</v>
      </c>
      <c r="C12" s="111">
        <f>'OCT stream II '!I11</f>
        <v>0.75694444444445708</v>
      </c>
      <c r="D12" s="111">
        <f>'OCT stream III'!I11</f>
        <v>0.63541666666665719</v>
      </c>
      <c r="E12" s="112">
        <f t="shared" si="0"/>
        <v>2.1493055555555429</v>
      </c>
      <c r="F12" s="102"/>
      <c r="G12" s="102"/>
      <c r="H12" s="102"/>
      <c r="I12" s="102"/>
      <c r="J12" s="102"/>
      <c r="K12" s="313">
        <f>Sheet7!N18</f>
        <v>445</v>
      </c>
      <c r="L12" s="313">
        <f>Sheet7!N19</f>
        <v>29</v>
      </c>
      <c r="M12" s="313">
        <f>Sheet7!N20</f>
        <v>115</v>
      </c>
      <c r="N12" s="313">
        <f>Sheet7!N22</f>
        <v>28004.89</v>
      </c>
      <c r="O12" s="313">
        <v>8</v>
      </c>
      <c r="P12" s="313">
        <f>Sheet7!N24</f>
        <v>29232.22</v>
      </c>
      <c r="Q12" s="102">
        <f t="shared" si="1"/>
        <v>229747.43000000002</v>
      </c>
    </row>
    <row r="13" spans="1:17" x14ac:dyDescent="0.25">
      <c r="A13" s="110">
        <v>43746</v>
      </c>
      <c r="B13" s="111">
        <f>'OCT stream I '!I12</f>
        <v>0.69444444444442865</v>
      </c>
      <c r="C13" s="111">
        <f>'OCT stream II '!I12</f>
        <v>0.65277777777777146</v>
      </c>
      <c r="D13" s="111">
        <f>'OCT stream III'!I12</f>
        <v>0.53125</v>
      </c>
      <c r="E13" s="112">
        <f t="shared" si="0"/>
        <v>1.8784722222222001</v>
      </c>
      <c r="F13" s="102"/>
      <c r="G13" s="102"/>
      <c r="H13" s="102"/>
      <c r="I13" s="102"/>
      <c r="J13" s="102"/>
      <c r="K13" s="313">
        <f>Sheet8!N18</f>
        <v>455</v>
      </c>
      <c r="L13" s="313">
        <f>Sheet8!N19</f>
        <v>37</v>
      </c>
      <c r="M13" s="313">
        <f>Sheet8!N20</f>
        <v>40</v>
      </c>
      <c r="N13" s="313">
        <f>Sheet8!N22</f>
        <v>30671.18</v>
      </c>
      <c r="O13" s="313">
        <v>8</v>
      </c>
      <c r="P13" s="313">
        <f>Sheet8!N24</f>
        <v>29783.66</v>
      </c>
      <c r="Q13" s="102">
        <f t="shared" si="1"/>
        <v>259531.09000000003</v>
      </c>
    </row>
    <row r="14" spans="1:17" x14ac:dyDescent="0.25">
      <c r="A14" s="110">
        <v>43747</v>
      </c>
      <c r="B14" s="111">
        <f>'OCT stream I '!I13</f>
        <v>0.68749999999997158</v>
      </c>
      <c r="C14" s="111">
        <f>'OCT stream II '!I13</f>
        <v>0.81944444444445708</v>
      </c>
      <c r="D14" s="111">
        <f>'OCT stream III'!I13</f>
        <v>0.82638888888885731</v>
      </c>
      <c r="E14" s="112">
        <f t="shared" si="0"/>
        <v>2.333333333333286</v>
      </c>
      <c r="F14" s="102"/>
      <c r="G14" s="102"/>
      <c r="H14" s="102"/>
      <c r="I14" s="102"/>
      <c r="J14" s="102"/>
      <c r="K14" s="313">
        <f>Sheet9!N18</f>
        <v>573</v>
      </c>
      <c r="L14" s="313">
        <f>Sheet9!N19</f>
        <v>78</v>
      </c>
      <c r="M14" s="313">
        <f>Sheet9!N20</f>
        <v>51</v>
      </c>
      <c r="N14" s="313">
        <f>Sheet9!N22</f>
        <v>39981.279999999999</v>
      </c>
      <c r="O14" s="313">
        <v>10</v>
      </c>
      <c r="P14" s="313">
        <f>Sheet9!N24</f>
        <v>33166.25</v>
      </c>
      <c r="Q14" s="102">
        <f t="shared" si="1"/>
        <v>292697.34000000003</v>
      </c>
    </row>
    <row r="15" spans="1:17" x14ac:dyDescent="0.25">
      <c r="A15" s="110">
        <v>43748</v>
      </c>
      <c r="B15" s="111">
        <f>'OCT stream I '!I14</f>
        <v>0.79861111111111427</v>
      </c>
      <c r="C15" s="111">
        <f>'OCT stream II '!I14</f>
        <v>0.73958333333331439</v>
      </c>
      <c r="D15" s="111">
        <f>'OCT stream III'!I14</f>
        <v>0.82291666666665719</v>
      </c>
      <c r="E15" s="112">
        <f t="shared" si="0"/>
        <v>2.3611111111110858</v>
      </c>
      <c r="F15" s="102"/>
      <c r="G15" s="102"/>
      <c r="H15" s="102"/>
      <c r="I15" s="102"/>
      <c r="J15" s="102"/>
      <c r="K15" s="313">
        <f>Sheet10!N18</f>
        <v>570</v>
      </c>
      <c r="L15" s="313">
        <f>Sheet10!N19</f>
        <v>66</v>
      </c>
      <c r="M15" s="313">
        <f>Sheet10!N20</f>
        <v>94</v>
      </c>
      <c r="N15" s="313">
        <f>Sheet10!N22</f>
        <v>34770</v>
      </c>
      <c r="O15" s="313">
        <v>10</v>
      </c>
      <c r="P15" s="313">
        <f>Sheet10!N24</f>
        <v>37154.93</v>
      </c>
      <c r="Q15" s="102">
        <f t="shared" si="1"/>
        <v>329852.27</v>
      </c>
    </row>
    <row r="16" spans="1:17" x14ac:dyDescent="0.25">
      <c r="A16" s="110">
        <v>43749</v>
      </c>
      <c r="B16" s="111">
        <f>'OCT stream I '!I15</f>
        <v>0.70138888888888573</v>
      </c>
      <c r="C16" s="111">
        <f>'OCT stream II '!I15</f>
        <v>0.89236111111111427</v>
      </c>
      <c r="D16" s="111">
        <f>'OCT stream III'!I15</f>
        <v>0.61805555555554292</v>
      </c>
      <c r="E16" s="112">
        <f t="shared" si="0"/>
        <v>2.2118055555555429</v>
      </c>
      <c r="F16" s="102"/>
      <c r="G16" s="102"/>
      <c r="H16" s="102"/>
      <c r="I16" s="102"/>
      <c r="J16" s="102"/>
      <c r="K16" s="313">
        <f>Sheet11!N18</f>
        <v>729</v>
      </c>
      <c r="L16" s="313">
        <f>Sheet11!N19</f>
        <v>67</v>
      </c>
      <c r="M16" s="313">
        <f>Sheet11!N20</f>
        <v>53</v>
      </c>
      <c r="N16" s="313">
        <f>Sheet11!N22</f>
        <v>40756</v>
      </c>
      <c r="O16" s="313">
        <v>10</v>
      </c>
      <c r="P16" s="313">
        <f>Sheet11!N24</f>
        <v>36968.86</v>
      </c>
      <c r="Q16" s="102">
        <f t="shared" si="1"/>
        <v>366821.13</v>
      </c>
    </row>
    <row r="17" spans="1:17" x14ac:dyDescent="0.25">
      <c r="A17" s="110">
        <v>43750</v>
      </c>
      <c r="B17" s="111">
        <f>'OCT stream I '!I16</f>
        <v>0.70138888888888573</v>
      </c>
      <c r="C17" s="111">
        <f>'OCT stream II '!I16</f>
        <v>0.875</v>
      </c>
      <c r="D17" s="111">
        <f>'OCT stream III'!I16</f>
        <v>0.78472222222222854</v>
      </c>
      <c r="E17" s="112">
        <f t="shared" si="0"/>
        <v>2.3611111111111143</v>
      </c>
      <c r="F17" s="102"/>
      <c r="G17" s="102"/>
      <c r="H17" s="102"/>
      <c r="I17" s="102"/>
      <c r="J17" s="102"/>
      <c r="K17" s="313">
        <f>Sheet12!N18</f>
        <v>684</v>
      </c>
      <c r="L17" s="313">
        <f>Sheet12!N19</f>
        <v>75</v>
      </c>
      <c r="M17" s="313">
        <f>Sheet12!N20</f>
        <v>29</v>
      </c>
      <c r="N17" s="313">
        <f>Sheet12!N22</f>
        <v>37852</v>
      </c>
      <c r="O17" s="313">
        <v>10</v>
      </c>
      <c r="P17" s="313">
        <f>Sheet12!N24</f>
        <v>37003.199999999997</v>
      </c>
      <c r="Q17" s="102">
        <f t="shared" si="1"/>
        <v>403824.33</v>
      </c>
    </row>
    <row r="18" spans="1:17" x14ac:dyDescent="0.25">
      <c r="A18" s="110">
        <v>43751</v>
      </c>
      <c r="B18" s="111">
        <f>'OCT stream I '!I17</f>
        <v>0.60069444444445708</v>
      </c>
      <c r="C18" s="111">
        <f>'OCT stream II '!I17</f>
        <v>0.75694444444442865</v>
      </c>
      <c r="D18" s="111">
        <f>'OCT stream III'!I17</f>
        <v>0.78819444444445708</v>
      </c>
      <c r="E18" s="112">
        <f t="shared" si="0"/>
        <v>2.1458333333333428</v>
      </c>
      <c r="F18" s="102"/>
      <c r="G18" s="102"/>
      <c r="H18" s="102"/>
      <c r="I18" s="102"/>
      <c r="J18" s="102"/>
      <c r="K18" s="313">
        <f>Sheet13!N18</f>
        <v>394</v>
      </c>
      <c r="L18" s="313">
        <f>Sheet13!N19</f>
        <v>42</v>
      </c>
      <c r="M18" s="313">
        <f>Sheet13!N20</f>
        <v>47</v>
      </c>
      <c r="N18" s="313">
        <f>Sheet13!N22</f>
        <v>36070</v>
      </c>
      <c r="O18" s="313">
        <v>10</v>
      </c>
      <c r="P18" s="313">
        <f>Sheet13!N24</f>
        <v>37252.080000000002</v>
      </c>
      <c r="Q18" s="102">
        <f t="shared" si="1"/>
        <v>441076.41000000003</v>
      </c>
    </row>
    <row r="19" spans="1:17" x14ac:dyDescent="0.25">
      <c r="A19" s="110">
        <v>43752</v>
      </c>
      <c r="B19" s="111">
        <f>'OCT stream I '!I18</f>
        <v>0.74652777777777146</v>
      </c>
      <c r="C19" s="111">
        <f>'OCT stream II '!I18</f>
        <v>0.84374999999997158</v>
      </c>
      <c r="D19" s="111">
        <f>'OCT stream III'!I18</f>
        <v>0.77777777777774304</v>
      </c>
      <c r="E19" s="112">
        <f t="shared" si="0"/>
        <v>2.3680555555554861</v>
      </c>
      <c r="F19" s="102"/>
      <c r="G19" s="102"/>
      <c r="H19" s="102"/>
      <c r="I19" s="102"/>
      <c r="J19" s="102"/>
      <c r="K19" s="313">
        <f>Sheet14!N18</f>
        <v>637</v>
      </c>
      <c r="L19" s="313">
        <f>Sheet14!N19</f>
        <v>72</v>
      </c>
      <c r="M19" s="313">
        <f>Sheet14!N20</f>
        <v>26</v>
      </c>
      <c r="N19" s="313">
        <f>Sheet14!N22</f>
        <v>35277</v>
      </c>
      <c r="O19" s="313">
        <v>10</v>
      </c>
      <c r="P19" s="313">
        <f>Sheet14!N24</f>
        <v>36615.040000000001</v>
      </c>
      <c r="Q19" s="102">
        <f t="shared" si="1"/>
        <v>477691.45</v>
      </c>
    </row>
    <row r="20" spans="1:17" x14ac:dyDescent="0.25">
      <c r="A20" s="110">
        <v>43753</v>
      </c>
      <c r="B20" s="111">
        <f>'OCT stream I '!I19</f>
        <v>0.74652777777777146</v>
      </c>
      <c r="C20" s="111">
        <f>'OCT stream II '!I19</f>
        <v>0.84374999999997158</v>
      </c>
      <c r="D20" s="111">
        <f>'OCT stream III'!I19</f>
        <v>0.77777777777774304</v>
      </c>
      <c r="E20" s="112">
        <f t="shared" si="0"/>
        <v>2.3680555555554861</v>
      </c>
      <c r="F20" s="102"/>
      <c r="G20" s="102"/>
      <c r="H20" s="102"/>
      <c r="I20" s="102"/>
      <c r="J20" s="102"/>
      <c r="K20" s="313">
        <f>Sheet15!N18</f>
        <v>627</v>
      </c>
      <c r="L20" s="313">
        <f>Sheet15!N19</f>
        <v>82</v>
      </c>
      <c r="M20" s="313">
        <f>Sheet15!N20</f>
        <v>66</v>
      </c>
      <c r="N20" s="313">
        <f>Sheet15!N22</f>
        <v>36786.51</v>
      </c>
      <c r="O20" s="313">
        <v>9</v>
      </c>
      <c r="P20" s="313">
        <f>Sheet15!N24</f>
        <v>33192.06</v>
      </c>
      <c r="Q20" s="102">
        <f t="shared" si="1"/>
        <v>510883.51</v>
      </c>
    </row>
    <row r="21" spans="1:17" x14ac:dyDescent="0.25">
      <c r="A21" s="110">
        <v>43754</v>
      </c>
      <c r="B21" s="111">
        <f>'OCT stream I '!I20</f>
        <v>0.70138888888888573</v>
      </c>
      <c r="C21" s="111">
        <f>'OCT stream II '!I20</f>
        <v>0.78819444444442865</v>
      </c>
      <c r="D21" s="111">
        <f>'OCT stream III'!I20</f>
        <v>0.69791666666665719</v>
      </c>
      <c r="E21" s="112">
        <f t="shared" si="0"/>
        <v>2.1874999999999716</v>
      </c>
      <c r="F21" s="102"/>
      <c r="G21" s="102"/>
      <c r="H21" s="102"/>
      <c r="I21" s="102"/>
      <c r="J21" s="102"/>
      <c r="K21" s="313">
        <f>Sheet16!N18</f>
        <v>687</v>
      </c>
      <c r="L21" s="313">
        <f>Sheet16!N19</f>
        <v>78</v>
      </c>
      <c r="M21" s="313">
        <f>Sheet16!N20</f>
        <v>57</v>
      </c>
      <c r="N21" s="313">
        <f>Sheet16!N22</f>
        <v>39176</v>
      </c>
      <c r="O21" s="313">
        <v>9</v>
      </c>
      <c r="P21" s="313">
        <f>Sheet16!N24</f>
        <v>33856</v>
      </c>
      <c r="Q21" s="102">
        <f t="shared" si="1"/>
        <v>544739.51</v>
      </c>
    </row>
    <row r="22" spans="1:17" x14ac:dyDescent="0.25">
      <c r="A22" s="110">
        <v>43755</v>
      </c>
      <c r="B22" s="111">
        <f>'OCT stream I '!I21</f>
        <v>0.70833333333334281</v>
      </c>
      <c r="C22" s="111">
        <f>'OCT stream II '!I21</f>
        <v>0.51736111111111427</v>
      </c>
      <c r="D22" s="111">
        <f>'OCT stream III'!I21</f>
        <v>0.78472222222222854</v>
      </c>
      <c r="E22" s="112">
        <f t="shared" si="0"/>
        <v>2.0104166666666856</v>
      </c>
      <c r="F22" s="102"/>
      <c r="G22" s="102"/>
      <c r="H22" s="102"/>
      <c r="I22" s="102"/>
      <c r="J22" s="102"/>
      <c r="K22" s="313">
        <f>Sheet17!N18</f>
        <v>575</v>
      </c>
      <c r="L22" s="313">
        <f>Sheet17!N19</f>
        <v>86</v>
      </c>
      <c r="M22" s="313">
        <f>Sheet17!N20</f>
        <v>31</v>
      </c>
      <c r="N22" s="313">
        <f>Sheet17!N22</f>
        <v>31485</v>
      </c>
      <c r="O22" s="313">
        <v>10</v>
      </c>
      <c r="P22" s="313">
        <f>Sheet17!N24</f>
        <v>36837.449999999997</v>
      </c>
      <c r="Q22" s="102">
        <f t="shared" si="1"/>
        <v>581576.95999999996</v>
      </c>
    </row>
    <row r="23" spans="1:17" x14ac:dyDescent="0.25">
      <c r="A23" s="110">
        <v>43756</v>
      </c>
      <c r="B23" s="111">
        <f>'OCT stream I '!I22</f>
        <v>0.70138888888888573</v>
      </c>
      <c r="C23" s="111">
        <f>'OCT stream II '!I22</f>
        <v>0.875</v>
      </c>
      <c r="D23" s="111">
        <f>'OCT stream III'!I22</f>
        <v>0.78472222222222854</v>
      </c>
      <c r="E23" s="112">
        <f t="shared" si="0"/>
        <v>2.3611111111111143</v>
      </c>
      <c r="F23" s="102"/>
      <c r="G23" s="102"/>
      <c r="H23" s="102"/>
      <c r="I23" s="102"/>
      <c r="J23" s="102"/>
      <c r="K23" s="313">
        <f>Sheet18!N18</f>
        <v>692</v>
      </c>
      <c r="L23" s="313">
        <f>Sheet18!N19</f>
        <v>70</v>
      </c>
      <c r="M23" s="313">
        <f>Sheet18!N20</f>
        <v>48</v>
      </c>
      <c r="N23" s="313">
        <f>Sheet18!N22</f>
        <v>39280.69</v>
      </c>
      <c r="O23" s="313">
        <v>10</v>
      </c>
      <c r="P23" s="313">
        <f>Sheet18!N24</f>
        <v>38117.879999999997</v>
      </c>
      <c r="Q23" s="102">
        <f t="shared" si="1"/>
        <v>619694.84</v>
      </c>
    </row>
    <row r="24" spans="1:17" x14ac:dyDescent="0.25">
      <c r="A24" s="110">
        <v>43757</v>
      </c>
      <c r="B24" s="111">
        <f>'OCT stream I '!I23</f>
        <v>0.70138888888888573</v>
      </c>
      <c r="C24" s="111">
        <f>'OCT stream II '!I23</f>
        <v>0.875</v>
      </c>
      <c r="D24" s="111">
        <f>'OCT stream III'!I23</f>
        <v>0.78472222222222854</v>
      </c>
      <c r="E24" s="112">
        <f t="shared" si="0"/>
        <v>2.3611111111111143</v>
      </c>
      <c r="F24" s="102"/>
      <c r="G24" s="102"/>
      <c r="H24" s="102"/>
      <c r="I24" s="102"/>
      <c r="J24" s="102"/>
      <c r="K24" s="313">
        <f>Sheet19!N18</f>
        <v>663</v>
      </c>
      <c r="L24" s="313">
        <f>Sheet19!N19</f>
        <v>56</v>
      </c>
      <c r="M24" s="313">
        <f>Sheet19!N20</f>
        <v>37</v>
      </c>
      <c r="N24" s="313">
        <f>Sheet19!N22</f>
        <v>36237.32</v>
      </c>
      <c r="O24" s="313">
        <v>11</v>
      </c>
      <c r="P24" s="313">
        <f>Sheet19!N24</f>
        <v>41420.07</v>
      </c>
      <c r="Q24" s="102">
        <f t="shared" si="1"/>
        <v>661114.90999999992</v>
      </c>
    </row>
    <row r="25" spans="1:17" x14ac:dyDescent="0.25">
      <c r="A25" s="110">
        <v>43758</v>
      </c>
      <c r="B25" s="111">
        <f>'OCT stream I '!I24</f>
        <v>0.70138888888888573</v>
      </c>
      <c r="C25" s="111">
        <f>'OCT stream II '!I24</f>
        <v>0.875</v>
      </c>
      <c r="D25" s="111">
        <f>'OCT stream III'!I24</f>
        <v>0.78472222222222854</v>
      </c>
      <c r="E25" s="112">
        <f t="shared" si="0"/>
        <v>2.3611111111111143</v>
      </c>
      <c r="F25" s="102"/>
      <c r="G25" s="102"/>
      <c r="H25" s="102"/>
      <c r="I25" s="102"/>
      <c r="J25" s="102"/>
      <c r="K25" s="313">
        <f>Sheet20!N18</f>
        <v>384</v>
      </c>
      <c r="L25" s="313">
        <f>Sheet20!N19</f>
        <v>83</v>
      </c>
      <c r="M25" s="313">
        <f>Sheet20!N20</f>
        <v>60</v>
      </c>
      <c r="N25" s="313">
        <f>Sheet20!N22</f>
        <v>33455</v>
      </c>
      <c r="O25" s="313">
        <v>11</v>
      </c>
      <c r="P25" s="313">
        <f>Sheet20!N24</f>
        <v>36968.86</v>
      </c>
      <c r="Q25" s="102">
        <f t="shared" si="1"/>
        <v>698083.7699999999</v>
      </c>
    </row>
    <row r="26" spans="1:17" x14ac:dyDescent="0.25">
      <c r="A26" s="110">
        <v>43759</v>
      </c>
      <c r="B26" s="111">
        <f>'OCT stream I '!I25</f>
        <v>0.69791666666665719</v>
      </c>
      <c r="C26" s="111">
        <f>'OCT stream II '!I25</f>
        <v>0.86458333333331439</v>
      </c>
      <c r="D26" s="111">
        <f>'OCT stream III'!I25</f>
        <v>0.78472222222220012</v>
      </c>
      <c r="E26" s="112">
        <f t="shared" si="0"/>
        <v>2.3472222222221717</v>
      </c>
      <c r="F26" s="102"/>
      <c r="G26" s="102"/>
      <c r="H26" s="102"/>
      <c r="I26" s="102"/>
      <c r="J26" s="102"/>
      <c r="K26" s="313">
        <f>Sheet21!N18</f>
        <v>555</v>
      </c>
      <c r="L26" s="313">
        <f>Sheet21!N19</f>
        <v>47</v>
      </c>
      <c r="M26" s="313">
        <f>Sheet21!N20</f>
        <v>69</v>
      </c>
      <c r="N26" s="313">
        <f>Sheet21!N22</f>
        <v>32379.19</v>
      </c>
      <c r="O26" s="313">
        <v>10</v>
      </c>
      <c r="P26" s="313">
        <f>Sheet21!N24</f>
        <v>37371.74</v>
      </c>
      <c r="Q26" s="102">
        <f t="shared" si="1"/>
        <v>735455.50999999989</v>
      </c>
    </row>
    <row r="27" spans="1:17" x14ac:dyDescent="0.25">
      <c r="A27" s="110">
        <v>43760</v>
      </c>
      <c r="B27" s="111">
        <f>'OCT stream I '!I26</f>
        <v>0.29166666666665719</v>
      </c>
      <c r="C27" s="111">
        <f>'OCT stream II '!I26</f>
        <v>0.875</v>
      </c>
      <c r="D27" s="111">
        <f>'OCT stream III'!I26</f>
        <v>0.78472222222222854</v>
      </c>
      <c r="E27" s="112">
        <f t="shared" si="0"/>
        <v>1.9513888888888857</v>
      </c>
      <c r="F27" s="102"/>
      <c r="G27" s="102"/>
      <c r="H27" s="102"/>
      <c r="I27" s="102"/>
      <c r="J27" s="102"/>
      <c r="K27" s="313">
        <f>Sheet22!N18</f>
        <v>596</v>
      </c>
      <c r="L27" s="313">
        <f>Sheet22!N19</f>
        <v>66</v>
      </c>
      <c r="M27" s="313">
        <f>Sheet22!N20</f>
        <v>38</v>
      </c>
      <c r="N27" s="313">
        <f>Sheet22!N22</f>
        <v>33683.53</v>
      </c>
      <c r="O27" s="313">
        <v>11</v>
      </c>
      <c r="P27" s="313">
        <f>Sheet22!N24</f>
        <v>41061.24</v>
      </c>
      <c r="Q27" s="102">
        <f t="shared" si="1"/>
        <v>776516.74999999988</v>
      </c>
    </row>
    <row r="28" spans="1:17" x14ac:dyDescent="0.25">
      <c r="A28" s="110">
        <v>43761</v>
      </c>
      <c r="B28" s="111">
        <f>'OCT stream I '!I27</f>
        <v>0.70138888888888573</v>
      </c>
      <c r="C28" s="111">
        <f>'OCT stream II '!I27</f>
        <v>0.91666666666665719</v>
      </c>
      <c r="D28" s="111">
        <f>'OCT stream III'!I27</f>
        <v>0.78472222222222854</v>
      </c>
      <c r="E28" s="112">
        <f t="shared" si="0"/>
        <v>2.4027777777777715</v>
      </c>
      <c r="F28" s="102"/>
      <c r="G28" s="102"/>
      <c r="H28" s="102"/>
      <c r="I28" s="102"/>
      <c r="J28" s="102"/>
      <c r="K28" s="313">
        <f>Sheet23!N18</f>
        <v>709</v>
      </c>
      <c r="L28" s="313">
        <f>Sheet23!N19</f>
        <v>54</v>
      </c>
      <c r="M28" s="313">
        <f>Sheet23!N20</f>
        <v>71</v>
      </c>
      <c r="N28" s="313">
        <f>Sheet23!N22</f>
        <v>40384.21</v>
      </c>
      <c r="O28" s="313">
        <v>11</v>
      </c>
      <c r="P28" s="313">
        <f>Sheet23!N24</f>
        <v>40742.160000000003</v>
      </c>
      <c r="Q28" s="102">
        <f t="shared" si="1"/>
        <v>817258.90999999992</v>
      </c>
    </row>
    <row r="29" spans="1:17" x14ac:dyDescent="0.25">
      <c r="A29" s="110">
        <v>43762</v>
      </c>
      <c r="B29" s="111">
        <f>'OCT stream I '!I28</f>
        <v>0.74305555555557135</v>
      </c>
      <c r="C29" s="111">
        <f>'OCT stream II '!I28</f>
        <v>0.83333333333334281</v>
      </c>
      <c r="D29" s="111">
        <f>'OCT stream III'!I28</f>
        <v>0.82638888888891415</v>
      </c>
      <c r="E29" s="112">
        <f t="shared" si="0"/>
        <v>2.4027777777778283</v>
      </c>
      <c r="F29" s="102"/>
      <c r="G29" s="102"/>
      <c r="H29" s="102"/>
      <c r="I29" s="102"/>
      <c r="J29" s="102"/>
      <c r="K29" s="313">
        <f>Sheet24!N18</f>
        <v>640</v>
      </c>
      <c r="L29" s="313">
        <f>Sheet24!N19</f>
        <v>63</v>
      </c>
      <c r="M29" s="313">
        <f>Sheet24!N20</f>
        <v>43</v>
      </c>
      <c r="N29" s="313">
        <f>Sheet24!N22</f>
        <v>37138.699999999997</v>
      </c>
      <c r="O29" s="313">
        <v>11</v>
      </c>
      <c r="P29" s="313">
        <f>Sheet24!N24</f>
        <v>40776.31</v>
      </c>
      <c r="Q29" s="102">
        <f t="shared" si="1"/>
        <v>858035.22</v>
      </c>
    </row>
    <row r="30" spans="1:17" x14ac:dyDescent="0.25">
      <c r="A30" s="110">
        <v>43763</v>
      </c>
      <c r="B30" s="111">
        <f>'OCT stream I '!I29</f>
        <v>0.70138888888888573</v>
      </c>
      <c r="C30" s="111">
        <f>'OCT stream II '!I29</f>
        <v>0.79166666666665719</v>
      </c>
      <c r="D30" s="111">
        <f>'OCT stream III'!I29</f>
        <v>0.86458333333331439</v>
      </c>
      <c r="E30" s="112">
        <f t="shared" si="0"/>
        <v>2.3576388888888573</v>
      </c>
      <c r="F30" s="102"/>
      <c r="G30" s="102"/>
      <c r="H30" s="102"/>
      <c r="I30" s="102"/>
      <c r="J30" s="102"/>
      <c r="K30" s="313">
        <f>Sheet25!N18</f>
        <v>663</v>
      </c>
      <c r="L30" s="313">
        <f>Sheet25!N19</f>
        <v>49</v>
      </c>
      <c r="M30" s="313">
        <f>Sheet25!N20</f>
        <v>42</v>
      </c>
      <c r="N30" s="313">
        <f>Sheet25!N22</f>
        <v>34605.42</v>
      </c>
      <c r="O30" s="313">
        <v>10</v>
      </c>
      <c r="P30" s="313">
        <f>Sheet25!N24</f>
        <v>36502.32</v>
      </c>
      <c r="Q30" s="102">
        <f t="shared" si="1"/>
        <v>894537.53999999992</v>
      </c>
    </row>
    <row r="31" spans="1:17" x14ac:dyDescent="0.25">
      <c r="A31" s="110">
        <v>43764</v>
      </c>
      <c r="B31" s="111">
        <f>'OCT stream I '!I30</f>
        <v>0.78472222222220012</v>
      </c>
      <c r="C31" s="111">
        <f>'OCT stream II '!I30</f>
        <v>0.875</v>
      </c>
      <c r="D31" s="111">
        <f>'OCT stream III'!I30</f>
        <v>0.78472222222222854</v>
      </c>
      <c r="E31" s="112">
        <f t="shared" si="0"/>
        <v>2.4444444444444287</v>
      </c>
      <c r="F31" s="102"/>
      <c r="G31" s="102"/>
      <c r="H31" s="102"/>
      <c r="I31" s="102"/>
      <c r="J31" s="102"/>
      <c r="K31" s="313">
        <f>Sheet26!N18</f>
        <v>612</v>
      </c>
      <c r="L31" s="313">
        <f>Sheet26!N19</f>
        <v>46</v>
      </c>
      <c r="M31" s="313">
        <f>Sheet26!N20</f>
        <v>56</v>
      </c>
      <c r="N31" s="313">
        <f>Sheet26!N22</f>
        <v>34510.57</v>
      </c>
      <c r="O31" s="313">
        <v>10</v>
      </c>
      <c r="P31" s="313">
        <f>Sheet26!N24</f>
        <v>37395.78</v>
      </c>
      <c r="Q31" s="102">
        <f t="shared" si="1"/>
        <v>931933.32</v>
      </c>
    </row>
    <row r="32" spans="1:17" x14ac:dyDescent="0.25">
      <c r="A32" s="110">
        <v>43765</v>
      </c>
      <c r="B32" s="111">
        <f>'OCT stream I '!I31</f>
        <v>0.70138888888888573</v>
      </c>
      <c r="C32" s="111">
        <f>'OCT stream II '!I31</f>
        <v>0.875</v>
      </c>
      <c r="D32" s="111">
        <f>'OCT stream III'!I31</f>
        <v>0.78472222222222854</v>
      </c>
      <c r="E32" s="112">
        <f t="shared" si="0"/>
        <v>2.3611111111111143</v>
      </c>
      <c r="F32" s="102"/>
      <c r="G32" s="102"/>
      <c r="H32" s="102"/>
      <c r="I32" s="102"/>
      <c r="J32" s="102"/>
      <c r="K32" s="313">
        <f>Sheet27!N18</f>
        <v>510</v>
      </c>
      <c r="L32" s="313">
        <f>Sheet27!N19</f>
        <v>46</v>
      </c>
      <c r="M32" s="313">
        <f>Sheet27!N20</f>
        <v>140</v>
      </c>
      <c r="N32" s="313">
        <f>Sheet27!N22</f>
        <v>33208.43</v>
      </c>
      <c r="O32" s="313">
        <v>10</v>
      </c>
      <c r="P32" s="313">
        <f>Sheet27!N24</f>
        <v>37414.370000000003</v>
      </c>
      <c r="Q32" s="102">
        <f t="shared" si="1"/>
        <v>969347.69</v>
      </c>
    </row>
    <row r="33" spans="1:17" x14ac:dyDescent="0.25">
      <c r="A33" s="110">
        <v>43766</v>
      </c>
      <c r="B33" s="111">
        <f>'OCT stream I '!I32</f>
        <v>0.70138888888888573</v>
      </c>
      <c r="C33" s="111">
        <f>'OCT stream II '!I32</f>
        <v>0.91666666666668561</v>
      </c>
      <c r="D33" s="111">
        <f>'OCT stream III'!I32</f>
        <v>0.86805555555557135</v>
      </c>
      <c r="E33" s="112">
        <f t="shared" si="0"/>
        <v>2.4861111111111427</v>
      </c>
      <c r="F33" s="102"/>
      <c r="G33" s="102"/>
      <c r="H33" s="102"/>
      <c r="I33" s="102"/>
      <c r="J33" s="102"/>
      <c r="K33" s="313">
        <f>Sheet28!N18</f>
        <v>585</v>
      </c>
      <c r="L33" s="313">
        <f>Sheet28!N19</f>
        <v>32</v>
      </c>
      <c r="M33" s="313">
        <f>Sheet28!N20</f>
        <v>63</v>
      </c>
      <c r="N33" s="313">
        <f>Sheet28!N22</f>
        <v>33541.25</v>
      </c>
      <c r="O33" s="313">
        <v>10</v>
      </c>
      <c r="P33" s="313">
        <f>Sheet28!N24</f>
        <v>37314.29</v>
      </c>
      <c r="Q33" s="102">
        <f t="shared" si="1"/>
        <v>1006661.98</v>
      </c>
    </row>
    <row r="34" spans="1:17" x14ac:dyDescent="0.25">
      <c r="A34" s="110">
        <v>43767</v>
      </c>
      <c r="B34" s="111">
        <f>'OCT stream I '!I33</f>
        <v>0.89236111111111427</v>
      </c>
      <c r="C34" s="111">
        <f>'OCT stream II '!I33</f>
        <v>0.81250000000002842</v>
      </c>
      <c r="D34" s="111">
        <f>'OCT stream III'!I33</f>
        <v>0.66319444444445708</v>
      </c>
      <c r="E34" s="112">
        <f t="shared" si="0"/>
        <v>2.3680555555555998</v>
      </c>
      <c r="F34" s="102"/>
      <c r="G34" s="102"/>
      <c r="H34" s="102"/>
      <c r="I34" s="102"/>
      <c r="J34" s="102"/>
      <c r="K34" s="313">
        <f>Sheet29!N18</f>
        <v>691</v>
      </c>
      <c r="L34" s="313">
        <f>Sheet29!N19</f>
        <v>56</v>
      </c>
      <c r="M34" s="313">
        <f>Sheet29!N20</f>
        <v>58</v>
      </c>
      <c r="N34" s="313">
        <f>Sheet29!N22</f>
        <v>39387.699999999997</v>
      </c>
      <c r="O34" s="313">
        <v>10</v>
      </c>
      <c r="P34" s="313">
        <f>Sheet29!N24</f>
        <v>37596.699999999997</v>
      </c>
      <c r="Q34" s="102">
        <f t="shared" si="1"/>
        <v>1044258.6799999999</v>
      </c>
    </row>
    <row r="35" spans="1:17" x14ac:dyDescent="0.25">
      <c r="A35" s="110">
        <v>43768</v>
      </c>
      <c r="B35" s="111">
        <f>'OCT stream I '!I34</f>
        <v>0.70138888888888573</v>
      </c>
      <c r="C35" s="111">
        <f>'OCT stream II '!I34</f>
        <v>0.83333333333334281</v>
      </c>
      <c r="D35" s="111">
        <f>'OCT stream III'!I34</f>
        <v>0.70138888888888573</v>
      </c>
      <c r="E35" s="112">
        <f t="shared" si="0"/>
        <v>2.2361111111111143</v>
      </c>
      <c r="F35" s="102"/>
      <c r="G35" s="102"/>
      <c r="H35" s="102"/>
      <c r="I35" s="102"/>
      <c r="J35" s="102"/>
      <c r="K35" s="313">
        <f>Sheet30!N18</f>
        <v>732</v>
      </c>
      <c r="L35" s="313">
        <f>Sheet30!N19</f>
        <v>49</v>
      </c>
      <c r="M35" s="313">
        <f>Sheet30!N20</f>
        <v>64</v>
      </c>
      <c r="N35" s="313">
        <f>Sheet30!N22</f>
        <v>41218.75</v>
      </c>
      <c r="O35" s="313">
        <v>11</v>
      </c>
      <c r="P35" s="313">
        <f>Sheet30!N24</f>
        <v>40539</v>
      </c>
      <c r="Q35" s="102">
        <f t="shared" si="1"/>
        <v>1084797.68</v>
      </c>
    </row>
    <row r="36" spans="1:17" x14ac:dyDescent="0.25">
      <c r="A36" s="110">
        <v>43769</v>
      </c>
      <c r="B36" s="111">
        <f>'OCT stream I '!I35</f>
        <v>0.83333333333334281</v>
      </c>
      <c r="C36" s="111">
        <f>'OCT stream II '!I35</f>
        <v>0.83333333333334281</v>
      </c>
      <c r="D36" s="111">
        <f>'OCT stream III'!I35</f>
        <v>0.76736111111111427</v>
      </c>
      <c r="E36" s="112">
        <f t="shared" si="0"/>
        <v>2.4340277777777999</v>
      </c>
      <c r="F36" s="102"/>
      <c r="G36" s="102"/>
      <c r="H36" s="102"/>
      <c r="I36" s="102"/>
      <c r="J36" s="102"/>
      <c r="K36" s="313">
        <f>Sheet31!N18</f>
        <v>732</v>
      </c>
      <c r="L36" s="313">
        <f>Sheet31!N19</f>
        <v>49</v>
      </c>
      <c r="M36" s="313">
        <f>Sheet31!N20</f>
        <v>64</v>
      </c>
      <c r="N36" s="313">
        <f>Sheet31!N22</f>
        <v>40105</v>
      </c>
      <c r="O36" s="313">
        <v>11</v>
      </c>
      <c r="P36" s="313">
        <f>Sheet31!N24</f>
        <v>41274.5</v>
      </c>
      <c r="Q36" s="102">
        <f t="shared" si="1"/>
        <v>1126072.18</v>
      </c>
    </row>
    <row r="37" spans="1:17" x14ac:dyDescent="0.25">
      <c r="A37" s="102" t="s">
        <v>12</v>
      </c>
      <c r="B37" s="237">
        <f>SUM(B6:B35)</f>
        <v>21.888888888888772</v>
      </c>
      <c r="C37" s="237">
        <f>SUM(C6:C35)</f>
        <v>24.642361111111057</v>
      </c>
      <c r="D37" s="237">
        <f>SUM(D6:D35)</f>
        <v>22.9722222222222</v>
      </c>
      <c r="E37" s="237">
        <f>SUM(E6:E35)</f>
        <v>69.50347222222203</v>
      </c>
      <c r="K37" s="313">
        <f>SUM(K6:K36)</f>
        <v>17953</v>
      </c>
      <c r="L37" s="313">
        <f>SUM(L6:L36)</f>
        <v>1879</v>
      </c>
      <c r="M37" s="313">
        <f>SUM(M6:M36)</f>
        <v>2162</v>
      </c>
      <c r="N37" s="313">
        <f t="shared" ref="N37" si="2">SUM(N6:N35)</f>
        <v>1044625.45</v>
      </c>
      <c r="O37" s="313">
        <f>SUM(O6:O36)</f>
        <v>305</v>
      </c>
      <c r="P37" s="313">
        <f t="shared" ref="P37" si="3">SUM(P6:P35)</f>
        <v>1084797.68</v>
      </c>
      <c r="Q37" s="313"/>
    </row>
    <row r="41" spans="1:17" x14ac:dyDescent="0.25">
      <c r="O41" s="204" t="s">
        <v>132</v>
      </c>
    </row>
    <row r="42" spans="1:17" x14ac:dyDescent="0.25">
      <c r="O42" s="209" t="s">
        <v>133</v>
      </c>
    </row>
  </sheetData>
  <mergeCells count="4">
    <mergeCell ref="B4:E4"/>
    <mergeCell ref="F4:I4"/>
    <mergeCell ref="J4:M4"/>
    <mergeCell ref="O4:Q4"/>
  </mergeCells>
  <pageMargins left="0.31496062992125984" right="0.31496062992125984" top="0.15748031496062992" bottom="0.35433070866141736" header="0.31496062992125984" footer="0.31496062992125984"/>
  <pageSetup paperSize="9" scale="87" orientation="landscape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4" workbookViewId="0">
      <selection activeCell="Q35" sqref="Q3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156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10</v>
      </c>
      <c r="E4" s="23">
        <v>15</v>
      </c>
      <c r="F4" s="23">
        <v>22</v>
      </c>
      <c r="G4" s="23">
        <v>25</v>
      </c>
      <c r="H4" s="23">
        <v>30</v>
      </c>
      <c r="I4" s="23">
        <v>26</v>
      </c>
      <c r="J4" s="23">
        <v>24</v>
      </c>
      <c r="K4" s="23">
        <v>106</v>
      </c>
      <c r="L4" s="23">
        <v>46</v>
      </c>
      <c r="M4" s="120">
        <f>K4+L4</f>
        <v>152</v>
      </c>
      <c r="N4" s="131"/>
      <c r="O4" s="122" t="s">
        <v>103</v>
      </c>
      <c r="P4" s="132" t="s">
        <v>104</v>
      </c>
      <c r="Q4" s="36"/>
      <c r="R4" s="105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>
        <v>3</v>
      </c>
      <c r="G5" s="23">
        <v>5</v>
      </c>
      <c r="H5" s="23">
        <v>2</v>
      </c>
      <c r="I5" s="23">
        <v>3</v>
      </c>
      <c r="J5" s="23">
        <v>2</v>
      </c>
      <c r="K5" s="23">
        <v>4</v>
      </c>
      <c r="L5" s="23">
        <v>11</v>
      </c>
      <c r="M5" s="120">
        <f>K5+L5</f>
        <v>15</v>
      </c>
      <c r="N5" s="131"/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>
        <v>5</v>
      </c>
      <c r="E6" s="23">
        <v>6</v>
      </c>
      <c r="F6" s="23">
        <v>7</v>
      </c>
      <c r="G6" s="23">
        <v>2</v>
      </c>
      <c r="H6" s="23">
        <v>10</v>
      </c>
      <c r="I6" s="23">
        <v>8</v>
      </c>
      <c r="J6" s="23">
        <v>4</v>
      </c>
      <c r="K6" s="23">
        <v>42</v>
      </c>
      <c r="L6" s="23">
        <v>0</v>
      </c>
      <c r="M6" s="120">
        <f t="shared" ref="M6:M7" si="0">K6+L6</f>
        <v>42</v>
      </c>
      <c r="N6" s="131"/>
      <c r="O6" s="123"/>
      <c r="P6" s="74"/>
      <c r="Q6" s="323"/>
      <c r="R6" s="13"/>
    </row>
    <row r="7" spans="1:18" ht="15" customHeight="1" x14ac:dyDescent="0.25">
      <c r="A7" s="26"/>
      <c r="B7" s="22" t="s">
        <v>20</v>
      </c>
      <c r="C7" s="23"/>
      <c r="D7" s="23"/>
      <c r="E7" s="23"/>
      <c r="F7" s="23"/>
      <c r="G7" s="23">
        <v>3</v>
      </c>
      <c r="H7" s="23">
        <v>2</v>
      </c>
      <c r="I7" s="23">
        <v>1</v>
      </c>
      <c r="J7" s="23">
        <v>3</v>
      </c>
      <c r="K7" s="23">
        <v>0</v>
      </c>
      <c r="L7" s="23">
        <v>9</v>
      </c>
      <c r="M7" s="120">
        <f t="shared" si="0"/>
        <v>9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20</v>
      </c>
      <c r="E9" s="23">
        <v>25</v>
      </c>
      <c r="F9" s="23">
        <v>30</v>
      </c>
      <c r="G9" s="23">
        <v>35</v>
      </c>
      <c r="H9" s="23">
        <v>25</v>
      </c>
      <c r="I9" s="23">
        <v>20</v>
      </c>
      <c r="J9" s="23">
        <v>28</v>
      </c>
      <c r="K9" s="23">
        <v>154</v>
      </c>
      <c r="L9" s="23">
        <v>29</v>
      </c>
      <c r="M9" s="120">
        <f>L9+K9</f>
        <v>183</v>
      </c>
      <c r="N9" s="93"/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>
        <v>4</v>
      </c>
      <c r="F10" s="23">
        <v>5</v>
      </c>
      <c r="G10" s="23">
        <v>6</v>
      </c>
      <c r="H10" s="23">
        <v>5</v>
      </c>
      <c r="I10" s="23">
        <v>2</v>
      </c>
      <c r="J10" s="23">
        <v>3</v>
      </c>
      <c r="K10" s="23">
        <v>12</v>
      </c>
      <c r="L10" s="23">
        <v>13</v>
      </c>
      <c r="M10" s="120">
        <f>L10+K10</f>
        <v>25</v>
      </c>
      <c r="N10" s="93"/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>
        <v>3</v>
      </c>
      <c r="F11" s="23">
        <v>4</v>
      </c>
      <c r="G11" s="23">
        <v>7</v>
      </c>
      <c r="H11" s="23">
        <v>6</v>
      </c>
      <c r="I11" s="23">
        <v>4</v>
      </c>
      <c r="J11" s="23">
        <v>4</v>
      </c>
      <c r="K11" s="23">
        <v>14</v>
      </c>
      <c r="L11" s="23">
        <v>14</v>
      </c>
      <c r="M11" s="120">
        <f>L11+K11</f>
        <v>28</v>
      </c>
      <c r="N11" s="93"/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>
        <v>2</v>
      </c>
      <c r="F12" s="23">
        <v>2</v>
      </c>
      <c r="G12" s="23">
        <v>3</v>
      </c>
      <c r="H12" s="23">
        <v>2</v>
      </c>
      <c r="I12" s="23">
        <v>1</v>
      </c>
      <c r="J12" s="23">
        <v>2</v>
      </c>
      <c r="K12" s="23">
        <v>1</v>
      </c>
      <c r="L12" s="23">
        <v>11</v>
      </c>
      <c r="M12" s="120">
        <f>L12+K12</f>
        <v>12</v>
      </c>
      <c r="N12" s="93"/>
      <c r="O12" s="75"/>
      <c r="P12" s="75"/>
      <c r="Q12" s="75"/>
      <c r="R12" s="40"/>
    </row>
    <row r="13" spans="1:18" ht="29.25" customHeight="1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42"/>
      <c r="R13" s="40"/>
    </row>
    <row r="14" spans="1:18" ht="15" x14ac:dyDescent="0.25">
      <c r="A14" s="36"/>
      <c r="B14" s="22" t="s">
        <v>15</v>
      </c>
      <c r="C14" s="23"/>
      <c r="D14" s="23">
        <v>5</v>
      </c>
      <c r="E14" s="23">
        <v>16</v>
      </c>
      <c r="F14" s="23">
        <v>11</v>
      </c>
      <c r="G14" s="23">
        <v>8</v>
      </c>
      <c r="H14" s="23">
        <v>10</v>
      </c>
      <c r="I14" s="23">
        <v>20</v>
      </c>
      <c r="J14" s="23">
        <v>7</v>
      </c>
      <c r="K14" s="23">
        <v>74</v>
      </c>
      <c r="L14" s="23">
        <v>3</v>
      </c>
      <c r="M14" s="120">
        <f>L14+K14</f>
        <v>77</v>
      </c>
      <c r="N14" s="130"/>
      <c r="O14" s="124"/>
      <c r="P14" s="74"/>
      <c r="Q14" s="143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0</v>
      </c>
      <c r="L15" s="23">
        <v>0</v>
      </c>
      <c r="M15" s="120">
        <f>L15+K15</f>
        <v>0</v>
      </c>
      <c r="N15" s="130"/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>
        <v>13</v>
      </c>
      <c r="E16" s="23">
        <v>16</v>
      </c>
      <c r="F16" s="23">
        <v>11</v>
      </c>
      <c r="G16" s="23">
        <v>15</v>
      </c>
      <c r="H16" s="23">
        <v>15</v>
      </c>
      <c r="I16" s="23">
        <v>20</v>
      </c>
      <c r="J16" s="23">
        <v>11</v>
      </c>
      <c r="K16" s="23">
        <v>73</v>
      </c>
      <c r="L16" s="23">
        <v>28</v>
      </c>
      <c r="M16" s="120">
        <f>L16+K16</f>
        <v>101</v>
      </c>
      <c r="N16" s="130"/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44" t="s">
        <v>41</v>
      </c>
      <c r="N18" s="74">
        <f>M4+M9+M14</f>
        <v>412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44" t="s">
        <v>44</v>
      </c>
      <c r="N19" s="74">
        <f>M5+M10+M15</f>
        <v>40</v>
      </c>
      <c r="O19" s="78">
        <v>1659</v>
      </c>
      <c r="P19" s="52" t="s">
        <v>74</v>
      </c>
      <c r="Q19" s="74" t="s">
        <v>157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44" t="s">
        <v>84</v>
      </c>
      <c r="N20" s="74">
        <f>M6+M11+M16</f>
        <v>171</v>
      </c>
      <c r="O20" s="88" t="s">
        <v>73</v>
      </c>
      <c r="P20" s="85">
        <v>51</v>
      </c>
      <c r="Q20" s="74">
        <v>3405.63</v>
      </c>
      <c r="R20" s="31"/>
    </row>
    <row r="21" spans="1:18" ht="25.5" customHeight="1" x14ac:dyDescent="0.25">
      <c r="A21" s="16" t="s">
        <v>49</v>
      </c>
      <c r="B21" s="75">
        <v>206.28472222222223</v>
      </c>
      <c r="C21" s="75">
        <v>206.58333333333334</v>
      </c>
      <c r="D21" s="75">
        <f t="shared" ref="D21:D23" si="1">C21-B21</f>
        <v>0.29861111111111427</v>
      </c>
      <c r="E21" s="75">
        <v>206.63541666666666</v>
      </c>
      <c r="F21" s="75">
        <v>206.91666666666666</v>
      </c>
      <c r="G21" s="75">
        <f>F21-E21</f>
        <v>0.28125</v>
      </c>
      <c r="H21" s="75">
        <v>206.91666666666666</v>
      </c>
      <c r="I21" s="75">
        <v>207.25</v>
      </c>
      <c r="J21" s="81">
        <f>I21-H21-K21</f>
        <v>0.33333333333334281</v>
      </c>
      <c r="K21" s="75"/>
      <c r="L21" s="83">
        <f>D21+G21+J21</f>
        <v>0.91319444444445708</v>
      </c>
      <c r="M21" s="144" t="s">
        <v>50</v>
      </c>
      <c r="N21" s="74">
        <f>M17+M12+M7</f>
        <v>21</v>
      </c>
      <c r="O21" s="89" t="s">
        <v>78</v>
      </c>
      <c r="P21" s="85">
        <v>134</v>
      </c>
      <c r="Q21" s="74">
        <v>3210</v>
      </c>
      <c r="R21" s="28"/>
    </row>
    <row r="22" spans="1:18" ht="27" customHeight="1" x14ac:dyDescent="0.25">
      <c r="A22" s="16" t="s">
        <v>51</v>
      </c>
      <c r="B22" s="283">
        <v>206.33333333333334</v>
      </c>
      <c r="C22" s="75">
        <v>206.56944444444446</v>
      </c>
      <c r="D22" s="283">
        <f t="shared" ref="D22" si="2">C22-B22</f>
        <v>0.23611111111111427</v>
      </c>
      <c r="E22" s="75">
        <v>206.625</v>
      </c>
      <c r="F22" s="75">
        <v>206.91666666666666</v>
      </c>
      <c r="G22" s="75">
        <f t="shared" ref="G22:G23" si="3">F22-E22</f>
        <v>0.29166666666665719</v>
      </c>
      <c r="H22" s="75">
        <v>206.91666666666666</v>
      </c>
      <c r="I22" s="75">
        <v>207.25</v>
      </c>
      <c r="J22" s="81">
        <f>I22-H22-K22</f>
        <v>0.33333333333334281</v>
      </c>
      <c r="K22" s="85"/>
      <c r="L22" s="83">
        <f>D22+G22+J22</f>
        <v>0.86111111111111427</v>
      </c>
      <c r="M22" s="55" t="s">
        <v>52</v>
      </c>
      <c r="N22" s="74">
        <v>30759</v>
      </c>
      <c r="O22" s="91" t="s">
        <v>75</v>
      </c>
      <c r="P22" s="85">
        <v>68</v>
      </c>
      <c r="Q22" s="74">
        <v>1480.51</v>
      </c>
      <c r="R22" s="28"/>
    </row>
    <row r="23" spans="1:18" ht="27" customHeight="1" x14ac:dyDescent="0.25">
      <c r="A23" s="145" t="s">
        <v>53</v>
      </c>
      <c r="B23" s="146">
        <v>206.29166666666666</v>
      </c>
      <c r="C23" s="75">
        <v>206.58333333333334</v>
      </c>
      <c r="D23" s="146">
        <f t="shared" si="1"/>
        <v>0.29166666666668561</v>
      </c>
      <c r="E23" s="146">
        <v>206.625</v>
      </c>
      <c r="F23" s="146">
        <v>206.875</v>
      </c>
      <c r="G23" s="146">
        <f t="shared" si="3"/>
        <v>0.25</v>
      </c>
      <c r="H23" s="75">
        <v>206.98611111111111</v>
      </c>
      <c r="I23" s="75">
        <v>207.25</v>
      </c>
      <c r="J23" s="81">
        <f t="shared" ref="J23" si="4">I23-H23</f>
        <v>0.26388888888888573</v>
      </c>
      <c r="K23" s="147"/>
      <c r="L23" s="148">
        <f>D23+G23+J23</f>
        <v>0.80555555555557135</v>
      </c>
      <c r="M23" s="144" t="s">
        <v>72</v>
      </c>
      <c r="N23" s="96">
        <v>9</v>
      </c>
      <c r="O23" s="97" t="s">
        <v>76</v>
      </c>
      <c r="P23" s="86">
        <v>61</v>
      </c>
      <c r="Q23" s="74">
        <v>1802.71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0.82638888888891415</v>
      </c>
      <c r="E24" s="77"/>
      <c r="F24" s="77"/>
      <c r="G24" s="75">
        <f>SUM(G21:G23)</f>
        <v>0.82291666666665719</v>
      </c>
      <c r="H24" s="77"/>
      <c r="I24" s="77"/>
      <c r="J24" s="81">
        <f>SUM(J21:J23)</f>
        <v>0.93055555555557135</v>
      </c>
      <c r="K24" s="85"/>
      <c r="L24" s="94">
        <f>SUM(L21:L23)</f>
        <v>2.5798611111111427</v>
      </c>
      <c r="M24" s="74" t="s">
        <v>88</v>
      </c>
      <c r="N24" s="74">
        <v>33182.07</v>
      </c>
      <c r="P24" s="90" t="s">
        <v>77</v>
      </c>
      <c r="Q24" s="49">
        <v>45198.74</v>
      </c>
      <c r="R24" s="28"/>
    </row>
    <row r="25" spans="1:18" ht="15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N24+Sheet3!O25</f>
        <v>133896.44</v>
      </c>
      <c r="P25" s="144" t="s">
        <v>87</v>
      </c>
      <c r="Q25" s="99">
        <v>46604.42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31000</v>
      </c>
      <c r="P26" s="57" t="s">
        <v>101</v>
      </c>
      <c r="Q26" s="78">
        <f>Q24+Sheet3!Q26</f>
        <v>182553.82</v>
      </c>
      <c r="R26" s="88"/>
    </row>
    <row r="27" spans="1:18" ht="19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61.55</v>
      </c>
      <c r="M27" s="63"/>
      <c r="N27" s="100">
        <f>N22/L27</f>
        <v>499.74004874086108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68" t="s">
        <v>58</v>
      </c>
      <c r="I32" s="69"/>
      <c r="J32" s="69"/>
      <c r="K32" s="72"/>
      <c r="L32" s="72"/>
      <c r="M32" s="68"/>
      <c r="N32" s="68"/>
      <c r="P32" s="68" t="s">
        <v>58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5" orientation="landscape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3"/>
  <sheetViews>
    <sheetView tabSelected="1" topLeftCell="Z8" workbookViewId="0">
      <selection activeCell="AA2" sqref="AA2:AK33"/>
    </sheetView>
  </sheetViews>
  <sheetFormatPr defaultRowHeight="15" x14ac:dyDescent="0.25"/>
  <cols>
    <col min="3" max="4" width="0" hidden="1" customWidth="1"/>
    <col min="6" max="7" width="0" hidden="1" customWidth="1"/>
    <col min="11" max="12" width="0" hidden="1" customWidth="1"/>
    <col min="14" max="15" width="0" hidden="1" customWidth="1"/>
    <col min="19" max="20" width="0" hidden="1" customWidth="1"/>
    <col min="22" max="23" width="0" hidden="1" customWidth="1"/>
    <col min="39" max="39" width="13.140625" customWidth="1"/>
  </cols>
  <sheetData>
    <row r="2" spans="2:39" x14ac:dyDescent="0.25">
      <c r="B2" s="194" t="s">
        <v>122</v>
      </c>
      <c r="C2" s="194"/>
      <c r="D2" s="194"/>
      <c r="E2" s="194" t="s">
        <v>123</v>
      </c>
      <c r="F2" s="194"/>
      <c r="G2" s="194"/>
      <c r="H2" s="194" t="s">
        <v>124</v>
      </c>
      <c r="I2" s="236"/>
      <c r="J2" s="320" t="s">
        <v>122</v>
      </c>
      <c r="K2" s="320"/>
      <c r="L2" s="320"/>
      <c r="M2" s="320" t="s">
        <v>123</v>
      </c>
      <c r="N2" s="320"/>
      <c r="O2" s="320"/>
      <c r="P2" s="320" t="s">
        <v>124</v>
      </c>
      <c r="Q2" s="236"/>
      <c r="R2" s="194" t="s">
        <v>122</v>
      </c>
      <c r="S2" s="194"/>
      <c r="T2" s="194"/>
      <c r="U2" s="194" t="s">
        <v>123</v>
      </c>
      <c r="V2" s="194"/>
      <c r="W2" s="194"/>
      <c r="X2" s="194" t="s">
        <v>124</v>
      </c>
      <c r="AA2" s="194" t="s">
        <v>122</v>
      </c>
      <c r="AB2" s="320" t="s">
        <v>122</v>
      </c>
      <c r="AC2" s="194" t="s">
        <v>122</v>
      </c>
      <c r="AE2" s="194" t="s">
        <v>123</v>
      </c>
      <c r="AF2" s="320" t="s">
        <v>123</v>
      </c>
      <c r="AG2" s="194" t="s">
        <v>123</v>
      </c>
      <c r="AI2" s="194" t="s">
        <v>124</v>
      </c>
      <c r="AJ2" s="320" t="s">
        <v>124</v>
      </c>
      <c r="AK2" s="194" t="s">
        <v>124</v>
      </c>
    </row>
    <row r="3" spans="2:39" x14ac:dyDescent="0.25">
      <c r="B3" s="214">
        <v>0.17361111111111427</v>
      </c>
      <c r="C3" s="214">
        <v>206.68055555555554</v>
      </c>
      <c r="D3" s="214">
        <v>206.91666666666666</v>
      </c>
      <c r="E3" s="214">
        <v>0.23611111111111427</v>
      </c>
      <c r="F3" s="214">
        <v>206.95833333333334</v>
      </c>
      <c r="G3" s="214">
        <v>207.25</v>
      </c>
      <c r="H3" s="214">
        <v>0.29166666666665719</v>
      </c>
      <c r="J3" s="321">
        <v>0.29166666666668561</v>
      </c>
      <c r="K3" s="321">
        <v>206.625</v>
      </c>
      <c r="L3" s="321">
        <v>206.91666666666666</v>
      </c>
      <c r="M3" s="321">
        <v>0.29166666666665719</v>
      </c>
      <c r="N3" s="321">
        <v>206.95833333333334</v>
      </c>
      <c r="O3" s="321">
        <v>207.25</v>
      </c>
      <c r="P3" s="321">
        <v>0.29166666666665719</v>
      </c>
      <c r="R3" s="214">
        <v>0.29166666666668561</v>
      </c>
      <c r="S3" s="214">
        <v>206.65625</v>
      </c>
      <c r="T3" s="214">
        <v>206.875</v>
      </c>
      <c r="U3" s="214">
        <v>0.21875</v>
      </c>
      <c r="V3" s="214">
        <v>206.97569444444446</v>
      </c>
      <c r="W3" s="214">
        <v>207.25</v>
      </c>
      <c r="X3" s="214">
        <v>0.27430555555554292</v>
      </c>
      <c r="AA3" s="214">
        <v>0.17361111111111427</v>
      </c>
      <c r="AB3" s="321">
        <v>0.29166666666668561</v>
      </c>
      <c r="AC3" s="214">
        <v>0.29166666666668561</v>
      </c>
      <c r="AE3" s="214">
        <v>0.23611111111111427</v>
      </c>
      <c r="AF3" s="321">
        <v>0.29166666666665719</v>
      </c>
      <c r="AG3" s="214">
        <v>0.21875</v>
      </c>
      <c r="AI3" s="214">
        <v>0.29166666666665719</v>
      </c>
      <c r="AJ3" s="321">
        <v>0.29166666666665719</v>
      </c>
      <c r="AK3" s="214">
        <v>0.27430555555554292</v>
      </c>
      <c r="AM3" s="322"/>
    </row>
    <row r="4" spans="2:39" x14ac:dyDescent="0.25">
      <c r="B4" s="214">
        <v>0.29861111111111427</v>
      </c>
      <c r="C4" s="214">
        <v>206.625</v>
      </c>
      <c r="D4" s="214">
        <v>206.91666666666666</v>
      </c>
      <c r="E4" s="214">
        <v>0.29166666666665719</v>
      </c>
      <c r="F4" s="214">
        <v>206.94791666666666</v>
      </c>
      <c r="G4" s="214">
        <v>207.25</v>
      </c>
      <c r="H4" s="214">
        <v>0.30208333333334281</v>
      </c>
      <c r="J4" s="321">
        <v>0.125</v>
      </c>
      <c r="K4" s="321">
        <v>206.69791666666666</v>
      </c>
      <c r="L4" s="321">
        <v>206.91666666666666</v>
      </c>
      <c r="M4" s="321">
        <v>0.21875</v>
      </c>
      <c r="N4" s="321">
        <v>206.95138888888889</v>
      </c>
      <c r="O4" s="321">
        <v>207.25</v>
      </c>
      <c r="P4" s="321">
        <v>0.29861111111111427</v>
      </c>
      <c r="R4" s="214">
        <v>0.29166666666668561</v>
      </c>
      <c r="S4" s="214">
        <v>206.63541666666666</v>
      </c>
      <c r="T4" s="214">
        <v>206.91666666666666</v>
      </c>
      <c r="U4" s="214">
        <v>0.28125</v>
      </c>
      <c r="V4" s="214">
        <v>206.95486111111111</v>
      </c>
      <c r="W4" s="214">
        <v>207.25</v>
      </c>
      <c r="X4" s="214">
        <v>0.29513888888888573</v>
      </c>
      <c r="AA4" s="214">
        <v>0.29861111111111427</v>
      </c>
      <c r="AB4" s="321">
        <v>0.125</v>
      </c>
      <c r="AC4" s="214">
        <v>0.29166666666668561</v>
      </c>
      <c r="AE4" s="214">
        <v>0.29166666666665719</v>
      </c>
      <c r="AF4" s="321">
        <v>0.21875</v>
      </c>
      <c r="AG4" s="214">
        <v>0.28125</v>
      </c>
      <c r="AI4" s="214">
        <v>0.30208333333334281</v>
      </c>
      <c r="AJ4" s="321">
        <v>0.29861111111111427</v>
      </c>
      <c r="AK4" s="214">
        <v>0.29513888888888573</v>
      </c>
    </row>
    <row r="5" spans="2:39" x14ac:dyDescent="0.25">
      <c r="B5" s="214">
        <v>0.1875</v>
      </c>
      <c r="C5" s="214">
        <v>206.63888888888889</v>
      </c>
      <c r="D5" s="214">
        <v>206.91666666666666</v>
      </c>
      <c r="E5" s="214">
        <v>0.27777777777777146</v>
      </c>
      <c r="F5" s="214">
        <v>206.94791666666666</v>
      </c>
      <c r="G5" s="214">
        <v>207.25</v>
      </c>
      <c r="H5" s="214">
        <v>0.30208333333334281</v>
      </c>
      <c r="J5" s="321">
        <v>0.25694444444442865</v>
      </c>
      <c r="K5" s="321">
        <v>206.63541666666666</v>
      </c>
      <c r="L5" s="321">
        <v>206.91666666666666</v>
      </c>
      <c r="M5" s="321">
        <v>0.28125</v>
      </c>
      <c r="N5" s="321">
        <v>206.95138888888889</v>
      </c>
      <c r="O5" s="321">
        <v>207.25</v>
      </c>
      <c r="P5" s="321">
        <v>0.29861111111111427</v>
      </c>
      <c r="R5" s="214">
        <v>0.29513888888888573</v>
      </c>
      <c r="S5" s="214">
        <v>206.625</v>
      </c>
      <c r="T5" s="214">
        <v>206.91666666666666</v>
      </c>
      <c r="U5" s="214">
        <v>0.29166666666665719</v>
      </c>
      <c r="V5" s="214">
        <v>206.95486111111111</v>
      </c>
      <c r="W5" s="214">
        <v>207.25</v>
      </c>
      <c r="X5" s="214">
        <v>0.29513888888888573</v>
      </c>
      <c r="AA5" s="214">
        <v>0.1875</v>
      </c>
      <c r="AB5" s="321">
        <v>0.25694444444442865</v>
      </c>
      <c r="AC5" s="214">
        <v>0.29513888888888573</v>
      </c>
      <c r="AE5" s="214">
        <v>0.27777777777777146</v>
      </c>
      <c r="AF5" s="321">
        <v>0.28125</v>
      </c>
      <c r="AG5" s="214">
        <v>0.29166666666665719</v>
      </c>
      <c r="AI5" s="214">
        <v>0.30208333333334281</v>
      </c>
      <c r="AJ5" s="321">
        <v>0.29861111111111427</v>
      </c>
      <c r="AK5" s="214">
        <v>0.29513888888888573</v>
      </c>
    </row>
    <row r="6" spans="2:39" x14ac:dyDescent="0.25">
      <c r="B6" s="214">
        <v>0.29861111111111427</v>
      </c>
      <c r="C6" s="214">
        <v>206.63541666666666</v>
      </c>
      <c r="D6" s="214">
        <v>206.91666666666666</v>
      </c>
      <c r="E6" s="214">
        <v>0.28125</v>
      </c>
      <c r="F6" s="214">
        <v>206.91666666666666</v>
      </c>
      <c r="G6" s="214">
        <v>207.25</v>
      </c>
      <c r="H6" s="214">
        <v>0.33333333333334281</v>
      </c>
      <c r="J6" s="321">
        <v>0.23611111111111427</v>
      </c>
      <c r="K6" s="321">
        <v>206.625</v>
      </c>
      <c r="L6" s="321">
        <v>206.91666666666666</v>
      </c>
      <c r="M6" s="321">
        <v>0.29166666666665719</v>
      </c>
      <c r="N6" s="321">
        <v>206.91666666666666</v>
      </c>
      <c r="O6" s="321">
        <v>207.25</v>
      </c>
      <c r="P6" s="321">
        <v>0.33333333333334281</v>
      </c>
      <c r="R6" s="214">
        <v>0.29166666666668561</v>
      </c>
      <c r="S6" s="214">
        <v>206.625</v>
      </c>
      <c r="T6" s="214">
        <v>206.875</v>
      </c>
      <c r="U6" s="214">
        <v>0.25</v>
      </c>
      <c r="V6" s="214">
        <v>206.98611111111111</v>
      </c>
      <c r="W6" s="214">
        <v>207.25</v>
      </c>
      <c r="X6" s="214">
        <v>0.26388888888888573</v>
      </c>
      <c r="AA6" s="214">
        <v>0.29861111111111427</v>
      </c>
      <c r="AB6" s="321">
        <v>0.23611111111111427</v>
      </c>
      <c r="AC6" s="214">
        <v>0.29166666666668561</v>
      </c>
      <c r="AE6" s="214">
        <v>0.28125</v>
      </c>
      <c r="AF6" s="321">
        <v>0.29166666666665719</v>
      </c>
      <c r="AG6" s="214">
        <v>0.25</v>
      </c>
      <c r="AI6" s="214">
        <v>0.33333333333334281</v>
      </c>
      <c r="AJ6" s="321">
        <v>0.33333333333334281</v>
      </c>
      <c r="AK6" s="214">
        <v>0.26388888888888573</v>
      </c>
    </row>
    <row r="7" spans="2:39" x14ac:dyDescent="0.25">
      <c r="B7" s="214">
        <v>0.29861111111111427</v>
      </c>
      <c r="C7" s="214">
        <v>206.64583333333334</v>
      </c>
      <c r="D7" s="214">
        <v>206.91666666666666</v>
      </c>
      <c r="E7" s="214">
        <v>0.27083333333331439</v>
      </c>
      <c r="F7" s="214">
        <v>206.95138888888889</v>
      </c>
      <c r="G7" s="214">
        <v>207.25</v>
      </c>
      <c r="H7" s="214">
        <v>0.29861111111111427</v>
      </c>
      <c r="J7" s="321">
        <v>0.27083333333334281</v>
      </c>
      <c r="K7" s="321">
        <v>206.64236111111111</v>
      </c>
      <c r="L7" s="321">
        <v>206.91666666666666</v>
      </c>
      <c r="M7" s="321">
        <v>0.27430555555554292</v>
      </c>
      <c r="N7" s="321">
        <v>206.94791666666666</v>
      </c>
      <c r="O7" s="321">
        <v>207.25</v>
      </c>
      <c r="P7" s="321">
        <v>0.30208333333334281</v>
      </c>
      <c r="R7" s="214">
        <v>0.29166666666668561</v>
      </c>
      <c r="S7" s="214">
        <v>206.63541666666666</v>
      </c>
      <c r="T7" s="214">
        <v>206.75</v>
      </c>
      <c r="U7" s="214">
        <v>0.11458333333334281</v>
      </c>
      <c r="V7" s="214">
        <v>206.96875</v>
      </c>
      <c r="W7" s="214">
        <v>207.22916666666666</v>
      </c>
      <c r="X7" s="214">
        <v>0.26041666666665719</v>
      </c>
      <c r="AA7" s="214">
        <v>0.29861111111111427</v>
      </c>
      <c r="AB7" s="321">
        <v>0.27083333333334281</v>
      </c>
      <c r="AC7" s="214">
        <v>0.29166666666668561</v>
      </c>
      <c r="AE7" s="214">
        <v>0.27083333333331439</v>
      </c>
      <c r="AF7" s="321">
        <v>0.27430555555554292</v>
      </c>
      <c r="AG7" s="214">
        <v>0.11458333333334281</v>
      </c>
      <c r="AI7" s="214">
        <v>0.29861111111111427</v>
      </c>
      <c r="AJ7" s="321">
        <v>0.30208333333334281</v>
      </c>
      <c r="AK7" s="214">
        <v>0.26041666666665719</v>
      </c>
    </row>
    <row r="8" spans="2:39" x14ac:dyDescent="0.25">
      <c r="B8" s="214">
        <v>0.28125</v>
      </c>
      <c r="C8" s="214">
        <v>206.61458333333334</v>
      </c>
      <c r="D8" s="214">
        <v>206.91666666666666</v>
      </c>
      <c r="E8" s="214">
        <v>0.30208333333331439</v>
      </c>
      <c r="F8" s="214">
        <v>206.95138888888889</v>
      </c>
      <c r="G8" s="214">
        <v>207.25</v>
      </c>
      <c r="H8" s="214">
        <v>0.29861111111111427</v>
      </c>
      <c r="J8" s="321">
        <v>0.28472222222222854</v>
      </c>
      <c r="K8" s="321">
        <v>206.61805555555554</v>
      </c>
      <c r="L8" s="321">
        <v>206.91666666666666</v>
      </c>
      <c r="M8" s="321">
        <v>0.29861111111111427</v>
      </c>
      <c r="N8" s="321">
        <v>206.95833333333334</v>
      </c>
      <c r="O8" s="321">
        <v>207.25</v>
      </c>
      <c r="P8" s="321">
        <v>0.29166666666665719</v>
      </c>
      <c r="R8" s="214">
        <v>0.13194444444445708</v>
      </c>
      <c r="S8" s="214">
        <v>206.62152777777777</v>
      </c>
      <c r="T8" s="214">
        <v>206.91666666666666</v>
      </c>
      <c r="U8" s="214">
        <v>0.29513888888888573</v>
      </c>
      <c r="V8" s="214">
        <v>206.95833333333334</v>
      </c>
      <c r="W8" s="214">
        <v>207.25</v>
      </c>
      <c r="X8" s="214">
        <v>0.29166666666665719</v>
      </c>
      <c r="AA8" s="214">
        <v>0.28125</v>
      </c>
      <c r="AB8" s="321">
        <v>0.28472222222222854</v>
      </c>
      <c r="AC8" s="214">
        <v>0.13194444444445708</v>
      </c>
      <c r="AE8" s="214">
        <v>0.30208333333331439</v>
      </c>
      <c r="AF8" s="321">
        <v>0.29861111111111427</v>
      </c>
      <c r="AG8" s="214">
        <v>0.29513888888888573</v>
      </c>
      <c r="AI8" s="214">
        <v>0.29861111111111427</v>
      </c>
      <c r="AJ8" s="321">
        <v>0.29166666666665719</v>
      </c>
      <c r="AK8" s="214">
        <v>0.29166666666665719</v>
      </c>
    </row>
    <row r="9" spans="2:39" x14ac:dyDescent="0.25">
      <c r="B9" s="214">
        <v>0.3125</v>
      </c>
      <c r="C9" s="214">
        <v>206.53472222222223</v>
      </c>
      <c r="D9" s="214">
        <v>206.75</v>
      </c>
      <c r="E9" s="214">
        <v>0.21527777777777146</v>
      </c>
      <c r="F9" s="214">
        <v>207.02083333333334</v>
      </c>
      <c r="G9" s="214">
        <v>207.25</v>
      </c>
      <c r="H9" s="214">
        <v>0.22916666666665719</v>
      </c>
      <c r="J9" s="321">
        <v>0.33333333333334281</v>
      </c>
      <c r="K9" s="321">
        <v>206.55555555555554</v>
      </c>
      <c r="L9" s="321">
        <v>206.75</v>
      </c>
      <c r="M9" s="321">
        <v>0.19444444444445708</v>
      </c>
      <c r="N9" s="321">
        <v>207.02083333333334</v>
      </c>
      <c r="O9" s="321">
        <v>207.25</v>
      </c>
      <c r="P9" s="321">
        <v>0.22916666666665719</v>
      </c>
      <c r="R9" s="214">
        <v>0.20833333333334281</v>
      </c>
      <c r="S9" s="214">
        <v>206.55208333333334</v>
      </c>
      <c r="T9" s="214">
        <v>206.75</v>
      </c>
      <c r="U9" s="214">
        <v>0.19791666666665719</v>
      </c>
      <c r="V9" s="214">
        <v>207.02083333333334</v>
      </c>
      <c r="W9" s="214">
        <v>207.25</v>
      </c>
      <c r="X9" s="214">
        <v>0.22916666666665719</v>
      </c>
      <c r="AA9" s="214">
        <v>0.3125</v>
      </c>
      <c r="AB9" s="321">
        <v>0.33333333333334281</v>
      </c>
      <c r="AC9" s="214">
        <v>0.20833333333334281</v>
      </c>
      <c r="AE9" s="214">
        <v>0.21527777777777146</v>
      </c>
      <c r="AF9" s="321">
        <v>0.19444444444445708</v>
      </c>
      <c r="AG9" s="214">
        <v>0.19791666666665719</v>
      </c>
      <c r="AI9" s="214">
        <v>0.22916666666665719</v>
      </c>
      <c r="AJ9" s="321">
        <v>0.22916666666665719</v>
      </c>
      <c r="AK9" s="214">
        <v>0.22916666666665719</v>
      </c>
    </row>
    <row r="10" spans="2:39" x14ac:dyDescent="0.25">
      <c r="B10" s="214">
        <v>0.25</v>
      </c>
      <c r="C10" s="214">
        <v>206.53472222222223</v>
      </c>
      <c r="D10" s="214">
        <v>206.75</v>
      </c>
      <c r="E10" s="214">
        <v>0.21527777777777146</v>
      </c>
      <c r="F10" s="214">
        <v>207.02083333333334</v>
      </c>
      <c r="G10" s="214">
        <v>207.25</v>
      </c>
      <c r="H10" s="214">
        <v>0.22916666666665719</v>
      </c>
      <c r="J10" s="321">
        <v>0.21527777777777146</v>
      </c>
      <c r="K10" s="321">
        <v>206.53819444444446</v>
      </c>
      <c r="L10" s="321">
        <v>206.75</v>
      </c>
      <c r="M10" s="321">
        <v>0.21180555555554292</v>
      </c>
      <c r="N10" s="321">
        <v>207.02430555555554</v>
      </c>
      <c r="O10" s="321">
        <v>207.25</v>
      </c>
      <c r="P10" s="321">
        <v>0.22569444444445708</v>
      </c>
      <c r="R10" s="214">
        <v>0.10416666666668561</v>
      </c>
      <c r="S10" s="214">
        <v>206.53819444444446</v>
      </c>
      <c r="T10" s="214">
        <v>206.75</v>
      </c>
      <c r="U10" s="214">
        <v>0.21180555555554292</v>
      </c>
      <c r="V10" s="214">
        <v>207.03472222222223</v>
      </c>
      <c r="W10" s="214">
        <v>207.25</v>
      </c>
      <c r="X10" s="214">
        <v>0.21527777777777146</v>
      </c>
      <c r="AA10" s="214">
        <v>0.25</v>
      </c>
      <c r="AB10" s="321">
        <v>0.21527777777777146</v>
      </c>
      <c r="AC10" s="214">
        <v>0.10416666666668561</v>
      </c>
      <c r="AE10" s="214">
        <v>0.21527777777777146</v>
      </c>
      <c r="AF10" s="321">
        <v>0.21180555555554292</v>
      </c>
      <c r="AG10" s="214">
        <v>0.21180555555554292</v>
      </c>
      <c r="AI10" s="214">
        <v>0.22916666666665719</v>
      </c>
      <c r="AJ10" s="321">
        <v>0.22569444444445708</v>
      </c>
      <c r="AK10" s="214">
        <v>0.21527777777777146</v>
      </c>
    </row>
    <row r="11" spans="2:39" x14ac:dyDescent="0.25">
      <c r="B11" s="214">
        <v>0.15625</v>
      </c>
      <c r="C11" s="214">
        <v>206.67708333333334</v>
      </c>
      <c r="D11" s="214">
        <v>206.91666666666666</v>
      </c>
      <c r="E11" s="214">
        <v>0.23958333333331439</v>
      </c>
      <c r="F11" s="214">
        <v>206.95833333333334</v>
      </c>
      <c r="G11" s="214">
        <v>207.25</v>
      </c>
      <c r="H11" s="214">
        <v>0.29166666666665719</v>
      </c>
      <c r="J11" s="321">
        <v>0.23958333333334281</v>
      </c>
      <c r="K11" s="321">
        <v>206.61805555555554</v>
      </c>
      <c r="L11" s="321">
        <v>206.91666666666666</v>
      </c>
      <c r="M11" s="321">
        <v>0.29861111111111427</v>
      </c>
      <c r="N11" s="321">
        <v>206.96875</v>
      </c>
      <c r="O11" s="321">
        <v>207.25</v>
      </c>
      <c r="P11" s="321">
        <v>0.28125</v>
      </c>
      <c r="R11" s="214">
        <v>0.24652777777777146</v>
      </c>
      <c r="S11" s="214">
        <v>206.62847222222223</v>
      </c>
      <c r="T11" s="214">
        <v>206.91666666666666</v>
      </c>
      <c r="U11" s="214">
        <v>0.28819444444442865</v>
      </c>
      <c r="V11" s="214">
        <v>206.95833333333334</v>
      </c>
      <c r="W11" s="214">
        <v>207.25</v>
      </c>
      <c r="X11" s="214">
        <v>0.29166666666665719</v>
      </c>
      <c r="AA11" s="214">
        <v>0.15625</v>
      </c>
      <c r="AB11" s="321">
        <v>0.23958333333334281</v>
      </c>
      <c r="AC11" s="214">
        <v>0.24652777777777146</v>
      </c>
      <c r="AE11" s="214">
        <v>0.23958333333331439</v>
      </c>
      <c r="AF11" s="321">
        <v>0.29861111111111427</v>
      </c>
      <c r="AG11" s="214">
        <v>0.28819444444442865</v>
      </c>
      <c r="AI11" s="214">
        <v>0.29166666666665719</v>
      </c>
      <c r="AJ11" s="321">
        <v>0.28125</v>
      </c>
      <c r="AK11" s="214">
        <v>0.29166666666665719</v>
      </c>
    </row>
    <row r="12" spans="2:39" x14ac:dyDescent="0.25">
      <c r="B12" s="214">
        <v>0.29166666666668561</v>
      </c>
      <c r="C12" s="214">
        <v>206.69444444444446</v>
      </c>
      <c r="D12" s="214">
        <v>206.91666666666666</v>
      </c>
      <c r="E12" s="214">
        <v>0.22222222222220012</v>
      </c>
      <c r="F12" s="214">
        <v>206.96527777777777</v>
      </c>
      <c r="G12" s="214">
        <v>207.25</v>
      </c>
      <c r="H12" s="214">
        <v>0.28472222222222854</v>
      </c>
      <c r="J12" s="321">
        <v>0.28472222222222854</v>
      </c>
      <c r="K12" s="321">
        <v>206.72222222222223</v>
      </c>
      <c r="L12" s="321">
        <v>206.91666666666666</v>
      </c>
      <c r="M12" s="321">
        <v>0.19444444444442865</v>
      </c>
      <c r="N12" s="321">
        <v>206.98958333333334</v>
      </c>
      <c r="O12" s="321">
        <v>207.25</v>
      </c>
      <c r="P12" s="321">
        <v>0.26041666666665719</v>
      </c>
      <c r="R12" s="214">
        <v>0.26388888888888573</v>
      </c>
      <c r="S12" s="214">
        <v>206.64930555555554</v>
      </c>
      <c r="T12" s="214">
        <v>206.91666666666666</v>
      </c>
      <c r="U12" s="214">
        <v>0.26736111111111427</v>
      </c>
      <c r="V12" s="214">
        <v>206.95833333333334</v>
      </c>
      <c r="W12" s="214">
        <v>207.25</v>
      </c>
      <c r="X12" s="214">
        <v>0.29166666666665719</v>
      </c>
      <c r="AA12" s="214">
        <v>0.29166666666668561</v>
      </c>
      <c r="AB12" s="321">
        <v>0.28472222222222854</v>
      </c>
      <c r="AC12" s="214">
        <v>0.26388888888888573</v>
      </c>
      <c r="AE12" s="214">
        <v>0.22222222222220012</v>
      </c>
      <c r="AF12" s="321">
        <v>0.19444444444442865</v>
      </c>
      <c r="AG12" s="214">
        <v>0.26736111111111427</v>
      </c>
      <c r="AI12" s="214">
        <v>0.28472222222222854</v>
      </c>
      <c r="AJ12" s="321">
        <v>0.26041666666665719</v>
      </c>
      <c r="AK12" s="214">
        <v>0.29166666666665719</v>
      </c>
    </row>
    <row r="13" spans="2:39" x14ac:dyDescent="0.25">
      <c r="B13" s="214">
        <v>0.15972222222222854</v>
      </c>
      <c r="C13" s="214">
        <v>206.65972222222223</v>
      </c>
      <c r="D13" s="214">
        <v>206.91666666666666</v>
      </c>
      <c r="E13" s="214">
        <v>0.25694444444442865</v>
      </c>
      <c r="F13" s="214">
        <v>206.96527777777777</v>
      </c>
      <c r="G13" s="214">
        <v>207.25</v>
      </c>
      <c r="H13" s="214">
        <v>0.28472222222222854</v>
      </c>
      <c r="J13" s="321">
        <v>0.29166666666668561</v>
      </c>
      <c r="K13" s="321">
        <v>206.61458333333334</v>
      </c>
      <c r="L13" s="321">
        <v>206.91666666666666</v>
      </c>
      <c r="M13" s="321">
        <v>0.30208333333331439</v>
      </c>
      <c r="N13" s="321">
        <v>206.95138888888889</v>
      </c>
      <c r="O13" s="321">
        <v>207.25</v>
      </c>
      <c r="P13" s="321">
        <v>0.29861111111111427</v>
      </c>
      <c r="R13" s="214">
        <v>0.20138888888888573</v>
      </c>
      <c r="S13" s="214">
        <v>206.625</v>
      </c>
      <c r="T13" s="214">
        <v>206.83333333333334</v>
      </c>
      <c r="U13" s="214">
        <v>0.20833333333334281</v>
      </c>
      <c r="V13" s="214">
        <v>206.95833333333334</v>
      </c>
      <c r="W13" s="214">
        <v>207.16666666666666</v>
      </c>
      <c r="X13" s="214">
        <v>0.20833333333331439</v>
      </c>
      <c r="AA13" s="214">
        <v>0.15972222222222854</v>
      </c>
      <c r="AB13" s="321">
        <v>0.29166666666668561</v>
      </c>
      <c r="AC13" s="214">
        <v>0.20138888888888573</v>
      </c>
      <c r="AE13" s="214">
        <v>0.25694444444442865</v>
      </c>
      <c r="AF13" s="321">
        <v>0.30208333333331439</v>
      </c>
      <c r="AG13" s="214">
        <v>0.20833333333334281</v>
      </c>
      <c r="AI13" s="214">
        <v>0.28472222222222854</v>
      </c>
      <c r="AJ13" s="321">
        <v>0.29861111111111427</v>
      </c>
      <c r="AK13" s="214">
        <v>0.20833333333331439</v>
      </c>
    </row>
    <row r="14" spans="2:39" x14ac:dyDescent="0.25">
      <c r="B14" s="214">
        <v>0.17361111111111427</v>
      </c>
      <c r="C14" s="214">
        <v>206.68055555555554</v>
      </c>
      <c r="D14" s="214">
        <v>206.91666666666666</v>
      </c>
      <c r="E14" s="214">
        <v>0.23611111111111427</v>
      </c>
      <c r="F14" s="214">
        <v>206.95833333333334</v>
      </c>
      <c r="G14" s="214">
        <v>207.25</v>
      </c>
      <c r="H14" s="214">
        <v>0.29166666666665719</v>
      </c>
      <c r="J14" s="321">
        <v>0.29166666666668561</v>
      </c>
      <c r="K14" s="321">
        <v>206.625</v>
      </c>
      <c r="L14" s="321">
        <v>206.91666666666666</v>
      </c>
      <c r="M14" s="321">
        <v>0.29166666666665719</v>
      </c>
      <c r="N14" s="321">
        <v>206.95833333333334</v>
      </c>
      <c r="O14" s="321">
        <v>207.25</v>
      </c>
      <c r="P14" s="321">
        <v>0.29166666666665719</v>
      </c>
      <c r="R14" s="214">
        <v>0.29166666666668561</v>
      </c>
      <c r="S14" s="214">
        <v>206.65625</v>
      </c>
      <c r="T14" s="214">
        <v>206.875</v>
      </c>
      <c r="U14" s="214">
        <v>0.21875</v>
      </c>
      <c r="V14" s="214">
        <v>206.97569444444446</v>
      </c>
      <c r="W14" s="214">
        <v>207.25</v>
      </c>
      <c r="X14" s="214">
        <v>0.27430555555554292</v>
      </c>
      <c r="AA14" s="214">
        <v>0.17361111111111427</v>
      </c>
      <c r="AB14" s="321">
        <v>0.29166666666668561</v>
      </c>
      <c r="AC14" s="214">
        <v>0.29166666666668561</v>
      </c>
      <c r="AE14" s="214">
        <v>0.23611111111111427</v>
      </c>
      <c r="AF14" s="321">
        <v>0.29166666666665719</v>
      </c>
      <c r="AG14" s="214">
        <v>0.21875</v>
      </c>
      <c r="AI14" s="214">
        <v>0.29166666666665719</v>
      </c>
      <c r="AJ14" s="321">
        <v>0.29166666666665719</v>
      </c>
      <c r="AK14" s="214">
        <v>0.27430555555554292</v>
      </c>
    </row>
    <row r="15" spans="2:39" x14ac:dyDescent="0.25">
      <c r="B15" s="214">
        <v>0.14583333333334281</v>
      </c>
      <c r="C15" s="214">
        <v>206.65972222222223</v>
      </c>
      <c r="D15" s="214">
        <v>206.91666666666666</v>
      </c>
      <c r="E15" s="214">
        <v>0.25694444444442865</v>
      </c>
      <c r="F15" s="214">
        <v>206.97916666666666</v>
      </c>
      <c r="G15" s="214">
        <v>207.17708333333334</v>
      </c>
      <c r="H15" s="214">
        <v>0.19791666666668561</v>
      </c>
      <c r="J15" s="321">
        <v>0.28125</v>
      </c>
      <c r="K15" s="321">
        <v>206.66319444444446</v>
      </c>
      <c r="L15" s="321">
        <v>206.91666666666666</v>
      </c>
      <c r="M15" s="321">
        <v>0.25347222222220012</v>
      </c>
      <c r="N15" s="321">
        <v>206.98611111111111</v>
      </c>
      <c r="O15" s="321">
        <v>207.20833333333334</v>
      </c>
      <c r="P15" s="321">
        <v>0.22222222222222854</v>
      </c>
      <c r="R15" s="214">
        <v>0.25347222222222854</v>
      </c>
      <c r="S15" s="214">
        <v>206.625</v>
      </c>
      <c r="T15" s="214">
        <v>206.91666666666666</v>
      </c>
      <c r="U15" s="214">
        <v>0.29166666666665719</v>
      </c>
      <c r="V15" s="214">
        <v>206.96527777777777</v>
      </c>
      <c r="W15" s="214">
        <v>207.20833333333334</v>
      </c>
      <c r="X15" s="214">
        <v>0.24305555555557135</v>
      </c>
      <c r="AA15" s="214">
        <v>0.14583333333334281</v>
      </c>
      <c r="AB15" s="321">
        <v>0.28125</v>
      </c>
      <c r="AC15" s="214">
        <v>0.25347222222222854</v>
      </c>
      <c r="AE15" s="214">
        <v>0.25694444444442865</v>
      </c>
      <c r="AF15" s="321">
        <v>0.25347222222220012</v>
      </c>
      <c r="AG15" s="214">
        <v>0.29166666666665719</v>
      </c>
      <c r="AI15" s="214">
        <v>0.19791666666668561</v>
      </c>
      <c r="AJ15" s="321">
        <v>0.22222222222222854</v>
      </c>
      <c r="AK15" s="214">
        <v>0.24305555555557135</v>
      </c>
    </row>
    <row r="16" spans="2:39" x14ac:dyDescent="0.25">
      <c r="B16" s="214">
        <v>0.21875</v>
      </c>
      <c r="C16" s="214">
        <v>206.68055555555554</v>
      </c>
      <c r="D16" s="214">
        <v>206.91666666666666</v>
      </c>
      <c r="E16" s="214">
        <v>0.23611111111111427</v>
      </c>
      <c r="F16" s="214">
        <v>206.95833333333334</v>
      </c>
      <c r="G16" s="214">
        <v>207.25</v>
      </c>
      <c r="H16" s="214">
        <v>0.29166666666665719</v>
      </c>
      <c r="J16" s="321">
        <v>0.26041666666665719</v>
      </c>
      <c r="K16" s="321">
        <v>206.625</v>
      </c>
      <c r="L16" s="321">
        <v>206.91666666666666</v>
      </c>
      <c r="M16" s="321">
        <v>0.29166666666665719</v>
      </c>
      <c r="N16" s="321">
        <v>206.95833333333334</v>
      </c>
      <c r="O16" s="321">
        <v>207.25</v>
      </c>
      <c r="P16" s="321">
        <v>0.29166666666665719</v>
      </c>
      <c r="R16" s="214">
        <v>0.28472222222220012</v>
      </c>
      <c r="S16" s="214">
        <v>206.65625</v>
      </c>
      <c r="T16" s="214">
        <v>206.875</v>
      </c>
      <c r="U16" s="214">
        <v>0.21875</v>
      </c>
      <c r="V16" s="214">
        <v>206.97569444444446</v>
      </c>
      <c r="W16" s="214">
        <v>207.25</v>
      </c>
      <c r="X16" s="214">
        <v>0.27430555555554292</v>
      </c>
      <c r="AA16" s="214">
        <v>0.21875</v>
      </c>
      <c r="AB16" s="321">
        <v>0.26041666666665719</v>
      </c>
      <c r="AC16" s="214">
        <v>0.28472222222220012</v>
      </c>
      <c r="AE16" s="214">
        <v>0.23611111111111427</v>
      </c>
      <c r="AF16" s="321">
        <v>0.29166666666665719</v>
      </c>
      <c r="AG16" s="214">
        <v>0.21875</v>
      </c>
      <c r="AI16" s="214">
        <v>0.29166666666665719</v>
      </c>
      <c r="AJ16" s="321">
        <v>0.29166666666665719</v>
      </c>
      <c r="AK16" s="214">
        <v>0.27430555555554292</v>
      </c>
    </row>
    <row r="17" spans="2:37" x14ac:dyDescent="0.25">
      <c r="B17" s="214">
        <v>0.21875</v>
      </c>
      <c r="C17" s="214">
        <v>206.68055555555554</v>
      </c>
      <c r="D17" s="214">
        <v>206.91666666666666</v>
      </c>
      <c r="E17" s="214">
        <v>0.23611111111111427</v>
      </c>
      <c r="F17" s="214">
        <v>206.95833333333334</v>
      </c>
      <c r="G17" s="214">
        <v>207.25</v>
      </c>
      <c r="H17" s="214">
        <v>0.29166666666665719</v>
      </c>
      <c r="J17" s="321">
        <v>0.26041666666665719</v>
      </c>
      <c r="K17" s="321">
        <v>206.625</v>
      </c>
      <c r="L17" s="321">
        <v>206.91666666666666</v>
      </c>
      <c r="M17" s="321">
        <v>0.29166666666665719</v>
      </c>
      <c r="N17" s="321">
        <v>206.95833333333334</v>
      </c>
      <c r="O17" s="321">
        <v>207.25</v>
      </c>
      <c r="P17" s="321">
        <v>0.29166666666665719</v>
      </c>
      <c r="R17" s="214">
        <v>0.28472222222220012</v>
      </c>
      <c r="S17" s="214">
        <v>206.65625</v>
      </c>
      <c r="T17" s="214">
        <v>206.875</v>
      </c>
      <c r="U17" s="214">
        <v>0.21875</v>
      </c>
      <c r="V17" s="214">
        <v>206.97569444444446</v>
      </c>
      <c r="W17" s="214">
        <v>207.25</v>
      </c>
      <c r="X17" s="214">
        <v>0.27430555555554292</v>
      </c>
      <c r="AA17" s="214">
        <v>0.21875</v>
      </c>
      <c r="AB17" s="321">
        <v>0.26041666666665719</v>
      </c>
      <c r="AC17" s="214">
        <v>0.28472222222220012</v>
      </c>
      <c r="AE17" s="214">
        <v>0.23611111111111427</v>
      </c>
      <c r="AF17" s="321">
        <v>0.29166666666665719</v>
      </c>
      <c r="AG17" s="214">
        <v>0.21875</v>
      </c>
      <c r="AI17" s="214">
        <v>0.29166666666665719</v>
      </c>
      <c r="AJ17" s="321">
        <v>0.29166666666665719</v>
      </c>
      <c r="AK17" s="214">
        <v>0.27430555555554292</v>
      </c>
    </row>
    <row r="18" spans="2:37" x14ac:dyDescent="0.25">
      <c r="B18" s="214">
        <v>0.17361111111111427</v>
      </c>
      <c r="C18" s="214">
        <v>206.68055555555554</v>
      </c>
      <c r="D18" s="214">
        <v>206.91666666666666</v>
      </c>
      <c r="E18" s="214">
        <v>0.23611111111111427</v>
      </c>
      <c r="F18" s="214">
        <v>206.95833333333334</v>
      </c>
      <c r="G18" s="214">
        <v>207.25</v>
      </c>
      <c r="H18" s="214">
        <v>0.29166666666665719</v>
      </c>
      <c r="J18" s="321">
        <v>0.20486111111111427</v>
      </c>
      <c r="K18" s="321">
        <v>206.625</v>
      </c>
      <c r="L18" s="321">
        <v>206.91666666666666</v>
      </c>
      <c r="M18" s="321">
        <v>0.29166666666665719</v>
      </c>
      <c r="N18" s="321">
        <v>206.95833333333334</v>
      </c>
      <c r="O18" s="321">
        <v>207.25</v>
      </c>
      <c r="P18" s="321">
        <v>0.29166666666665719</v>
      </c>
      <c r="R18" s="214">
        <v>0.20486111111111427</v>
      </c>
      <c r="S18" s="214">
        <v>206.65625</v>
      </c>
      <c r="T18" s="214">
        <v>206.875</v>
      </c>
      <c r="U18" s="214">
        <v>0.21875</v>
      </c>
      <c r="V18" s="214">
        <v>206.97569444444446</v>
      </c>
      <c r="W18" s="214">
        <v>207.25</v>
      </c>
      <c r="X18" s="214">
        <v>0.27430555555554292</v>
      </c>
      <c r="AA18" s="214">
        <v>0.17361111111111427</v>
      </c>
      <c r="AB18" s="321">
        <v>0.20486111111111427</v>
      </c>
      <c r="AC18" s="214">
        <v>0.20486111111111427</v>
      </c>
      <c r="AE18" s="214">
        <v>0.23611111111111427</v>
      </c>
      <c r="AF18" s="321">
        <v>0.29166666666665719</v>
      </c>
      <c r="AG18" s="214">
        <v>0.21875</v>
      </c>
      <c r="AI18" s="214">
        <v>0.29166666666665719</v>
      </c>
      <c r="AJ18" s="321">
        <v>0.29166666666665719</v>
      </c>
      <c r="AK18" s="214">
        <v>0.27430555555554292</v>
      </c>
    </row>
    <row r="19" spans="2:37" x14ac:dyDescent="0.25">
      <c r="B19" s="214">
        <v>0.27430555555554292</v>
      </c>
      <c r="C19" s="214">
        <v>206.60416666666666</v>
      </c>
      <c r="D19" s="214">
        <v>206.875</v>
      </c>
      <c r="E19" s="214">
        <v>0.27083333333334281</v>
      </c>
      <c r="F19" s="214">
        <v>206.93055555555554</v>
      </c>
      <c r="G19" s="214">
        <v>207.09375</v>
      </c>
      <c r="H19" s="214">
        <v>0.16319444444445708</v>
      </c>
      <c r="J19" s="321">
        <v>0.17013888888888573</v>
      </c>
      <c r="K19" s="321">
        <v>206.8125</v>
      </c>
      <c r="L19" s="321">
        <v>206.875</v>
      </c>
      <c r="M19" s="321">
        <v>6.25E-2</v>
      </c>
      <c r="N19" s="321">
        <v>206.92361111111111</v>
      </c>
      <c r="O19" s="321">
        <v>207.20833333333334</v>
      </c>
      <c r="P19" s="321">
        <v>0.28472222222222854</v>
      </c>
      <c r="R19" s="214">
        <v>0.20486111111111427</v>
      </c>
      <c r="S19" s="214">
        <v>206.58333333333334</v>
      </c>
      <c r="T19" s="214">
        <v>206.875</v>
      </c>
      <c r="U19" s="214">
        <v>0.29166666666665719</v>
      </c>
      <c r="V19" s="214">
        <v>206.92013888888889</v>
      </c>
      <c r="W19" s="214">
        <v>207.20833333333334</v>
      </c>
      <c r="X19" s="214">
        <v>0.28819444444445708</v>
      </c>
      <c r="AA19" s="214">
        <v>0.27430555555554292</v>
      </c>
      <c r="AB19" s="321">
        <v>0.17013888888888573</v>
      </c>
      <c r="AC19" s="214">
        <v>0.20486111111111427</v>
      </c>
      <c r="AE19" s="214">
        <v>0.27083333333334281</v>
      </c>
      <c r="AF19" s="321">
        <v>6.25E-2</v>
      </c>
      <c r="AG19" s="214">
        <v>0.29166666666665719</v>
      </c>
      <c r="AI19" s="214">
        <v>0.16319444444445708</v>
      </c>
      <c r="AJ19" s="321">
        <v>0.28472222222222854</v>
      </c>
      <c r="AK19" s="214">
        <v>0.28819444444445708</v>
      </c>
    </row>
    <row r="20" spans="2:37" x14ac:dyDescent="0.25">
      <c r="B20" s="214">
        <v>0.17361111111111427</v>
      </c>
      <c r="C20" s="214">
        <v>206.68055555555554</v>
      </c>
      <c r="D20" s="214">
        <v>206.91666666666666</v>
      </c>
      <c r="E20" s="214">
        <v>0.23611111111111427</v>
      </c>
      <c r="F20" s="214">
        <v>206.95833333333334</v>
      </c>
      <c r="G20" s="214">
        <v>207.25</v>
      </c>
      <c r="H20" s="214">
        <v>0.29166666666665719</v>
      </c>
      <c r="J20" s="321">
        <v>0.29166666666668561</v>
      </c>
      <c r="K20" s="321">
        <v>206.625</v>
      </c>
      <c r="L20" s="321">
        <v>206.91666666666666</v>
      </c>
      <c r="M20" s="321">
        <v>0.29166666666665719</v>
      </c>
      <c r="N20" s="321">
        <v>206.95833333333334</v>
      </c>
      <c r="O20" s="321">
        <v>207.25</v>
      </c>
      <c r="P20" s="321">
        <v>0.29166666666665719</v>
      </c>
      <c r="R20" s="214">
        <v>0.29166666666668561</v>
      </c>
      <c r="S20" s="214">
        <v>206.65625</v>
      </c>
      <c r="T20" s="214">
        <v>206.875</v>
      </c>
      <c r="U20" s="214">
        <v>0.21875</v>
      </c>
      <c r="V20" s="214">
        <v>206.97569444444446</v>
      </c>
      <c r="W20" s="214">
        <v>207.25</v>
      </c>
      <c r="X20" s="214">
        <v>0.27430555555554292</v>
      </c>
      <c r="AA20" s="214">
        <v>0.17361111111111427</v>
      </c>
      <c r="AB20" s="321">
        <v>0.29166666666668561</v>
      </c>
      <c r="AC20" s="214">
        <v>0.29166666666668561</v>
      </c>
      <c r="AE20" s="214">
        <v>0.23611111111111427</v>
      </c>
      <c r="AF20" s="321">
        <v>0.29166666666665719</v>
      </c>
      <c r="AG20" s="214">
        <v>0.21875</v>
      </c>
      <c r="AI20" s="214">
        <v>0.29166666666665719</v>
      </c>
      <c r="AJ20" s="321">
        <v>0.29166666666665719</v>
      </c>
      <c r="AK20" s="214">
        <v>0.27430555555554292</v>
      </c>
    </row>
    <row r="21" spans="2:37" x14ac:dyDescent="0.25">
      <c r="B21" s="214">
        <v>0.17361111111111427</v>
      </c>
      <c r="C21" s="214">
        <v>206.68055555555554</v>
      </c>
      <c r="D21" s="214">
        <v>206.91666666666666</v>
      </c>
      <c r="E21" s="214">
        <v>0.23611111111111427</v>
      </c>
      <c r="F21" s="214">
        <v>206.95833333333334</v>
      </c>
      <c r="G21" s="214">
        <v>207.25</v>
      </c>
      <c r="H21" s="214">
        <v>0.29166666666665719</v>
      </c>
      <c r="J21" s="321">
        <v>0.29166666666668561</v>
      </c>
      <c r="K21" s="321">
        <v>206.625</v>
      </c>
      <c r="L21" s="321">
        <v>206.91666666666666</v>
      </c>
      <c r="M21" s="321">
        <v>0.29166666666665719</v>
      </c>
      <c r="N21" s="321">
        <v>206.95833333333334</v>
      </c>
      <c r="O21" s="321">
        <v>207.25</v>
      </c>
      <c r="P21" s="321">
        <v>0.29166666666665719</v>
      </c>
      <c r="R21" s="214">
        <v>0.29166666666668561</v>
      </c>
      <c r="S21" s="214">
        <v>206.65625</v>
      </c>
      <c r="T21" s="214">
        <v>206.875</v>
      </c>
      <c r="U21" s="214">
        <v>0.21875</v>
      </c>
      <c r="V21" s="214">
        <v>206.97569444444446</v>
      </c>
      <c r="W21" s="214">
        <v>207.25</v>
      </c>
      <c r="X21" s="214">
        <v>0.27430555555554292</v>
      </c>
      <c r="AA21" s="214">
        <v>0.17361111111111427</v>
      </c>
      <c r="AB21" s="321">
        <v>0.29166666666668561</v>
      </c>
      <c r="AC21" s="214">
        <v>0.29166666666668561</v>
      </c>
      <c r="AE21" s="214">
        <v>0.23611111111111427</v>
      </c>
      <c r="AF21" s="321">
        <v>0.29166666666665719</v>
      </c>
      <c r="AG21" s="214">
        <v>0.21875</v>
      </c>
      <c r="AI21" s="214">
        <v>0.29166666666665719</v>
      </c>
      <c r="AJ21" s="321">
        <v>0.29166666666665719</v>
      </c>
      <c r="AK21" s="214">
        <v>0.27430555555554292</v>
      </c>
    </row>
    <row r="22" spans="2:37" x14ac:dyDescent="0.25">
      <c r="B22" s="214">
        <v>0.17361111111111427</v>
      </c>
      <c r="C22" s="214">
        <v>206.68055555555554</v>
      </c>
      <c r="D22" s="214">
        <v>206.91666666666666</v>
      </c>
      <c r="E22" s="214">
        <v>0.23611111111111427</v>
      </c>
      <c r="F22" s="214">
        <v>206.95833333333334</v>
      </c>
      <c r="G22" s="214">
        <v>207.25</v>
      </c>
      <c r="H22" s="214">
        <v>0.29166666666665719</v>
      </c>
      <c r="J22" s="321">
        <v>0.29166666666668561</v>
      </c>
      <c r="K22" s="321">
        <v>206.625</v>
      </c>
      <c r="L22" s="321">
        <v>206.91666666666666</v>
      </c>
      <c r="M22" s="321">
        <v>0.29166666666665719</v>
      </c>
      <c r="N22" s="321">
        <v>206.95833333333334</v>
      </c>
      <c r="O22" s="321">
        <v>207.25</v>
      </c>
      <c r="P22" s="321">
        <v>0.29166666666665719</v>
      </c>
      <c r="R22" s="214">
        <v>0.29166666666668561</v>
      </c>
      <c r="S22" s="214">
        <v>206.65625</v>
      </c>
      <c r="T22" s="214">
        <v>206.875</v>
      </c>
      <c r="U22" s="214">
        <v>0.21875</v>
      </c>
      <c r="V22" s="214">
        <v>206.97569444444446</v>
      </c>
      <c r="W22" s="214">
        <v>207.25</v>
      </c>
      <c r="X22" s="214">
        <v>0.27430555555554292</v>
      </c>
      <c r="AA22" s="214">
        <v>0.17361111111111427</v>
      </c>
      <c r="AB22" s="321">
        <v>0.29166666666668561</v>
      </c>
      <c r="AC22" s="214">
        <v>0.29166666666668561</v>
      </c>
      <c r="AE22" s="214">
        <v>0.23611111111111427</v>
      </c>
      <c r="AF22" s="321">
        <v>0.29166666666665719</v>
      </c>
      <c r="AG22" s="214">
        <v>0.21875</v>
      </c>
      <c r="AI22" s="214">
        <v>0.29166666666665719</v>
      </c>
      <c r="AJ22" s="321">
        <v>0.29166666666665719</v>
      </c>
      <c r="AK22" s="214">
        <v>0.27430555555554292</v>
      </c>
    </row>
    <row r="23" spans="2:37" x14ac:dyDescent="0.25">
      <c r="B23" s="214">
        <v>0.17013888888888573</v>
      </c>
      <c r="C23" s="214">
        <v>206.68055555555554</v>
      </c>
      <c r="D23" s="214">
        <v>206.91666666666666</v>
      </c>
      <c r="E23" s="214">
        <v>0.23611111111111427</v>
      </c>
      <c r="F23" s="214">
        <v>206.95833333333334</v>
      </c>
      <c r="G23" s="214">
        <v>207.25</v>
      </c>
      <c r="H23" s="214">
        <v>0.29166666666665719</v>
      </c>
      <c r="J23" s="321">
        <v>0.28125</v>
      </c>
      <c r="K23" s="321">
        <v>206.625</v>
      </c>
      <c r="L23" s="321">
        <v>206.91666666666666</v>
      </c>
      <c r="M23" s="321">
        <v>0.29166666666665719</v>
      </c>
      <c r="N23" s="321">
        <v>206.95833333333334</v>
      </c>
      <c r="O23" s="321">
        <v>207.25</v>
      </c>
      <c r="P23" s="321">
        <v>0.29166666666665719</v>
      </c>
      <c r="R23" s="214">
        <v>0.29166666666665719</v>
      </c>
      <c r="S23" s="214">
        <v>206.65625</v>
      </c>
      <c r="T23" s="214">
        <v>206.875</v>
      </c>
      <c r="U23" s="214">
        <v>0.21875</v>
      </c>
      <c r="V23" s="214">
        <v>206.97569444444446</v>
      </c>
      <c r="W23" s="214">
        <v>207.25</v>
      </c>
      <c r="X23" s="214">
        <v>0.27430555555554292</v>
      </c>
      <c r="AA23" s="214">
        <v>0.17013888888888573</v>
      </c>
      <c r="AB23" s="321">
        <v>0.28125</v>
      </c>
      <c r="AC23" s="214">
        <v>0.29166666666665719</v>
      </c>
      <c r="AE23" s="214">
        <v>0.23611111111111427</v>
      </c>
      <c r="AF23" s="321">
        <v>0.29166666666665719</v>
      </c>
      <c r="AG23" s="214">
        <v>0.21875</v>
      </c>
      <c r="AI23" s="214">
        <v>0.29166666666665719</v>
      </c>
      <c r="AJ23" s="321">
        <v>0.29166666666665719</v>
      </c>
      <c r="AK23" s="214">
        <v>0.27430555555554292</v>
      </c>
    </row>
    <row r="24" spans="2:37" x14ac:dyDescent="0.25">
      <c r="B24" s="214">
        <v>0</v>
      </c>
      <c r="C24" s="214" t="e">
        <v>#REF!</v>
      </c>
      <c r="D24" s="214" t="e">
        <v>#REF!</v>
      </c>
      <c r="E24" s="214">
        <v>0</v>
      </c>
      <c r="F24" s="214" t="e">
        <v>#REF!</v>
      </c>
      <c r="G24" s="214" t="e">
        <v>#REF!</v>
      </c>
      <c r="H24" s="214">
        <v>0.29166666666665719</v>
      </c>
      <c r="J24" s="321">
        <v>0.29166666666668561</v>
      </c>
      <c r="K24" s="321">
        <v>206.625</v>
      </c>
      <c r="L24" s="321">
        <v>206.91666666666666</v>
      </c>
      <c r="M24" s="321">
        <v>0.29166666666665719</v>
      </c>
      <c r="N24" s="321">
        <v>206.95833333333334</v>
      </c>
      <c r="O24" s="321">
        <v>207.25</v>
      </c>
      <c r="P24" s="321">
        <v>0.29166666666665719</v>
      </c>
      <c r="R24" s="214">
        <v>0.29166666666668561</v>
      </c>
      <c r="S24" s="214">
        <v>206.65625</v>
      </c>
      <c r="T24" s="214">
        <v>206.875</v>
      </c>
      <c r="U24" s="214">
        <v>0.21875</v>
      </c>
      <c r="V24" s="214">
        <v>206.97569444444446</v>
      </c>
      <c r="W24" s="214">
        <v>207.25</v>
      </c>
      <c r="X24" s="214">
        <v>0.27430555555554292</v>
      </c>
      <c r="AA24" s="214">
        <v>0</v>
      </c>
      <c r="AB24" s="321">
        <v>0.29166666666668561</v>
      </c>
      <c r="AC24" s="214">
        <v>0.29166666666668561</v>
      </c>
      <c r="AE24" s="214">
        <v>0</v>
      </c>
      <c r="AF24" s="321">
        <v>0.29166666666665719</v>
      </c>
      <c r="AG24" s="214">
        <v>0.21875</v>
      </c>
      <c r="AI24" s="214">
        <v>0.29166666666665719</v>
      </c>
      <c r="AJ24" s="321">
        <v>0.29166666666665719</v>
      </c>
      <c r="AK24" s="214">
        <v>0.27430555555554292</v>
      </c>
    </row>
    <row r="25" spans="2:37" x14ac:dyDescent="0.25">
      <c r="B25" s="214">
        <v>0.17361111111111427</v>
      </c>
      <c r="C25" s="214">
        <v>206.68055555555554</v>
      </c>
      <c r="D25" s="214">
        <v>206.91666666666666</v>
      </c>
      <c r="E25" s="214">
        <v>0.23611111111111427</v>
      </c>
      <c r="F25" s="214">
        <v>206.95833333333334</v>
      </c>
      <c r="G25" s="214">
        <v>207.25</v>
      </c>
      <c r="H25" s="214">
        <v>0.29166666666665719</v>
      </c>
      <c r="J25" s="321">
        <v>0.33333333333334281</v>
      </c>
      <c r="K25" s="321">
        <v>206.625</v>
      </c>
      <c r="L25" s="321">
        <v>206.91666666666666</v>
      </c>
      <c r="M25" s="321">
        <v>0.29166666666665719</v>
      </c>
      <c r="N25" s="321">
        <v>206.95833333333334</v>
      </c>
      <c r="O25" s="321">
        <v>207.25</v>
      </c>
      <c r="P25" s="321">
        <v>0.29166666666665719</v>
      </c>
      <c r="R25" s="214">
        <v>0.29166666666668561</v>
      </c>
      <c r="S25" s="214">
        <v>206.65625</v>
      </c>
      <c r="T25" s="214">
        <v>206.875</v>
      </c>
      <c r="U25" s="214">
        <v>0.21875</v>
      </c>
      <c r="V25" s="214">
        <v>206.97569444444446</v>
      </c>
      <c r="W25" s="214">
        <v>207.25</v>
      </c>
      <c r="X25" s="214">
        <v>0.27430555555554292</v>
      </c>
      <c r="AA25" s="214">
        <v>0.17361111111111427</v>
      </c>
      <c r="AB25" s="321">
        <v>0.33333333333334281</v>
      </c>
      <c r="AC25" s="214">
        <v>0.29166666666668561</v>
      </c>
      <c r="AE25" s="214">
        <v>0.23611111111111427</v>
      </c>
      <c r="AF25" s="321">
        <v>0.29166666666665719</v>
      </c>
      <c r="AG25" s="214">
        <v>0.21875</v>
      </c>
      <c r="AI25" s="214">
        <v>0.29166666666665719</v>
      </c>
      <c r="AJ25" s="321">
        <v>0.29166666666665719</v>
      </c>
      <c r="AK25" s="214">
        <v>0.27430555555554292</v>
      </c>
    </row>
    <row r="26" spans="2:37" x14ac:dyDescent="0.25">
      <c r="B26" s="214">
        <v>0.17361111111111427</v>
      </c>
      <c r="C26" s="214">
        <v>206.68055555555554</v>
      </c>
      <c r="D26" s="214">
        <v>206.91666666666666</v>
      </c>
      <c r="E26" s="214">
        <v>0.23611111111111427</v>
      </c>
      <c r="F26" s="214">
        <v>206.91666666666666</v>
      </c>
      <c r="G26" s="214">
        <v>207.25</v>
      </c>
      <c r="H26" s="214">
        <v>0.33333333333334281</v>
      </c>
      <c r="J26" s="321">
        <v>0.29166666666668561</v>
      </c>
      <c r="K26" s="321">
        <v>206.66666666666666</v>
      </c>
      <c r="L26" s="321">
        <v>206.91666666666666</v>
      </c>
      <c r="M26" s="321">
        <v>0.25</v>
      </c>
      <c r="N26" s="321">
        <v>206.95833333333334</v>
      </c>
      <c r="O26" s="321">
        <v>207.25</v>
      </c>
      <c r="P26" s="321">
        <v>0.29166666666665719</v>
      </c>
      <c r="R26" s="214">
        <v>0.29166666666668561</v>
      </c>
      <c r="S26" s="214">
        <v>206.65625</v>
      </c>
      <c r="T26" s="214">
        <v>206.875</v>
      </c>
      <c r="U26" s="214">
        <v>0.21875</v>
      </c>
      <c r="V26" s="214">
        <v>206.93402777777777</v>
      </c>
      <c r="W26" s="214">
        <v>207.25</v>
      </c>
      <c r="X26" s="214">
        <v>0.31597222222222854</v>
      </c>
      <c r="AA26" s="214">
        <v>0.17361111111111427</v>
      </c>
      <c r="AB26" s="321">
        <v>0.29166666666668561</v>
      </c>
      <c r="AC26" s="214">
        <v>0.29166666666668561</v>
      </c>
      <c r="AE26" s="214">
        <v>0.23611111111111427</v>
      </c>
      <c r="AF26" s="321">
        <v>0.25</v>
      </c>
      <c r="AG26" s="214">
        <v>0.21875</v>
      </c>
      <c r="AI26" s="214">
        <v>0.33333333333334281</v>
      </c>
      <c r="AJ26" s="321">
        <v>0.29166666666665719</v>
      </c>
      <c r="AK26" s="214">
        <v>0.31597222222222854</v>
      </c>
    </row>
    <row r="27" spans="2:37" x14ac:dyDescent="0.25">
      <c r="B27" s="214">
        <v>0.17361111111111427</v>
      </c>
      <c r="C27" s="214">
        <v>206.68055555555554</v>
      </c>
      <c r="D27" s="214">
        <v>206.91666666666666</v>
      </c>
      <c r="E27" s="214">
        <v>0.23611111111111427</v>
      </c>
      <c r="F27" s="214">
        <v>206.95833333333334</v>
      </c>
      <c r="G27" s="214">
        <v>207.25</v>
      </c>
      <c r="H27" s="214">
        <v>0.29166666666665719</v>
      </c>
      <c r="J27" s="321">
        <v>0.20833333333334281</v>
      </c>
      <c r="K27" s="321">
        <v>206.625</v>
      </c>
      <c r="L27" s="321">
        <v>206.91666666666666</v>
      </c>
      <c r="M27" s="321">
        <v>0.29166666666665719</v>
      </c>
      <c r="N27" s="321">
        <v>206.95833333333334</v>
      </c>
      <c r="O27" s="321">
        <v>207.25</v>
      </c>
      <c r="P27" s="321">
        <v>0.29166666666665719</v>
      </c>
      <c r="R27" s="214">
        <v>0.32986111111111427</v>
      </c>
      <c r="S27" s="214">
        <v>206.65625</v>
      </c>
      <c r="T27" s="214">
        <v>206.91666666666666</v>
      </c>
      <c r="U27" s="214">
        <v>0.26041666666665719</v>
      </c>
      <c r="V27" s="214">
        <v>206.97569444444446</v>
      </c>
      <c r="W27" s="214">
        <v>207.25</v>
      </c>
      <c r="X27" s="214">
        <v>0.27430555555554292</v>
      </c>
      <c r="AA27" s="214">
        <v>0.17361111111111427</v>
      </c>
      <c r="AB27" s="321">
        <v>0.20833333333334281</v>
      </c>
      <c r="AC27" s="214">
        <v>0.32986111111111427</v>
      </c>
      <c r="AE27" s="214">
        <v>0.23611111111111427</v>
      </c>
      <c r="AF27" s="321">
        <v>0.29166666666665719</v>
      </c>
      <c r="AG27" s="214">
        <v>0.26041666666665719</v>
      </c>
      <c r="AI27" s="214">
        <v>0.29166666666665719</v>
      </c>
      <c r="AJ27" s="321">
        <v>0.29166666666665719</v>
      </c>
      <c r="AK27" s="214">
        <v>0.27430555555554292</v>
      </c>
    </row>
    <row r="28" spans="2:37" x14ac:dyDescent="0.25">
      <c r="B28" s="214">
        <v>0.25694444444442865</v>
      </c>
      <c r="C28" s="214">
        <v>206.68055555555554</v>
      </c>
      <c r="D28" s="214">
        <v>206.91666666666666</v>
      </c>
      <c r="E28" s="214">
        <v>0.23611111111111427</v>
      </c>
      <c r="F28" s="214">
        <v>206.95833333333334</v>
      </c>
      <c r="G28" s="214">
        <v>207.25</v>
      </c>
      <c r="H28" s="214">
        <v>0.29166666666665719</v>
      </c>
      <c r="J28" s="321">
        <v>0.29166666666668561</v>
      </c>
      <c r="K28" s="321">
        <v>206.625</v>
      </c>
      <c r="L28" s="321">
        <v>206.91666666666666</v>
      </c>
      <c r="M28" s="321">
        <v>0.29166666666665719</v>
      </c>
      <c r="N28" s="321">
        <v>206.95833333333334</v>
      </c>
      <c r="O28" s="321">
        <v>207.25</v>
      </c>
      <c r="P28" s="321">
        <v>0.29166666666665719</v>
      </c>
      <c r="R28" s="214">
        <v>0.29166666666668561</v>
      </c>
      <c r="S28" s="214">
        <v>206.65625</v>
      </c>
      <c r="T28" s="214">
        <v>206.875</v>
      </c>
      <c r="U28" s="214">
        <v>0.21875</v>
      </c>
      <c r="V28" s="214">
        <v>206.97569444444446</v>
      </c>
      <c r="W28" s="214">
        <v>207.25</v>
      </c>
      <c r="X28" s="214">
        <v>0.27430555555554292</v>
      </c>
      <c r="AA28" s="214">
        <v>0.25694444444442865</v>
      </c>
      <c r="AB28" s="321">
        <v>0.29166666666668561</v>
      </c>
      <c r="AC28" s="214">
        <v>0.29166666666668561</v>
      </c>
      <c r="AE28" s="214">
        <v>0.23611111111111427</v>
      </c>
      <c r="AF28" s="321">
        <v>0.29166666666665719</v>
      </c>
      <c r="AG28" s="214">
        <v>0.21875</v>
      </c>
      <c r="AI28" s="214">
        <v>0.29166666666665719</v>
      </c>
      <c r="AJ28" s="321">
        <v>0.29166666666665719</v>
      </c>
      <c r="AK28" s="214">
        <v>0.27430555555554292</v>
      </c>
    </row>
    <row r="29" spans="2:37" x14ac:dyDescent="0.25">
      <c r="B29" s="214">
        <v>0.17361111111111427</v>
      </c>
      <c r="C29" s="214">
        <v>206.68055555555554</v>
      </c>
      <c r="D29" s="214">
        <v>206.91666666666666</v>
      </c>
      <c r="E29" s="214">
        <v>0.23611111111111427</v>
      </c>
      <c r="F29" s="214">
        <v>206.95833333333334</v>
      </c>
      <c r="G29" s="214">
        <v>207.25</v>
      </c>
      <c r="H29" s="214">
        <v>0.29166666666665719</v>
      </c>
      <c r="J29" s="321">
        <v>0.29166666666668561</v>
      </c>
      <c r="K29" s="321">
        <v>206.625</v>
      </c>
      <c r="L29" s="321">
        <v>206.91666666666666</v>
      </c>
      <c r="M29" s="321">
        <v>0.29166666666665719</v>
      </c>
      <c r="N29" s="321">
        <v>206.95833333333334</v>
      </c>
      <c r="O29" s="321">
        <v>207.25</v>
      </c>
      <c r="P29" s="321">
        <v>0.29166666666665719</v>
      </c>
      <c r="R29" s="214">
        <v>0.29166666666668561</v>
      </c>
      <c r="S29" s="214">
        <v>206.65625</v>
      </c>
      <c r="T29" s="214">
        <v>206.875</v>
      </c>
      <c r="U29" s="214">
        <v>0.21875</v>
      </c>
      <c r="V29" s="214">
        <v>206.97569444444446</v>
      </c>
      <c r="W29" s="214">
        <v>207.25</v>
      </c>
      <c r="X29" s="214">
        <v>0.27430555555554292</v>
      </c>
      <c r="AA29" s="214">
        <v>0.17361111111111427</v>
      </c>
      <c r="AB29" s="321">
        <v>0.29166666666668561</v>
      </c>
      <c r="AC29" s="214">
        <v>0.29166666666668561</v>
      </c>
      <c r="AE29" s="214">
        <v>0.23611111111111427</v>
      </c>
      <c r="AF29" s="321">
        <v>0.29166666666665719</v>
      </c>
      <c r="AG29" s="214">
        <v>0.21875</v>
      </c>
      <c r="AI29" s="214">
        <v>0.29166666666665719</v>
      </c>
      <c r="AJ29" s="321">
        <v>0.29166666666665719</v>
      </c>
      <c r="AK29" s="214">
        <v>0.27430555555554292</v>
      </c>
    </row>
    <row r="30" spans="2:37" x14ac:dyDescent="0.25">
      <c r="B30" s="214">
        <v>0.17361111111111427</v>
      </c>
      <c r="C30" s="214">
        <v>206.68055555555554</v>
      </c>
      <c r="D30" s="214">
        <v>206.91666666666666</v>
      </c>
      <c r="E30" s="214">
        <v>0.23611111111111427</v>
      </c>
      <c r="F30" s="214">
        <v>206.95833333333334</v>
      </c>
      <c r="G30" s="214">
        <v>207.25</v>
      </c>
      <c r="H30" s="214">
        <v>0.29166666666665719</v>
      </c>
      <c r="J30" s="321">
        <v>0.29166666666668561</v>
      </c>
      <c r="K30" s="321">
        <v>206.625</v>
      </c>
      <c r="L30" s="321">
        <v>206.95833333333334</v>
      </c>
      <c r="M30" s="321">
        <v>0.33333333333334281</v>
      </c>
      <c r="N30" s="321">
        <v>206.95833333333334</v>
      </c>
      <c r="O30" s="321">
        <v>207.25</v>
      </c>
      <c r="P30" s="321">
        <v>0.29166666666665719</v>
      </c>
      <c r="R30" s="214">
        <v>0.29166666666668561</v>
      </c>
      <c r="S30" s="214">
        <v>206.65625</v>
      </c>
      <c r="T30" s="214">
        <v>206.95833333333334</v>
      </c>
      <c r="U30" s="214">
        <v>0.30208333333334281</v>
      </c>
      <c r="V30" s="214">
        <v>206.97569444444446</v>
      </c>
      <c r="W30" s="214">
        <v>207.25</v>
      </c>
      <c r="X30" s="214">
        <v>0.27430555555554292</v>
      </c>
      <c r="AA30" s="214">
        <v>0.17361111111111427</v>
      </c>
      <c r="AB30" s="321">
        <v>0.29166666666668561</v>
      </c>
      <c r="AC30" s="214">
        <v>0.29166666666668561</v>
      </c>
      <c r="AE30" s="214">
        <v>0.23611111111111427</v>
      </c>
      <c r="AF30" s="321">
        <v>0.33333333333334281</v>
      </c>
      <c r="AG30" s="214">
        <v>0.30208333333334281</v>
      </c>
      <c r="AI30" s="214">
        <v>0.29166666666665719</v>
      </c>
      <c r="AJ30" s="321">
        <v>0.29166666666665719</v>
      </c>
      <c r="AK30" s="214">
        <v>0.27430555555554292</v>
      </c>
    </row>
    <row r="31" spans="2:37" x14ac:dyDescent="0.25">
      <c r="B31" s="214">
        <v>0.22569444444445708</v>
      </c>
      <c r="C31" s="214">
        <v>206.58333333333334</v>
      </c>
      <c r="D31" s="214">
        <v>206.91666666666666</v>
      </c>
      <c r="E31" s="214">
        <v>0.33333333333331439</v>
      </c>
      <c r="F31" s="214">
        <v>206.91666666666666</v>
      </c>
      <c r="G31" s="214">
        <v>207.25</v>
      </c>
      <c r="H31" s="214">
        <v>0.33333333333334281</v>
      </c>
      <c r="J31" s="321">
        <v>0.18055555555557135</v>
      </c>
      <c r="K31" s="321">
        <v>206.61805555555554</v>
      </c>
      <c r="L31" s="321">
        <v>206.91666666666666</v>
      </c>
      <c r="M31" s="321">
        <v>0.29861111111111427</v>
      </c>
      <c r="N31" s="321">
        <v>206.91666666666666</v>
      </c>
      <c r="O31" s="321">
        <v>207.25</v>
      </c>
      <c r="P31" s="321">
        <v>0.33333333333334281</v>
      </c>
      <c r="R31" s="214">
        <v>0.17013888888888573</v>
      </c>
      <c r="S31" s="214">
        <v>206.625</v>
      </c>
      <c r="T31" s="214">
        <v>206.83333333333334</v>
      </c>
      <c r="U31" s="214">
        <v>0.20833333333334281</v>
      </c>
      <c r="V31" s="214">
        <v>206.96875</v>
      </c>
      <c r="W31" s="214">
        <v>207.25347222222223</v>
      </c>
      <c r="X31" s="214">
        <v>0.28472222222222854</v>
      </c>
      <c r="AA31" s="214">
        <v>0.22569444444445708</v>
      </c>
      <c r="AB31" s="321">
        <v>0.18055555555557135</v>
      </c>
      <c r="AC31" s="214">
        <v>0.17013888888888573</v>
      </c>
      <c r="AE31" s="214">
        <v>0.33333333333331439</v>
      </c>
      <c r="AF31" s="321">
        <v>0.29861111111111427</v>
      </c>
      <c r="AG31" s="214">
        <v>0.20833333333334281</v>
      </c>
      <c r="AI31" s="214">
        <v>0.33333333333334281</v>
      </c>
      <c r="AJ31" s="321">
        <v>0.33333333333334281</v>
      </c>
      <c r="AK31" s="214">
        <v>0.28472222222222854</v>
      </c>
    </row>
    <row r="32" spans="2:37" x14ac:dyDescent="0.25">
      <c r="B32" s="214">
        <v>0.17361111111111427</v>
      </c>
      <c r="C32" s="214">
        <v>206.68055555555554</v>
      </c>
      <c r="D32" s="214">
        <v>206.91666666666666</v>
      </c>
      <c r="E32" s="214">
        <v>0.23611111111111427</v>
      </c>
      <c r="F32" s="214">
        <v>206.95833333333334</v>
      </c>
      <c r="G32" s="214">
        <v>207.25</v>
      </c>
      <c r="H32" s="214">
        <v>0.29166666666665719</v>
      </c>
      <c r="J32" s="321">
        <v>0.29166666666668561</v>
      </c>
      <c r="K32" s="321">
        <v>206.625</v>
      </c>
      <c r="L32" s="321">
        <v>206.875</v>
      </c>
      <c r="M32" s="321">
        <v>0.25</v>
      </c>
      <c r="N32" s="321">
        <v>206.95833333333334</v>
      </c>
      <c r="O32" s="321">
        <v>207.25</v>
      </c>
      <c r="P32" s="321">
        <v>0.29166666666665719</v>
      </c>
      <c r="R32" s="214">
        <v>0.20833333333334281</v>
      </c>
      <c r="S32" s="214">
        <v>206.65625</v>
      </c>
      <c r="T32" s="214">
        <v>206.875</v>
      </c>
      <c r="U32" s="214">
        <v>0.21875</v>
      </c>
      <c r="V32" s="214">
        <v>206.97569444444446</v>
      </c>
      <c r="W32" s="214">
        <v>207.25</v>
      </c>
      <c r="X32" s="214">
        <v>0.27430555555554292</v>
      </c>
      <c r="AA32" s="214">
        <v>0.17361111111111427</v>
      </c>
      <c r="AB32" s="321">
        <v>0.29166666666668561</v>
      </c>
      <c r="AC32" s="214">
        <v>0.20833333333334281</v>
      </c>
      <c r="AE32" s="214">
        <v>0.23611111111111427</v>
      </c>
      <c r="AF32" s="321">
        <v>0.25</v>
      </c>
      <c r="AG32" s="214">
        <v>0.21875</v>
      </c>
      <c r="AI32" s="214">
        <v>0.29166666666665719</v>
      </c>
      <c r="AJ32" s="321">
        <v>0.29166666666665719</v>
      </c>
      <c r="AK32" s="214">
        <v>0.27430555555554292</v>
      </c>
    </row>
    <row r="33" spans="2:37" x14ac:dyDescent="0.25">
      <c r="B33" s="214">
        <v>0.29166666666668561</v>
      </c>
      <c r="C33" s="214">
        <v>206.625</v>
      </c>
      <c r="D33" s="214">
        <v>206.875</v>
      </c>
      <c r="E33" s="214">
        <v>0.29166666666665719</v>
      </c>
      <c r="F33" s="214">
        <v>206.95833333333334</v>
      </c>
      <c r="G33" s="214">
        <v>207.25</v>
      </c>
      <c r="H33" s="214">
        <v>0.25</v>
      </c>
      <c r="J33" s="321">
        <v>0.29166666666668561</v>
      </c>
      <c r="K33" s="321">
        <v>206.65625</v>
      </c>
      <c r="L33" s="321">
        <v>206.875</v>
      </c>
      <c r="M33" s="321">
        <v>0.29166666666665719</v>
      </c>
      <c r="N33" s="321">
        <v>206.97569444444446</v>
      </c>
      <c r="O33" s="321">
        <v>207.25</v>
      </c>
      <c r="P33" s="321">
        <v>0.25</v>
      </c>
      <c r="R33" s="214">
        <v>0.29166666666668561</v>
      </c>
      <c r="S33" s="214">
        <v>0</v>
      </c>
      <c r="T33" s="214">
        <v>0</v>
      </c>
      <c r="U33" s="214">
        <v>0.21875</v>
      </c>
      <c r="V33" s="214">
        <v>0</v>
      </c>
      <c r="W33" s="214">
        <v>0</v>
      </c>
      <c r="X33" s="214">
        <v>0.25694444444442865</v>
      </c>
      <c r="AA33" s="214">
        <v>0.29166666666668561</v>
      </c>
      <c r="AB33" s="321">
        <v>0.29166666666668561</v>
      </c>
      <c r="AC33" s="214">
        <v>0.29166666666668561</v>
      </c>
      <c r="AE33" s="214">
        <v>0.29166666666665719</v>
      </c>
      <c r="AF33" s="321">
        <v>0.29166666666665719</v>
      </c>
      <c r="AG33" s="214">
        <v>0.21875</v>
      </c>
      <c r="AI33" s="214">
        <v>0.25</v>
      </c>
      <c r="AJ33" s="321">
        <v>0.25</v>
      </c>
      <c r="AK33" s="214">
        <v>0.25694444444442865</v>
      </c>
    </row>
  </sheetData>
  <pageMargins left="0.7" right="0.7" top="0.75" bottom="0.75" header="0.3" footer="0.3"/>
  <pageSetup paperSize="9" orientation="landscape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17</v>
      </c>
    </row>
    <row r="2" spans="1:1" x14ac:dyDescent="0.25">
      <c r="A2">
        <v>5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H23" sqref="H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6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4.28515625" style="1" bestFit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158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20</v>
      </c>
      <c r="E4" s="23">
        <v>31</v>
      </c>
      <c r="F4" s="23">
        <v>19</v>
      </c>
      <c r="G4" s="23">
        <v>26</v>
      </c>
      <c r="H4" s="23">
        <v>34</v>
      </c>
      <c r="I4" s="23">
        <v>35</v>
      </c>
      <c r="J4" s="23">
        <v>37</v>
      </c>
      <c r="K4" s="23">
        <v>132</v>
      </c>
      <c r="L4" s="23">
        <v>70</v>
      </c>
      <c r="M4" s="120">
        <f>K4+L4</f>
        <v>202</v>
      </c>
      <c r="N4" s="131" t="s">
        <v>62</v>
      </c>
      <c r="O4" s="122" t="s">
        <v>103</v>
      </c>
      <c r="P4" s="132" t="s">
        <v>104</v>
      </c>
      <c r="Q4" s="36"/>
      <c r="R4" s="106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0</v>
      </c>
      <c r="L5" s="23">
        <v>0</v>
      </c>
      <c r="M5" s="120">
        <f>K5+L5</f>
        <v>0</v>
      </c>
      <c r="N5" s="131" t="s">
        <v>102</v>
      </c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>
        <v>2</v>
      </c>
      <c r="E6" s="23">
        <v>5</v>
      </c>
      <c r="F6" s="23">
        <v>4</v>
      </c>
      <c r="G6" s="23">
        <v>5</v>
      </c>
      <c r="H6" s="23">
        <v>4</v>
      </c>
      <c r="I6" s="23">
        <v>5</v>
      </c>
      <c r="J6" s="23">
        <v>5</v>
      </c>
      <c r="K6" s="23">
        <v>30</v>
      </c>
      <c r="L6" s="23">
        <v>0</v>
      </c>
      <c r="M6" s="120">
        <f t="shared" ref="M6:M7" si="0">K6+L6</f>
        <v>30</v>
      </c>
      <c r="N6" s="131" t="s">
        <v>62</v>
      </c>
      <c r="O6" s="123"/>
      <c r="P6" s="74"/>
      <c r="Q6" s="323"/>
      <c r="R6" s="13"/>
    </row>
    <row r="7" spans="1:18" ht="15" customHeight="1" x14ac:dyDescent="0.25">
      <c r="A7" s="26"/>
      <c r="B7" s="22" t="s">
        <v>20</v>
      </c>
      <c r="C7" s="23"/>
      <c r="D7" s="23">
        <v>0</v>
      </c>
      <c r="E7" s="23">
        <v>2</v>
      </c>
      <c r="F7" s="23">
        <v>1</v>
      </c>
      <c r="G7" s="23">
        <v>2</v>
      </c>
      <c r="H7" s="23">
        <v>1</v>
      </c>
      <c r="I7" s="23">
        <v>2</v>
      </c>
      <c r="J7" s="23">
        <v>2</v>
      </c>
      <c r="K7" s="23">
        <v>0</v>
      </c>
      <c r="L7" s="23">
        <v>10</v>
      </c>
      <c r="M7" s="120">
        <f t="shared" si="0"/>
        <v>10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120">
        <v>120</v>
      </c>
      <c r="N9" s="93" t="s">
        <v>102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120">
        <v>30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20">
        <v>20</v>
      </c>
      <c r="N11" s="93" t="s">
        <v>105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20">
        <v>2</v>
      </c>
      <c r="N12" s="93" t="s">
        <v>108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49"/>
      <c r="R13" s="40"/>
    </row>
    <row r="14" spans="1:18" ht="15" x14ac:dyDescent="0.25">
      <c r="A14" s="36"/>
      <c r="B14" s="22" t="s">
        <v>15</v>
      </c>
      <c r="C14" s="23"/>
      <c r="D14" s="23">
        <v>27</v>
      </c>
      <c r="E14" s="23">
        <v>30</v>
      </c>
      <c r="F14" s="23">
        <v>31</v>
      </c>
      <c r="G14" s="23">
        <v>22</v>
      </c>
      <c r="H14" s="23">
        <v>10</v>
      </c>
      <c r="I14" s="23">
        <v>11</v>
      </c>
      <c r="J14" s="23">
        <v>1</v>
      </c>
      <c r="K14" s="23">
        <v>138</v>
      </c>
      <c r="L14" s="23">
        <v>3</v>
      </c>
      <c r="M14" s="120">
        <f>L14+K14</f>
        <v>141</v>
      </c>
      <c r="N14" s="130" t="s">
        <v>62</v>
      </c>
      <c r="O14" s="124"/>
      <c r="P14" s="74"/>
      <c r="Q14" s="150"/>
      <c r="R14" s="42"/>
    </row>
    <row r="15" spans="1:18" x14ac:dyDescent="0.25">
      <c r="A15" s="133" t="s">
        <v>39</v>
      </c>
      <c r="B15" s="22" t="s">
        <v>17</v>
      </c>
      <c r="C15" s="23"/>
      <c r="D15" s="23">
        <v>5</v>
      </c>
      <c r="E15" s="23">
        <v>6</v>
      </c>
      <c r="F15" s="23">
        <v>9</v>
      </c>
      <c r="G15" s="23">
        <v>5</v>
      </c>
      <c r="H15" s="23">
        <v>3</v>
      </c>
      <c r="I15" s="23">
        <v>8</v>
      </c>
      <c r="J15" s="23">
        <v>3</v>
      </c>
      <c r="K15" s="23">
        <v>39</v>
      </c>
      <c r="L15" s="23">
        <v>0</v>
      </c>
      <c r="M15" s="120">
        <f>L15+K15</f>
        <v>39</v>
      </c>
      <c r="N15" s="130" t="s">
        <v>108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>
        <v>6</v>
      </c>
      <c r="E16" s="23">
        <v>7</v>
      </c>
      <c r="F16" s="23">
        <v>10</v>
      </c>
      <c r="G16" s="23">
        <v>17</v>
      </c>
      <c r="H16" s="23">
        <v>5</v>
      </c>
      <c r="I16" s="23">
        <v>5</v>
      </c>
      <c r="J16" s="23">
        <v>2</v>
      </c>
      <c r="K16" s="23">
        <v>52</v>
      </c>
      <c r="L16" s="23">
        <v>0</v>
      </c>
      <c r="M16" s="120">
        <f>L16+K16</f>
        <v>52</v>
      </c>
      <c r="N16" s="130" t="s">
        <v>62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0</v>
      </c>
      <c r="M17" s="120">
        <f>L17+K17</f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51" t="s">
        <v>41</v>
      </c>
      <c r="N18" s="74">
        <f>M4+M9+M14</f>
        <v>463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51" t="s">
        <v>44</v>
      </c>
      <c r="N19" s="74">
        <f>M5+M10+M15</f>
        <v>69</v>
      </c>
      <c r="O19" s="78">
        <v>1138.2</v>
      </c>
      <c r="P19" s="52" t="s">
        <v>159</v>
      </c>
      <c r="Q19" s="74" t="s">
        <v>160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51" t="s">
        <v>84</v>
      </c>
      <c r="N20" s="74">
        <f>M6+M11+M16</f>
        <v>102</v>
      </c>
      <c r="O20" s="88" t="s">
        <v>73</v>
      </c>
      <c r="P20" s="85">
        <v>43</v>
      </c>
      <c r="Q20" s="74">
        <v>2370</v>
      </c>
      <c r="R20" s="31"/>
    </row>
    <row r="21" spans="1:18" ht="25.5" customHeight="1" x14ac:dyDescent="0.25">
      <c r="A21" s="16" t="s">
        <v>49</v>
      </c>
      <c r="B21" s="75">
        <v>206.28472222222223</v>
      </c>
      <c r="C21" s="75">
        <v>206.58333333333334</v>
      </c>
      <c r="D21" s="75">
        <f t="shared" ref="D21:D23" si="1">C21-B21</f>
        <v>0.29861111111111427</v>
      </c>
      <c r="E21" s="75">
        <v>206.64583333333334</v>
      </c>
      <c r="F21" s="75">
        <v>206.91666666666666</v>
      </c>
      <c r="G21" s="75">
        <f>F21-E21</f>
        <v>0.27083333333331439</v>
      </c>
      <c r="H21" s="75">
        <v>206.95138888888889</v>
      </c>
      <c r="I21" s="75">
        <v>207.25</v>
      </c>
      <c r="J21" s="81">
        <f>I21-H21-K21</f>
        <v>0.29861111111111427</v>
      </c>
      <c r="K21" s="75"/>
      <c r="L21" s="83">
        <f>D21+G21+J21</f>
        <v>0.86805555555554292</v>
      </c>
      <c r="M21" s="151" t="s">
        <v>50</v>
      </c>
      <c r="N21" s="74">
        <f>M17+M12+M7</f>
        <v>12</v>
      </c>
      <c r="O21" s="89" t="s">
        <v>78</v>
      </c>
      <c r="P21" s="85">
        <v>242</v>
      </c>
      <c r="Q21" s="74">
        <v>5616</v>
      </c>
      <c r="R21" s="28"/>
    </row>
    <row r="22" spans="1:18" ht="27" customHeight="1" x14ac:dyDescent="0.25">
      <c r="A22" s="16" t="s">
        <v>51</v>
      </c>
      <c r="B22" s="75">
        <v>206.3125</v>
      </c>
      <c r="C22" s="75">
        <v>206.58333333333334</v>
      </c>
      <c r="D22" s="75">
        <f t="shared" ref="D22" si="2">C22-B22</f>
        <v>0.27083333333334281</v>
      </c>
      <c r="E22" s="75">
        <v>206.64236111111111</v>
      </c>
      <c r="F22" s="75">
        <v>206.91666666666666</v>
      </c>
      <c r="G22" s="75">
        <f t="shared" ref="G22:G23" si="3">F22-E22</f>
        <v>0.27430555555554292</v>
      </c>
      <c r="H22" s="75">
        <v>206.94791666666666</v>
      </c>
      <c r="I22" s="75">
        <v>207.25</v>
      </c>
      <c r="J22" s="81">
        <f>I22-H22-K22</f>
        <v>0.30208333333334281</v>
      </c>
      <c r="K22" s="85"/>
      <c r="L22" s="83">
        <f>D22+G22+J22</f>
        <v>0.84722222222222854</v>
      </c>
      <c r="M22" s="55" t="s">
        <v>52</v>
      </c>
      <c r="N22" s="74">
        <v>30388.28</v>
      </c>
      <c r="O22" s="91" t="s">
        <v>75</v>
      </c>
      <c r="P22" s="85">
        <v>155</v>
      </c>
      <c r="Q22" s="74">
        <v>2200</v>
      </c>
      <c r="R22" s="28"/>
    </row>
    <row r="23" spans="1:18" ht="27" customHeight="1" x14ac:dyDescent="0.25">
      <c r="A23" s="152" t="s">
        <v>53</v>
      </c>
      <c r="B23" s="153">
        <v>206.29166666666666</v>
      </c>
      <c r="C23" s="75">
        <v>206.58333333333334</v>
      </c>
      <c r="D23" s="153">
        <f t="shared" si="1"/>
        <v>0.29166666666668561</v>
      </c>
      <c r="E23" s="153">
        <v>206.63541666666666</v>
      </c>
      <c r="F23" s="153">
        <v>206.75</v>
      </c>
      <c r="G23" s="153">
        <f t="shared" si="3"/>
        <v>0.11458333333334281</v>
      </c>
      <c r="H23" s="75">
        <v>206.96875</v>
      </c>
      <c r="I23" s="75">
        <v>207.22916666666666</v>
      </c>
      <c r="J23" s="81">
        <f t="shared" ref="J23" si="4">I23-H23</f>
        <v>0.26041666666665719</v>
      </c>
      <c r="K23" s="154"/>
      <c r="L23" s="155">
        <f>D23+G23+J23</f>
        <v>0.66666666666668561</v>
      </c>
      <c r="M23" s="151" t="s">
        <v>72</v>
      </c>
      <c r="N23" s="96">
        <v>9</v>
      </c>
      <c r="O23" s="97" t="s">
        <v>76</v>
      </c>
      <c r="P23" s="86">
        <v>203</v>
      </c>
      <c r="Q23" s="74">
        <v>5069.67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0.86111111111114269</v>
      </c>
      <c r="E24" s="77"/>
      <c r="F24" s="77"/>
      <c r="G24" s="75">
        <f>SUM(G21:G23)</f>
        <v>0.65972222222220012</v>
      </c>
      <c r="H24" s="77"/>
      <c r="I24" s="77"/>
      <c r="J24" s="81">
        <f>SUM(J21:J23)</f>
        <v>0.86111111111111427</v>
      </c>
      <c r="K24" s="85"/>
      <c r="L24" s="94">
        <f>SUM(L21:L23)</f>
        <v>2.3819444444444571</v>
      </c>
      <c r="M24" s="74" t="s">
        <v>88</v>
      </c>
      <c r="N24" s="74">
        <v>33072.629999999997</v>
      </c>
      <c r="P24" s="90" t="s">
        <v>77</v>
      </c>
      <c r="Q24" s="49">
        <v>43408.99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N24+Sheet4!O25</f>
        <v>166969.07</v>
      </c>
      <c r="P25" s="151" t="s">
        <v>87</v>
      </c>
      <c r="Q25" s="99">
        <v>455779.98</v>
      </c>
      <c r="R25" s="28"/>
    </row>
    <row r="26" spans="1:18" ht="36.75" customHeight="1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40000</v>
      </c>
      <c r="P26" s="57" t="s">
        <v>101</v>
      </c>
      <c r="Q26" s="78">
        <f>Q24+Sheet4!Q26</f>
        <v>225962.81</v>
      </c>
      <c r="R26" s="88"/>
    </row>
    <row r="27" spans="1:18" ht="21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57.1</v>
      </c>
      <c r="M27" s="63"/>
      <c r="N27" s="100">
        <f>N22/L27</f>
        <v>532.19404553415063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4" spans="2:13" x14ac:dyDescent="0.25">
      <c r="M34" s="56" t="s">
        <v>14</v>
      </c>
    </row>
    <row r="37" spans="2:13" x14ac:dyDescent="0.25">
      <c r="B37" s="64"/>
      <c r="C37" s="13"/>
      <c r="D37" s="27"/>
      <c r="E37" s="28"/>
      <c r="F37" s="28"/>
      <c r="G37" s="29"/>
      <c r="H37" s="27"/>
      <c r="I37" s="27"/>
      <c r="J37" s="27"/>
    </row>
    <row r="45" spans="2:13" x14ac:dyDescent="0.25">
      <c r="B45" s="1"/>
      <c r="D45" s="1"/>
      <c r="E45" s="1"/>
      <c r="F45" s="1"/>
      <c r="G45" s="1"/>
      <c r="H45" s="1"/>
      <c r="I45" s="1"/>
      <c r="J45" s="1"/>
      <c r="K45" s="1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1" right="0" top="0.75" bottom="0" header="0.31496062992126" footer="0.31496062992126"/>
  <pageSetup paperSize="9" scale="87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opLeftCell="A15" workbookViewId="0">
      <selection activeCell="O25" sqref="O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161</v>
      </c>
    </row>
    <row r="3" spans="1:18" ht="38.25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17</v>
      </c>
      <c r="E4" s="23">
        <v>20</v>
      </c>
      <c r="F4" s="23">
        <v>25</v>
      </c>
      <c r="G4" s="23"/>
      <c r="H4" s="23"/>
      <c r="I4" s="23"/>
      <c r="J4" s="23"/>
      <c r="K4" s="23">
        <v>155</v>
      </c>
      <c r="L4" s="23">
        <v>10</v>
      </c>
      <c r="M4" s="120">
        <f>K4+L4</f>
        <v>165</v>
      </c>
      <c r="N4" s="131" t="s">
        <v>62</v>
      </c>
      <c r="O4" s="122" t="s">
        <v>103</v>
      </c>
      <c r="P4" s="132" t="s">
        <v>104</v>
      </c>
      <c r="Q4" s="36"/>
      <c r="R4" s="107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6</v>
      </c>
      <c r="L5" s="23">
        <v>3</v>
      </c>
      <c r="M5" s="120">
        <f>K5+L5</f>
        <v>9</v>
      </c>
      <c r="N5" s="131" t="s">
        <v>102</v>
      </c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1</v>
      </c>
      <c r="L6" s="23">
        <v>0</v>
      </c>
      <c r="M6" s="120">
        <f t="shared" ref="M6:M7" si="0">K6+L6</f>
        <v>1</v>
      </c>
      <c r="N6" s="131" t="s">
        <v>62</v>
      </c>
      <c r="O6" s="123"/>
      <c r="P6" s="74"/>
      <c r="Q6" s="323"/>
      <c r="R6" s="13"/>
    </row>
    <row r="7" spans="1:18" ht="15" customHeight="1" x14ac:dyDescent="0.25">
      <c r="A7" s="26"/>
      <c r="B7" s="22" t="s">
        <v>20</v>
      </c>
      <c r="C7" s="23"/>
      <c r="D7" s="23">
        <v>6</v>
      </c>
      <c r="E7" s="23">
        <v>9</v>
      </c>
      <c r="F7" s="23">
        <v>8</v>
      </c>
      <c r="G7" s="23"/>
      <c r="H7" s="23"/>
      <c r="I7" s="23"/>
      <c r="J7" s="23"/>
      <c r="K7" s="23">
        <v>11</v>
      </c>
      <c r="L7" s="23">
        <v>32</v>
      </c>
      <c r="M7" s="120">
        <f t="shared" si="0"/>
        <v>43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>
        <v>21</v>
      </c>
      <c r="E9" s="23">
        <v>40</v>
      </c>
      <c r="F9" s="23">
        <v>29</v>
      </c>
      <c r="G9" s="23">
        <v>30</v>
      </c>
      <c r="H9" s="23">
        <v>35</v>
      </c>
      <c r="I9" s="23">
        <v>25</v>
      </c>
      <c r="J9" s="23">
        <v>30</v>
      </c>
      <c r="K9" s="23">
        <v>159</v>
      </c>
      <c r="L9" s="23">
        <v>51</v>
      </c>
      <c r="M9" s="120">
        <f>L9+K9</f>
        <v>210</v>
      </c>
      <c r="N9" s="93" t="s">
        <v>102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>
        <v>8</v>
      </c>
      <c r="F10" s="23">
        <v>6</v>
      </c>
      <c r="G10" s="23">
        <v>7</v>
      </c>
      <c r="H10" s="23">
        <v>7</v>
      </c>
      <c r="I10" s="23">
        <v>2</v>
      </c>
      <c r="J10" s="23">
        <v>2</v>
      </c>
      <c r="K10" s="23">
        <v>12</v>
      </c>
      <c r="L10" s="23">
        <v>20</v>
      </c>
      <c r="M10" s="120">
        <f>L10+K10</f>
        <v>32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>
        <v>7</v>
      </c>
      <c r="E11" s="23">
        <v>6</v>
      </c>
      <c r="F11" s="23">
        <v>6</v>
      </c>
      <c r="G11" s="23">
        <v>6</v>
      </c>
      <c r="H11" s="23">
        <v>5</v>
      </c>
      <c r="I11" s="23">
        <v>1</v>
      </c>
      <c r="J11" s="23">
        <v>1</v>
      </c>
      <c r="K11" s="23">
        <v>32</v>
      </c>
      <c r="L11" s="23">
        <v>0</v>
      </c>
      <c r="M11" s="120">
        <f>L11+K11</f>
        <v>32</v>
      </c>
      <c r="N11" s="93" t="s">
        <v>105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>
        <v>1</v>
      </c>
      <c r="J12" s="23"/>
      <c r="K12" s="23">
        <v>0</v>
      </c>
      <c r="L12" s="23">
        <v>1</v>
      </c>
      <c r="M12" s="120">
        <f>L12+K12</f>
        <v>1</v>
      </c>
      <c r="N12" s="93" t="s">
        <v>108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56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120">
        <v>124</v>
      </c>
      <c r="N14" s="130" t="s">
        <v>62</v>
      </c>
      <c r="O14" s="124"/>
      <c r="P14" s="74"/>
      <c r="Q14" s="157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120">
        <v>24</v>
      </c>
      <c r="N15" s="130" t="s">
        <v>108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20">
        <v>65</v>
      </c>
      <c r="N16" s="130" t="s">
        <v>62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20">
        <v>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58" t="s">
        <v>41</v>
      </c>
      <c r="N18" s="74">
        <f>M4+M9+M14</f>
        <v>499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58" t="s">
        <v>44</v>
      </c>
      <c r="N19" s="74">
        <f>M5+M10+M15</f>
        <v>65</v>
      </c>
      <c r="O19" s="78">
        <v>2022.8</v>
      </c>
      <c r="P19" s="52" t="s">
        <v>74</v>
      </c>
      <c r="Q19" s="74" t="s">
        <v>162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58" t="s">
        <v>84</v>
      </c>
      <c r="N20" s="74">
        <f>M6+M11+M16</f>
        <v>98</v>
      </c>
      <c r="O20" s="88" t="s">
        <v>73</v>
      </c>
      <c r="P20" s="85">
        <v>49</v>
      </c>
      <c r="Q20" s="74">
        <v>3283.49</v>
      </c>
      <c r="R20" s="31"/>
    </row>
    <row r="21" spans="1:18" ht="25.5" customHeight="1" x14ac:dyDescent="0.25">
      <c r="A21" s="16" t="s">
        <v>49</v>
      </c>
      <c r="B21" s="75">
        <v>206.30208333333334</v>
      </c>
      <c r="C21" s="75">
        <v>206.58333333333334</v>
      </c>
      <c r="D21" s="75">
        <f t="shared" ref="D21:D23" si="1">C21-B21</f>
        <v>0.28125</v>
      </c>
      <c r="E21" s="75">
        <v>206.61458333333334</v>
      </c>
      <c r="F21" s="75">
        <v>206.91666666666666</v>
      </c>
      <c r="G21" s="75">
        <f>F21-E21</f>
        <v>0.30208333333331439</v>
      </c>
      <c r="H21" s="75">
        <v>206.95138888888889</v>
      </c>
      <c r="I21" s="75">
        <v>207.25</v>
      </c>
      <c r="J21" s="81">
        <f>I21-H21-K21</f>
        <v>0.29861111111111427</v>
      </c>
      <c r="K21" s="75"/>
      <c r="L21" s="83">
        <f>D21+G21+J21</f>
        <v>0.88194444444442865</v>
      </c>
      <c r="M21" s="158" t="s">
        <v>50</v>
      </c>
      <c r="N21" s="74">
        <f>M17+M12+M7</f>
        <v>44</v>
      </c>
      <c r="O21" s="89" t="s">
        <v>78</v>
      </c>
      <c r="P21" s="85">
        <v>271</v>
      </c>
      <c r="Q21" s="74">
        <v>6465.16</v>
      </c>
      <c r="R21" s="28"/>
    </row>
    <row r="22" spans="1:18" ht="27" customHeight="1" x14ac:dyDescent="0.25">
      <c r="A22" s="16" t="s">
        <v>51</v>
      </c>
      <c r="B22" s="75">
        <v>206.29861111111111</v>
      </c>
      <c r="C22" s="75">
        <v>206.58333333333334</v>
      </c>
      <c r="D22" s="75">
        <f t="shared" si="1"/>
        <v>0.28472222222222854</v>
      </c>
      <c r="E22" s="75">
        <v>206.61805555555554</v>
      </c>
      <c r="F22" s="75">
        <v>206.91666666666666</v>
      </c>
      <c r="G22" s="75">
        <f t="shared" ref="G22:G23" si="2">F22-E22</f>
        <v>0.29861111111111427</v>
      </c>
      <c r="H22" s="75">
        <v>206.95833333333334</v>
      </c>
      <c r="I22" s="75">
        <v>207.25</v>
      </c>
      <c r="J22" s="81">
        <f>I22-H22-K22</f>
        <v>0.29166666666665719</v>
      </c>
      <c r="K22" s="85"/>
      <c r="L22" s="83">
        <f>D22+G22+J22</f>
        <v>0.875</v>
      </c>
      <c r="M22" s="55" t="s">
        <v>52</v>
      </c>
      <c r="N22" s="74">
        <v>29827.7</v>
      </c>
      <c r="O22" s="91" t="s">
        <v>75</v>
      </c>
      <c r="P22" s="85">
        <v>92</v>
      </c>
      <c r="Q22" s="74">
        <v>2112.1999999999998</v>
      </c>
      <c r="R22" s="28"/>
    </row>
    <row r="23" spans="1:18" ht="27" customHeight="1" x14ac:dyDescent="0.25">
      <c r="A23" s="162" t="s">
        <v>53</v>
      </c>
      <c r="B23" s="161">
        <v>206.45138888888889</v>
      </c>
      <c r="C23" s="75">
        <v>206.58333333333334</v>
      </c>
      <c r="D23" s="161">
        <f t="shared" si="1"/>
        <v>0.13194444444445708</v>
      </c>
      <c r="E23" s="161">
        <v>206.62152777777777</v>
      </c>
      <c r="F23" s="161">
        <v>206.91666666666666</v>
      </c>
      <c r="G23" s="161">
        <f t="shared" si="2"/>
        <v>0.29513888888888573</v>
      </c>
      <c r="H23" s="75">
        <v>206.95833333333334</v>
      </c>
      <c r="I23" s="75">
        <v>207.25</v>
      </c>
      <c r="J23" s="81">
        <f t="shared" ref="J23" si="3">I23-H23</f>
        <v>0.29166666666665719</v>
      </c>
      <c r="K23" s="159"/>
      <c r="L23" s="160">
        <f>D23+G23+J23</f>
        <v>0.71875</v>
      </c>
      <c r="M23" s="158" t="s">
        <v>72</v>
      </c>
      <c r="N23" s="96">
        <v>9</v>
      </c>
      <c r="O23" s="97" t="s">
        <v>76</v>
      </c>
      <c r="P23" s="86">
        <v>228</v>
      </c>
      <c r="Q23" s="74">
        <v>6851.77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0.69791666666668561</v>
      </c>
      <c r="E24" s="77"/>
      <c r="F24" s="77"/>
      <c r="G24" s="75">
        <f>SUM(G21:G23)</f>
        <v>0.89583333333331439</v>
      </c>
      <c r="H24" s="77"/>
      <c r="I24" s="77"/>
      <c r="J24" s="81">
        <f>SUM(J21:J23)</f>
        <v>0.88194444444442865</v>
      </c>
      <c r="K24" s="85"/>
      <c r="L24" s="94">
        <f>SUM(L21:L23)</f>
        <v>2.4756944444444287</v>
      </c>
      <c r="M24" s="74" t="s">
        <v>88</v>
      </c>
      <c r="N24" s="74">
        <v>33546.14</v>
      </c>
      <c r="P24" s="90" t="s">
        <v>77</v>
      </c>
      <c r="Q24" s="49">
        <v>48774.52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N24+Sheet5!O25</f>
        <v>200515.21000000002</v>
      </c>
      <c r="P25" s="158" t="s">
        <v>87</v>
      </c>
      <c r="Q25" s="99">
        <v>52058.01</v>
      </c>
      <c r="R25" s="28"/>
    </row>
    <row r="26" spans="1:18" ht="17.25" customHeight="1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45000</v>
      </c>
      <c r="P26" s="57" t="s">
        <v>101</v>
      </c>
      <c r="Q26" s="78">
        <f>Q24+Sheet5!Q26</f>
        <v>274737.33</v>
      </c>
      <c r="R26" s="88"/>
    </row>
    <row r="27" spans="1:18" ht="18.7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59.25</v>
      </c>
      <c r="M27" s="63"/>
      <c r="N27" s="100">
        <f>N22/L27</f>
        <v>503.42109704641354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75" bottom="0" header="0.31496062992126" footer="0.31496062992126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opLeftCell="A13" workbookViewId="0">
      <selection activeCell="O25" sqref="O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7.425781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163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120">
        <v>132</v>
      </c>
      <c r="N4" s="131" t="s">
        <v>102</v>
      </c>
      <c r="O4" s="122" t="s">
        <v>103</v>
      </c>
      <c r="P4" s="132" t="s">
        <v>104</v>
      </c>
      <c r="Q4" s="36"/>
      <c r="R4" s="108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120">
        <v>5</v>
      </c>
      <c r="N5" s="131" t="s">
        <v>62</v>
      </c>
      <c r="O5" s="75">
        <v>207.4375</v>
      </c>
      <c r="P5" s="75">
        <v>207.625</v>
      </c>
      <c r="Q5" s="75">
        <f>P5-O5</f>
        <v>0.1875</v>
      </c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120">
        <v>0</v>
      </c>
      <c r="N6" s="131" t="s">
        <v>108</v>
      </c>
      <c r="O6" s="123"/>
      <c r="P6" s="74"/>
      <c r="Q6" s="323" t="s">
        <v>109</v>
      </c>
      <c r="R6" s="13"/>
    </row>
    <row r="7" spans="1:18" ht="1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120">
        <v>25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120">
        <v>152</v>
      </c>
      <c r="N9" s="93" t="s">
        <v>64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120">
        <v>0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20">
        <v>27</v>
      </c>
      <c r="N11" s="93" t="s">
        <v>108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20">
        <v>8</v>
      </c>
      <c r="N12" s="93" t="s">
        <v>65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63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120">
        <v>161</v>
      </c>
      <c r="N14" s="130" t="s">
        <v>110</v>
      </c>
      <c r="O14" s="124"/>
      <c r="P14" s="74"/>
      <c r="Q14" s="164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120">
        <v>24</v>
      </c>
      <c r="N15" s="130" t="s">
        <v>62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20">
        <v>88</v>
      </c>
      <c r="N16" s="130" t="s">
        <v>62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20">
        <v>10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65" t="s">
        <v>41</v>
      </c>
      <c r="N18" s="74">
        <f>M4+M9+M14</f>
        <v>445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65" t="s">
        <v>44</v>
      </c>
      <c r="N19" s="74">
        <f>M5+M10+M15</f>
        <v>29</v>
      </c>
      <c r="O19" s="78">
        <v>804.89</v>
      </c>
      <c r="P19" s="52" t="s">
        <v>164</v>
      </c>
      <c r="Q19" s="74" t="s">
        <v>165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65" t="s">
        <v>84</v>
      </c>
      <c r="N20" s="74">
        <f>M6+M11+M16</f>
        <v>115</v>
      </c>
      <c r="O20" s="88" t="s">
        <v>73</v>
      </c>
      <c r="P20" s="85">
        <v>53</v>
      </c>
      <c r="Q20" s="74">
        <v>33636.5</v>
      </c>
      <c r="R20" s="31"/>
    </row>
    <row r="21" spans="1:18" ht="25.5" customHeight="1" x14ac:dyDescent="0.25">
      <c r="A21" s="16" t="s">
        <v>49</v>
      </c>
      <c r="B21" s="75">
        <v>206.27083333333334</v>
      </c>
      <c r="C21" s="75">
        <v>206.58333333333334</v>
      </c>
      <c r="D21" s="75">
        <f t="shared" ref="D21:D23" si="0">C21-B21</f>
        <v>0.3125</v>
      </c>
      <c r="E21" s="75">
        <v>206.53472222222223</v>
      </c>
      <c r="F21" s="75">
        <v>206.75</v>
      </c>
      <c r="G21" s="75">
        <f>F21-E21</f>
        <v>0.21527777777777146</v>
      </c>
      <c r="H21" s="75">
        <v>207.02083333333334</v>
      </c>
      <c r="I21" s="75">
        <v>207.25</v>
      </c>
      <c r="J21" s="81">
        <f>I21-H21-K21</f>
        <v>0.22916666666665719</v>
      </c>
      <c r="K21" s="75"/>
      <c r="L21" s="83">
        <f>D21+G21+J21</f>
        <v>0.75694444444442865</v>
      </c>
      <c r="M21" s="165" t="s">
        <v>50</v>
      </c>
      <c r="N21" s="74">
        <f>M17+M12+M7</f>
        <v>43</v>
      </c>
      <c r="O21" s="89" t="s">
        <v>78</v>
      </c>
      <c r="P21" s="85">
        <v>193</v>
      </c>
      <c r="Q21" s="74">
        <v>4555</v>
      </c>
      <c r="R21" s="28"/>
    </row>
    <row r="22" spans="1:18" ht="27" customHeight="1" x14ac:dyDescent="0.25">
      <c r="A22" s="16" t="s">
        <v>51</v>
      </c>
      <c r="B22" s="75">
        <v>206.25</v>
      </c>
      <c r="C22" s="75">
        <v>206.58333333333334</v>
      </c>
      <c r="D22" s="75">
        <f t="shared" si="0"/>
        <v>0.33333333333334281</v>
      </c>
      <c r="E22" s="75">
        <v>206.55555555555554</v>
      </c>
      <c r="F22" s="75">
        <v>206.75</v>
      </c>
      <c r="G22" s="75">
        <f t="shared" ref="G22:G23" si="1">F22-E22</f>
        <v>0.19444444444445708</v>
      </c>
      <c r="H22" s="75">
        <v>207.02083333333334</v>
      </c>
      <c r="I22" s="75">
        <v>207.25</v>
      </c>
      <c r="J22" s="81">
        <f>I22-H22-K22</f>
        <v>0.22916666666665719</v>
      </c>
      <c r="K22" s="85"/>
      <c r="L22" s="83">
        <f>D22+G22+J22</f>
        <v>0.75694444444445708</v>
      </c>
      <c r="M22" s="55" t="s">
        <v>52</v>
      </c>
      <c r="N22" s="74">
        <v>28004.89</v>
      </c>
      <c r="O22" s="91" t="s">
        <v>75</v>
      </c>
      <c r="P22" s="85">
        <v>78</v>
      </c>
      <c r="Q22" s="74">
        <v>1794.32</v>
      </c>
      <c r="R22" s="28"/>
    </row>
    <row r="23" spans="1:18" ht="27" customHeight="1" x14ac:dyDescent="0.25">
      <c r="A23" s="166" t="s">
        <v>53</v>
      </c>
      <c r="B23" s="167">
        <v>206.29166666666666</v>
      </c>
      <c r="C23" s="75">
        <v>206.5</v>
      </c>
      <c r="D23" s="167">
        <f t="shared" si="0"/>
        <v>0.20833333333334281</v>
      </c>
      <c r="E23" s="167">
        <v>206.55208333333334</v>
      </c>
      <c r="F23" s="75">
        <v>206.75</v>
      </c>
      <c r="G23" s="167">
        <f t="shared" si="1"/>
        <v>0.19791666666665719</v>
      </c>
      <c r="H23" s="75">
        <v>207.02083333333334</v>
      </c>
      <c r="I23" s="75">
        <v>207.25</v>
      </c>
      <c r="J23" s="81">
        <f t="shared" ref="J23" si="2">I23-H23</f>
        <v>0.22916666666665719</v>
      </c>
      <c r="K23" s="168"/>
      <c r="L23" s="169">
        <f>D23+G23+J23</f>
        <v>0.63541666666665719</v>
      </c>
      <c r="M23" s="165" t="s">
        <v>72</v>
      </c>
      <c r="N23" s="96">
        <v>8</v>
      </c>
      <c r="O23" s="97" t="s">
        <v>76</v>
      </c>
      <c r="P23" s="86"/>
      <c r="Q23" s="74">
        <v>0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0.85416666666668561</v>
      </c>
      <c r="E24" s="77"/>
      <c r="F24" s="77"/>
      <c r="G24" s="75">
        <f>SUM(G21:G23)</f>
        <v>0.60763888888888573</v>
      </c>
      <c r="H24" s="77"/>
      <c r="I24" s="77"/>
      <c r="J24" s="81">
        <f>SUM(J21:J23)</f>
        <v>0.68749999999997158</v>
      </c>
      <c r="K24" s="85"/>
      <c r="L24" s="94">
        <f>SUM(L21:L23)</f>
        <v>2.1493055555555429</v>
      </c>
      <c r="M24" s="74" t="s">
        <v>88</v>
      </c>
      <c r="N24" s="74">
        <v>29232.22</v>
      </c>
      <c r="P24" s="90" t="s">
        <v>77</v>
      </c>
      <c r="Q24" s="49">
        <v>36975.1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N24+Sheet6!O25</f>
        <v>229747.43000000002</v>
      </c>
      <c r="P25" s="165" t="s">
        <v>87</v>
      </c>
      <c r="Q25" s="99">
        <v>40311.449999999997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40000</v>
      </c>
      <c r="P26" s="57" t="s">
        <v>101</v>
      </c>
      <c r="Q26" s="78">
        <f>Q24+Sheet6!Q26</f>
        <v>311712.43</v>
      </c>
      <c r="R26" s="88"/>
    </row>
    <row r="27" spans="1:18" ht="16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51.4</v>
      </c>
      <c r="M27" s="63"/>
      <c r="N27" s="100">
        <f>N22/L27</f>
        <v>544.8422178988327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/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90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opLeftCell="A16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166</v>
      </c>
    </row>
    <row r="3" spans="1:18" ht="37.5" customHeight="1" x14ac:dyDescent="0.2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/>
      <c r="E4" s="23"/>
      <c r="F4" s="23"/>
      <c r="G4" s="23"/>
      <c r="H4" s="23"/>
      <c r="I4" s="23"/>
      <c r="J4" s="23"/>
      <c r="K4" s="23">
        <v>85</v>
      </c>
      <c r="L4" s="23">
        <v>30</v>
      </c>
      <c r="M4" s="120">
        <f>K4+L4</f>
        <v>115</v>
      </c>
      <c r="N4" s="131"/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/>
      <c r="I5" s="23"/>
      <c r="J5" s="23"/>
      <c r="K5" s="23">
        <v>4</v>
      </c>
      <c r="L5" s="23">
        <v>0</v>
      </c>
      <c r="M5" s="120">
        <f>K5+L5</f>
        <v>4</v>
      </c>
      <c r="N5" s="131"/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/>
      <c r="E6" s="23"/>
      <c r="F6" s="23"/>
      <c r="G6" s="23"/>
      <c r="H6" s="23"/>
      <c r="I6" s="23"/>
      <c r="J6" s="23"/>
      <c r="K6" s="23">
        <v>0</v>
      </c>
      <c r="L6" s="23">
        <v>2</v>
      </c>
      <c r="M6" s="120">
        <f t="shared" ref="M6:M7" si="0">K6+L6</f>
        <v>2</v>
      </c>
      <c r="N6" s="131"/>
      <c r="O6" s="123"/>
      <c r="P6" s="74"/>
      <c r="Q6" s="225"/>
      <c r="R6" s="13"/>
    </row>
    <row r="7" spans="1:18" ht="15" customHeight="1" x14ac:dyDescent="0.25">
      <c r="A7" s="26"/>
      <c r="B7" s="22" t="s">
        <v>20</v>
      </c>
      <c r="C7" s="23"/>
      <c r="D7" s="23"/>
      <c r="E7" s="23"/>
      <c r="F7" s="23"/>
      <c r="G7" s="23"/>
      <c r="H7" s="23"/>
      <c r="I7" s="23"/>
      <c r="J7" s="23"/>
      <c r="K7" s="23">
        <v>72</v>
      </c>
      <c r="L7" s="23">
        <v>16</v>
      </c>
      <c r="M7" s="120">
        <f t="shared" si="0"/>
        <v>88</v>
      </c>
      <c r="N7" s="131"/>
      <c r="O7" s="124"/>
      <c r="P7" s="74"/>
      <c r="Q7" s="226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108</v>
      </c>
      <c r="L9" s="23">
        <v>42</v>
      </c>
      <c r="M9" s="120">
        <f>L9+K9</f>
        <v>150</v>
      </c>
      <c r="N9" s="93" t="s">
        <v>108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5</v>
      </c>
      <c r="L10" s="23">
        <v>12</v>
      </c>
      <c r="M10" s="120">
        <f>L10+K10</f>
        <v>17</v>
      </c>
      <c r="N10" s="93" t="s">
        <v>62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15</v>
      </c>
      <c r="L11" s="23">
        <v>3</v>
      </c>
      <c r="M11" s="120">
        <f>L11+K11</f>
        <v>18</v>
      </c>
      <c r="N11" s="93" t="s">
        <v>111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11</v>
      </c>
      <c r="L12" s="23">
        <v>0</v>
      </c>
      <c r="M12" s="120">
        <f>L12+K12</f>
        <v>11</v>
      </c>
      <c r="N12" s="93"/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170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130</v>
      </c>
      <c r="L14" s="23">
        <v>60</v>
      </c>
      <c r="M14" s="120">
        <f>L14+K14</f>
        <v>190</v>
      </c>
      <c r="N14" s="130" t="s">
        <v>62</v>
      </c>
      <c r="O14" s="124"/>
      <c r="P14" s="74"/>
      <c r="Q14" s="171"/>
      <c r="R14" s="42"/>
    </row>
    <row r="15" spans="1:18" ht="33.75" customHeight="1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16</v>
      </c>
      <c r="L15" s="23">
        <v>0</v>
      </c>
      <c r="M15" s="120">
        <f>L15+K15</f>
        <v>16</v>
      </c>
      <c r="N15" s="130" t="s">
        <v>64</v>
      </c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10</v>
      </c>
      <c r="L16" s="23">
        <v>10</v>
      </c>
      <c r="M16" s="120">
        <f>L16+K16</f>
        <v>20</v>
      </c>
      <c r="N16" s="130" t="s">
        <v>62</v>
      </c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2</v>
      </c>
      <c r="L17" s="23">
        <v>4</v>
      </c>
      <c r="M17" s="120">
        <f>L17+K17</f>
        <v>6</v>
      </c>
      <c r="N17" s="130" t="s">
        <v>62</v>
      </c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172" t="s">
        <v>41</v>
      </c>
      <c r="N18" s="74">
        <f>M4+M9+M14</f>
        <v>455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172" t="s">
        <v>44</v>
      </c>
      <c r="N19" s="74">
        <f>M5+M10+M15</f>
        <v>37</v>
      </c>
      <c r="O19" s="78">
        <v>1181</v>
      </c>
      <c r="P19" s="52" t="s">
        <v>74</v>
      </c>
      <c r="Q19" s="74" t="s">
        <v>167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172" t="s">
        <v>84</v>
      </c>
      <c r="N20" s="74">
        <f>M6+M11+M16</f>
        <v>40</v>
      </c>
      <c r="O20" s="88" t="s">
        <v>73</v>
      </c>
      <c r="P20" s="85">
        <v>54</v>
      </c>
      <c r="Q20" s="74">
        <v>3495.51</v>
      </c>
      <c r="R20" s="31"/>
    </row>
    <row r="21" spans="1:18" ht="25.5" customHeight="1" x14ac:dyDescent="0.25">
      <c r="A21" s="16" t="s">
        <v>49</v>
      </c>
      <c r="B21" s="75">
        <v>206.25</v>
      </c>
      <c r="C21" s="75">
        <v>206.5</v>
      </c>
      <c r="D21" s="75">
        <f t="shared" ref="D21:D23" si="1">C21-B21</f>
        <v>0.25</v>
      </c>
      <c r="E21" s="75">
        <v>206.53472222222223</v>
      </c>
      <c r="F21" s="75">
        <v>206.75</v>
      </c>
      <c r="G21" s="75">
        <f>F21-E21</f>
        <v>0.21527777777777146</v>
      </c>
      <c r="H21" s="75">
        <v>207.02083333333334</v>
      </c>
      <c r="I21" s="75">
        <v>207.25</v>
      </c>
      <c r="J21" s="81">
        <f>I21-H21-K21</f>
        <v>0.22916666666665719</v>
      </c>
      <c r="K21" s="75"/>
      <c r="L21" s="83">
        <f>D21+G21+J21</f>
        <v>0.69444444444442865</v>
      </c>
      <c r="M21" s="172" t="s">
        <v>50</v>
      </c>
      <c r="N21" s="74">
        <f>M17+M12+M7</f>
        <v>105</v>
      </c>
      <c r="O21" s="89" t="s">
        <v>78</v>
      </c>
      <c r="P21" s="85">
        <v>197</v>
      </c>
      <c r="Q21" s="74">
        <v>4627</v>
      </c>
      <c r="R21" s="28"/>
    </row>
    <row r="22" spans="1:18" ht="27" customHeight="1" x14ac:dyDescent="0.25">
      <c r="A22" s="16" t="s">
        <v>51</v>
      </c>
      <c r="B22" s="75">
        <v>206.28472222222223</v>
      </c>
      <c r="C22" s="75">
        <v>206.5</v>
      </c>
      <c r="D22" s="75">
        <f t="shared" si="1"/>
        <v>0.21527777777777146</v>
      </c>
      <c r="E22" s="75">
        <v>206.53819444444446</v>
      </c>
      <c r="F22" s="75">
        <v>206.75</v>
      </c>
      <c r="G22" s="75">
        <f t="shared" ref="G22:G23" si="2">F22-E22</f>
        <v>0.21180555555554292</v>
      </c>
      <c r="H22" s="75">
        <v>207.02430555555554</v>
      </c>
      <c r="I22" s="75">
        <v>207.25</v>
      </c>
      <c r="J22" s="81">
        <f>I22-H22-K22</f>
        <v>0.22569444444445708</v>
      </c>
      <c r="K22" s="85"/>
      <c r="L22" s="83">
        <f>D22+G22+J22</f>
        <v>0.65277777777777146</v>
      </c>
      <c r="M22" s="55" t="s">
        <v>52</v>
      </c>
      <c r="N22" s="74">
        <v>30671.18</v>
      </c>
      <c r="O22" s="91" t="s">
        <v>75</v>
      </c>
      <c r="P22" s="85">
        <v>82</v>
      </c>
      <c r="Q22" s="74">
        <v>1804</v>
      </c>
      <c r="R22" s="28"/>
    </row>
    <row r="23" spans="1:18" ht="27" customHeight="1" x14ac:dyDescent="0.25">
      <c r="A23" s="176" t="s">
        <v>53</v>
      </c>
      <c r="B23" s="175">
        <v>206.29166666666666</v>
      </c>
      <c r="C23" s="75">
        <v>206.39583333333334</v>
      </c>
      <c r="D23" s="175">
        <f t="shared" si="1"/>
        <v>0.10416666666668561</v>
      </c>
      <c r="E23" s="75">
        <v>206.53819444444446</v>
      </c>
      <c r="F23" s="75">
        <v>206.75</v>
      </c>
      <c r="G23" s="175">
        <f t="shared" si="2"/>
        <v>0.21180555555554292</v>
      </c>
      <c r="H23" s="75">
        <v>207.03472222222223</v>
      </c>
      <c r="I23" s="75">
        <v>207.25</v>
      </c>
      <c r="J23" s="81">
        <f t="shared" ref="J23" si="3">I23-H23</f>
        <v>0.21527777777777146</v>
      </c>
      <c r="K23" s="173"/>
      <c r="L23" s="174">
        <f>D23+G23+J23</f>
        <v>0.53125</v>
      </c>
      <c r="M23" s="172" t="s">
        <v>72</v>
      </c>
      <c r="N23" s="96">
        <v>8</v>
      </c>
      <c r="O23" s="97" t="s">
        <v>76</v>
      </c>
      <c r="P23" s="86">
        <v>0</v>
      </c>
      <c r="Q23" s="74">
        <v>0</v>
      </c>
      <c r="R23" s="28"/>
    </row>
    <row r="24" spans="1:18" ht="30" customHeight="1" x14ac:dyDescent="0.25">
      <c r="A24" s="16" t="s">
        <v>85</v>
      </c>
      <c r="B24" s="76"/>
      <c r="C24" s="76"/>
      <c r="D24" s="75">
        <f>SUM(D21:D23)</f>
        <v>0.56944444444445708</v>
      </c>
      <c r="E24" s="77"/>
      <c r="F24" s="77"/>
      <c r="G24" s="75">
        <f>SUM(G21:G23)</f>
        <v>0.63888888888885731</v>
      </c>
      <c r="H24" s="77"/>
      <c r="I24" s="77"/>
      <c r="J24" s="81">
        <f>SUM(J21:J23)</f>
        <v>0.67013888888888573</v>
      </c>
      <c r="K24" s="85"/>
      <c r="L24" s="94" t="s">
        <v>14</v>
      </c>
      <c r="M24" s="74" t="s">
        <v>88</v>
      </c>
      <c r="N24" s="74">
        <v>29783.66</v>
      </c>
      <c r="P24" s="90" t="s">
        <v>77</v>
      </c>
      <c r="Q24" s="49">
        <v>37616.21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N24+Sheet7!O25</f>
        <v>259531.09000000003</v>
      </c>
      <c r="P25" s="172" t="s">
        <v>87</v>
      </c>
      <c r="Q25" s="99">
        <v>41111.72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45000</v>
      </c>
      <c r="P26" s="57" t="s">
        <v>101</v>
      </c>
      <c r="Q26" s="78">
        <f>Q24+Sheet7!Q26</f>
        <v>349328.64000000001</v>
      </c>
      <c r="R26" s="88"/>
    </row>
    <row r="27" spans="1:18" ht="17.2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45.05</v>
      </c>
      <c r="M27" s="63"/>
      <c r="N27" s="100">
        <f>N22/L27</f>
        <v>680.82530521642627</v>
      </c>
      <c r="O27" s="92" t="s">
        <v>83</v>
      </c>
      <c r="P27" s="78"/>
      <c r="Q27" s="74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O10:P10"/>
    <mergeCell ref="O18:P18"/>
    <mergeCell ref="B19:D19"/>
    <mergeCell ref="E19:G19"/>
    <mergeCell ref="H19:J19"/>
  </mergeCells>
  <pageMargins left="1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opLeftCell="A10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5703125" style="1" customWidth="1"/>
    <col min="13" max="13" width="12.85546875" style="1" customWidth="1"/>
    <col min="14" max="14" width="9" style="1" customWidth="1"/>
    <col min="15" max="15" width="10" style="1" customWidth="1"/>
    <col min="16" max="16" width="13.5703125" style="1" customWidth="1"/>
    <col min="17" max="17" width="20.28515625" style="1" customWidth="1"/>
    <col min="18" max="18" width="0" style="1" hidden="1" customWidth="1"/>
    <col min="19" max="16384" width="9.140625" style="1"/>
  </cols>
  <sheetData>
    <row r="1" spans="1:18" ht="3" customHeight="1" x14ac:dyDescent="0.25"/>
    <row r="2" spans="1:18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168</v>
      </c>
    </row>
    <row r="3" spans="1:18" ht="37.5" customHeight="1" x14ac:dyDescent="0.25">
      <c r="A3" s="15" t="s">
        <v>2</v>
      </c>
      <c r="B3" s="16" t="s">
        <v>3</v>
      </c>
      <c r="C3" s="17" t="s">
        <v>226</v>
      </c>
      <c r="D3" s="17" t="s">
        <v>227</v>
      </c>
      <c r="E3" s="17" t="s">
        <v>5</v>
      </c>
      <c r="F3" s="17" t="s">
        <v>228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69</v>
      </c>
      <c r="L3" s="18" t="s">
        <v>70</v>
      </c>
      <c r="M3" s="119" t="s">
        <v>100</v>
      </c>
      <c r="N3" s="19" t="s">
        <v>13</v>
      </c>
      <c r="O3" s="325" t="s">
        <v>81</v>
      </c>
      <c r="P3" s="326"/>
      <c r="Q3" s="49" t="s">
        <v>82</v>
      </c>
      <c r="R3" s="20"/>
    </row>
    <row r="4" spans="1:18" ht="15" customHeight="1" x14ac:dyDescent="0.25">
      <c r="A4" s="21"/>
      <c r="B4" s="22" t="s">
        <v>15</v>
      </c>
      <c r="C4" s="23"/>
      <c r="D4" s="23">
        <v>25</v>
      </c>
      <c r="E4" s="23">
        <v>35</v>
      </c>
      <c r="F4" s="23">
        <v>14</v>
      </c>
      <c r="G4" s="23">
        <v>18</v>
      </c>
      <c r="H4" s="23">
        <v>20</v>
      </c>
      <c r="I4" s="23">
        <v>22</v>
      </c>
      <c r="J4" s="23">
        <v>18</v>
      </c>
      <c r="K4" s="23">
        <v>127</v>
      </c>
      <c r="L4" s="23">
        <v>25</v>
      </c>
      <c r="M4" s="120">
        <f>L4+K4</f>
        <v>152</v>
      </c>
      <c r="N4" s="131"/>
      <c r="O4" s="122" t="s">
        <v>103</v>
      </c>
      <c r="P4" s="132" t="s">
        <v>104</v>
      </c>
      <c r="Q4" s="36"/>
      <c r="R4" s="113"/>
    </row>
    <row r="5" spans="1:18" ht="16.5" customHeight="1" x14ac:dyDescent="0.25">
      <c r="A5" s="24" t="s">
        <v>16</v>
      </c>
      <c r="B5" s="22" t="s">
        <v>17</v>
      </c>
      <c r="C5" s="23"/>
      <c r="D5" s="23"/>
      <c r="E5" s="23"/>
      <c r="F5" s="23"/>
      <c r="G5" s="23"/>
      <c r="H5" s="23">
        <v>3</v>
      </c>
      <c r="I5" s="23">
        <v>2</v>
      </c>
      <c r="J5" s="23">
        <v>5</v>
      </c>
      <c r="K5" s="23">
        <v>10</v>
      </c>
      <c r="L5" s="23">
        <v>0</v>
      </c>
      <c r="M5" s="120">
        <f>L5+K5</f>
        <v>10</v>
      </c>
      <c r="N5" s="131"/>
      <c r="O5" s="75"/>
      <c r="P5" s="75"/>
      <c r="Q5" s="75"/>
      <c r="R5" s="13"/>
    </row>
    <row r="6" spans="1:18" ht="15.75" customHeight="1" x14ac:dyDescent="0.25">
      <c r="A6" s="24" t="s">
        <v>18</v>
      </c>
      <c r="B6" s="22" t="s">
        <v>19</v>
      </c>
      <c r="C6" s="23"/>
      <c r="D6" s="23">
        <v>8</v>
      </c>
      <c r="E6" s="23">
        <v>12</v>
      </c>
      <c r="F6" s="23">
        <v>1</v>
      </c>
      <c r="G6" s="23"/>
      <c r="H6" s="23">
        <v>3</v>
      </c>
      <c r="I6" s="23"/>
      <c r="J6" s="23"/>
      <c r="K6" s="23">
        <v>23</v>
      </c>
      <c r="L6" s="23">
        <v>1</v>
      </c>
      <c r="M6" s="120">
        <f>L6+K6</f>
        <v>24</v>
      </c>
      <c r="N6" s="131"/>
      <c r="O6" s="123"/>
      <c r="P6" s="74"/>
      <c r="Q6" s="323"/>
      <c r="R6" s="13"/>
    </row>
    <row r="7" spans="1:18" ht="15" customHeight="1" x14ac:dyDescent="0.25">
      <c r="A7" s="26"/>
      <c r="B7" s="22" t="s">
        <v>20</v>
      </c>
      <c r="C7" s="23"/>
      <c r="D7" s="23">
        <v>6</v>
      </c>
      <c r="E7" s="23">
        <v>6</v>
      </c>
      <c r="F7" s="23"/>
      <c r="G7" s="23"/>
      <c r="H7" s="23">
        <v>8</v>
      </c>
      <c r="I7" s="23">
        <v>16</v>
      </c>
      <c r="J7" s="23">
        <v>8</v>
      </c>
      <c r="K7" s="23">
        <v>24</v>
      </c>
      <c r="L7" s="23">
        <v>20</v>
      </c>
      <c r="M7" s="120">
        <f>L7+K7</f>
        <v>44</v>
      </c>
      <c r="N7" s="131"/>
      <c r="O7" s="124"/>
      <c r="P7" s="74"/>
      <c r="Q7" s="324"/>
      <c r="R7" s="13"/>
    </row>
    <row r="8" spans="1:18" ht="25.5" x14ac:dyDescent="0.25">
      <c r="A8" s="32" t="s">
        <v>2</v>
      </c>
      <c r="B8" s="33" t="s">
        <v>3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 t="s">
        <v>28</v>
      </c>
      <c r="K8" s="18" t="s">
        <v>12</v>
      </c>
      <c r="L8" s="18" t="s">
        <v>12</v>
      </c>
      <c r="M8" s="119" t="s">
        <v>100</v>
      </c>
      <c r="N8" s="34" t="s">
        <v>13</v>
      </c>
      <c r="O8" s="125"/>
      <c r="P8" s="93"/>
      <c r="Q8" s="43"/>
      <c r="R8" s="31"/>
    </row>
    <row r="9" spans="1:18" ht="15" x14ac:dyDescent="0.25">
      <c r="A9" s="36"/>
      <c r="B9" s="37" t="s">
        <v>15</v>
      </c>
      <c r="C9" s="23"/>
      <c r="D9" s="23"/>
      <c r="E9" s="23"/>
      <c r="F9" s="23"/>
      <c r="G9" s="23"/>
      <c r="H9" s="23"/>
      <c r="I9" s="23"/>
      <c r="J9" s="23"/>
      <c r="K9" s="23">
        <v>169</v>
      </c>
      <c r="L9" s="23">
        <v>0</v>
      </c>
      <c r="M9" s="120">
        <f>L9+K9</f>
        <v>169</v>
      </c>
      <c r="N9" s="93" t="s">
        <v>14</v>
      </c>
      <c r="O9" s="126"/>
      <c r="P9" s="93"/>
      <c r="Q9" s="41"/>
      <c r="R9" s="35"/>
    </row>
    <row r="10" spans="1:18" ht="15" customHeight="1" x14ac:dyDescent="0.25">
      <c r="A10" s="39" t="s">
        <v>29</v>
      </c>
      <c r="B10" s="37" t="s">
        <v>17</v>
      </c>
      <c r="C10" s="23"/>
      <c r="D10" s="23"/>
      <c r="E10" s="23"/>
      <c r="F10" s="23"/>
      <c r="G10" s="23"/>
      <c r="H10" s="23"/>
      <c r="I10" s="23"/>
      <c r="J10" s="23"/>
      <c r="K10" s="23">
        <v>44</v>
      </c>
      <c r="L10" s="23">
        <v>0</v>
      </c>
      <c r="M10" s="120">
        <f>L10+K10</f>
        <v>44</v>
      </c>
      <c r="N10" s="93" t="s">
        <v>14</v>
      </c>
      <c r="O10" s="325" t="s">
        <v>107</v>
      </c>
      <c r="P10" s="326"/>
      <c r="Q10" s="49" t="s">
        <v>82</v>
      </c>
      <c r="R10" s="38"/>
    </row>
    <row r="11" spans="1:18" ht="13.5" customHeight="1" x14ac:dyDescent="0.25">
      <c r="A11" s="39" t="s">
        <v>30</v>
      </c>
      <c r="B11" s="37" t="s">
        <v>19</v>
      </c>
      <c r="C11" s="23"/>
      <c r="D11" s="23"/>
      <c r="E11" s="23"/>
      <c r="F11" s="23"/>
      <c r="G11" s="23"/>
      <c r="H11" s="23"/>
      <c r="I11" s="23"/>
      <c r="J11" s="23"/>
      <c r="K11" s="23">
        <v>22</v>
      </c>
      <c r="L11" s="23">
        <v>0</v>
      </c>
      <c r="M11" s="120">
        <f>L11+K11</f>
        <v>22</v>
      </c>
      <c r="N11" s="93" t="s">
        <v>14</v>
      </c>
      <c r="O11" s="122" t="s">
        <v>103</v>
      </c>
      <c r="P11" s="132" t="s">
        <v>104</v>
      </c>
      <c r="Q11" s="75"/>
      <c r="R11" s="40"/>
    </row>
    <row r="12" spans="1:18" ht="13.5" customHeight="1" x14ac:dyDescent="0.25">
      <c r="A12" s="41"/>
      <c r="B12" s="37" t="s">
        <v>20</v>
      </c>
      <c r="C12" s="23"/>
      <c r="D12" s="23"/>
      <c r="E12" s="23"/>
      <c r="F12" s="23"/>
      <c r="G12" s="23"/>
      <c r="H12" s="23"/>
      <c r="I12" s="23"/>
      <c r="J12" s="23"/>
      <c r="K12" s="23">
        <v>32</v>
      </c>
      <c r="L12" s="23">
        <v>0</v>
      </c>
      <c r="M12" s="120">
        <f>L12+K12</f>
        <v>32</v>
      </c>
      <c r="N12" s="93" t="s">
        <v>14</v>
      </c>
      <c r="O12" s="75"/>
      <c r="P12" s="75"/>
      <c r="Q12" s="75"/>
      <c r="R12" s="40"/>
    </row>
    <row r="13" spans="1:18" ht="25.5" x14ac:dyDescent="0.25">
      <c r="A13" s="32" t="s">
        <v>2</v>
      </c>
      <c r="B13" s="33" t="s">
        <v>3</v>
      </c>
      <c r="C13" s="17" t="s">
        <v>31</v>
      </c>
      <c r="D13" s="17" t="s">
        <v>32</v>
      </c>
      <c r="E13" s="17" t="s">
        <v>33</v>
      </c>
      <c r="F13" s="17" t="s">
        <v>34</v>
      </c>
      <c r="G13" s="17" t="s">
        <v>35</v>
      </c>
      <c r="H13" s="17" t="s">
        <v>36</v>
      </c>
      <c r="I13" s="17" t="s">
        <v>37</v>
      </c>
      <c r="J13" s="17" t="s">
        <v>38</v>
      </c>
      <c r="K13" s="18" t="s">
        <v>12</v>
      </c>
      <c r="L13" s="18" t="s">
        <v>12</v>
      </c>
      <c r="M13" s="119" t="s">
        <v>100</v>
      </c>
      <c r="N13" s="34" t="s">
        <v>13</v>
      </c>
      <c r="O13" s="123"/>
      <c r="P13" s="74"/>
      <c r="Q13" s="219"/>
      <c r="R13" s="40"/>
    </row>
    <row r="14" spans="1:18" ht="15" x14ac:dyDescent="0.25">
      <c r="A14" s="36"/>
      <c r="B14" s="22" t="s">
        <v>15</v>
      </c>
      <c r="C14" s="23"/>
      <c r="D14" s="23"/>
      <c r="E14" s="23"/>
      <c r="F14" s="23"/>
      <c r="G14" s="23"/>
      <c r="H14" s="23"/>
      <c r="I14" s="23"/>
      <c r="J14" s="23"/>
      <c r="K14" s="23">
        <v>252</v>
      </c>
      <c r="L14" s="23">
        <v>0</v>
      </c>
      <c r="M14" s="120">
        <f>L14+K14</f>
        <v>252</v>
      </c>
      <c r="N14" s="130"/>
      <c r="O14" s="124"/>
      <c r="P14" s="74"/>
      <c r="Q14" s="220"/>
      <c r="R14" s="42"/>
    </row>
    <row r="15" spans="1:18" x14ac:dyDescent="0.25">
      <c r="A15" s="133" t="s">
        <v>39</v>
      </c>
      <c r="B15" s="22" t="s">
        <v>17</v>
      </c>
      <c r="C15" s="23"/>
      <c r="D15" s="23"/>
      <c r="E15" s="23"/>
      <c r="F15" s="23"/>
      <c r="G15" s="23"/>
      <c r="H15" s="23"/>
      <c r="I15" s="23"/>
      <c r="J15" s="23"/>
      <c r="K15" s="23">
        <v>24</v>
      </c>
      <c r="L15" s="23">
        <v>0</v>
      </c>
      <c r="M15" s="120">
        <f>L15+K15</f>
        <v>24</v>
      </c>
      <c r="N15" s="130"/>
      <c r="O15" s="129"/>
      <c r="P15" s="93"/>
      <c r="Q15" s="43"/>
      <c r="R15" s="35"/>
    </row>
    <row r="16" spans="1:18" ht="15.75" customHeight="1" x14ac:dyDescent="0.25">
      <c r="A16" s="134" t="s">
        <v>18</v>
      </c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>
        <v>5</v>
      </c>
      <c r="L16" s="23">
        <v>0</v>
      </c>
      <c r="M16" s="120">
        <f>L16+K16</f>
        <v>5</v>
      </c>
      <c r="N16" s="130"/>
      <c r="O16" s="130"/>
      <c r="P16" s="93"/>
      <c r="Q16" s="43"/>
      <c r="R16" s="38"/>
    </row>
    <row r="17" spans="1:18" ht="17.25" customHeight="1" x14ac:dyDescent="0.25">
      <c r="A17" s="43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>
        <v>26</v>
      </c>
      <c r="L17" s="23">
        <v>0</v>
      </c>
      <c r="M17" s="120">
        <f>L17+K17</f>
        <v>26</v>
      </c>
      <c r="N17" s="130"/>
      <c r="O17" s="130"/>
      <c r="P17" s="93"/>
      <c r="Q17" s="41"/>
      <c r="R17" s="40"/>
    </row>
    <row r="18" spans="1:18" ht="21" customHeight="1" x14ac:dyDescent="0.25">
      <c r="A18" s="43"/>
      <c r="B18" s="44" t="s">
        <v>40</v>
      </c>
      <c r="C18" s="7"/>
      <c r="D18" s="45"/>
      <c r="E18" s="46"/>
      <c r="F18" s="46"/>
      <c r="G18" s="47"/>
      <c r="H18" s="45"/>
      <c r="I18" s="45"/>
      <c r="J18" s="45"/>
      <c r="K18" s="48"/>
      <c r="L18" s="48"/>
      <c r="M18" s="221" t="s">
        <v>41</v>
      </c>
      <c r="N18" s="74">
        <f>M4+M9+M14</f>
        <v>573</v>
      </c>
      <c r="O18" s="327" t="s">
        <v>80</v>
      </c>
      <c r="P18" s="328"/>
      <c r="Q18" s="74" t="s">
        <v>79</v>
      </c>
      <c r="R18" s="40"/>
    </row>
    <row r="19" spans="1:18" ht="15" customHeight="1" x14ac:dyDescent="0.25">
      <c r="A19" s="16" t="s">
        <v>42</v>
      </c>
      <c r="B19" s="329" t="s">
        <v>43</v>
      </c>
      <c r="C19" s="326"/>
      <c r="D19" s="330"/>
      <c r="E19" s="329" t="s">
        <v>67</v>
      </c>
      <c r="F19" s="326"/>
      <c r="G19" s="330"/>
      <c r="H19" s="329" t="s">
        <v>66</v>
      </c>
      <c r="I19" s="326"/>
      <c r="J19" s="330"/>
      <c r="K19" s="51" t="s">
        <v>14</v>
      </c>
      <c r="L19" s="51"/>
      <c r="M19" s="221" t="s">
        <v>44</v>
      </c>
      <c r="N19" s="74">
        <f>M5+M10+M15</f>
        <v>78</v>
      </c>
      <c r="O19" s="78">
        <v>1331.29</v>
      </c>
      <c r="P19" s="52" t="s">
        <v>229</v>
      </c>
      <c r="Q19" s="74" t="s">
        <v>230</v>
      </c>
      <c r="R19" s="42"/>
    </row>
    <row r="20" spans="1:18" ht="15.75" customHeight="1" x14ac:dyDescent="0.25">
      <c r="A20" s="16"/>
      <c r="B20" s="53" t="s">
        <v>45</v>
      </c>
      <c r="C20" s="54" t="s">
        <v>46</v>
      </c>
      <c r="D20" s="54" t="s">
        <v>47</v>
      </c>
      <c r="E20" s="53" t="s">
        <v>45</v>
      </c>
      <c r="F20" s="54" t="s">
        <v>46</v>
      </c>
      <c r="G20" s="54" t="s">
        <v>47</v>
      </c>
      <c r="H20" s="53" t="s">
        <v>45</v>
      </c>
      <c r="I20" s="54" t="s">
        <v>46</v>
      </c>
      <c r="J20" s="80" t="s">
        <v>47</v>
      </c>
      <c r="K20" s="86" t="s">
        <v>71</v>
      </c>
      <c r="L20" s="82" t="s">
        <v>48</v>
      </c>
      <c r="M20" s="221" t="s">
        <v>84</v>
      </c>
      <c r="N20" s="74">
        <f>M6+M11+M16</f>
        <v>51</v>
      </c>
      <c r="O20" s="88" t="s">
        <v>73</v>
      </c>
      <c r="P20" s="85">
        <v>90</v>
      </c>
      <c r="Q20" s="74">
        <v>3533.06</v>
      </c>
      <c r="R20" s="31"/>
    </row>
    <row r="21" spans="1:18" ht="25.5" customHeight="1" x14ac:dyDescent="0.25">
      <c r="A21" s="16" t="s">
        <v>49</v>
      </c>
      <c r="B21" s="75">
        <v>206.29166666666666</v>
      </c>
      <c r="C21" s="75">
        <v>206.44791666666666</v>
      </c>
      <c r="D21" s="75">
        <f t="shared" ref="D21:D22" si="0">C21-B21</f>
        <v>0.15625</v>
      </c>
      <c r="E21" s="75">
        <v>206.67708333333334</v>
      </c>
      <c r="F21" s="75">
        <v>206.91666666666666</v>
      </c>
      <c r="G21" s="75">
        <f>F21-E21</f>
        <v>0.23958333333331439</v>
      </c>
      <c r="H21" s="75">
        <v>206.95833333333334</v>
      </c>
      <c r="I21" s="75">
        <v>207.25</v>
      </c>
      <c r="J21" s="81">
        <f>I21-H21-K21</f>
        <v>0.29166666666665719</v>
      </c>
      <c r="K21" s="75"/>
      <c r="L21" s="83">
        <f>D21+G21+J21</f>
        <v>0.68749999999997158</v>
      </c>
      <c r="M21" s="221" t="s">
        <v>50</v>
      </c>
      <c r="N21" s="74">
        <f>M17+M12+M7</f>
        <v>102</v>
      </c>
      <c r="O21" s="89" t="s">
        <v>78</v>
      </c>
      <c r="P21" s="85">
        <v>341</v>
      </c>
      <c r="Q21" s="74">
        <v>8913.59</v>
      </c>
      <c r="R21" s="28"/>
    </row>
    <row r="22" spans="1:18" ht="27" customHeight="1" x14ac:dyDescent="0.25">
      <c r="A22" s="16" t="s">
        <v>51</v>
      </c>
      <c r="B22" s="75">
        <v>206.34375</v>
      </c>
      <c r="C22" s="75">
        <v>206.58333333333334</v>
      </c>
      <c r="D22" s="75">
        <f t="shared" si="0"/>
        <v>0.23958333333334281</v>
      </c>
      <c r="E22" s="75">
        <v>206.61805555555554</v>
      </c>
      <c r="F22" s="75">
        <v>206.91666666666666</v>
      </c>
      <c r="G22" s="75">
        <f t="shared" ref="G22:G23" si="1">F22-E22</f>
        <v>0.29861111111111427</v>
      </c>
      <c r="H22" s="75">
        <v>206.96875</v>
      </c>
      <c r="I22" s="75">
        <v>207.25</v>
      </c>
      <c r="J22" s="81">
        <f>I22-H22-K22</f>
        <v>0.28125</v>
      </c>
      <c r="K22" s="85"/>
      <c r="L22" s="83">
        <f>D22+G22+J22</f>
        <v>0.81944444444445708</v>
      </c>
      <c r="M22" s="55" t="s">
        <v>52</v>
      </c>
      <c r="N22" s="74">
        <v>39981.279999999999</v>
      </c>
      <c r="O22" s="91" t="s">
        <v>75</v>
      </c>
      <c r="P22" s="85">
        <v>199</v>
      </c>
      <c r="Q22" s="74">
        <v>4980.92</v>
      </c>
      <c r="R22" s="28"/>
    </row>
    <row r="23" spans="1:18" ht="27" customHeight="1" x14ac:dyDescent="0.25">
      <c r="A23" s="222" t="s">
        <v>53</v>
      </c>
      <c r="B23" s="75">
        <v>206.29861111111111</v>
      </c>
      <c r="C23" s="75">
        <v>206.54513888888889</v>
      </c>
      <c r="D23" s="223">
        <f>C23-B23</f>
        <v>0.24652777777777146</v>
      </c>
      <c r="E23" s="223">
        <v>206.62847222222223</v>
      </c>
      <c r="F23" s="223">
        <v>206.91666666666666</v>
      </c>
      <c r="G23" s="223">
        <f t="shared" si="1"/>
        <v>0.28819444444442865</v>
      </c>
      <c r="H23" s="75">
        <v>206.95833333333334</v>
      </c>
      <c r="I23" s="75">
        <v>207.25</v>
      </c>
      <c r="J23" s="81">
        <f t="shared" ref="J23" si="2">I23-H23</f>
        <v>0.29166666666665719</v>
      </c>
      <c r="K23" s="224"/>
      <c r="L23" s="83">
        <f>D23+G23+J23</f>
        <v>0.82638888888885731</v>
      </c>
      <c r="M23" s="221" t="s">
        <v>72</v>
      </c>
      <c r="N23" s="96">
        <v>9</v>
      </c>
      <c r="O23" s="97" t="s">
        <v>76</v>
      </c>
      <c r="P23" s="86">
        <v>328</v>
      </c>
      <c r="Q23" s="74">
        <v>9829.9</v>
      </c>
      <c r="R23" s="28"/>
    </row>
    <row r="24" spans="1:18" ht="25.5" x14ac:dyDescent="0.25">
      <c r="A24" s="16" t="s">
        <v>85</v>
      </c>
      <c r="B24" s="76"/>
      <c r="C24" s="76"/>
      <c r="D24" s="75">
        <f>SUM(D21:D23)</f>
        <v>0.64236111111111427</v>
      </c>
      <c r="E24" s="77"/>
      <c r="F24" s="77"/>
      <c r="G24" s="75">
        <f>SUM(G21:G23)</f>
        <v>0.82638888888885731</v>
      </c>
      <c r="H24" s="77"/>
      <c r="I24" s="77"/>
      <c r="J24" s="81">
        <f>SUM(J21:J23)</f>
        <v>0.86458333333331439</v>
      </c>
      <c r="K24" s="85"/>
      <c r="L24" s="94">
        <f>SUM(L21:L23)</f>
        <v>2.333333333333286</v>
      </c>
      <c r="M24" s="74" t="s">
        <v>88</v>
      </c>
      <c r="N24" s="74">
        <v>33166.25</v>
      </c>
      <c r="P24" s="90" t="s">
        <v>77</v>
      </c>
      <c r="Q24" s="49">
        <v>56866.163</v>
      </c>
      <c r="R24" s="28"/>
    </row>
    <row r="25" spans="1:18" ht="27" customHeight="1" x14ac:dyDescent="0.25">
      <c r="A25" s="16"/>
      <c r="B25" s="76"/>
      <c r="C25" s="76"/>
      <c r="D25" s="75"/>
      <c r="E25" s="77"/>
      <c r="F25" s="77"/>
      <c r="G25" s="75"/>
      <c r="H25" s="77"/>
      <c r="I25" s="77"/>
      <c r="J25" s="81"/>
      <c r="K25" s="85"/>
      <c r="L25" s="95"/>
      <c r="M25" s="95"/>
      <c r="N25" s="57" t="s">
        <v>89</v>
      </c>
      <c r="O25" s="78">
        <f>N24+Sheet8!O25</f>
        <v>292697.34000000003</v>
      </c>
      <c r="P25" s="298" t="s">
        <v>87</v>
      </c>
      <c r="Q25" s="299">
        <v>63077.048000000003</v>
      </c>
      <c r="R25" s="28"/>
    </row>
    <row r="26" spans="1:18" ht="15" x14ac:dyDescent="0.25">
      <c r="A26" s="16"/>
      <c r="B26" s="76"/>
      <c r="C26" s="76"/>
      <c r="D26" s="75"/>
      <c r="E26" s="77"/>
      <c r="F26" s="77"/>
      <c r="G26" s="75"/>
      <c r="H26" s="77"/>
      <c r="I26" s="77"/>
      <c r="J26" s="81"/>
      <c r="K26" s="85"/>
      <c r="L26" s="84"/>
      <c r="M26" s="121"/>
      <c r="N26" s="59" t="s">
        <v>54</v>
      </c>
      <c r="O26" s="25">
        <v>55000</v>
      </c>
      <c r="P26" s="300" t="s">
        <v>101</v>
      </c>
      <c r="Q26" s="301">
        <f>Q24+Sheet8!Q26</f>
        <v>406194.80300000001</v>
      </c>
      <c r="R26" s="88"/>
    </row>
    <row r="27" spans="1:18" ht="16.5" customHeight="1" x14ac:dyDescent="0.25">
      <c r="A27" s="50"/>
      <c r="B27" s="61"/>
      <c r="C27" s="62"/>
      <c r="D27" s="63"/>
      <c r="E27" s="62"/>
      <c r="F27" s="62"/>
      <c r="G27" s="63"/>
      <c r="H27" s="63"/>
      <c r="I27" s="63"/>
      <c r="J27" s="63"/>
      <c r="K27" s="63"/>
      <c r="L27" s="63">
        <v>56</v>
      </c>
      <c r="M27" s="63"/>
      <c r="N27" s="100">
        <f>N22/L27</f>
        <v>713.95142857142855</v>
      </c>
      <c r="O27" s="92" t="s">
        <v>83</v>
      </c>
      <c r="P27" s="301"/>
      <c r="Q27" s="302"/>
      <c r="R27" s="88"/>
    </row>
    <row r="28" spans="1:18" ht="18" customHeight="1" x14ac:dyDescent="0.25">
      <c r="A28" s="13"/>
      <c r="B28" s="64"/>
      <c r="C28" s="13"/>
      <c r="D28" s="27"/>
      <c r="E28" s="28"/>
      <c r="F28" s="28"/>
      <c r="G28" s="29"/>
      <c r="H28" s="27"/>
      <c r="I28" s="27"/>
      <c r="J28" s="27"/>
      <c r="K28" s="30"/>
      <c r="L28" s="30"/>
      <c r="M28" s="30"/>
      <c r="N28" s="65"/>
      <c r="O28" s="13"/>
      <c r="P28" s="66"/>
      <c r="R28" s="98"/>
    </row>
    <row r="29" spans="1:18" ht="18" customHeight="1" x14ac:dyDescent="0.25">
      <c r="A29" s="13"/>
      <c r="B29" s="64"/>
      <c r="C29" s="13"/>
      <c r="D29" s="27"/>
      <c r="E29" s="28"/>
      <c r="F29" s="28"/>
      <c r="G29" s="29"/>
      <c r="H29" s="27"/>
      <c r="I29" s="27"/>
      <c r="J29" s="27"/>
      <c r="K29" s="30"/>
      <c r="L29" s="30"/>
      <c r="M29" s="30"/>
      <c r="N29" s="65"/>
      <c r="O29" s="13"/>
      <c r="P29" s="66"/>
      <c r="R29" s="20"/>
    </row>
    <row r="30" spans="1:18" ht="14.25" customHeight="1" x14ac:dyDescent="0.25">
      <c r="A30" s="68"/>
      <c r="B30" s="73" t="s">
        <v>68</v>
      </c>
      <c r="C30" s="68"/>
      <c r="D30" s="69"/>
      <c r="E30" s="70"/>
      <c r="F30" s="70"/>
      <c r="G30" s="71"/>
      <c r="H30" s="70" t="s">
        <v>106</v>
      </c>
      <c r="I30" s="69"/>
      <c r="J30" s="69"/>
      <c r="P30" s="70" t="s">
        <v>57</v>
      </c>
      <c r="R30" s="13"/>
    </row>
    <row r="31" spans="1:18" ht="1.5" hidden="1" customHeight="1" x14ac:dyDescent="0.25">
      <c r="A31" s="68"/>
      <c r="K31" s="4" t="s">
        <v>59</v>
      </c>
      <c r="R31" s="13"/>
    </row>
    <row r="32" spans="1:18" x14ac:dyDescent="0.25">
      <c r="A32" s="68"/>
      <c r="B32" s="73" t="s">
        <v>61</v>
      </c>
      <c r="C32" s="68"/>
      <c r="D32" s="69"/>
      <c r="E32" s="70"/>
      <c r="F32" s="70"/>
      <c r="G32" s="71"/>
      <c r="H32" s="4" t="s">
        <v>59</v>
      </c>
      <c r="I32" s="1"/>
      <c r="J32" s="1"/>
      <c r="K32" s="1"/>
      <c r="P32" s="1" t="s">
        <v>60</v>
      </c>
    </row>
    <row r="33" spans="1:14" x14ac:dyDescent="0.25">
      <c r="A33" s="68"/>
      <c r="B33" s="73"/>
      <c r="C33" s="68"/>
      <c r="D33" s="69"/>
      <c r="E33" s="70"/>
      <c r="F33" s="70"/>
      <c r="G33" s="71"/>
      <c r="H33" s="69"/>
      <c r="I33" s="69"/>
      <c r="J33" s="69"/>
      <c r="K33" s="72"/>
      <c r="L33" s="72"/>
      <c r="M33" s="70"/>
    </row>
    <row r="34" spans="1:14" x14ac:dyDescent="0.25">
      <c r="A34" s="68"/>
      <c r="L34" s="6"/>
      <c r="M34" s="4"/>
    </row>
    <row r="35" spans="1:14" x14ac:dyDescent="0.25">
      <c r="A35" s="68"/>
      <c r="B35" s="73"/>
      <c r="C35" s="68"/>
      <c r="D35" s="69"/>
      <c r="E35" s="70"/>
      <c r="F35" s="70"/>
      <c r="G35" s="71"/>
      <c r="H35" s="69"/>
      <c r="I35" s="69"/>
      <c r="J35" s="69"/>
      <c r="K35" s="72"/>
      <c r="L35" s="72"/>
      <c r="M35" s="68"/>
      <c r="N35" s="68"/>
    </row>
    <row r="39" spans="1:14" x14ac:dyDescent="0.25">
      <c r="M39" s="56" t="s">
        <v>14</v>
      </c>
    </row>
    <row r="42" spans="1:14" x14ac:dyDescent="0.25">
      <c r="B42" s="64"/>
      <c r="C42" s="13"/>
      <c r="D42" s="27"/>
      <c r="E42" s="28"/>
      <c r="F42" s="28"/>
      <c r="G42" s="29"/>
      <c r="H42" s="27"/>
      <c r="I42" s="27"/>
      <c r="J42" s="27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5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Sept2019</vt:lpstr>
      <vt:lpstr>aug 19</vt:lpstr>
      <vt:lpstr>OCT stream I </vt:lpstr>
      <vt:lpstr>OCT stream II </vt:lpstr>
      <vt:lpstr>OCT stream III</vt:lpstr>
      <vt:lpstr>Sheet37</vt:lpstr>
      <vt:lpstr>Sheet33</vt:lpstr>
      <vt:lpstr>Sheet34</vt:lpstr>
      <vt:lpstr>Sheet35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2020-03-26T07:41:07Z</dcterms:modified>
</cp:coreProperties>
</file>