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chartsheets/sheet2.xml" ContentType="application/vnd.openxmlformats-officedocument.spreadsheetml.chart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tables/table2.xml" ContentType="application/vnd.openxmlformats-officedocument.spreadsheetml.table+xml"/>
  <Override PartName="/xl/slicers/slicer2.xml" ContentType="application/vnd.ms-excel.slicer+xml"/>
  <Override PartName="/xl/drawings/drawing6.xml" ContentType="application/vnd.openxmlformats-officedocument.drawing+xml"/>
  <Override PartName="/xl/tables/table3.xml" ContentType="application/vnd.openxmlformats-officedocument.spreadsheetml.table+xml"/>
  <Override PartName="/xl/slicers/slicer3.xml" ContentType="application/vnd.ms-excel.slicer+xml"/>
  <Override PartName="/xl/drawings/drawing7.xml" ContentType="application/vnd.openxmlformats-officedocument.drawing+xml"/>
  <Override PartName="/xl/tables/table4.xml" ContentType="application/vnd.openxmlformats-officedocument.spreadsheetml.table+xml"/>
  <Override PartName="/xl/slicers/slicer4.xml" ContentType="application/vnd.ms-excel.slicer+xml"/>
  <Override PartName="/xl/drawings/drawing8.xml" ContentType="application/vnd.openxmlformats-officedocument.drawing+xml"/>
  <Override PartName="/xl/tables/table5.xml" ContentType="application/vnd.openxmlformats-officedocument.spreadsheetml.table+xml"/>
  <Override PartName="/xl/slicers/slicer5.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ThisWorkbook" defaultThemeVersion="166925"/>
  <mc:AlternateContent xmlns:mc="http://schemas.openxmlformats.org/markup-compatibility/2006">
    <mc:Choice Requires="x15">
      <x15ac:absPath xmlns:x15ac="http://schemas.microsoft.com/office/spreadsheetml/2010/11/ac" url="C:\Users\ASUS\Desktop\Kang\programming\projects\gender classification\DeepFace-gender-bias-detection\result\"/>
    </mc:Choice>
  </mc:AlternateContent>
  <xr:revisionPtr revIDLastSave="0" documentId="8_{A8560F46-CAF5-485E-A670-F7E43FF89E0D}" xr6:coauthVersionLast="47" xr6:coauthVersionMax="47" xr10:uidLastSave="{00000000-0000-0000-0000-000000000000}"/>
  <bookViews>
    <workbookView xWindow="-108" yWindow="-108" windowWidth="23256" windowHeight="12576" activeTab="8" xr2:uid="{89ADB330-7ABE-4D8D-B8F2-85DD4C73E16E}"/>
  </bookViews>
  <sheets>
    <sheet name="Dataset-Info" sheetId="6" r:id="rId1"/>
    <sheet name="LFW_Result" sheetId="1" state="hidden" r:id="rId2"/>
    <sheet name="Chart2" sheetId="20" state="hidden" r:id="rId3"/>
    <sheet name="Sheet3" sheetId="18" state="hidden" r:id="rId4"/>
    <sheet name="Chart1" sheetId="16" state="hidden" r:id="rId5"/>
    <sheet name="LFW_Result_(benchmark-fair)" sheetId="13" r:id="rId6"/>
    <sheet name="YTFace_result" sheetId="8" state="hidden" r:id="rId7"/>
    <sheet name="YTFace_result (benchmark-fair)" sheetId="12" r:id="rId8"/>
    <sheet name="AgeDB_result (benchmark-fair)" sheetId="21" r:id="rId9"/>
  </sheets>
  <definedNames>
    <definedName name="information" localSheetId="0">'Dataset-Info'!$G$4</definedName>
    <definedName name="Slicer_Description">#N/A</definedName>
    <definedName name="Slicer_Description1">#N/A</definedName>
    <definedName name="Slicer_Description11">#N/A</definedName>
    <definedName name="Slicer_Description111">#N/A</definedName>
    <definedName name="Slicer_Description211">#N/A</definedName>
    <definedName name="Slicer_Model">#N/A</definedName>
    <definedName name="Slicer_Model1">#N/A</definedName>
    <definedName name="Slicer_Model11">#N/A</definedName>
    <definedName name="Slicer_Model111">#N/A</definedName>
    <definedName name="Slicer_Model211">#N/A</definedName>
  </definedNames>
  <calcPr calcId="191028"/>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0"/>
        <x14:slicerCache r:id="rId11"/>
        <x14:slicerCache r:id="rId12"/>
        <x14:slicerCache r:id="rId13"/>
        <x14:slicerCache r:id="rId14"/>
        <x14:slicerCache r:id="rId15"/>
        <x14:slicerCache r:id="rId16"/>
        <x14:slicerCache r:id="rId17"/>
        <x14:slicerCache r:id="rId18"/>
        <x14:slicerCache r:id="rId19"/>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1" i="21" l="1"/>
  <c r="F61" i="21"/>
  <c r="E61" i="21"/>
  <c r="D61" i="21"/>
  <c r="G60" i="21"/>
  <c r="F60" i="21"/>
  <c r="E60" i="21"/>
  <c r="D60" i="21"/>
  <c r="G59" i="21"/>
  <c r="F59" i="21"/>
  <c r="E59" i="21"/>
  <c r="D59" i="21"/>
  <c r="G58" i="21"/>
  <c r="F58" i="21"/>
  <c r="E58" i="21"/>
  <c r="D58" i="21"/>
  <c r="G57" i="21"/>
  <c r="F57" i="21"/>
  <c r="E57" i="21"/>
  <c r="D57" i="21"/>
  <c r="G56" i="21"/>
  <c r="F56" i="21"/>
  <c r="E56" i="21"/>
  <c r="D56" i="21"/>
  <c r="G55" i="21"/>
  <c r="F55" i="21"/>
  <c r="E55" i="21"/>
  <c r="D55" i="21"/>
  <c r="G54" i="21"/>
  <c r="F54" i="21"/>
  <c r="E54" i="21"/>
  <c r="D54" i="21"/>
  <c r="G53" i="21"/>
  <c r="F53" i="21"/>
  <c r="E53" i="21"/>
  <c r="D53" i="21"/>
  <c r="G52" i="21"/>
  <c r="F52" i="21"/>
  <c r="E52" i="21"/>
  <c r="D52" i="21"/>
  <c r="G51" i="21"/>
  <c r="F51" i="21"/>
  <c r="E51" i="21"/>
  <c r="D51" i="21"/>
  <c r="G50" i="21"/>
  <c r="F50" i="21"/>
  <c r="E50" i="21"/>
  <c r="D50" i="21"/>
  <c r="G49" i="21"/>
  <c r="F49" i="21"/>
  <c r="E49" i="21"/>
  <c r="D49" i="21"/>
  <c r="G48" i="21"/>
  <c r="F48" i="21"/>
  <c r="E48" i="21"/>
  <c r="D48" i="21"/>
  <c r="G47" i="21"/>
  <c r="F47" i="21"/>
  <c r="E47" i="21"/>
  <c r="D47" i="21"/>
  <c r="G46" i="21"/>
  <c r="F46" i="21"/>
  <c r="E46" i="21"/>
  <c r="D46" i="21"/>
  <c r="G45" i="21"/>
  <c r="F45" i="21"/>
  <c r="E45" i="21"/>
  <c r="D45" i="21"/>
  <c r="G44" i="21"/>
  <c r="F44" i="21"/>
  <c r="E44" i="21"/>
  <c r="D44" i="21"/>
  <c r="G43" i="21"/>
  <c r="F43" i="21"/>
  <c r="E43" i="21"/>
  <c r="D43" i="21"/>
  <c r="G42" i="21"/>
  <c r="F42" i="21"/>
  <c r="E42" i="21"/>
  <c r="D42" i="21"/>
  <c r="G41" i="21"/>
  <c r="F41" i="21"/>
  <c r="E41" i="21"/>
  <c r="D41" i="21"/>
  <c r="G40" i="21"/>
  <c r="F40" i="21"/>
  <c r="E40" i="21"/>
  <c r="D40" i="21"/>
  <c r="G39" i="21"/>
  <c r="F39" i="21"/>
  <c r="E39" i="21"/>
  <c r="D39" i="21"/>
  <c r="G38" i="21"/>
  <c r="F38" i="21"/>
  <c r="E38" i="21"/>
  <c r="D38" i="21"/>
  <c r="G37" i="21"/>
  <c r="F37" i="21"/>
  <c r="E37" i="21"/>
  <c r="D37" i="21"/>
  <c r="G36" i="21"/>
  <c r="F36" i="21"/>
  <c r="E36" i="21"/>
  <c r="D36" i="21"/>
  <c r="G35" i="21"/>
  <c r="F35" i="21"/>
  <c r="E35" i="21"/>
  <c r="D35" i="21"/>
  <c r="G34" i="21"/>
  <c r="F34" i="21"/>
  <c r="E34" i="21"/>
  <c r="D34" i="21"/>
  <c r="G33" i="21"/>
  <c r="F33" i="21"/>
  <c r="E33" i="21"/>
  <c r="D33" i="21"/>
  <c r="G32" i="21"/>
  <c r="F32" i="21"/>
  <c r="E32" i="21"/>
  <c r="D32" i="21"/>
  <c r="G31" i="21"/>
  <c r="F31" i="21"/>
  <c r="E31" i="21"/>
  <c r="D31" i="21"/>
  <c r="G30" i="21"/>
  <c r="F30" i="21"/>
  <c r="E30" i="21"/>
  <c r="D30" i="21"/>
  <c r="G29" i="21"/>
  <c r="F29" i="21"/>
  <c r="E29" i="21"/>
  <c r="D29" i="21"/>
  <c r="G28" i="21"/>
  <c r="F28" i="21"/>
  <c r="E28" i="21"/>
  <c r="D28" i="21"/>
  <c r="G27" i="21"/>
  <c r="F27" i="21"/>
  <c r="E27" i="21"/>
  <c r="D27" i="21"/>
  <c r="G26" i="21"/>
  <c r="F26" i="21"/>
  <c r="E26" i="21"/>
  <c r="D26" i="21"/>
  <c r="G25" i="21"/>
  <c r="F25" i="21"/>
  <c r="E25" i="21"/>
  <c r="D25" i="21"/>
  <c r="G24" i="21"/>
  <c r="F24" i="21"/>
  <c r="E24" i="21"/>
  <c r="D24" i="21"/>
  <c r="G23" i="21"/>
  <c r="F23" i="21"/>
  <c r="E23" i="21"/>
  <c r="D23" i="21"/>
  <c r="G22" i="21"/>
  <c r="F22" i="21"/>
  <c r="E22" i="21"/>
  <c r="D22" i="21"/>
  <c r="G21" i="21"/>
  <c r="F21" i="21"/>
  <c r="E21" i="21"/>
  <c r="D21" i="21"/>
  <c r="G20" i="21"/>
  <c r="F20" i="21"/>
  <c r="E20" i="21"/>
  <c r="D20" i="21"/>
  <c r="G19" i="21"/>
  <c r="F19" i="21"/>
  <c r="E19" i="21"/>
  <c r="D19" i="21"/>
  <c r="G18" i="21"/>
  <c r="F18" i="21"/>
  <c r="E18" i="21"/>
  <c r="D18" i="21"/>
  <c r="G17" i="21"/>
  <c r="F17" i="21"/>
  <c r="E17" i="21"/>
  <c r="D17" i="21"/>
  <c r="G16" i="21"/>
  <c r="F16" i="21"/>
  <c r="E16" i="21"/>
  <c r="D16" i="21"/>
  <c r="G15" i="21"/>
  <c r="F15" i="21"/>
  <c r="E15" i="21"/>
  <c r="D15" i="21"/>
  <c r="G14" i="21"/>
  <c r="F14" i="21"/>
  <c r="E14" i="21"/>
  <c r="D14" i="21"/>
  <c r="G13" i="21"/>
  <c r="F13" i="21"/>
  <c r="E13" i="21"/>
  <c r="D13" i="21"/>
  <c r="G12" i="21"/>
  <c r="F12" i="21"/>
  <c r="E12" i="21"/>
  <c r="D12" i="21"/>
  <c r="G11" i="21"/>
  <c r="F11" i="21"/>
  <c r="E11" i="21"/>
  <c r="D11" i="21"/>
  <c r="G10" i="21"/>
  <c r="F10" i="21"/>
  <c r="E10" i="21"/>
  <c r="D10" i="21"/>
  <c r="G9" i="21"/>
  <c r="F9" i="21"/>
  <c r="E9" i="21"/>
  <c r="D9" i="21"/>
  <c r="G8" i="21"/>
  <c r="F8" i="21"/>
  <c r="E8" i="21"/>
  <c r="D8" i="21"/>
  <c r="G7" i="21"/>
  <c r="F7" i="21"/>
  <c r="E7" i="21"/>
  <c r="D7" i="21"/>
  <c r="G6" i="21"/>
  <c r="F6" i="21"/>
  <c r="E6" i="21"/>
  <c r="D6" i="21"/>
  <c r="G5" i="21"/>
  <c r="F5" i="21"/>
  <c r="E5" i="21"/>
  <c r="D5" i="21"/>
  <c r="G4" i="21"/>
  <c r="F4" i="21"/>
  <c r="E4" i="21"/>
  <c r="D4" i="21"/>
  <c r="G3" i="21"/>
  <c r="F3" i="21"/>
  <c r="E3" i="21"/>
  <c r="D3" i="21"/>
  <c r="G2" i="21"/>
  <c r="F2" i="21"/>
  <c r="E2" i="21"/>
  <c r="D2" i="21"/>
  <c r="K73" i="13"/>
  <c r="J73" i="13"/>
  <c r="I73" i="13"/>
  <c r="H73" i="13"/>
  <c r="K72" i="13"/>
  <c r="J72" i="13"/>
  <c r="I72" i="13"/>
  <c r="H72" i="13"/>
  <c r="K59" i="13"/>
  <c r="J59" i="13"/>
  <c r="I59" i="13"/>
  <c r="H59" i="13"/>
  <c r="K58" i="13"/>
  <c r="J58" i="13"/>
  <c r="I58" i="13"/>
  <c r="H58" i="13"/>
  <c r="K45" i="13"/>
  <c r="J45" i="13"/>
  <c r="I45" i="13"/>
  <c r="H45" i="13"/>
  <c r="K44" i="13"/>
  <c r="J44" i="13"/>
  <c r="I44" i="13"/>
  <c r="H44" i="13"/>
  <c r="K31" i="13"/>
  <c r="J31" i="13"/>
  <c r="I31" i="13"/>
  <c r="H31" i="13"/>
  <c r="K30" i="13"/>
  <c r="J30" i="13"/>
  <c r="I30" i="13"/>
  <c r="H30" i="13"/>
  <c r="K17" i="13"/>
  <c r="J17" i="13"/>
  <c r="I17" i="13"/>
  <c r="H17" i="13"/>
  <c r="K16" i="13"/>
  <c r="J16" i="13"/>
  <c r="I16" i="13"/>
  <c r="H16" i="13"/>
  <c r="H2" i="13"/>
  <c r="I2" i="13"/>
  <c r="J2" i="13"/>
  <c r="K2" i="13"/>
  <c r="K3" i="13"/>
  <c r="J3" i="13"/>
  <c r="I3" i="13"/>
  <c r="H3" i="13"/>
  <c r="G4" i="13"/>
  <c r="G5" i="13"/>
  <c r="G6" i="13"/>
  <c r="G7" i="13"/>
  <c r="G8" i="13"/>
  <c r="G9" i="13"/>
  <c r="G10" i="13"/>
  <c r="G11" i="13"/>
  <c r="G12" i="13"/>
  <c r="G13" i="13"/>
  <c r="G14" i="13"/>
  <c r="G15" i="13"/>
  <c r="G18" i="13"/>
  <c r="G19" i="13"/>
  <c r="G20" i="13"/>
  <c r="G21" i="13"/>
  <c r="G22" i="13"/>
  <c r="G23" i="13"/>
  <c r="G24" i="13"/>
  <c r="G25" i="13"/>
  <c r="G26" i="13"/>
  <c r="G27" i="13"/>
  <c r="G28" i="13"/>
  <c r="G29" i="13"/>
  <c r="G32" i="13"/>
  <c r="G33" i="13"/>
  <c r="G34" i="13"/>
  <c r="G35" i="13"/>
  <c r="G36" i="13"/>
  <c r="G37" i="13"/>
  <c r="G38" i="13"/>
  <c r="G39" i="13"/>
  <c r="G40" i="13"/>
  <c r="G41" i="13"/>
  <c r="G42" i="13"/>
  <c r="G43" i="13"/>
  <c r="G46" i="13"/>
  <c r="G47" i="13"/>
  <c r="G48" i="13"/>
  <c r="G49" i="13"/>
  <c r="G50" i="13"/>
  <c r="G51" i="13"/>
  <c r="G52" i="13"/>
  <c r="G53" i="13"/>
  <c r="G54" i="13"/>
  <c r="G55" i="13"/>
  <c r="G56" i="13"/>
  <c r="G57" i="13"/>
  <c r="G60" i="13"/>
  <c r="G61" i="13"/>
  <c r="G62" i="13"/>
  <c r="G63" i="13"/>
  <c r="G64" i="13"/>
  <c r="G65" i="13"/>
  <c r="G66" i="13"/>
  <c r="G67" i="13"/>
  <c r="G68" i="13"/>
  <c r="G69" i="13"/>
  <c r="G70" i="13"/>
  <c r="G71" i="13"/>
  <c r="G74" i="13"/>
  <c r="G75" i="13"/>
  <c r="G76" i="13"/>
  <c r="G77" i="13"/>
  <c r="G78" i="13"/>
  <c r="G79" i="13"/>
  <c r="G80" i="13"/>
  <c r="G81" i="13"/>
  <c r="G82" i="13"/>
  <c r="G83" i="13"/>
  <c r="G84" i="13"/>
  <c r="G85" i="13"/>
  <c r="D80" i="13"/>
  <c r="E80" i="13"/>
  <c r="F80" i="13"/>
  <c r="D74" i="13"/>
  <c r="E74" i="13"/>
  <c r="F74" i="13"/>
  <c r="D66" i="13"/>
  <c r="E66" i="13"/>
  <c r="F66" i="13"/>
  <c r="D60" i="13"/>
  <c r="E60" i="13"/>
  <c r="F60" i="13"/>
  <c r="D52" i="13"/>
  <c r="E52" i="13"/>
  <c r="F52" i="13"/>
  <c r="D46" i="13"/>
  <c r="E46" i="13"/>
  <c r="F46" i="13"/>
  <c r="D38" i="13"/>
  <c r="E38" i="13"/>
  <c r="F38" i="13"/>
  <c r="D32" i="13"/>
  <c r="E32" i="13"/>
  <c r="F32" i="13"/>
  <c r="D24" i="13"/>
  <c r="E24" i="13"/>
  <c r="F24" i="13"/>
  <c r="D18" i="13"/>
  <c r="E18" i="13"/>
  <c r="F18" i="13"/>
  <c r="D10" i="13"/>
  <c r="E10" i="13"/>
  <c r="F10" i="13"/>
  <c r="D4" i="13"/>
  <c r="E4" i="13"/>
  <c r="F4" i="13"/>
  <c r="F85" i="13"/>
  <c r="E85" i="13"/>
  <c r="D85" i="13"/>
  <c r="F84" i="13"/>
  <c r="E84" i="13"/>
  <c r="D84" i="13"/>
  <c r="F83" i="13"/>
  <c r="E83" i="13"/>
  <c r="D83" i="13"/>
  <c r="F82" i="13"/>
  <c r="E82" i="13"/>
  <c r="D82" i="13"/>
  <c r="F81" i="13"/>
  <c r="E81" i="13"/>
  <c r="D81" i="13"/>
  <c r="F79" i="13"/>
  <c r="E79" i="13"/>
  <c r="D79" i="13"/>
  <c r="F78" i="13"/>
  <c r="E78" i="13"/>
  <c r="D78" i="13"/>
  <c r="F77" i="13"/>
  <c r="E77" i="13"/>
  <c r="D77" i="13"/>
  <c r="F76" i="13"/>
  <c r="E76" i="13"/>
  <c r="D76" i="13"/>
  <c r="F75" i="13"/>
  <c r="E75" i="13"/>
  <c r="D75" i="13"/>
  <c r="F71" i="13"/>
  <c r="E71" i="13"/>
  <c r="D71" i="13"/>
  <c r="F70" i="13"/>
  <c r="E70" i="13"/>
  <c r="D70" i="13"/>
  <c r="F69" i="13"/>
  <c r="E69" i="13"/>
  <c r="D69" i="13"/>
  <c r="F68" i="13"/>
  <c r="E68" i="13"/>
  <c r="D68" i="13"/>
  <c r="F67" i="13"/>
  <c r="E67" i="13"/>
  <c r="D67" i="13"/>
  <c r="F65" i="13"/>
  <c r="E65" i="13"/>
  <c r="D65" i="13"/>
  <c r="F64" i="13"/>
  <c r="E64" i="13"/>
  <c r="D64" i="13"/>
  <c r="F63" i="13"/>
  <c r="E63" i="13"/>
  <c r="D63" i="13"/>
  <c r="F62" i="13"/>
  <c r="E62" i="13"/>
  <c r="D62" i="13"/>
  <c r="F61" i="13"/>
  <c r="E61" i="13"/>
  <c r="D61" i="13"/>
  <c r="F57" i="13"/>
  <c r="E57" i="13"/>
  <c r="D57" i="13"/>
  <c r="F56" i="13"/>
  <c r="E56" i="13"/>
  <c r="D56" i="13"/>
  <c r="F55" i="13"/>
  <c r="E55" i="13"/>
  <c r="D55" i="13"/>
  <c r="F54" i="13"/>
  <c r="E54" i="13"/>
  <c r="D54" i="13"/>
  <c r="F53" i="13"/>
  <c r="E53" i="13"/>
  <c r="D53" i="13"/>
  <c r="F51" i="13"/>
  <c r="E51" i="13"/>
  <c r="D51" i="13"/>
  <c r="F50" i="13"/>
  <c r="E50" i="13"/>
  <c r="D50" i="13"/>
  <c r="F49" i="13"/>
  <c r="E49" i="13"/>
  <c r="D49" i="13"/>
  <c r="F48" i="13"/>
  <c r="E48" i="13"/>
  <c r="D48" i="13"/>
  <c r="F47" i="13"/>
  <c r="E47" i="13"/>
  <c r="D47" i="13"/>
  <c r="F43" i="13"/>
  <c r="E43" i="13"/>
  <c r="D43" i="13"/>
  <c r="F42" i="13"/>
  <c r="E42" i="13"/>
  <c r="D42" i="13"/>
  <c r="F41" i="13"/>
  <c r="E41" i="13"/>
  <c r="D41" i="13"/>
  <c r="F40" i="13"/>
  <c r="E40" i="13"/>
  <c r="D40" i="13"/>
  <c r="F39" i="13"/>
  <c r="E39" i="13"/>
  <c r="D39" i="13"/>
  <c r="F37" i="13"/>
  <c r="E37" i="13"/>
  <c r="D37" i="13"/>
  <c r="F36" i="13"/>
  <c r="E36" i="13"/>
  <c r="D36" i="13"/>
  <c r="F35" i="13"/>
  <c r="E35" i="13"/>
  <c r="D35" i="13"/>
  <c r="F34" i="13"/>
  <c r="E34" i="13"/>
  <c r="D34" i="13"/>
  <c r="F33" i="13"/>
  <c r="E33" i="13"/>
  <c r="D33" i="13"/>
  <c r="F29" i="13"/>
  <c r="E29" i="13"/>
  <c r="D29" i="13"/>
  <c r="F28" i="13"/>
  <c r="E28" i="13"/>
  <c r="D28" i="13"/>
  <c r="F27" i="13"/>
  <c r="E27" i="13"/>
  <c r="D27" i="13"/>
  <c r="F26" i="13"/>
  <c r="E26" i="13"/>
  <c r="D26" i="13"/>
  <c r="F25" i="13"/>
  <c r="E25" i="13"/>
  <c r="D25" i="13"/>
  <c r="F23" i="13"/>
  <c r="E23" i="13"/>
  <c r="D23" i="13"/>
  <c r="F22" i="13"/>
  <c r="E22" i="13"/>
  <c r="D22" i="13"/>
  <c r="F21" i="13"/>
  <c r="E21" i="13"/>
  <c r="D21" i="13"/>
  <c r="F20" i="13"/>
  <c r="E20" i="13"/>
  <c r="D20" i="13"/>
  <c r="F19" i="13"/>
  <c r="E19" i="13"/>
  <c r="D19" i="13"/>
  <c r="F15" i="13"/>
  <c r="E15" i="13"/>
  <c r="D15" i="13"/>
  <c r="F14" i="13"/>
  <c r="E14" i="13"/>
  <c r="D14" i="13"/>
  <c r="F13" i="13"/>
  <c r="E13" i="13"/>
  <c r="D13" i="13"/>
  <c r="F12" i="13"/>
  <c r="E12" i="13"/>
  <c r="D12" i="13"/>
  <c r="F11" i="13"/>
  <c r="E11" i="13"/>
  <c r="D11" i="13"/>
  <c r="F9" i="13"/>
  <c r="E9" i="13"/>
  <c r="D9" i="13"/>
  <c r="F8" i="13"/>
  <c r="E8" i="13"/>
  <c r="D8" i="13"/>
  <c r="F7" i="13"/>
  <c r="E7" i="13"/>
  <c r="D7" i="13"/>
  <c r="F6" i="13"/>
  <c r="E6" i="13"/>
  <c r="D6" i="13"/>
  <c r="F5" i="13"/>
  <c r="E5" i="13"/>
  <c r="D5" i="13"/>
  <c r="G35" i="12"/>
  <c r="G36" i="12"/>
  <c r="G39" i="12"/>
  <c r="G40" i="12"/>
  <c r="G61" i="12"/>
  <c r="F61" i="12"/>
  <c r="E61" i="12"/>
  <c r="D61" i="12"/>
  <c r="G60" i="12"/>
  <c r="F60" i="12"/>
  <c r="E60" i="12"/>
  <c r="D60" i="12"/>
  <c r="G59" i="12"/>
  <c r="F59" i="12"/>
  <c r="E59" i="12"/>
  <c r="D59" i="12"/>
  <c r="G58" i="12"/>
  <c r="F58" i="12"/>
  <c r="E58" i="12"/>
  <c r="D58" i="12"/>
  <c r="G57" i="12"/>
  <c r="F57" i="12"/>
  <c r="E57" i="12"/>
  <c r="D57" i="12"/>
  <c r="G56" i="12"/>
  <c r="F56" i="12"/>
  <c r="E56" i="12"/>
  <c r="D56" i="12"/>
  <c r="G55" i="12"/>
  <c r="F55" i="12"/>
  <c r="E55" i="12"/>
  <c r="D55" i="12"/>
  <c r="G54" i="12"/>
  <c r="F54" i="12"/>
  <c r="E54" i="12"/>
  <c r="D54" i="12"/>
  <c r="G53" i="12"/>
  <c r="F53" i="12"/>
  <c r="E53" i="12"/>
  <c r="D53" i="12"/>
  <c r="G52" i="12"/>
  <c r="F52" i="12"/>
  <c r="E52" i="12"/>
  <c r="D52" i="12"/>
  <c r="G51" i="12"/>
  <c r="F51" i="12"/>
  <c r="E51" i="12"/>
  <c r="D51" i="12"/>
  <c r="G50" i="12"/>
  <c r="F50" i="12"/>
  <c r="E50" i="12"/>
  <c r="D50" i="12"/>
  <c r="G49" i="12"/>
  <c r="F49" i="12"/>
  <c r="E49" i="12"/>
  <c r="D49" i="12"/>
  <c r="G48" i="12"/>
  <c r="F48" i="12"/>
  <c r="E48" i="12"/>
  <c r="D48" i="12"/>
  <c r="G47" i="12"/>
  <c r="F47" i="12"/>
  <c r="E47" i="12"/>
  <c r="D47" i="12"/>
  <c r="G46" i="12"/>
  <c r="F46" i="12"/>
  <c r="E46" i="12"/>
  <c r="D46" i="12"/>
  <c r="G45" i="12"/>
  <c r="F45" i="12"/>
  <c r="E45" i="12"/>
  <c r="D45" i="12"/>
  <c r="G44" i="12"/>
  <c r="F44" i="12"/>
  <c r="E44" i="12"/>
  <c r="D44" i="12"/>
  <c r="G43" i="12"/>
  <c r="F43" i="12"/>
  <c r="E43" i="12"/>
  <c r="D43" i="12"/>
  <c r="G42" i="12"/>
  <c r="F42" i="12"/>
  <c r="E42" i="12"/>
  <c r="D42" i="12"/>
  <c r="G41" i="12"/>
  <c r="F41" i="12"/>
  <c r="E41" i="12"/>
  <c r="D41" i="12"/>
  <c r="F40" i="12"/>
  <c r="E40" i="12"/>
  <c r="D40" i="12"/>
  <c r="F39" i="12"/>
  <c r="E39" i="12"/>
  <c r="D39" i="12"/>
  <c r="G38" i="12"/>
  <c r="F38" i="12"/>
  <c r="E38" i="12"/>
  <c r="D38" i="12"/>
  <c r="G37" i="12"/>
  <c r="F37" i="12"/>
  <c r="E37" i="12"/>
  <c r="D37" i="12"/>
  <c r="F36" i="12"/>
  <c r="E36" i="12"/>
  <c r="D36" i="12"/>
  <c r="F35" i="12"/>
  <c r="E35" i="12"/>
  <c r="D35" i="12"/>
  <c r="G34" i="12"/>
  <c r="F34" i="12"/>
  <c r="E34" i="12"/>
  <c r="D34" i="12"/>
  <c r="G33" i="12"/>
  <c r="F33" i="12"/>
  <c r="E33" i="12"/>
  <c r="D33" i="12"/>
  <c r="G32" i="12"/>
  <c r="F32" i="12"/>
  <c r="E32" i="12"/>
  <c r="D32" i="12"/>
  <c r="G31" i="12"/>
  <c r="F31" i="12"/>
  <c r="E31" i="12"/>
  <c r="D31" i="12"/>
  <c r="G30" i="12"/>
  <c r="F30" i="12"/>
  <c r="E30" i="12"/>
  <c r="D30" i="12"/>
  <c r="G29" i="12"/>
  <c r="F29" i="12"/>
  <c r="E29" i="12"/>
  <c r="D29" i="12"/>
  <c r="G28" i="12"/>
  <c r="F28" i="12"/>
  <c r="E28" i="12"/>
  <c r="D28" i="12"/>
  <c r="G27" i="12"/>
  <c r="F27" i="12"/>
  <c r="E27" i="12"/>
  <c r="D27" i="12"/>
  <c r="G26" i="12"/>
  <c r="F26" i="12"/>
  <c r="E26" i="12"/>
  <c r="D26" i="12"/>
  <c r="G25" i="12"/>
  <c r="F25" i="12"/>
  <c r="E25" i="12"/>
  <c r="D25" i="12"/>
  <c r="G24" i="12"/>
  <c r="F24" i="12"/>
  <c r="E24" i="12"/>
  <c r="D24" i="12"/>
  <c r="G23" i="12"/>
  <c r="F23" i="12"/>
  <c r="E23" i="12"/>
  <c r="D23" i="12"/>
  <c r="G22" i="12"/>
  <c r="F22" i="12"/>
  <c r="E22" i="12"/>
  <c r="D22" i="12"/>
  <c r="G21" i="12"/>
  <c r="F21" i="12"/>
  <c r="E21" i="12"/>
  <c r="D21" i="12"/>
  <c r="G20" i="12"/>
  <c r="F20" i="12"/>
  <c r="E20" i="12"/>
  <c r="D20" i="12"/>
  <c r="G19" i="12"/>
  <c r="F19" i="12"/>
  <c r="E19" i="12"/>
  <c r="D19" i="12"/>
  <c r="G18" i="12"/>
  <c r="F18" i="12"/>
  <c r="E18" i="12"/>
  <c r="D18" i="12"/>
  <c r="G17" i="12"/>
  <c r="F17" i="12"/>
  <c r="E17" i="12"/>
  <c r="D17" i="12"/>
  <c r="G16" i="12"/>
  <c r="F16" i="12"/>
  <c r="E16" i="12"/>
  <c r="D16" i="12"/>
  <c r="G15" i="12"/>
  <c r="F15" i="12"/>
  <c r="E15" i="12"/>
  <c r="D15" i="12"/>
  <c r="G14" i="12"/>
  <c r="F14" i="12"/>
  <c r="E14" i="12"/>
  <c r="D14" i="12"/>
  <c r="G13" i="12"/>
  <c r="F13" i="12"/>
  <c r="E13" i="12"/>
  <c r="D13" i="12"/>
  <c r="G12" i="12"/>
  <c r="F12" i="12"/>
  <c r="E12" i="12"/>
  <c r="D12" i="12"/>
  <c r="G11" i="12"/>
  <c r="F11" i="12"/>
  <c r="E11" i="12"/>
  <c r="D11" i="12"/>
  <c r="G10" i="12"/>
  <c r="F10" i="12"/>
  <c r="E10" i="12"/>
  <c r="D10" i="12"/>
  <c r="G9" i="12"/>
  <c r="F9" i="12"/>
  <c r="E9" i="12"/>
  <c r="D9" i="12"/>
  <c r="G8" i="12"/>
  <c r="F8" i="12"/>
  <c r="E8" i="12"/>
  <c r="D8" i="12"/>
  <c r="G7" i="12"/>
  <c r="F7" i="12"/>
  <c r="E7" i="12"/>
  <c r="D7" i="12"/>
  <c r="G6" i="12"/>
  <c r="F6" i="12"/>
  <c r="E6" i="12"/>
  <c r="D6" i="12"/>
  <c r="G5" i="12"/>
  <c r="F5" i="12"/>
  <c r="E5" i="12"/>
  <c r="D5" i="12"/>
  <c r="G4" i="12"/>
  <c r="F4" i="12"/>
  <c r="E4" i="12"/>
  <c r="D4" i="12"/>
  <c r="G3" i="12"/>
  <c r="F3" i="12"/>
  <c r="E3" i="12"/>
  <c r="D3" i="12"/>
  <c r="G2" i="12"/>
  <c r="F2" i="12"/>
  <c r="E2" i="12"/>
  <c r="D2" i="12"/>
  <c r="G52" i="8"/>
  <c r="G53" i="8"/>
  <c r="G54" i="8"/>
  <c r="G55" i="8"/>
  <c r="G56" i="8"/>
  <c r="G57" i="8"/>
  <c r="G58" i="8"/>
  <c r="G59" i="8"/>
  <c r="G60" i="8"/>
  <c r="G61" i="8"/>
  <c r="G42" i="8"/>
  <c r="G43" i="8"/>
  <c r="G44" i="8"/>
  <c r="G45" i="8"/>
  <c r="G46" i="8"/>
  <c r="G47" i="8"/>
  <c r="G48" i="8"/>
  <c r="G49" i="8"/>
  <c r="G50" i="8"/>
  <c r="G51" i="8"/>
  <c r="G32" i="8"/>
  <c r="G33" i="8"/>
  <c r="G34" i="8"/>
  <c r="G35" i="8"/>
  <c r="G36" i="8"/>
  <c r="G37" i="8"/>
  <c r="G38" i="8"/>
  <c r="G39" i="8"/>
  <c r="G40" i="8"/>
  <c r="G41" i="8"/>
  <c r="G22" i="8"/>
  <c r="G23" i="8"/>
  <c r="G24" i="8"/>
  <c r="G25" i="8"/>
  <c r="G26" i="8"/>
  <c r="G27" i="8"/>
  <c r="G28" i="8"/>
  <c r="G29" i="8"/>
  <c r="G30" i="8"/>
  <c r="G31" i="8"/>
  <c r="G12" i="8"/>
  <c r="G13" i="8"/>
  <c r="G14" i="8"/>
  <c r="G15" i="8"/>
  <c r="G16" i="8"/>
  <c r="G17" i="8"/>
  <c r="G18" i="8"/>
  <c r="G19" i="8"/>
  <c r="G20" i="8"/>
  <c r="G21" i="8"/>
  <c r="G3" i="8"/>
  <c r="G4" i="8"/>
  <c r="G5" i="8"/>
  <c r="G6" i="8"/>
  <c r="G7" i="8"/>
  <c r="G8" i="8"/>
  <c r="G9" i="8"/>
  <c r="G10" i="8"/>
  <c r="G11" i="8"/>
  <c r="G2" i="8"/>
  <c r="D14" i="1"/>
  <c r="E14" i="1"/>
  <c r="F14" i="1"/>
  <c r="D15" i="1"/>
  <c r="E15" i="1"/>
  <c r="F15" i="1"/>
  <c r="D16" i="1"/>
  <c r="E16" i="1"/>
  <c r="F16" i="1"/>
  <c r="D17" i="1"/>
  <c r="E17" i="1"/>
  <c r="F17" i="1"/>
  <c r="D18" i="1"/>
  <c r="E18" i="1"/>
  <c r="F18" i="1"/>
  <c r="D19" i="1"/>
  <c r="E19" i="1"/>
  <c r="F19" i="1"/>
  <c r="D20" i="1"/>
  <c r="E20" i="1"/>
  <c r="F20" i="1"/>
  <c r="D21" i="1"/>
  <c r="E21" i="1"/>
  <c r="F21" i="1"/>
  <c r="D22" i="1"/>
  <c r="E22" i="1"/>
  <c r="F22" i="1"/>
  <c r="D23" i="1"/>
  <c r="E23" i="1"/>
  <c r="F23" i="1"/>
  <c r="D24" i="1"/>
  <c r="E24" i="1"/>
  <c r="F24" i="1"/>
  <c r="D25" i="1"/>
  <c r="E25" i="1"/>
  <c r="F25" i="1"/>
  <c r="D26" i="1"/>
  <c r="E26" i="1"/>
  <c r="F26" i="1"/>
  <c r="D27" i="1"/>
  <c r="E27" i="1"/>
  <c r="F27" i="1"/>
  <c r="D28" i="1"/>
  <c r="E28" i="1"/>
  <c r="F28" i="1"/>
  <c r="D29" i="1"/>
  <c r="E29" i="1"/>
  <c r="F29" i="1"/>
  <c r="D30" i="1"/>
  <c r="E30" i="1"/>
  <c r="F30" i="1"/>
  <c r="D31" i="1"/>
  <c r="E31" i="1"/>
  <c r="F31" i="1"/>
  <c r="D32" i="1"/>
  <c r="E32" i="1"/>
  <c r="F32" i="1"/>
  <c r="D33" i="1"/>
  <c r="E33" i="1"/>
  <c r="F33" i="1"/>
  <c r="D34" i="1"/>
  <c r="E34" i="1"/>
  <c r="F34" i="1"/>
  <c r="D35" i="1"/>
  <c r="E35" i="1"/>
  <c r="F35" i="1"/>
  <c r="D36" i="1"/>
  <c r="E36" i="1"/>
  <c r="F36" i="1"/>
  <c r="D37" i="1"/>
  <c r="E37" i="1"/>
  <c r="F37" i="1"/>
  <c r="D38" i="1"/>
  <c r="E38" i="1"/>
  <c r="F38" i="1"/>
  <c r="D39" i="1"/>
  <c r="E39" i="1"/>
  <c r="F39" i="1"/>
  <c r="D40" i="1"/>
  <c r="E40" i="1"/>
  <c r="F40" i="1"/>
  <c r="D41" i="1"/>
  <c r="E41" i="1"/>
  <c r="F41" i="1"/>
  <c r="D42" i="1"/>
  <c r="E42" i="1"/>
  <c r="F42" i="1"/>
  <c r="D43" i="1"/>
  <c r="E43" i="1"/>
  <c r="F43" i="1"/>
  <c r="D44" i="1"/>
  <c r="E44" i="1"/>
  <c r="F44" i="1"/>
  <c r="D45" i="1"/>
  <c r="E45" i="1"/>
  <c r="F45" i="1"/>
  <c r="D46" i="1"/>
  <c r="E46" i="1"/>
  <c r="F46" i="1"/>
  <c r="D47" i="1"/>
  <c r="E47" i="1"/>
  <c r="F47" i="1"/>
  <c r="D48" i="1"/>
  <c r="E48" i="1"/>
  <c r="F48" i="1"/>
  <c r="D49" i="1"/>
  <c r="E49" i="1"/>
  <c r="F49" i="1"/>
  <c r="D50" i="1"/>
  <c r="E50" i="1"/>
  <c r="F50" i="1"/>
  <c r="D51" i="1"/>
  <c r="E51" i="1"/>
  <c r="F51" i="1"/>
  <c r="D52" i="1"/>
  <c r="E52" i="1"/>
  <c r="F52" i="1"/>
  <c r="D53" i="1"/>
  <c r="E53" i="1"/>
  <c r="F53" i="1"/>
  <c r="D54" i="1"/>
  <c r="E54" i="1"/>
  <c r="F54" i="1"/>
  <c r="D55" i="1"/>
  <c r="E55" i="1"/>
  <c r="F55" i="1"/>
  <c r="D56" i="1"/>
  <c r="E56" i="1"/>
  <c r="F56" i="1"/>
  <c r="D57" i="1"/>
  <c r="E57" i="1"/>
  <c r="F57" i="1"/>
  <c r="D58" i="1"/>
  <c r="E58" i="1"/>
  <c r="F58" i="1"/>
  <c r="D59" i="1"/>
  <c r="E59" i="1"/>
  <c r="F59" i="1"/>
  <c r="D60" i="1"/>
  <c r="E60" i="1"/>
  <c r="F60" i="1"/>
  <c r="D61" i="1"/>
  <c r="E61" i="1"/>
  <c r="F61" i="1"/>
  <c r="D62" i="1"/>
  <c r="E62" i="1"/>
  <c r="F62" i="1"/>
  <c r="D63" i="1"/>
  <c r="E63" i="1"/>
  <c r="F63" i="1"/>
  <c r="D64" i="1"/>
  <c r="E64" i="1"/>
  <c r="F64" i="1"/>
  <c r="D65" i="1"/>
  <c r="E65" i="1"/>
  <c r="F65" i="1"/>
  <c r="D66" i="1"/>
  <c r="E66" i="1"/>
  <c r="F66" i="1"/>
  <c r="D67" i="1"/>
  <c r="E67" i="1"/>
  <c r="F67" i="1"/>
  <c r="D68" i="1"/>
  <c r="E68" i="1"/>
  <c r="F68" i="1"/>
  <c r="D69" i="1"/>
  <c r="E69" i="1"/>
  <c r="F69" i="1"/>
  <c r="D70" i="1"/>
  <c r="E70" i="1"/>
  <c r="F70" i="1"/>
  <c r="D71" i="1"/>
  <c r="E71" i="1"/>
  <c r="F71" i="1"/>
  <c r="D72" i="1"/>
  <c r="E72" i="1"/>
  <c r="F72" i="1"/>
  <c r="D73" i="1"/>
  <c r="E73" i="1"/>
  <c r="F73" i="1"/>
  <c r="F3" i="1"/>
  <c r="F4" i="1"/>
  <c r="F5" i="1"/>
  <c r="F6" i="1"/>
  <c r="F7" i="1"/>
  <c r="F8" i="1"/>
  <c r="F9" i="1"/>
  <c r="F10" i="1"/>
  <c r="F11" i="1"/>
  <c r="F12" i="1"/>
  <c r="F13" i="1"/>
  <c r="F2" i="1"/>
  <c r="F2" i="8"/>
  <c r="E3" i="1"/>
  <c r="E4" i="1"/>
  <c r="E5" i="1"/>
  <c r="E6" i="1"/>
  <c r="E7" i="1"/>
  <c r="E8" i="1"/>
  <c r="E9" i="1"/>
  <c r="E10" i="1"/>
  <c r="E11" i="1"/>
  <c r="E12" i="1"/>
  <c r="E13" i="1"/>
  <c r="E2" i="1"/>
  <c r="E2" i="8"/>
  <c r="D3" i="1"/>
  <c r="D4" i="1"/>
  <c r="D5" i="1"/>
  <c r="D6" i="1"/>
  <c r="D7" i="1"/>
  <c r="D8" i="1"/>
  <c r="D9" i="1"/>
  <c r="D10" i="1"/>
  <c r="D11" i="1"/>
  <c r="D12" i="1"/>
  <c r="D13" i="1"/>
  <c r="D2" i="1"/>
  <c r="D2" i="8"/>
  <c r="E3" i="8"/>
  <c r="F3" i="8"/>
  <c r="E4" i="8"/>
  <c r="F4" i="8"/>
  <c r="E5" i="8"/>
  <c r="F5" i="8"/>
  <c r="E6" i="8"/>
  <c r="F6" i="8"/>
  <c r="E7" i="8"/>
  <c r="F7" i="8"/>
  <c r="E8" i="8"/>
  <c r="F8" i="8"/>
  <c r="E9" i="8"/>
  <c r="F9" i="8"/>
  <c r="E10" i="8"/>
  <c r="F10" i="8"/>
  <c r="E11" i="8"/>
  <c r="F11" i="8"/>
  <c r="E12" i="8"/>
  <c r="F12" i="8"/>
  <c r="E13" i="8"/>
  <c r="F13" i="8"/>
  <c r="E14" i="8"/>
  <c r="F14" i="8"/>
  <c r="E15" i="8"/>
  <c r="F15" i="8"/>
  <c r="E16" i="8"/>
  <c r="F16" i="8"/>
  <c r="E17" i="8"/>
  <c r="F17" i="8"/>
  <c r="E18" i="8"/>
  <c r="F18" i="8"/>
  <c r="E19" i="8"/>
  <c r="F19" i="8"/>
  <c r="E20" i="8"/>
  <c r="F20" i="8"/>
  <c r="E21" i="8"/>
  <c r="F21" i="8"/>
  <c r="E22" i="8"/>
  <c r="F22" i="8"/>
  <c r="E23" i="8"/>
  <c r="F23" i="8"/>
  <c r="E24" i="8"/>
  <c r="F24" i="8"/>
  <c r="E25" i="8"/>
  <c r="F25" i="8"/>
  <c r="E26" i="8"/>
  <c r="F26" i="8"/>
  <c r="E27" i="8"/>
  <c r="F27" i="8"/>
  <c r="E28" i="8"/>
  <c r="F28" i="8"/>
  <c r="E29" i="8"/>
  <c r="F29" i="8"/>
  <c r="E30" i="8"/>
  <c r="F30" i="8"/>
  <c r="E31" i="8"/>
  <c r="F31" i="8"/>
  <c r="E32" i="8"/>
  <c r="F32" i="8"/>
  <c r="E33" i="8"/>
  <c r="F33" i="8"/>
  <c r="E34" i="8"/>
  <c r="F34" i="8"/>
  <c r="E35" i="8"/>
  <c r="F35" i="8"/>
  <c r="E36" i="8"/>
  <c r="F36" i="8"/>
  <c r="E37" i="8"/>
  <c r="F37" i="8"/>
  <c r="E38" i="8"/>
  <c r="F38" i="8"/>
  <c r="E39" i="8"/>
  <c r="F39" i="8"/>
  <c r="E40" i="8"/>
  <c r="F40" i="8"/>
  <c r="E41" i="8"/>
  <c r="F41" i="8"/>
  <c r="E42" i="8"/>
  <c r="F42" i="8"/>
  <c r="E43" i="8"/>
  <c r="F43" i="8"/>
  <c r="E44" i="8"/>
  <c r="F44" i="8"/>
  <c r="E45" i="8"/>
  <c r="F45" i="8"/>
  <c r="E46" i="8"/>
  <c r="F46" i="8"/>
  <c r="E47" i="8"/>
  <c r="F47" i="8"/>
  <c r="E48" i="8"/>
  <c r="F48" i="8"/>
  <c r="E49" i="8"/>
  <c r="F49" i="8"/>
  <c r="E50" i="8"/>
  <c r="F50" i="8"/>
  <c r="E51" i="8"/>
  <c r="F51" i="8"/>
  <c r="E52" i="8"/>
  <c r="F52" i="8"/>
  <c r="E53" i="8"/>
  <c r="F53" i="8"/>
  <c r="E54" i="8"/>
  <c r="F54" i="8"/>
  <c r="E55" i="8"/>
  <c r="F55" i="8"/>
  <c r="E56" i="8"/>
  <c r="F56" i="8"/>
  <c r="E57" i="8"/>
  <c r="F57" i="8"/>
  <c r="E58" i="8"/>
  <c r="F58" i="8"/>
  <c r="E59" i="8"/>
  <c r="F59" i="8"/>
  <c r="E60" i="8"/>
  <c r="F60" i="8"/>
  <c r="E61" i="8"/>
  <c r="F61" i="8"/>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M51" i="21" l="1"/>
  <c r="M9" i="21"/>
  <c r="N4" i="21"/>
  <c r="M59" i="21"/>
  <c r="M21" i="21"/>
  <c r="N19" i="21"/>
  <c r="N50" i="21"/>
  <c r="M57" i="21"/>
  <c r="N44" i="21"/>
  <c r="N10" i="21"/>
  <c r="M18" i="21"/>
  <c r="M30" i="21"/>
  <c r="M38" i="21"/>
  <c r="N34" i="21"/>
  <c r="M10" i="21"/>
  <c r="M28" i="21"/>
  <c r="N28" i="21"/>
  <c r="M40" i="21"/>
  <c r="N21" i="21"/>
  <c r="M29" i="21"/>
  <c r="M48" i="21"/>
  <c r="M58" i="21"/>
  <c r="M60" i="21"/>
  <c r="N15" i="21"/>
  <c r="M11" i="21"/>
  <c r="N8" i="21"/>
  <c r="N18" i="21"/>
  <c r="N31" i="21"/>
  <c r="M50" i="21"/>
  <c r="N23" i="21"/>
  <c r="N24" i="21"/>
  <c r="M31" i="21"/>
  <c r="M39" i="21"/>
  <c r="N36" i="21"/>
  <c r="N38" i="21"/>
  <c r="N6" i="21"/>
  <c r="M27" i="21"/>
  <c r="N43" i="21"/>
  <c r="M49" i="21"/>
  <c r="N35" i="21"/>
  <c r="M61" i="21"/>
  <c r="N11" i="21"/>
  <c r="M8" i="21"/>
  <c r="N13" i="21"/>
  <c r="N14" i="21"/>
  <c r="N45" i="21"/>
  <c r="M17" i="21"/>
  <c r="N40" i="21"/>
  <c r="N54" i="21"/>
  <c r="N26" i="21"/>
  <c r="N61" i="21"/>
  <c r="M20" i="21"/>
  <c r="M41" i="21"/>
  <c r="N53" i="21"/>
  <c r="N49" i="21"/>
  <c r="N48" i="21"/>
  <c r="N33" i="21"/>
  <c r="N39" i="21"/>
  <c r="N60" i="21"/>
  <c r="N3" i="21"/>
  <c r="N9" i="21"/>
  <c r="N30" i="21"/>
  <c r="M47" i="21"/>
  <c r="N51" i="21"/>
  <c r="N56" i="21"/>
  <c r="N59" i="21"/>
  <c r="N5" i="21"/>
  <c r="N29" i="21"/>
  <c r="N20" i="21"/>
  <c r="M37" i="21"/>
  <c r="N41" i="21"/>
  <c r="N46" i="21"/>
  <c r="N55" i="21"/>
  <c r="N58" i="21"/>
  <c r="M7" i="21"/>
  <c r="N16" i="21"/>
  <c r="M19" i="21"/>
  <c r="N25" i="21"/>
  <c r="G2" i="13"/>
  <c r="M10" i="13"/>
  <c r="M66" i="13"/>
  <c r="M68" i="13"/>
  <c r="M80" i="13"/>
  <c r="M52" i="13"/>
  <c r="M38" i="13"/>
  <c r="M24" i="13"/>
  <c r="M67" i="13"/>
  <c r="D59" i="13"/>
  <c r="F31" i="13"/>
  <c r="F45" i="13"/>
  <c r="E59" i="13"/>
  <c r="D73" i="13"/>
  <c r="E2" i="13"/>
  <c r="E3" i="13"/>
  <c r="E73" i="13"/>
  <c r="F73" i="13"/>
  <c r="G45" i="13"/>
  <c r="G17" i="13"/>
  <c r="E30" i="13"/>
  <c r="E44" i="13"/>
  <c r="F30" i="13"/>
  <c r="D3" i="13"/>
  <c r="F44" i="13"/>
  <c r="G59" i="13"/>
  <c r="G31" i="13"/>
  <c r="G3" i="13"/>
  <c r="G30" i="13"/>
  <c r="D30" i="13"/>
  <c r="N49" i="13"/>
  <c r="D17" i="13"/>
  <c r="E17" i="13"/>
  <c r="F3" i="13"/>
  <c r="F17" i="13"/>
  <c r="G73" i="13"/>
  <c r="N27" i="13"/>
  <c r="E31" i="13"/>
  <c r="N15" i="13"/>
  <c r="N7" i="13"/>
  <c r="D45" i="13"/>
  <c r="E45" i="13"/>
  <c r="N80" i="13"/>
  <c r="F2" i="13"/>
  <c r="F72" i="13"/>
  <c r="G72" i="13"/>
  <c r="D72" i="13"/>
  <c r="E72" i="13"/>
  <c r="G58" i="13"/>
  <c r="F58" i="13"/>
  <c r="E58" i="13"/>
  <c r="D58" i="13"/>
  <c r="D44" i="13"/>
  <c r="G44" i="13"/>
  <c r="G16" i="13"/>
  <c r="D2" i="13"/>
  <c r="F59" i="13"/>
  <c r="D31" i="13"/>
  <c r="F16" i="13"/>
  <c r="D16" i="13"/>
  <c r="E16" i="13"/>
  <c r="N66" i="13"/>
  <c r="N52" i="13"/>
  <c r="M13" i="13"/>
  <c r="N38" i="13"/>
  <c r="N85" i="13"/>
  <c r="M12" i="13"/>
  <c r="N41" i="13"/>
  <c r="N24" i="13"/>
  <c r="M11" i="13"/>
  <c r="N10" i="13"/>
  <c r="N9" i="13"/>
  <c r="M85" i="13"/>
  <c r="N84" i="13"/>
  <c r="M14" i="13"/>
  <c r="M27" i="13"/>
  <c r="M54" i="13"/>
  <c r="N56" i="13"/>
  <c r="M70" i="13"/>
  <c r="N71" i="13"/>
  <c r="N79" i="13"/>
  <c r="M83" i="13"/>
  <c r="N69" i="13"/>
  <c r="N23" i="13"/>
  <c r="N26" i="13"/>
  <c r="N34" i="13"/>
  <c r="M41" i="13"/>
  <c r="N40" i="13"/>
  <c r="N42" i="13"/>
  <c r="M43" i="13"/>
  <c r="M26" i="13"/>
  <c r="M82" i="13"/>
  <c r="M57" i="13"/>
  <c r="M15" i="13"/>
  <c r="N35" i="13"/>
  <c r="M56" i="13"/>
  <c r="N62" i="13"/>
  <c r="M69" i="13"/>
  <c r="M71" i="13"/>
  <c r="M28" i="13"/>
  <c r="M84" i="13"/>
  <c r="M55" i="13"/>
  <c r="N36" i="13"/>
  <c r="M42" i="13"/>
  <c r="N20" i="13"/>
  <c r="N22" i="13"/>
  <c r="M81" i="13"/>
  <c r="M29" i="13"/>
  <c r="N14" i="13"/>
  <c r="M39" i="13"/>
  <c r="N43" i="13"/>
  <c r="N51" i="13"/>
  <c r="N64" i="13"/>
  <c r="N68" i="13"/>
  <c r="N77" i="13"/>
  <c r="N6" i="13"/>
  <c r="M25" i="13"/>
  <c r="N29" i="13"/>
  <c r="N37" i="13"/>
  <c r="N50" i="13"/>
  <c r="N54" i="13"/>
  <c r="N63" i="13"/>
  <c r="N76" i="13"/>
  <c r="N83" i="13"/>
  <c r="N48" i="13"/>
  <c r="N55" i="13"/>
  <c r="N13" i="13"/>
  <c r="N8" i="13"/>
  <c r="N12" i="13"/>
  <c r="N21" i="13"/>
  <c r="N70" i="13"/>
  <c r="N28" i="13"/>
  <c r="M40" i="13"/>
  <c r="M53" i="13"/>
  <c r="N57" i="13"/>
  <c r="N65" i="13"/>
  <c r="N78" i="13"/>
  <c r="N82" i="13"/>
  <c r="M57" i="12"/>
  <c r="M37" i="12"/>
  <c r="M27" i="12"/>
  <c r="M7" i="12"/>
  <c r="M17" i="12"/>
  <c r="N49" i="12"/>
  <c r="N61" i="12"/>
  <c r="N29" i="12"/>
  <c r="M61" i="12"/>
  <c r="N4" i="12"/>
  <c r="N9" i="12"/>
  <c r="M20" i="12"/>
  <c r="M28" i="12"/>
  <c r="M30" i="12"/>
  <c r="M48" i="12"/>
  <c r="M50" i="12"/>
  <c r="N54" i="12"/>
  <c r="N11" i="12"/>
  <c r="M8" i="12"/>
  <c r="N31" i="12"/>
  <c r="M60" i="12"/>
  <c r="M9" i="12"/>
  <c r="M11" i="12"/>
  <c r="N10" i="12"/>
  <c r="N13" i="12"/>
  <c r="M18" i="12"/>
  <c r="M40" i="12"/>
  <c r="N38" i="12"/>
  <c r="N34" i="12"/>
  <c r="N36" i="12"/>
  <c r="N48" i="12"/>
  <c r="M10" i="12"/>
  <c r="M21" i="12"/>
  <c r="M39" i="12"/>
  <c r="N23" i="12"/>
  <c r="M29" i="12"/>
  <c r="N25" i="12"/>
  <c r="M38" i="12"/>
  <c r="N43" i="12"/>
  <c r="M49" i="12"/>
  <c r="N45" i="12"/>
  <c r="M31" i="12"/>
  <c r="M51" i="12"/>
  <c r="M41" i="12"/>
  <c r="N28" i="12"/>
  <c r="N16" i="12"/>
  <c r="N40" i="12"/>
  <c r="M59" i="12"/>
  <c r="M19" i="12"/>
  <c r="N8" i="12"/>
  <c r="N19" i="12"/>
  <c r="M58" i="12"/>
  <c r="N6" i="12"/>
  <c r="N15" i="12"/>
  <c r="N18" i="12"/>
  <c r="N24" i="12"/>
  <c r="N33" i="12"/>
  <c r="N39" i="12"/>
  <c r="N60" i="12"/>
  <c r="N3" i="12"/>
  <c r="N30" i="12"/>
  <c r="M47" i="12"/>
  <c r="N51" i="12"/>
  <c r="N56" i="12"/>
  <c r="N21" i="12"/>
  <c r="N26" i="12"/>
  <c r="N35" i="12"/>
  <c r="N44" i="12"/>
  <c r="N53" i="12"/>
  <c r="N59" i="12"/>
  <c r="N5" i="12"/>
  <c r="N14" i="12"/>
  <c r="N50" i="12"/>
  <c r="N20" i="12"/>
  <c r="N41" i="12"/>
  <c r="N46" i="12"/>
  <c r="N55" i="12"/>
  <c r="N58" i="12"/>
  <c r="N24" i="1"/>
  <c r="M25" i="1"/>
  <c r="N56" i="1"/>
  <c r="N32" i="1"/>
  <c r="M11" i="8"/>
  <c r="N60" i="1"/>
  <c r="N29" i="1"/>
  <c r="M22" i="1"/>
  <c r="M33" i="1"/>
  <c r="N67" i="1"/>
  <c r="N43" i="1"/>
  <c r="N35" i="1"/>
  <c r="M24" i="1"/>
  <c r="N30" i="1"/>
  <c r="N37" i="1"/>
  <c r="N31" i="1"/>
  <c r="M60" i="1"/>
  <c r="N20" i="1"/>
  <c r="N42" i="1"/>
  <c r="N71" i="1"/>
  <c r="N22" i="1"/>
  <c r="M58" i="1"/>
  <c r="N55" i="1"/>
  <c r="M73" i="1"/>
  <c r="M36" i="1"/>
  <c r="N68" i="1"/>
  <c r="M21" i="1"/>
  <c r="N6" i="1"/>
  <c r="N61" i="1"/>
  <c r="M23" i="1"/>
  <c r="N59" i="1"/>
  <c r="N73" i="1"/>
  <c r="M70" i="1"/>
  <c r="N53" i="1"/>
  <c r="M61" i="1"/>
  <c r="M57" i="1"/>
  <c r="M49" i="1"/>
  <c r="N36" i="1"/>
  <c r="N54" i="1"/>
  <c r="N70" i="1"/>
  <c r="M10" i="1"/>
  <c r="N47" i="1"/>
  <c r="N23" i="1"/>
  <c r="N12" i="1"/>
  <c r="M72" i="1"/>
  <c r="N25" i="1"/>
  <c r="N17" i="1"/>
  <c r="N66" i="1"/>
  <c r="M71" i="1"/>
  <c r="N58" i="1"/>
  <c r="N44" i="1"/>
  <c r="M45" i="1"/>
  <c r="M46" i="1"/>
  <c r="N49" i="1"/>
  <c r="M48" i="1"/>
  <c r="M47" i="1"/>
  <c r="N46" i="1"/>
  <c r="N34" i="1"/>
  <c r="N19" i="1"/>
  <c r="N18" i="1"/>
  <c r="M59" i="1"/>
  <c r="M37" i="1"/>
  <c r="N65" i="1"/>
  <c r="N41" i="1"/>
  <c r="M35" i="1"/>
  <c r="N48" i="1"/>
  <c r="M34" i="1"/>
  <c r="N72" i="1"/>
  <c r="M69" i="1"/>
  <c r="M13" i="1"/>
  <c r="M12" i="1"/>
  <c r="N13" i="1"/>
  <c r="N10" i="1"/>
  <c r="N11" i="1"/>
  <c r="M11" i="1"/>
  <c r="N7" i="1"/>
  <c r="N8" i="1"/>
  <c r="M9" i="1"/>
  <c r="N5" i="1"/>
  <c r="N11" i="8"/>
  <c r="M7" i="8"/>
  <c r="N60" i="8"/>
  <c r="N8" i="8"/>
  <c r="N10" i="8"/>
  <c r="N9" i="8"/>
  <c r="N55" i="8"/>
  <c r="N56" i="8"/>
  <c r="N54" i="8"/>
  <c r="N53" i="8"/>
  <c r="N58" i="8"/>
  <c r="N50" i="8"/>
  <c r="M49" i="8"/>
  <c r="M40" i="8"/>
  <c r="N35" i="8"/>
  <c r="N41" i="8"/>
  <c r="N33" i="8"/>
  <c r="M30" i="8"/>
  <c r="N24" i="8"/>
  <c r="N23" i="8"/>
  <c r="M28" i="8"/>
  <c r="M8" i="8"/>
  <c r="N26" i="8"/>
  <c r="N48" i="8"/>
  <c r="M31" i="8"/>
  <c r="M21" i="8"/>
  <c r="M60" i="8"/>
  <c r="M59" i="8"/>
  <c r="N51" i="8"/>
  <c r="M48" i="8"/>
  <c r="N31" i="8"/>
  <c r="M20" i="8"/>
  <c r="N13" i="8"/>
  <c r="M19" i="8"/>
  <c r="N15" i="8"/>
  <c r="N14" i="8"/>
  <c r="N61" i="8"/>
  <c r="M58" i="8"/>
  <c r="N44" i="8"/>
  <c r="N40" i="8"/>
  <c r="N34" i="8"/>
  <c r="M27" i="8"/>
  <c r="N29" i="8"/>
  <c r="N28" i="8"/>
  <c r="N18" i="8"/>
  <c r="N16" i="8"/>
  <c r="M29" i="8"/>
  <c r="N43" i="8"/>
  <c r="M61" i="8"/>
  <c r="N21" i="8"/>
  <c r="M51" i="8"/>
  <c r="N30" i="8"/>
  <c r="M37" i="8"/>
  <c r="N38" i="8"/>
  <c r="N39" i="8"/>
  <c r="M10" i="8"/>
  <c r="N5" i="8"/>
  <c r="N46" i="8"/>
  <c r="M47" i="8"/>
  <c r="M39" i="8"/>
  <c r="N45" i="8"/>
  <c r="N25" i="8"/>
  <c r="M41" i="8"/>
  <c r="N19" i="8"/>
  <c r="N6" i="8"/>
  <c r="M17" i="8"/>
  <c r="N59" i="8"/>
  <c r="M18" i="8"/>
  <c r="N36" i="8"/>
  <c r="M38" i="8"/>
  <c r="N49" i="8"/>
  <c r="M50" i="8"/>
  <c r="M57" i="8"/>
  <c r="M9" i="8"/>
  <c r="N20" i="8"/>
  <c r="N3" i="8"/>
  <c r="N4" i="8"/>
</calcChain>
</file>

<file path=xl/sharedStrings.xml><?xml version="1.0" encoding="utf-8"?>
<sst xmlns="http://schemas.openxmlformats.org/spreadsheetml/2006/main" count="1211" uniqueCount="50">
  <si>
    <t>Dataset</t>
  </si>
  <si>
    <t>Gender</t>
  </si>
  <si>
    <t>Characteristics</t>
  </si>
  <si>
    <t>Total Images</t>
  </si>
  <si>
    <t>LFW</t>
  </si>
  <si>
    <t>Male</t>
  </si>
  <si>
    <t>Base</t>
  </si>
  <si>
    <t>Female</t>
  </si>
  <si>
    <t>glasses</t>
  </si>
  <si>
    <t>LFW_Gender</t>
  </si>
  <si>
    <t xml:space="preserve">Male </t>
  </si>
  <si>
    <t>Moustache</t>
  </si>
  <si>
    <t>LFW_downsized</t>
  </si>
  <si>
    <t>YTFace</t>
  </si>
  <si>
    <t xml:space="preserve">Base </t>
  </si>
  <si>
    <t>YTFace_downsized</t>
  </si>
  <si>
    <t>Model</t>
  </si>
  <si>
    <t>Description</t>
  </si>
  <si>
    <t>Accuracy</t>
  </si>
  <si>
    <t>Precision</t>
  </si>
  <si>
    <t>Recall</t>
  </si>
  <si>
    <t>TP</t>
  </si>
  <si>
    <t>TN</t>
  </si>
  <si>
    <t>FP</t>
  </si>
  <si>
    <t>FN</t>
  </si>
  <si>
    <t>Undetected</t>
  </si>
  <si>
    <t>Gender Bias Index</t>
  </si>
  <si>
    <t>Perturbation Bias Index</t>
  </si>
  <si>
    <t>ArcFace</t>
  </si>
  <si>
    <t>Both</t>
  </si>
  <si>
    <t>Both (balanced dataset)</t>
  </si>
  <si>
    <t>https://monashuni-my.sharepoint.com/personal/ztoh0002_student_monash_edu/Documents/Dataset-Info.xlsx</t>
  </si>
  <si>
    <t>Male_LightMakeUp</t>
  </si>
  <si>
    <t>Male_HeavyMakeUp</t>
  </si>
  <si>
    <t>Male_moustache</t>
  </si>
  <si>
    <t>Male_glasses</t>
  </si>
  <si>
    <t>Female_LightMakeUp</t>
  </si>
  <si>
    <t>Female_HeavyMakeUp</t>
  </si>
  <si>
    <t>Female_moustache</t>
  </si>
  <si>
    <t>Female_glasses</t>
  </si>
  <si>
    <t>DeepFace</t>
  </si>
  <si>
    <t>FaceNet</t>
  </si>
  <si>
    <t>FaceNet512</t>
  </si>
  <si>
    <t>OpenFace</t>
  </si>
  <si>
    <t>VGG-Face</t>
  </si>
  <si>
    <t>Both (benchmark)</t>
  </si>
  <si>
    <t>Both (fair)</t>
  </si>
  <si>
    <t>Male_benchmark</t>
  </si>
  <si>
    <t>Female_benchmark</t>
  </si>
  <si>
    <t>AgeDB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</si>
</sst>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5" x14ac:knownFonts="1">
    <font>
      <sz val="11"/>
      <color theme="1"/>
      <name val="Calibri"/>
      <family val="2"/>
      <scheme val="minor"/>
    </font>
    <font>
      <b/>
      <sz val="10"/>
      <color theme="1"/>
      <name val="Arial"/>
      <family val="2"/>
    </font>
    <font>
      <sz val="10"/>
      <color theme="1"/>
      <name val="Arial"/>
      <family val="2"/>
    </font>
    <font>
      <u/>
      <sz val="11"/>
      <color theme="10"/>
      <name val="Calibri"/>
      <family val="2"/>
      <scheme val="minor"/>
    </font>
    <font>
      <sz val="11"/>
      <color theme="1"/>
      <name val="Calibri"/>
      <family val="2"/>
      <scheme val="minor"/>
    </font>
  </fonts>
  <fills count="2">
    <fill>
      <patternFill patternType="none"/>
    </fill>
    <fill>
      <patternFill patternType="gray125"/>
    </fill>
  </fills>
  <borders count="5">
    <border>
      <left/>
      <right/>
      <top/>
      <bottom/>
      <diagonal/>
    </border>
    <border>
      <left style="medium">
        <color rgb="FFCCCCCC"/>
      </left>
      <right style="medium">
        <color rgb="FFCCCCCC"/>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s>
  <cellStyleXfs count="3">
    <xf numFmtId="0" fontId="0" fillId="0" borderId="0"/>
    <xf numFmtId="0" fontId="3" fillId="0" borderId="0" applyNumberFormat="0" applyFill="0" applyBorder="0" applyAlignment="0" applyProtection="0"/>
    <xf numFmtId="44" fontId="4" fillId="0" borderId="0" applyFont="0" applyFill="0" applyBorder="0" applyAlignment="0" applyProtection="0"/>
  </cellStyleXfs>
  <cellXfs count="14">
    <xf numFmtId="0" fontId="0" fillId="0" borderId="0" xfId="0"/>
    <xf numFmtId="0" fontId="1" fillId="0" borderId="1" xfId="0" applyFont="1" applyBorder="1" applyAlignment="1">
      <alignment wrapText="1"/>
    </xf>
    <xf numFmtId="0" fontId="3" fillId="0" borderId="0" xfId="1"/>
    <xf numFmtId="0" fontId="2" fillId="0" borderId="2" xfId="0" applyFont="1" applyBorder="1" applyAlignment="1">
      <alignment wrapText="1"/>
    </xf>
    <xf numFmtId="0" fontId="2" fillId="0" borderId="2" xfId="0" applyFont="1" applyBorder="1" applyAlignment="1">
      <alignment horizontal="right" wrapText="1"/>
    </xf>
    <xf numFmtId="0" fontId="2" fillId="0" borderId="3" xfId="0" applyFont="1" applyBorder="1" applyAlignment="1">
      <alignment wrapText="1"/>
    </xf>
    <xf numFmtId="0" fontId="2" fillId="0" borderId="3" xfId="0" applyFont="1" applyBorder="1" applyAlignment="1">
      <alignment horizontal="right" wrapText="1"/>
    </xf>
    <xf numFmtId="0" fontId="2" fillId="0" borderId="4" xfId="0" applyFont="1" applyBorder="1" applyAlignment="1">
      <alignment wrapText="1"/>
    </xf>
    <xf numFmtId="0" fontId="2" fillId="0" borderId="4" xfId="0" applyFont="1" applyBorder="1" applyAlignment="1">
      <alignment horizontal="right" wrapText="1"/>
    </xf>
    <xf numFmtId="0" fontId="1" fillId="0" borderId="1" xfId="2" applyNumberFormat="1" applyFont="1" applyBorder="1" applyAlignment="1">
      <alignment wrapText="1"/>
    </xf>
    <xf numFmtId="0" fontId="2" fillId="0" borderId="2" xfId="2" applyNumberFormat="1" applyFont="1" applyBorder="1" applyAlignment="1">
      <alignment horizontal="right" wrapText="1"/>
    </xf>
    <xf numFmtId="0" fontId="2" fillId="0" borderId="3" xfId="2" applyNumberFormat="1" applyFont="1" applyBorder="1" applyAlignment="1">
      <alignment horizontal="right" wrapText="1"/>
    </xf>
    <xf numFmtId="0" fontId="2" fillId="0" borderId="4" xfId="2" applyNumberFormat="1" applyFont="1" applyBorder="1" applyAlignment="1">
      <alignment horizontal="right" wrapText="1"/>
    </xf>
    <xf numFmtId="0" fontId="0" fillId="0" borderId="0" xfId="2" applyNumberFormat="1" applyFont="1"/>
  </cellXfs>
  <cellStyles count="3">
    <cellStyle name="Currency" xfId="2" builtinId="4"/>
    <cellStyle name="Hyperlink" xfId="1" builtinId="8"/>
    <cellStyle name="Normal" xfId="0" builtinId="0"/>
  </cellStyles>
  <dxfs count="95">
    <dxf>
      <font>
        <b val="0"/>
        <i val="0"/>
        <strike val="0"/>
        <condense val="0"/>
        <extend val="0"/>
        <outline val="0"/>
        <shadow val="0"/>
        <u val="none"/>
        <vertAlign val="baseline"/>
        <sz val="10"/>
        <color theme="1"/>
        <name val="Arial"/>
        <family val="2"/>
        <scheme val="none"/>
      </font>
      <numFmt numFmtId="0" formatCode="General"/>
      <alignment horizontal="right" vertical="bottom" textRotation="0" wrapText="1" indent="0" justifyLastLine="0" shrinkToFit="0" readingOrder="0"/>
      <border diagonalUp="0" diagonalDown="0">
        <left style="medium">
          <color rgb="FF000000"/>
        </left>
        <right style="medium">
          <color rgb="FF000000"/>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numFmt numFmtId="0" formatCode="General"/>
      <alignment horizontal="right" vertical="bottom" textRotation="0" wrapText="1" indent="0" justifyLastLine="0" shrinkToFit="0" readingOrder="0"/>
      <border diagonalUp="0" diagonalDown="0">
        <left style="medium">
          <color rgb="FFCCCCCC"/>
        </left>
        <right style="medium">
          <color rgb="FF000000"/>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style="medium">
          <color rgb="FFCCCCCC"/>
        </left>
        <right style="medium">
          <color rgb="FF000000"/>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style="medium">
          <color rgb="FFCCCCCC"/>
        </left>
        <right style="medium">
          <color rgb="FF000000"/>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style="medium">
          <color rgb="FFCCCCCC"/>
        </left>
        <right style="medium">
          <color rgb="FF000000"/>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style="medium">
          <color rgb="FFCCCCCC"/>
        </left>
        <right style="medium">
          <color rgb="FF000000"/>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style="medium">
          <color rgb="FFCCCCCC"/>
        </left>
        <right style="medium">
          <color rgb="FF000000"/>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style="medium">
          <color rgb="FFCCCCCC"/>
        </left>
        <right style="medium">
          <color rgb="FF000000"/>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style="medium">
          <color rgb="FFCCCCCC"/>
        </left>
        <right style="medium">
          <color rgb="FF000000"/>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numFmt numFmtId="0" formatCode="General"/>
      <alignment horizontal="right" vertical="bottom" textRotation="0" wrapText="1" indent="0" justifyLastLine="0" shrinkToFit="0" readingOrder="0"/>
      <border diagonalUp="0" diagonalDown="0">
        <left style="medium">
          <color rgb="FFCCCCCC"/>
        </left>
        <right style="medium">
          <color rgb="FF000000"/>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000000"/>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000000"/>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fill>
        <patternFill patternType="solid">
          <fgColor indexed="64"/>
          <bgColor rgb="FFFFFFFF"/>
        </patternFill>
      </fill>
      <alignment horizontal="general" vertical="bottom" textRotation="0" wrapText="1" indent="0" justifyLastLine="0" shrinkToFit="0" readingOrder="0"/>
      <border diagonalUp="0" diagonalDown="0">
        <left style="medium">
          <color rgb="FF000000"/>
        </left>
        <right style="medium">
          <color rgb="FF000000"/>
        </right>
        <top style="medium">
          <color rgb="FFCCCCCC"/>
        </top>
        <bottom style="medium">
          <color rgb="FFCCCCCC"/>
        </bottom>
        <vertical/>
        <horizontal/>
      </border>
    </dxf>
    <dxf>
      <border outline="0">
        <top style="medium">
          <color rgb="FFCCCCCC"/>
        </top>
      </border>
    </dxf>
    <dxf>
      <border outline="0">
        <bottom style="medium">
          <color rgb="FF000000"/>
        </bottom>
      </border>
    </dxf>
    <dxf>
      <border outline="0">
        <top style="medium">
          <color rgb="FFCCCCCC"/>
        </top>
        <bottom style="medium">
          <color rgb="FF000000"/>
        </bottom>
      </border>
    </dxf>
    <dxf>
      <font>
        <b val="0"/>
        <i val="0"/>
        <strike val="0"/>
        <condense val="0"/>
        <extend val="0"/>
        <outline val="0"/>
        <shadow val="0"/>
        <u val="none"/>
        <vertAlign val="baseline"/>
        <sz val="10"/>
        <color rgb="FF000000"/>
        <name val="Arial"/>
        <family val="2"/>
        <scheme val="none"/>
      </font>
      <alignment horizontal="right" vertical="bottom" textRotation="0" wrapText="1" indent="0" justifyLastLine="0" shrinkToFit="0" readingOrder="0"/>
    </dxf>
    <dxf>
      <font>
        <b/>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outline="0">
        <left style="medium">
          <color rgb="FFCCCCCC"/>
        </left>
        <right style="medium">
          <color rgb="FFCCCCCC"/>
        </right>
        <top/>
        <bottom/>
      </border>
    </dxf>
    <dxf>
      <font>
        <b val="0"/>
        <i val="0"/>
        <strike val="0"/>
        <condense val="0"/>
        <extend val="0"/>
        <outline val="0"/>
        <shadow val="0"/>
        <u val="none"/>
        <vertAlign val="baseline"/>
        <sz val="10"/>
        <color theme="1"/>
        <name val="Arial"/>
        <family val="2"/>
        <scheme val="none"/>
      </font>
      <numFmt numFmtId="0" formatCode="General"/>
      <alignment horizontal="right" vertical="bottom" textRotation="0" wrapText="1" indent="0" justifyLastLine="0" shrinkToFit="0" readingOrder="0"/>
      <border diagonalUp="0" diagonalDown="0">
        <left style="medium">
          <color rgb="FF000000"/>
        </left>
        <right style="medium">
          <color rgb="FF000000"/>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numFmt numFmtId="0" formatCode="General"/>
      <alignment horizontal="right" vertical="bottom" textRotation="0" wrapText="1" indent="0" justifyLastLine="0" shrinkToFit="0" readingOrder="0"/>
      <border diagonalUp="0" diagonalDown="0">
        <left style="medium">
          <color rgb="FFCCCCCC"/>
        </left>
        <right style="medium">
          <color rgb="FF000000"/>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style="medium">
          <color rgb="FFCCCCCC"/>
        </left>
        <right style="medium">
          <color rgb="FF000000"/>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style="medium">
          <color rgb="FFCCCCCC"/>
        </left>
        <right style="medium">
          <color rgb="FF000000"/>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style="medium">
          <color rgb="FFCCCCCC"/>
        </left>
        <right style="medium">
          <color rgb="FF000000"/>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style="medium">
          <color rgb="FFCCCCCC"/>
        </left>
        <right style="medium">
          <color rgb="FF000000"/>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style="medium">
          <color rgb="FFCCCCCC"/>
        </left>
        <right style="medium">
          <color rgb="FF000000"/>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style="medium">
          <color rgb="FFCCCCCC"/>
        </left>
        <right style="medium">
          <color rgb="FF000000"/>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style="medium">
          <color rgb="FFCCCCCC"/>
        </left>
        <right style="medium">
          <color rgb="FF000000"/>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numFmt numFmtId="0" formatCode="General"/>
      <alignment horizontal="right" vertical="bottom" textRotation="0" wrapText="1" indent="0" justifyLastLine="0" shrinkToFit="0" readingOrder="0"/>
      <border diagonalUp="0" diagonalDown="0">
        <left style="medium">
          <color rgb="FFCCCCCC"/>
        </left>
        <right style="medium">
          <color rgb="FF000000"/>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000000"/>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000000"/>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fill>
        <patternFill patternType="solid">
          <fgColor indexed="64"/>
          <bgColor rgb="FFFFFFFF"/>
        </patternFill>
      </fill>
      <alignment horizontal="general" vertical="bottom" textRotation="0" wrapText="1" indent="0" justifyLastLine="0" shrinkToFit="0" readingOrder="0"/>
      <border diagonalUp="0" diagonalDown="0">
        <left style="medium">
          <color rgb="FF000000"/>
        </left>
        <right style="medium">
          <color rgb="FF000000"/>
        </right>
        <top style="medium">
          <color rgb="FFCCCCCC"/>
        </top>
        <bottom style="medium">
          <color rgb="FFCCCCCC"/>
        </bottom>
        <vertical/>
        <horizontal/>
      </border>
    </dxf>
    <dxf>
      <border outline="0">
        <top style="medium">
          <color rgb="FFCCCCCC"/>
        </top>
      </border>
    </dxf>
    <dxf>
      <border outline="0">
        <top style="medium">
          <color rgb="FFCCCCCC"/>
        </top>
        <bottom style="medium">
          <color rgb="FF000000"/>
        </bottom>
      </border>
    </dxf>
    <dxf>
      <font>
        <b val="0"/>
        <i val="0"/>
        <strike val="0"/>
        <condense val="0"/>
        <extend val="0"/>
        <outline val="0"/>
        <shadow val="0"/>
        <u val="none"/>
        <vertAlign val="baseline"/>
        <sz val="10"/>
        <color rgb="FF000000"/>
        <name val="Arial"/>
        <family val="2"/>
        <scheme val="none"/>
      </font>
      <alignment horizontal="right" vertical="bottom" textRotation="0" wrapText="1" indent="0" justifyLastLine="0" shrinkToFit="0" readingOrder="0"/>
    </dxf>
    <dxf>
      <border outline="0">
        <bottom style="medium">
          <color rgb="FF000000"/>
        </bottom>
      </border>
    </dxf>
    <dxf>
      <font>
        <b/>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outline="0">
        <left style="medium">
          <color rgb="FFCCCCCC"/>
        </left>
        <right style="medium">
          <color rgb="FFCCCCCC"/>
        </right>
        <top/>
        <bottom/>
      </border>
    </dxf>
    <dxf>
      <font>
        <b val="0"/>
        <i val="0"/>
        <strike val="0"/>
        <condense val="0"/>
        <extend val="0"/>
        <outline val="0"/>
        <shadow val="0"/>
        <u val="none"/>
        <vertAlign val="baseline"/>
        <sz val="10"/>
        <color theme="1"/>
        <name val="Arial"/>
        <family val="2"/>
        <scheme val="none"/>
      </font>
      <numFmt numFmtId="0" formatCode="General"/>
      <alignment horizontal="right" vertical="bottom" textRotation="0" wrapText="1" indent="0" justifyLastLine="0" shrinkToFit="0" readingOrder="0"/>
      <border diagonalUp="0" diagonalDown="0">
        <left style="medium">
          <color rgb="FF000000"/>
        </left>
        <right style="medium">
          <color rgb="FF000000"/>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numFmt numFmtId="0" formatCode="General"/>
      <alignment horizontal="right" vertical="bottom" textRotation="0" wrapText="1" indent="0" justifyLastLine="0" shrinkToFit="0" readingOrder="0"/>
      <border diagonalUp="0" diagonalDown="0">
        <left style="medium">
          <color rgb="FFCCCCCC"/>
        </left>
        <right style="medium">
          <color rgb="FF000000"/>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style="medium">
          <color rgb="FFCCCCCC"/>
        </left>
        <right style="medium">
          <color rgb="FF000000"/>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style="medium">
          <color rgb="FFCCCCCC"/>
        </left>
        <right style="medium">
          <color rgb="FF000000"/>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style="medium">
          <color rgb="FFCCCCCC"/>
        </left>
        <right style="medium">
          <color rgb="FF000000"/>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style="medium">
          <color rgb="FFCCCCCC"/>
        </left>
        <right style="medium">
          <color rgb="FF000000"/>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style="medium">
          <color rgb="FFCCCCCC"/>
        </left>
        <right style="medium">
          <color rgb="FF000000"/>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style="medium">
          <color rgb="FFCCCCCC"/>
        </left>
        <right style="medium">
          <color rgb="FF000000"/>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style="medium">
          <color rgb="FFCCCCCC"/>
        </left>
        <right style="medium">
          <color rgb="FF000000"/>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numFmt numFmtId="0" formatCode="General"/>
      <alignment horizontal="right" vertical="bottom" textRotation="0" wrapText="1" indent="0" justifyLastLine="0" shrinkToFit="0" readingOrder="0"/>
      <border diagonalUp="0" diagonalDown="0">
        <left style="medium">
          <color rgb="FFCCCCCC"/>
        </left>
        <right style="medium">
          <color rgb="FF000000"/>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000000"/>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000000"/>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fill>
        <patternFill patternType="solid">
          <fgColor indexed="64"/>
          <bgColor rgb="FFFFFFFF"/>
        </patternFill>
      </fill>
      <alignment horizontal="general" vertical="bottom" textRotation="0" wrapText="1" indent="0" justifyLastLine="0" shrinkToFit="0" readingOrder="0"/>
      <border diagonalUp="0" diagonalDown="0">
        <left style="medium">
          <color rgb="FF000000"/>
        </left>
        <right style="medium">
          <color rgb="FF000000"/>
        </right>
        <top style="medium">
          <color rgb="FFCCCCCC"/>
        </top>
        <bottom style="medium">
          <color rgb="FFCCCCCC"/>
        </bottom>
        <vertical/>
        <horizontal/>
      </border>
    </dxf>
    <dxf>
      <border outline="0">
        <top style="medium">
          <color rgb="FFCCCCCC"/>
        </top>
      </border>
    </dxf>
    <dxf>
      <border outline="0">
        <top style="medium">
          <color rgb="FFCCCCCC"/>
        </top>
        <bottom style="medium">
          <color rgb="FF000000"/>
        </bottom>
      </border>
    </dxf>
    <dxf>
      <font>
        <b val="0"/>
        <i val="0"/>
        <strike val="0"/>
        <condense val="0"/>
        <extend val="0"/>
        <outline val="0"/>
        <shadow val="0"/>
        <u val="none"/>
        <vertAlign val="baseline"/>
        <sz val="10"/>
        <color rgb="FF000000"/>
        <name val="Arial"/>
        <family val="2"/>
        <scheme val="none"/>
      </font>
      <alignment horizontal="right" vertical="bottom" textRotation="0" wrapText="1" indent="0" justifyLastLine="0" shrinkToFit="0" readingOrder="0"/>
    </dxf>
    <dxf>
      <border outline="0">
        <bottom style="medium">
          <color rgb="FF000000"/>
        </bottom>
      </border>
    </dxf>
    <dxf>
      <font>
        <b/>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outline="0">
        <left style="medium">
          <color rgb="FFCCCCCC"/>
        </left>
        <right style="medium">
          <color rgb="FFCCCCCC"/>
        </right>
        <top/>
        <bottom/>
      </border>
    </dxf>
    <dxf>
      <font>
        <b val="0"/>
        <i val="0"/>
        <strike val="0"/>
        <condense val="0"/>
        <extend val="0"/>
        <outline val="0"/>
        <shadow val="0"/>
        <u val="none"/>
        <vertAlign val="baseline"/>
        <sz val="10"/>
        <color theme="1"/>
        <name val="Arial"/>
        <family val="2"/>
        <scheme val="none"/>
      </font>
      <numFmt numFmtId="0" formatCode="General"/>
      <alignment horizontal="right" vertical="bottom" textRotation="0" wrapText="1" indent="0" justifyLastLine="0" shrinkToFit="0" readingOrder="0"/>
      <border diagonalUp="0" diagonalDown="0">
        <left style="medium">
          <color rgb="FF000000"/>
        </left>
        <right style="medium">
          <color rgb="FF000000"/>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numFmt numFmtId="0" formatCode="General"/>
      <alignment horizontal="right" vertical="bottom" textRotation="0" wrapText="1" indent="0" justifyLastLine="0" shrinkToFit="0" readingOrder="0"/>
      <border diagonalUp="0" diagonalDown="0">
        <left style="medium">
          <color rgb="FFCCCCCC"/>
        </left>
        <right style="medium">
          <color rgb="FF000000"/>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style="medium">
          <color rgb="FFCCCCCC"/>
        </left>
        <right style="medium">
          <color rgb="FF000000"/>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style="medium">
          <color rgb="FFCCCCCC"/>
        </left>
        <right style="medium">
          <color rgb="FF000000"/>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style="medium">
          <color rgb="FFCCCCCC"/>
        </left>
        <right style="medium">
          <color rgb="FF000000"/>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style="medium">
          <color rgb="FFCCCCCC"/>
        </left>
        <right style="medium">
          <color rgb="FF000000"/>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style="medium">
          <color rgb="FFCCCCCC"/>
        </left>
        <right style="medium">
          <color rgb="FF000000"/>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style="medium">
          <color rgb="FFCCCCCC"/>
        </left>
        <right style="medium">
          <color rgb="FF000000"/>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style="medium">
          <color rgb="FFCCCCCC"/>
        </left>
        <right style="medium">
          <color rgb="FF000000"/>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numFmt numFmtId="0" formatCode="General"/>
      <alignment horizontal="right" vertical="bottom" textRotation="0" wrapText="1" indent="0" justifyLastLine="0" shrinkToFit="0" readingOrder="0"/>
      <border diagonalUp="0" diagonalDown="0" outline="0">
        <left style="medium">
          <color rgb="FFCCCCCC"/>
        </left>
        <right style="medium">
          <color rgb="FF000000"/>
        </right>
        <top style="medium">
          <color rgb="FFCCCCCC"/>
        </top>
        <bottom style="medium">
          <color rgb="FFCCCCCC"/>
        </bottom>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000000"/>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000000"/>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fill>
        <patternFill patternType="solid">
          <fgColor indexed="64"/>
          <bgColor rgb="FFFFFFFF"/>
        </patternFill>
      </fill>
      <alignment horizontal="general" vertical="bottom" textRotation="0" wrapText="1" indent="0" justifyLastLine="0" shrinkToFit="0" readingOrder="0"/>
      <border diagonalUp="0" diagonalDown="0">
        <left style="medium">
          <color rgb="FF000000"/>
        </left>
        <right style="medium">
          <color rgb="FF000000"/>
        </right>
        <top style="medium">
          <color rgb="FFCCCCCC"/>
        </top>
        <bottom style="medium">
          <color rgb="FFCCCCCC"/>
        </bottom>
        <vertical/>
        <horizontal/>
      </border>
    </dxf>
    <dxf>
      <border outline="0">
        <top style="medium">
          <color rgb="FFCCCCCC"/>
        </top>
      </border>
    </dxf>
    <dxf>
      <border outline="0">
        <top style="medium">
          <color rgb="FFCCCCCC"/>
        </top>
        <bottom style="medium">
          <color rgb="FF000000"/>
        </bottom>
      </border>
    </dxf>
    <dxf>
      <font>
        <b val="0"/>
        <i val="0"/>
        <strike val="0"/>
        <condense val="0"/>
        <extend val="0"/>
        <outline val="0"/>
        <shadow val="0"/>
        <u val="none"/>
        <vertAlign val="baseline"/>
        <sz val="10"/>
        <color rgb="FF000000"/>
        <name val="Arial"/>
        <family val="2"/>
        <scheme val="none"/>
      </font>
      <alignment horizontal="right" vertical="bottom" textRotation="0" wrapText="1" indent="0" justifyLastLine="0" shrinkToFit="0" readingOrder="0"/>
    </dxf>
    <dxf>
      <border outline="0">
        <bottom style="medium">
          <color rgb="FF000000"/>
        </bottom>
      </border>
    </dxf>
    <dxf>
      <font>
        <b/>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outline="0">
        <left style="medium">
          <color rgb="FFCCCCCC"/>
        </left>
        <right style="medium">
          <color rgb="FFCCCCCC"/>
        </right>
        <top/>
        <bottom/>
      </border>
    </dxf>
    <dxf>
      <font>
        <b val="0"/>
        <i val="0"/>
        <strike val="0"/>
        <condense val="0"/>
        <extend val="0"/>
        <outline val="0"/>
        <shadow val="0"/>
        <u val="none"/>
        <vertAlign val="baseline"/>
        <sz val="10"/>
        <color theme="1"/>
        <name val="Arial"/>
        <family val="2"/>
        <scheme val="none"/>
      </font>
      <numFmt numFmtId="0" formatCode="General"/>
      <alignment horizontal="right" vertical="bottom" textRotation="0" wrapText="1" indent="0" justifyLastLine="0" shrinkToFit="0" readingOrder="0"/>
      <border diagonalUp="0" diagonalDown="0">
        <left style="medium">
          <color rgb="FF000000"/>
        </left>
        <right style="medium">
          <color rgb="FF000000"/>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numFmt numFmtId="0" formatCode="General"/>
      <alignment horizontal="right" vertical="bottom" textRotation="0" wrapText="1" indent="0" justifyLastLine="0" shrinkToFit="0" readingOrder="0"/>
      <border diagonalUp="0" diagonalDown="0">
        <left style="medium">
          <color rgb="FFCCCCCC"/>
        </left>
        <right style="medium">
          <color rgb="FF000000"/>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style="medium">
          <color rgb="FFCCCCCC"/>
        </left>
        <right style="medium">
          <color rgb="FF000000"/>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style="medium">
          <color rgb="FFCCCCCC"/>
        </left>
        <right style="medium">
          <color rgb="FF000000"/>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style="medium">
          <color rgb="FFCCCCCC"/>
        </left>
        <right style="medium">
          <color rgb="FF000000"/>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style="medium">
          <color rgb="FFCCCCCC"/>
        </left>
        <right style="medium">
          <color rgb="FF000000"/>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style="medium">
          <color rgb="FFCCCCCC"/>
        </left>
        <right style="medium">
          <color rgb="FF000000"/>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style="medium">
          <color rgb="FFCCCCCC"/>
        </left>
        <right style="medium">
          <color rgb="FF000000"/>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style="medium">
          <color rgb="FFCCCCCC"/>
        </left>
        <right style="medium">
          <color rgb="FF000000"/>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style="medium">
          <color rgb="FFCCCCCC"/>
        </left>
        <right style="medium">
          <color rgb="FF000000"/>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000000"/>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000000"/>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fill>
        <patternFill patternType="solid">
          <fgColor indexed="64"/>
          <bgColor rgb="FFFFFFFF"/>
        </patternFill>
      </fill>
      <alignment horizontal="general" vertical="bottom" textRotation="0" wrapText="1" indent="0" justifyLastLine="0" shrinkToFit="0" readingOrder="0"/>
      <border diagonalUp="0" diagonalDown="0">
        <left style="medium">
          <color rgb="FF000000"/>
        </left>
        <right style="medium">
          <color rgb="FF000000"/>
        </right>
        <top style="medium">
          <color rgb="FFCCCCCC"/>
        </top>
        <bottom style="medium">
          <color rgb="FFCCCCCC"/>
        </bottom>
        <vertical/>
        <horizontal/>
      </border>
    </dxf>
    <dxf>
      <border outline="0">
        <top style="medium">
          <color rgb="FFCCCCCC"/>
        </top>
      </border>
    </dxf>
    <dxf>
      <border outline="0">
        <top style="medium">
          <color rgb="FFCCCCCC"/>
        </top>
        <bottom style="medium">
          <color rgb="FF000000"/>
        </bottom>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dxf>
    <dxf>
      <border outline="0">
        <bottom style="medium">
          <color rgb="FF000000"/>
        </bottom>
      </border>
    </dxf>
    <dxf>
      <font>
        <b/>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outline="0">
        <left style="medium">
          <color rgb="FFCCCCCC"/>
        </left>
        <right style="medium">
          <color rgb="FFCCCCCC"/>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microsoft.com/office/2007/relationships/slicerCache" Target="slicerCaches/slicerCache4.xml"/><Relationship Id="rId18" Type="http://schemas.microsoft.com/office/2007/relationships/slicerCache" Target="slicerCaches/slicerCache9.xml"/><Relationship Id="rId26" Type="http://schemas.openxmlformats.org/officeDocument/2006/relationships/customXml" Target="../customXml/item3.xml"/><Relationship Id="rId3" Type="http://schemas.openxmlformats.org/officeDocument/2006/relationships/chartsheet" Target="chartsheets/sheet1.xml"/><Relationship Id="rId21" Type="http://schemas.openxmlformats.org/officeDocument/2006/relationships/styles" Target="styles.xml"/><Relationship Id="rId7" Type="http://schemas.openxmlformats.org/officeDocument/2006/relationships/worksheet" Target="worksheets/sheet5.xml"/><Relationship Id="rId12" Type="http://schemas.microsoft.com/office/2007/relationships/slicerCache" Target="slicerCaches/slicerCache3.xml"/><Relationship Id="rId17" Type="http://schemas.microsoft.com/office/2007/relationships/slicerCache" Target="slicerCaches/slicerCache8.xml"/><Relationship Id="rId25" Type="http://schemas.openxmlformats.org/officeDocument/2006/relationships/customXml" Target="../customXml/item2.xml"/><Relationship Id="rId2" Type="http://schemas.openxmlformats.org/officeDocument/2006/relationships/worksheet" Target="worksheets/sheet2.xml"/><Relationship Id="rId16" Type="http://schemas.microsoft.com/office/2007/relationships/slicerCache" Target="slicerCaches/slicerCache7.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4.xml"/><Relationship Id="rId11" Type="http://schemas.microsoft.com/office/2007/relationships/slicerCache" Target="slicerCaches/slicerCache2.xml"/><Relationship Id="rId24" Type="http://schemas.openxmlformats.org/officeDocument/2006/relationships/customXml" Target="../customXml/item1.xml"/><Relationship Id="rId5" Type="http://schemas.openxmlformats.org/officeDocument/2006/relationships/chartsheet" Target="chartsheets/sheet2.xml"/><Relationship Id="rId15" Type="http://schemas.microsoft.com/office/2007/relationships/slicerCache" Target="slicerCaches/slicerCache6.xml"/><Relationship Id="rId23" Type="http://schemas.openxmlformats.org/officeDocument/2006/relationships/calcChain" Target="calcChain.xml"/><Relationship Id="rId10" Type="http://schemas.microsoft.com/office/2007/relationships/slicerCache" Target="slicerCaches/slicerCache1.xml"/><Relationship Id="rId19" Type="http://schemas.microsoft.com/office/2007/relationships/slicerCache" Target="slicerCaches/slicerCache10.xml"/><Relationship Id="rId4" Type="http://schemas.openxmlformats.org/officeDocument/2006/relationships/worksheet" Target="worksheets/sheet3.xml"/><Relationship Id="rId9" Type="http://schemas.openxmlformats.org/officeDocument/2006/relationships/worksheet" Target="worksheets/sheet7.xml"/><Relationship Id="rId14" Type="http://schemas.microsoft.com/office/2007/relationships/slicerCache" Target="slicerCaches/slicerCache5.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Sheet3!$C$1</c:f>
              <c:strCache>
                <c:ptCount val="1"/>
                <c:pt idx="0">
                  <c:v>Accuracy</c:v>
                </c:pt>
              </c:strCache>
            </c:strRef>
          </c:tx>
          <c:spPr>
            <a:solidFill>
              <a:schemeClr val="accent1"/>
            </a:solidFill>
            <a:ln>
              <a:noFill/>
            </a:ln>
            <a:effectLst/>
          </c:spPr>
          <c:invertIfNegative val="0"/>
          <c:cat>
            <c:multiLvlStrRef>
              <c:extLst>
                <c:ext xmlns:c15="http://schemas.microsoft.com/office/drawing/2012/chart" uri="{02D57815-91ED-43cb-92C2-25804820EDAC}">
                  <c15:fullRef>
                    <c15:sqref>Sheet3!$A$2:$B$85</c15:sqref>
                  </c15:fullRef>
                </c:ext>
              </c:extLst>
              <c:f>(Sheet3!$A$2:$B$15,Sheet3!$A$30:$B$57,Sheet3!$A$72:$B$85)</c:f>
              <c:multiLvlStrCache>
                <c:ptCount val="56"/>
                <c:lvl>
                  <c:pt idx="0">
                    <c:v>Both (benchmark)</c:v>
                  </c:pt>
                  <c:pt idx="1">
                    <c:v>Both (fair)</c:v>
                  </c:pt>
                  <c:pt idx="2">
                    <c:v>Male_benchmark</c:v>
                  </c:pt>
                  <c:pt idx="3">
                    <c:v>Male</c:v>
                  </c:pt>
                  <c:pt idx="4">
                    <c:v>Male_LightMakeUp</c:v>
                  </c:pt>
                  <c:pt idx="5">
                    <c:v>Male_HeavyMakeUp</c:v>
                  </c:pt>
                  <c:pt idx="6">
                    <c:v>Male_moustache</c:v>
                  </c:pt>
                  <c:pt idx="7">
                    <c:v>Male_glasses</c:v>
                  </c:pt>
                  <c:pt idx="8">
                    <c:v>Female_benchmark</c:v>
                  </c:pt>
                  <c:pt idx="9">
                    <c:v>Female</c:v>
                  </c:pt>
                  <c:pt idx="10">
                    <c:v>Female_LightMakeUp</c:v>
                  </c:pt>
                  <c:pt idx="11">
                    <c:v>Female_HeavyMakeUp</c:v>
                  </c:pt>
                  <c:pt idx="12">
                    <c:v>Female_moustache</c:v>
                  </c:pt>
                  <c:pt idx="13">
                    <c:v>Female_glasses</c:v>
                  </c:pt>
                  <c:pt idx="14">
                    <c:v>Both (benchmark)</c:v>
                  </c:pt>
                  <c:pt idx="15">
                    <c:v>Both (fair)</c:v>
                  </c:pt>
                  <c:pt idx="16">
                    <c:v>Male_benchmark</c:v>
                  </c:pt>
                  <c:pt idx="17">
                    <c:v>Male</c:v>
                  </c:pt>
                  <c:pt idx="18">
                    <c:v>Male_LightMakeUp</c:v>
                  </c:pt>
                  <c:pt idx="19">
                    <c:v>Male_HeavyMakeUp</c:v>
                  </c:pt>
                  <c:pt idx="20">
                    <c:v>Male_moustache</c:v>
                  </c:pt>
                  <c:pt idx="21">
                    <c:v>Male_glasses</c:v>
                  </c:pt>
                  <c:pt idx="22">
                    <c:v>Female_benchmark</c:v>
                  </c:pt>
                  <c:pt idx="23">
                    <c:v>Female</c:v>
                  </c:pt>
                  <c:pt idx="24">
                    <c:v>Female_LightMakeUp</c:v>
                  </c:pt>
                  <c:pt idx="25">
                    <c:v>Female_HeavyMakeUp</c:v>
                  </c:pt>
                  <c:pt idx="26">
                    <c:v>Female_moustache</c:v>
                  </c:pt>
                  <c:pt idx="27">
                    <c:v>Female_glasses</c:v>
                  </c:pt>
                  <c:pt idx="28">
                    <c:v>Both (benchmark)</c:v>
                  </c:pt>
                  <c:pt idx="29">
                    <c:v>Both (fair)</c:v>
                  </c:pt>
                  <c:pt idx="30">
                    <c:v>Male_benchmark</c:v>
                  </c:pt>
                  <c:pt idx="31">
                    <c:v>Male</c:v>
                  </c:pt>
                  <c:pt idx="32">
                    <c:v>Male_LightMakeUp</c:v>
                  </c:pt>
                  <c:pt idx="33">
                    <c:v>Male_HeavyMakeUp</c:v>
                  </c:pt>
                  <c:pt idx="34">
                    <c:v>Male_moustache</c:v>
                  </c:pt>
                  <c:pt idx="35">
                    <c:v>Male_glasses</c:v>
                  </c:pt>
                  <c:pt idx="36">
                    <c:v>Female_benchmark</c:v>
                  </c:pt>
                  <c:pt idx="37">
                    <c:v>Female</c:v>
                  </c:pt>
                  <c:pt idx="38">
                    <c:v>Female_LightMakeUp</c:v>
                  </c:pt>
                  <c:pt idx="39">
                    <c:v>Female_HeavyMakeUp</c:v>
                  </c:pt>
                  <c:pt idx="40">
                    <c:v>Female_moustache</c:v>
                  </c:pt>
                  <c:pt idx="41">
                    <c:v>Female_glasses</c:v>
                  </c:pt>
                  <c:pt idx="42">
                    <c:v>Both (benchmark)</c:v>
                  </c:pt>
                  <c:pt idx="43">
                    <c:v>Both (fair)</c:v>
                  </c:pt>
                  <c:pt idx="44">
                    <c:v>Male_benchmark</c:v>
                  </c:pt>
                  <c:pt idx="45">
                    <c:v>Male</c:v>
                  </c:pt>
                  <c:pt idx="46">
                    <c:v>Male_LightMakeUp</c:v>
                  </c:pt>
                  <c:pt idx="47">
                    <c:v>Male_HeavyMakeUp</c:v>
                  </c:pt>
                  <c:pt idx="48">
                    <c:v>Male_moustache</c:v>
                  </c:pt>
                  <c:pt idx="49">
                    <c:v>Male_glasses</c:v>
                  </c:pt>
                  <c:pt idx="50">
                    <c:v>Female_benchmark</c:v>
                  </c:pt>
                  <c:pt idx="51">
                    <c:v>Female</c:v>
                  </c:pt>
                  <c:pt idx="52">
                    <c:v>Female_LightMakeUp</c:v>
                  </c:pt>
                  <c:pt idx="53">
                    <c:v>Female_HeavyMakeUp</c:v>
                  </c:pt>
                  <c:pt idx="54">
                    <c:v>Female_moustache</c:v>
                  </c:pt>
                  <c:pt idx="55">
                    <c:v>Female_glasses</c:v>
                  </c:pt>
                </c:lvl>
                <c:lvl>
                  <c:pt idx="0">
                    <c:v>ArcFace</c:v>
                  </c:pt>
                  <c:pt idx="14">
                    <c:v>FaceNet</c:v>
                  </c:pt>
                  <c:pt idx="28">
                    <c:v>FaceNet512</c:v>
                  </c:pt>
                  <c:pt idx="42">
                    <c:v>VGG-Face</c:v>
                  </c:pt>
                </c:lvl>
              </c:multiLvlStrCache>
            </c:multiLvlStrRef>
          </c:cat>
          <c:val>
            <c:numRef>
              <c:extLst>
                <c:ext xmlns:c15="http://schemas.microsoft.com/office/drawing/2012/chart" uri="{02D57815-91ED-43cb-92C2-25804820EDAC}">
                  <c15:fullRef>
                    <c15:sqref>Sheet3!$C$2:$C$85</c15:sqref>
                  </c15:fullRef>
                </c:ext>
              </c:extLst>
              <c:f>(Sheet3!$C$2:$C$15,Sheet3!$C$30:$C$57,Sheet3!$C$72:$C$85)</c:f>
              <c:numCache>
                <c:formatCode>General</c:formatCode>
                <c:ptCount val="56"/>
                <c:pt idx="0">
                  <c:v>88.18</c:v>
                </c:pt>
                <c:pt idx="1">
                  <c:v>89.68</c:v>
                </c:pt>
                <c:pt idx="2">
                  <c:v>88.77</c:v>
                </c:pt>
                <c:pt idx="3">
                  <c:v>90.47</c:v>
                </c:pt>
                <c:pt idx="4">
                  <c:v>87.03</c:v>
                </c:pt>
                <c:pt idx="5">
                  <c:v>86.7</c:v>
                </c:pt>
                <c:pt idx="6">
                  <c:v>76.069999999999993</c:v>
                </c:pt>
                <c:pt idx="7">
                  <c:v>51.63</c:v>
                </c:pt>
                <c:pt idx="8">
                  <c:v>86.43</c:v>
                </c:pt>
                <c:pt idx="9">
                  <c:v>88.9</c:v>
                </c:pt>
                <c:pt idx="10">
                  <c:v>89.53</c:v>
                </c:pt>
                <c:pt idx="11">
                  <c:v>85.13</c:v>
                </c:pt>
                <c:pt idx="12">
                  <c:v>67.7</c:v>
                </c:pt>
                <c:pt idx="13">
                  <c:v>52.93</c:v>
                </c:pt>
                <c:pt idx="14">
                  <c:v>72.319999999999993</c:v>
                </c:pt>
                <c:pt idx="15">
                  <c:v>73.78</c:v>
                </c:pt>
                <c:pt idx="16">
                  <c:v>72.58</c:v>
                </c:pt>
                <c:pt idx="17">
                  <c:v>73.569999999999993</c:v>
                </c:pt>
                <c:pt idx="18">
                  <c:v>69.67</c:v>
                </c:pt>
                <c:pt idx="19">
                  <c:v>67.13</c:v>
                </c:pt>
                <c:pt idx="20">
                  <c:v>64.53</c:v>
                </c:pt>
                <c:pt idx="21">
                  <c:v>59.2</c:v>
                </c:pt>
                <c:pt idx="22">
                  <c:v>71.540000000000006</c:v>
                </c:pt>
                <c:pt idx="23">
                  <c:v>74</c:v>
                </c:pt>
                <c:pt idx="24">
                  <c:v>72.47</c:v>
                </c:pt>
                <c:pt idx="25">
                  <c:v>69</c:v>
                </c:pt>
                <c:pt idx="26">
                  <c:v>59.8</c:v>
                </c:pt>
                <c:pt idx="27">
                  <c:v>56.9</c:v>
                </c:pt>
                <c:pt idx="28">
                  <c:v>90.67</c:v>
                </c:pt>
                <c:pt idx="29">
                  <c:v>91.47</c:v>
                </c:pt>
                <c:pt idx="30">
                  <c:v>91.38</c:v>
                </c:pt>
                <c:pt idx="31">
                  <c:v>92.03</c:v>
                </c:pt>
                <c:pt idx="32">
                  <c:v>88.73</c:v>
                </c:pt>
                <c:pt idx="33">
                  <c:v>88.13</c:v>
                </c:pt>
                <c:pt idx="34">
                  <c:v>80.73</c:v>
                </c:pt>
                <c:pt idx="35">
                  <c:v>73.03</c:v>
                </c:pt>
                <c:pt idx="36">
                  <c:v>88.55</c:v>
                </c:pt>
                <c:pt idx="37">
                  <c:v>90.9</c:v>
                </c:pt>
                <c:pt idx="38">
                  <c:v>89.8</c:v>
                </c:pt>
                <c:pt idx="39">
                  <c:v>86.5</c:v>
                </c:pt>
                <c:pt idx="40">
                  <c:v>75.3</c:v>
                </c:pt>
                <c:pt idx="41">
                  <c:v>69.27</c:v>
                </c:pt>
                <c:pt idx="42">
                  <c:v>86.38</c:v>
                </c:pt>
                <c:pt idx="43">
                  <c:v>86.62</c:v>
                </c:pt>
                <c:pt idx="44">
                  <c:v>85.18</c:v>
                </c:pt>
                <c:pt idx="45">
                  <c:v>85.97</c:v>
                </c:pt>
                <c:pt idx="46">
                  <c:v>83.17</c:v>
                </c:pt>
                <c:pt idx="47">
                  <c:v>83.27</c:v>
                </c:pt>
                <c:pt idx="48">
                  <c:v>77.930000000000007</c:v>
                </c:pt>
                <c:pt idx="49">
                  <c:v>73.900000000000006</c:v>
                </c:pt>
                <c:pt idx="50">
                  <c:v>86.79</c:v>
                </c:pt>
                <c:pt idx="51">
                  <c:v>87.27</c:v>
                </c:pt>
                <c:pt idx="52">
                  <c:v>86.33</c:v>
                </c:pt>
                <c:pt idx="53">
                  <c:v>84.47</c:v>
                </c:pt>
                <c:pt idx="54">
                  <c:v>70.2</c:v>
                </c:pt>
                <c:pt idx="55">
                  <c:v>73.73</c:v>
                </c:pt>
              </c:numCache>
            </c:numRef>
          </c:val>
          <c:extLst>
            <c:ext xmlns:c16="http://schemas.microsoft.com/office/drawing/2014/chart" uri="{C3380CC4-5D6E-409C-BE32-E72D297353CC}">
              <c16:uniqueId val="{00000000-959F-4C8D-BE5E-051008ADCFC0}"/>
            </c:ext>
          </c:extLst>
        </c:ser>
        <c:dLbls>
          <c:showLegendKey val="0"/>
          <c:showVal val="0"/>
          <c:showCatName val="0"/>
          <c:showSerName val="0"/>
          <c:showPercent val="0"/>
          <c:showBubbleSize val="0"/>
        </c:dLbls>
        <c:gapWidth val="182"/>
        <c:axId val="652795008"/>
        <c:axId val="652807904"/>
      </c:barChart>
      <c:catAx>
        <c:axId val="6527950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807904"/>
        <c:crosses val="autoZero"/>
        <c:auto val="1"/>
        <c:lblAlgn val="ctr"/>
        <c:lblOffset val="100"/>
        <c:noMultiLvlLbl val="0"/>
      </c:catAx>
      <c:valAx>
        <c:axId val="6528079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7950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'LFW_Result_(benchmark-fair)'!$H$1</c:f>
              <c:strCache>
                <c:ptCount val="1"/>
                <c:pt idx="0">
                  <c:v>TP</c:v>
                </c:pt>
              </c:strCache>
            </c:strRef>
          </c:tx>
          <c:spPr>
            <a:solidFill>
              <a:schemeClr val="accent1"/>
            </a:solidFill>
            <a:ln>
              <a:noFill/>
            </a:ln>
            <a:effectLst/>
          </c:spPr>
          <c:invertIfNegative val="0"/>
          <c:cat>
            <c:multiLvlStrRef>
              <c:extLst>
                <c:ext xmlns:c15="http://schemas.microsoft.com/office/drawing/2012/chart" uri="{02D57815-91ED-43cb-92C2-25804820EDAC}">
                  <c15:fullRef>
                    <c15:sqref>'LFW_Result_(benchmark-fair)'!$A$2:$B$85</c15:sqref>
                  </c15:fullRef>
                </c:ext>
              </c:extLst>
              <c:f>'LFW_Result_(benchmark-fair)'!$A$2:$B$15</c:f>
              <c:multiLvlStrCache>
                <c:ptCount val="14"/>
                <c:lvl>
                  <c:pt idx="0">
                    <c:v>Both (benchmark)</c:v>
                  </c:pt>
                  <c:pt idx="1">
                    <c:v>Both (fair)</c:v>
                  </c:pt>
                  <c:pt idx="2">
                    <c:v>Male_benchmark</c:v>
                  </c:pt>
                  <c:pt idx="3">
                    <c:v>Male</c:v>
                  </c:pt>
                  <c:pt idx="4">
                    <c:v>Male_LightMakeUp</c:v>
                  </c:pt>
                  <c:pt idx="5">
                    <c:v>Male_HeavyMakeUp</c:v>
                  </c:pt>
                  <c:pt idx="6">
                    <c:v>Male_moustache</c:v>
                  </c:pt>
                  <c:pt idx="7">
                    <c:v>Male_glasses</c:v>
                  </c:pt>
                  <c:pt idx="8">
                    <c:v>Female_benchmark</c:v>
                  </c:pt>
                  <c:pt idx="9">
                    <c:v>Female</c:v>
                  </c:pt>
                  <c:pt idx="10">
                    <c:v>Female_LightMakeUp</c:v>
                  </c:pt>
                  <c:pt idx="11">
                    <c:v>Female_HeavyMakeUp</c:v>
                  </c:pt>
                  <c:pt idx="12">
                    <c:v>Female_moustache</c:v>
                  </c:pt>
                  <c:pt idx="13">
                    <c:v>Female_glasses</c:v>
                  </c:pt>
                </c:lvl>
                <c:lvl>
                  <c:pt idx="0">
                    <c:v>ArcFace</c:v>
                  </c:pt>
                  <c:pt idx="1">
                    <c:v>ArcFace</c:v>
                  </c:pt>
                  <c:pt idx="2">
                    <c:v>ArcFace</c:v>
                  </c:pt>
                  <c:pt idx="3">
                    <c:v>ArcFace</c:v>
                  </c:pt>
                  <c:pt idx="4">
                    <c:v>ArcFace</c:v>
                  </c:pt>
                  <c:pt idx="5">
                    <c:v>ArcFace</c:v>
                  </c:pt>
                  <c:pt idx="6">
                    <c:v>ArcFace</c:v>
                  </c:pt>
                  <c:pt idx="7">
                    <c:v>ArcFace</c:v>
                  </c:pt>
                  <c:pt idx="8">
                    <c:v>ArcFace</c:v>
                  </c:pt>
                  <c:pt idx="9">
                    <c:v>ArcFace</c:v>
                  </c:pt>
                  <c:pt idx="10">
                    <c:v>ArcFace</c:v>
                  </c:pt>
                  <c:pt idx="11">
                    <c:v>ArcFace</c:v>
                  </c:pt>
                  <c:pt idx="12">
                    <c:v>ArcFace</c:v>
                  </c:pt>
                  <c:pt idx="13">
                    <c:v>ArcFace</c:v>
                  </c:pt>
                </c:lvl>
              </c:multiLvlStrCache>
            </c:multiLvlStrRef>
          </c:cat>
          <c:val>
            <c:numRef>
              <c:extLst>
                <c:ext xmlns:c15="http://schemas.microsoft.com/office/drawing/2012/chart" uri="{02D57815-91ED-43cb-92C2-25804820EDAC}">
                  <c15:fullRef>
                    <c15:sqref>'LFW_Result_(benchmark-fair)'!$H$2:$H$85</c15:sqref>
                  </c15:fullRef>
                </c:ext>
              </c:extLst>
              <c:f>'LFW_Result_(benchmark-fair)'!$H$2:$H$15</c:f>
              <c:numCache>
                <c:formatCode>General</c:formatCode>
                <c:ptCount val="14"/>
                <c:pt idx="0">
                  <c:v>2315</c:v>
                </c:pt>
                <c:pt idx="1">
                  <c:v>2403</c:v>
                </c:pt>
                <c:pt idx="2">
                  <c:v>1735</c:v>
                </c:pt>
                <c:pt idx="3">
                  <c:v>1218</c:v>
                </c:pt>
                <c:pt idx="4">
                  <c:v>1144</c:v>
                </c:pt>
                <c:pt idx="5">
                  <c:v>1119</c:v>
                </c:pt>
                <c:pt idx="6">
                  <c:v>898</c:v>
                </c:pt>
                <c:pt idx="7">
                  <c:v>1331</c:v>
                </c:pt>
                <c:pt idx="8">
                  <c:v>580</c:v>
                </c:pt>
                <c:pt idx="9">
                  <c:v>1185</c:v>
                </c:pt>
                <c:pt idx="10">
                  <c:v>1199</c:v>
                </c:pt>
                <c:pt idx="11">
                  <c:v>1086</c:v>
                </c:pt>
                <c:pt idx="12">
                  <c:v>784</c:v>
                </c:pt>
                <c:pt idx="13">
                  <c:v>1286</c:v>
                </c:pt>
              </c:numCache>
            </c:numRef>
          </c:val>
          <c:extLst>
            <c:ext xmlns:c16="http://schemas.microsoft.com/office/drawing/2014/chart" uri="{C3380CC4-5D6E-409C-BE32-E72D297353CC}">
              <c16:uniqueId val="{00000000-0B11-4EF5-9837-30E6DA031A11}"/>
            </c:ext>
          </c:extLst>
        </c:ser>
        <c:ser>
          <c:idx val="1"/>
          <c:order val="1"/>
          <c:tx>
            <c:strRef>
              <c:f>'LFW_Result_(benchmark-fair)'!$I$1</c:f>
              <c:strCache>
                <c:ptCount val="1"/>
                <c:pt idx="0">
                  <c:v>TN</c:v>
                </c:pt>
              </c:strCache>
            </c:strRef>
          </c:tx>
          <c:spPr>
            <a:solidFill>
              <a:schemeClr val="accent2"/>
            </a:solidFill>
            <a:ln>
              <a:noFill/>
            </a:ln>
            <a:effectLst/>
          </c:spPr>
          <c:invertIfNegative val="0"/>
          <c:cat>
            <c:multiLvlStrRef>
              <c:extLst>
                <c:ext xmlns:c15="http://schemas.microsoft.com/office/drawing/2012/chart" uri="{02D57815-91ED-43cb-92C2-25804820EDAC}">
                  <c15:fullRef>
                    <c15:sqref>'LFW_Result_(benchmark-fair)'!$A$2:$B$85</c15:sqref>
                  </c15:fullRef>
                </c:ext>
              </c:extLst>
              <c:f>'LFW_Result_(benchmark-fair)'!$A$2:$B$15</c:f>
              <c:multiLvlStrCache>
                <c:ptCount val="14"/>
                <c:lvl>
                  <c:pt idx="0">
                    <c:v>Both (benchmark)</c:v>
                  </c:pt>
                  <c:pt idx="1">
                    <c:v>Both (fair)</c:v>
                  </c:pt>
                  <c:pt idx="2">
                    <c:v>Male_benchmark</c:v>
                  </c:pt>
                  <c:pt idx="3">
                    <c:v>Male</c:v>
                  </c:pt>
                  <c:pt idx="4">
                    <c:v>Male_LightMakeUp</c:v>
                  </c:pt>
                  <c:pt idx="5">
                    <c:v>Male_HeavyMakeUp</c:v>
                  </c:pt>
                  <c:pt idx="6">
                    <c:v>Male_moustache</c:v>
                  </c:pt>
                  <c:pt idx="7">
                    <c:v>Male_glasses</c:v>
                  </c:pt>
                  <c:pt idx="8">
                    <c:v>Female_benchmark</c:v>
                  </c:pt>
                  <c:pt idx="9">
                    <c:v>Female</c:v>
                  </c:pt>
                  <c:pt idx="10">
                    <c:v>Female_LightMakeUp</c:v>
                  </c:pt>
                  <c:pt idx="11">
                    <c:v>Female_HeavyMakeUp</c:v>
                  </c:pt>
                  <c:pt idx="12">
                    <c:v>Female_moustache</c:v>
                  </c:pt>
                  <c:pt idx="13">
                    <c:v>Female_glasses</c:v>
                  </c:pt>
                </c:lvl>
                <c:lvl>
                  <c:pt idx="0">
                    <c:v>ArcFace</c:v>
                  </c:pt>
                  <c:pt idx="1">
                    <c:v>ArcFace</c:v>
                  </c:pt>
                  <c:pt idx="2">
                    <c:v>ArcFace</c:v>
                  </c:pt>
                  <c:pt idx="3">
                    <c:v>ArcFace</c:v>
                  </c:pt>
                  <c:pt idx="4">
                    <c:v>ArcFace</c:v>
                  </c:pt>
                  <c:pt idx="5">
                    <c:v>ArcFace</c:v>
                  </c:pt>
                  <c:pt idx="6">
                    <c:v>ArcFace</c:v>
                  </c:pt>
                  <c:pt idx="7">
                    <c:v>ArcFace</c:v>
                  </c:pt>
                  <c:pt idx="8">
                    <c:v>ArcFace</c:v>
                  </c:pt>
                  <c:pt idx="9">
                    <c:v>ArcFace</c:v>
                  </c:pt>
                  <c:pt idx="10">
                    <c:v>ArcFace</c:v>
                  </c:pt>
                  <c:pt idx="11">
                    <c:v>ArcFace</c:v>
                  </c:pt>
                  <c:pt idx="12">
                    <c:v>ArcFace</c:v>
                  </c:pt>
                  <c:pt idx="13">
                    <c:v>ArcFace</c:v>
                  </c:pt>
                </c:lvl>
              </c:multiLvlStrCache>
            </c:multiLvlStrRef>
          </c:cat>
          <c:val>
            <c:numRef>
              <c:extLst>
                <c:ext xmlns:c15="http://schemas.microsoft.com/office/drawing/2012/chart" uri="{02D57815-91ED-43cb-92C2-25804820EDAC}">
                  <c15:fullRef>
                    <c15:sqref>'LFW_Result_(benchmark-fair)'!$I$2:$I$85</c15:sqref>
                  </c15:fullRef>
                </c:ext>
              </c:extLst>
              <c:f>'LFW_Result_(benchmark-fair)'!$I$2:$I$15</c:f>
              <c:numCache>
                <c:formatCode>General</c:formatCode>
                <c:ptCount val="14"/>
                <c:pt idx="0">
                  <c:v>2976</c:v>
                </c:pt>
                <c:pt idx="1">
                  <c:v>2978</c:v>
                </c:pt>
                <c:pt idx="2">
                  <c:v>2250</c:v>
                </c:pt>
                <c:pt idx="3">
                  <c:v>1496</c:v>
                </c:pt>
                <c:pt idx="4">
                  <c:v>1467</c:v>
                </c:pt>
                <c:pt idx="5">
                  <c:v>1482</c:v>
                </c:pt>
                <c:pt idx="6">
                  <c:v>1384</c:v>
                </c:pt>
                <c:pt idx="7">
                  <c:v>218</c:v>
                </c:pt>
                <c:pt idx="8">
                  <c:v>726</c:v>
                </c:pt>
                <c:pt idx="9">
                  <c:v>1482</c:v>
                </c:pt>
                <c:pt idx="10">
                  <c:v>1487</c:v>
                </c:pt>
                <c:pt idx="11">
                  <c:v>1468</c:v>
                </c:pt>
                <c:pt idx="12">
                  <c:v>1247</c:v>
                </c:pt>
                <c:pt idx="13">
                  <c:v>302</c:v>
                </c:pt>
              </c:numCache>
            </c:numRef>
          </c:val>
          <c:extLst>
            <c:ext xmlns:c16="http://schemas.microsoft.com/office/drawing/2014/chart" uri="{C3380CC4-5D6E-409C-BE32-E72D297353CC}">
              <c16:uniqueId val="{00000001-0B11-4EF5-9837-30E6DA031A11}"/>
            </c:ext>
          </c:extLst>
        </c:ser>
        <c:ser>
          <c:idx val="2"/>
          <c:order val="2"/>
          <c:tx>
            <c:strRef>
              <c:f>'LFW_Result_(benchmark-fair)'!$J$1</c:f>
              <c:strCache>
                <c:ptCount val="1"/>
                <c:pt idx="0">
                  <c:v>FP</c:v>
                </c:pt>
              </c:strCache>
            </c:strRef>
          </c:tx>
          <c:spPr>
            <a:solidFill>
              <a:schemeClr val="accent3"/>
            </a:solidFill>
            <a:ln>
              <a:noFill/>
            </a:ln>
            <a:effectLst/>
          </c:spPr>
          <c:invertIfNegative val="0"/>
          <c:cat>
            <c:multiLvlStrRef>
              <c:extLst>
                <c:ext xmlns:c15="http://schemas.microsoft.com/office/drawing/2012/chart" uri="{02D57815-91ED-43cb-92C2-25804820EDAC}">
                  <c15:fullRef>
                    <c15:sqref>'LFW_Result_(benchmark-fair)'!$A$2:$B$85</c15:sqref>
                  </c15:fullRef>
                </c:ext>
              </c:extLst>
              <c:f>'LFW_Result_(benchmark-fair)'!$A$2:$B$15</c:f>
              <c:multiLvlStrCache>
                <c:ptCount val="14"/>
                <c:lvl>
                  <c:pt idx="0">
                    <c:v>Both (benchmark)</c:v>
                  </c:pt>
                  <c:pt idx="1">
                    <c:v>Both (fair)</c:v>
                  </c:pt>
                  <c:pt idx="2">
                    <c:v>Male_benchmark</c:v>
                  </c:pt>
                  <c:pt idx="3">
                    <c:v>Male</c:v>
                  </c:pt>
                  <c:pt idx="4">
                    <c:v>Male_LightMakeUp</c:v>
                  </c:pt>
                  <c:pt idx="5">
                    <c:v>Male_HeavyMakeUp</c:v>
                  </c:pt>
                  <c:pt idx="6">
                    <c:v>Male_moustache</c:v>
                  </c:pt>
                  <c:pt idx="7">
                    <c:v>Male_glasses</c:v>
                  </c:pt>
                  <c:pt idx="8">
                    <c:v>Female_benchmark</c:v>
                  </c:pt>
                  <c:pt idx="9">
                    <c:v>Female</c:v>
                  </c:pt>
                  <c:pt idx="10">
                    <c:v>Female_LightMakeUp</c:v>
                  </c:pt>
                  <c:pt idx="11">
                    <c:v>Female_HeavyMakeUp</c:v>
                  </c:pt>
                  <c:pt idx="12">
                    <c:v>Female_moustache</c:v>
                  </c:pt>
                  <c:pt idx="13">
                    <c:v>Female_glasses</c:v>
                  </c:pt>
                </c:lvl>
                <c:lvl>
                  <c:pt idx="0">
                    <c:v>ArcFace</c:v>
                  </c:pt>
                  <c:pt idx="1">
                    <c:v>ArcFace</c:v>
                  </c:pt>
                  <c:pt idx="2">
                    <c:v>ArcFace</c:v>
                  </c:pt>
                  <c:pt idx="3">
                    <c:v>ArcFace</c:v>
                  </c:pt>
                  <c:pt idx="4">
                    <c:v>ArcFace</c:v>
                  </c:pt>
                  <c:pt idx="5">
                    <c:v>ArcFace</c:v>
                  </c:pt>
                  <c:pt idx="6">
                    <c:v>ArcFace</c:v>
                  </c:pt>
                  <c:pt idx="7">
                    <c:v>ArcFace</c:v>
                  </c:pt>
                  <c:pt idx="8">
                    <c:v>ArcFace</c:v>
                  </c:pt>
                  <c:pt idx="9">
                    <c:v>ArcFace</c:v>
                  </c:pt>
                  <c:pt idx="10">
                    <c:v>ArcFace</c:v>
                  </c:pt>
                  <c:pt idx="11">
                    <c:v>ArcFace</c:v>
                  </c:pt>
                  <c:pt idx="12">
                    <c:v>ArcFace</c:v>
                  </c:pt>
                  <c:pt idx="13">
                    <c:v>ArcFace</c:v>
                  </c:pt>
                </c:lvl>
              </c:multiLvlStrCache>
            </c:multiLvlStrRef>
          </c:cat>
          <c:val>
            <c:numRef>
              <c:extLst>
                <c:ext xmlns:c15="http://schemas.microsoft.com/office/drawing/2012/chart" uri="{02D57815-91ED-43cb-92C2-25804820EDAC}">
                  <c15:fullRef>
                    <c15:sqref>'LFW_Result_(benchmark-fair)'!$J$2:$J$85</c15:sqref>
                  </c15:fullRef>
                </c:ext>
              </c:extLst>
              <c:f>'LFW_Result_(benchmark-fair)'!$J$2:$J$15</c:f>
              <c:numCache>
                <c:formatCode>General</c:formatCode>
                <c:ptCount val="14"/>
                <c:pt idx="0">
                  <c:v>24</c:v>
                </c:pt>
                <c:pt idx="1">
                  <c:v>22</c:v>
                </c:pt>
                <c:pt idx="2">
                  <c:v>16</c:v>
                </c:pt>
                <c:pt idx="3">
                  <c:v>4</c:v>
                </c:pt>
                <c:pt idx="4">
                  <c:v>33</c:v>
                </c:pt>
                <c:pt idx="5">
                  <c:v>18</c:v>
                </c:pt>
                <c:pt idx="6">
                  <c:v>116</c:v>
                </c:pt>
                <c:pt idx="7">
                  <c:v>1282</c:v>
                </c:pt>
                <c:pt idx="8">
                  <c:v>8</c:v>
                </c:pt>
                <c:pt idx="9">
                  <c:v>18</c:v>
                </c:pt>
                <c:pt idx="10">
                  <c:v>13</c:v>
                </c:pt>
                <c:pt idx="11">
                  <c:v>32</c:v>
                </c:pt>
                <c:pt idx="12">
                  <c:v>253</c:v>
                </c:pt>
                <c:pt idx="13">
                  <c:v>1198</c:v>
                </c:pt>
              </c:numCache>
            </c:numRef>
          </c:val>
          <c:extLst>
            <c:ext xmlns:c16="http://schemas.microsoft.com/office/drawing/2014/chart" uri="{C3380CC4-5D6E-409C-BE32-E72D297353CC}">
              <c16:uniqueId val="{00000002-0B11-4EF5-9837-30E6DA031A11}"/>
            </c:ext>
          </c:extLst>
        </c:ser>
        <c:ser>
          <c:idx val="3"/>
          <c:order val="3"/>
          <c:tx>
            <c:strRef>
              <c:f>'LFW_Result_(benchmark-fair)'!$K$1</c:f>
              <c:strCache>
                <c:ptCount val="1"/>
                <c:pt idx="0">
                  <c:v>FN</c:v>
                </c:pt>
              </c:strCache>
            </c:strRef>
          </c:tx>
          <c:spPr>
            <a:solidFill>
              <a:schemeClr val="accent4"/>
            </a:solidFill>
            <a:ln>
              <a:noFill/>
            </a:ln>
            <a:effectLst/>
          </c:spPr>
          <c:invertIfNegative val="0"/>
          <c:cat>
            <c:multiLvlStrRef>
              <c:extLst>
                <c:ext xmlns:c15="http://schemas.microsoft.com/office/drawing/2012/chart" uri="{02D57815-91ED-43cb-92C2-25804820EDAC}">
                  <c15:fullRef>
                    <c15:sqref>'LFW_Result_(benchmark-fair)'!$A$2:$B$85</c15:sqref>
                  </c15:fullRef>
                </c:ext>
              </c:extLst>
              <c:f>'LFW_Result_(benchmark-fair)'!$A$2:$B$15</c:f>
              <c:multiLvlStrCache>
                <c:ptCount val="14"/>
                <c:lvl>
                  <c:pt idx="0">
                    <c:v>Both (benchmark)</c:v>
                  </c:pt>
                  <c:pt idx="1">
                    <c:v>Both (fair)</c:v>
                  </c:pt>
                  <c:pt idx="2">
                    <c:v>Male_benchmark</c:v>
                  </c:pt>
                  <c:pt idx="3">
                    <c:v>Male</c:v>
                  </c:pt>
                  <c:pt idx="4">
                    <c:v>Male_LightMakeUp</c:v>
                  </c:pt>
                  <c:pt idx="5">
                    <c:v>Male_HeavyMakeUp</c:v>
                  </c:pt>
                  <c:pt idx="6">
                    <c:v>Male_moustache</c:v>
                  </c:pt>
                  <c:pt idx="7">
                    <c:v>Male_glasses</c:v>
                  </c:pt>
                  <c:pt idx="8">
                    <c:v>Female_benchmark</c:v>
                  </c:pt>
                  <c:pt idx="9">
                    <c:v>Female</c:v>
                  </c:pt>
                  <c:pt idx="10">
                    <c:v>Female_LightMakeUp</c:v>
                  </c:pt>
                  <c:pt idx="11">
                    <c:v>Female_HeavyMakeUp</c:v>
                  </c:pt>
                  <c:pt idx="12">
                    <c:v>Female_moustache</c:v>
                  </c:pt>
                  <c:pt idx="13">
                    <c:v>Female_glasses</c:v>
                  </c:pt>
                </c:lvl>
                <c:lvl>
                  <c:pt idx="0">
                    <c:v>ArcFace</c:v>
                  </c:pt>
                  <c:pt idx="1">
                    <c:v>ArcFace</c:v>
                  </c:pt>
                  <c:pt idx="2">
                    <c:v>ArcFace</c:v>
                  </c:pt>
                  <c:pt idx="3">
                    <c:v>ArcFace</c:v>
                  </c:pt>
                  <c:pt idx="4">
                    <c:v>ArcFace</c:v>
                  </c:pt>
                  <c:pt idx="5">
                    <c:v>ArcFace</c:v>
                  </c:pt>
                  <c:pt idx="6">
                    <c:v>ArcFace</c:v>
                  </c:pt>
                  <c:pt idx="7">
                    <c:v>ArcFace</c:v>
                  </c:pt>
                  <c:pt idx="8">
                    <c:v>ArcFace</c:v>
                  </c:pt>
                  <c:pt idx="9">
                    <c:v>ArcFace</c:v>
                  </c:pt>
                  <c:pt idx="10">
                    <c:v>ArcFace</c:v>
                  </c:pt>
                  <c:pt idx="11">
                    <c:v>ArcFace</c:v>
                  </c:pt>
                  <c:pt idx="12">
                    <c:v>ArcFace</c:v>
                  </c:pt>
                  <c:pt idx="13">
                    <c:v>ArcFace</c:v>
                  </c:pt>
                </c:lvl>
              </c:multiLvlStrCache>
            </c:multiLvlStrRef>
          </c:cat>
          <c:val>
            <c:numRef>
              <c:extLst>
                <c:ext xmlns:c15="http://schemas.microsoft.com/office/drawing/2012/chart" uri="{02D57815-91ED-43cb-92C2-25804820EDAC}">
                  <c15:fullRef>
                    <c15:sqref>'LFW_Result_(benchmark-fair)'!$K$2:$K$85</c15:sqref>
                  </c15:fullRef>
                </c:ext>
              </c:extLst>
              <c:f>'LFW_Result_(benchmark-fair)'!$K$2:$K$15</c:f>
              <c:numCache>
                <c:formatCode>General</c:formatCode>
                <c:ptCount val="14"/>
                <c:pt idx="0">
                  <c:v>685</c:v>
                </c:pt>
                <c:pt idx="1">
                  <c:v>597</c:v>
                </c:pt>
                <c:pt idx="2">
                  <c:v>488</c:v>
                </c:pt>
                <c:pt idx="3">
                  <c:v>282</c:v>
                </c:pt>
                <c:pt idx="4">
                  <c:v>356</c:v>
                </c:pt>
                <c:pt idx="5">
                  <c:v>381</c:v>
                </c:pt>
                <c:pt idx="6">
                  <c:v>602</c:v>
                </c:pt>
                <c:pt idx="7">
                  <c:v>169</c:v>
                </c:pt>
                <c:pt idx="8">
                  <c:v>197</c:v>
                </c:pt>
                <c:pt idx="9">
                  <c:v>315</c:v>
                </c:pt>
                <c:pt idx="10">
                  <c:v>301</c:v>
                </c:pt>
                <c:pt idx="11">
                  <c:v>414</c:v>
                </c:pt>
                <c:pt idx="12">
                  <c:v>716</c:v>
                </c:pt>
                <c:pt idx="13">
                  <c:v>214</c:v>
                </c:pt>
              </c:numCache>
            </c:numRef>
          </c:val>
          <c:extLst>
            <c:ext xmlns:c16="http://schemas.microsoft.com/office/drawing/2014/chart" uri="{C3380CC4-5D6E-409C-BE32-E72D297353CC}">
              <c16:uniqueId val="{00000003-0B11-4EF5-9837-30E6DA031A11}"/>
            </c:ext>
          </c:extLst>
        </c:ser>
        <c:dLbls>
          <c:showLegendKey val="0"/>
          <c:showVal val="0"/>
          <c:showCatName val="0"/>
          <c:showSerName val="0"/>
          <c:showPercent val="0"/>
          <c:showBubbleSize val="0"/>
        </c:dLbls>
        <c:gapWidth val="182"/>
        <c:axId val="730924304"/>
        <c:axId val="730920560"/>
      </c:barChart>
      <c:catAx>
        <c:axId val="730924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920560"/>
        <c:crosses val="autoZero"/>
        <c:auto val="1"/>
        <c:lblAlgn val="ctr"/>
        <c:lblOffset val="100"/>
        <c:noMultiLvlLbl val="0"/>
      </c:catAx>
      <c:valAx>
        <c:axId val="7309205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9243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4.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E8BFBEB-37CB-4314-845F-9C9A9DE97275}">
  <sheetPr/>
  <sheetViews>
    <sheetView zoomScale="83"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330A49C9-C403-4A1D-AB0D-85EE74FA689F}">
  <sheetPr/>
  <sheetViews>
    <sheetView zoomScale="86" workbookViewId="0" zoomToFit="1"/>
  </sheetViews>
  <pageMargins left="0.7" right="0.7" top="0.75" bottom="0.75" header="0.3" footer="0.3"/>
  <drawing r:id="rId1"/>
</chartsheet>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5</xdr:col>
      <xdr:colOff>175260</xdr:colOff>
      <xdr:row>0</xdr:row>
      <xdr:rowOff>137161</xdr:rowOff>
    </xdr:from>
    <xdr:to>
      <xdr:col>9</xdr:col>
      <xdr:colOff>105650</xdr:colOff>
      <xdr:row>6</xdr:row>
      <xdr:rowOff>60961</xdr:rowOff>
    </xdr:to>
    <xdr:sp macro="" textlink="">
      <xdr:nvSpPr>
        <xdr:cNvPr id="2" name="TextBox 1">
          <a:extLst>
            <a:ext uri="{FF2B5EF4-FFF2-40B4-BE49-F238E27FC236}">
              <a16:creationId xmlns:a16="http://schemas.microsoft.com/office/drawing/2014/main" id="{FD6429DF-02FC-A81A-9D2E-8E652A7A6581}"/>
            </a:ext>
          </a:extLst>
        </xdr:cNvPr>
        <xdr:cNvSpPr txBox="1"/>
      </xdr:nvSpPr>
      <xdr:spPr>
        <a:xfrm>
          <a:off x="4061460" y="137161"/>
          <a:ext cx="2368790" cy="1021080"/>
        </a:xfrm>
        <a:prstGeom prst="rect">
          <a:avLst/>
        </a:prstGeom>
      </xdr:spPr>
      <xdr:style>
        <a:lnRef idx="3">
          <a:schemeClr val="lt1"/>
        </a:lnRef>
        <a:fillRef idx="1">
          <a:schemeClr val="accent5"/>
        </a:fillRef>
        <a:effectRef idx="1">
          <a:schemeClr val="accent5"/>
        </a:effectRef>
        <a:fontRef idx="minor">
          <a:schemeClr val="lt1"/>
        </a:fontRef>
      </xdr:style>
      <xdr:txBody>
        <a:bodyPr vertOverflow="clip" horzOverflow="clip" wrap="none" rtlCol="0" anchor="t">
          <a:noAutofit/>
        </a:bodyPr>
        <a:lstStyle/>
        <a:p>
          <a:r>
            <a:rPr lang="en-US" sz="1100" b="1" i="0" u="none">
              <a:solidFill>
                <a:schemeClr val="tx1"/>
              </a:solidFill>
              <a:effectLst/>
              <a:latin typeface="+mn-lt"/>
              <a:ea typeface="+mn-ea"/>
              <a:cs typeface="+mn-cs"/>
            </a:rPr>
            <a:t>Dataset: LFW </a:t>
          </a:r>
        </a:p>
        <a:p>
          <a:endParaRPr lang="en-US" sz="1100" b="1" i="0" u="sng">
            <a:solidFill>
              <a:schemeClr val="tx1"/>
            </a:solidFill>
            <a:effectLst/>
            <a:latin typeface="+mn-lt"/>
            <a:ea typeface="+mn-ea"/>
            <a:cs typeface="+mn-cs"/>
          </a:endParaRPr>
        </a:p>
        <a:p>
          <a:r>
            <a:rPr lang="en-US" sz="1100" b="0" i="0">
              <a:solidFill>
                <a:schemeClr val="tx1"/>
              </a:solidFill>
              <a:effectLst/>
              <a:latin typeface="+mn-lt"/>
              <a:ea typeface="+mn-ea"/>
              <a:cs typeface="+mn-cs"/>
            </a:rPr>
            <a:t>13233 images</a:t>
          </a:r>
        </a:p>
        <a:p>
          <a:r>
            <a:rPr lang="en-US" sz="1100" b="0" i="0">
              <a:solidFill>
                <a:schemeClr val="tx1"/>
              </a:solidFill>
              <a:effectLst/>
              <a:latin typeface="+mn-lt"/>
              <a:ea typeface="+mn-ea"/>
              <a:cs typeface="+mn-cs"/>
            </a:rPr>
            <a:t>5749 people</a:t>
          </a:r>
        </a:p>
        <a:p>
          <a:r>
            <a:rPr lang="en-US" sz="1100" b="0" i="0">
              <a:solidFill>
                <a:schemeClr val="tx1"/>
              </a:solidFill>
              <a:effectLst/>
              <a:latin typeface="+mn-lt"/>
              <a:ea typeface="+mn-ea"/>
              <a:cs typeface="+mn-cs"/>
            </a:rPr>
            <a:t>1680 people with two or more images</a:t>
          </a:r>
        </a:p>
        <a:p>
          <a:endParaRPr lang="en-US" sz="1100"/>
        </a:p>
      </xdr:txBody>
    </xdr:sp>
    <xdr:clientData/>
  </xdr:twoCellAnchor>
  <xdr:twoCellAnchor editAs="absolute">
    <xdr:from>
      <xdr:col>5</xdr:col>
      <xdr:colOff>142875</xdr:colOff>
      <xdr:row>7</xdr:row>
      <xdr:rowOff>19050</xdr:rowOff>
    </xdr:from>
    <xdr:to>
      <xdr:col>9</xdr:col>
      <xdr:colOff>76200</xdr:colOff>
      <xdr:row>17</xdr:row>
      <xdr:rowOff>142875</xdr:rowOff>
    </xdr:to>
    <xdr:sp macro="" textlink="">
      <xdr:nvSpPr>
        <xdr:cNvPr id="3" name="TextBox 2">
          <a:extLst>
            <a:ext uri="{FF2B5EF4-FFF2-40B4-BE49-F238E27FC236}">
              <a16:creationId xmlns:a16="http://schemas.microsoft.com/office/drawing/2014/main" id="{934A7E5A-E40B-48F9-BFA8-39B807C4CF06}"/>
            </a:ext>
            <a:ext uri="{147F2762-F138-4A5C-976F-8EAC2B608ADB}">
              <a16:predDERef xmlns:a16="http://schemas.microsoft.com/office/drawing/2014/main" pred="{FD6429DF-02FC-A81A-9D2E-8E652A7A6581}"/>
            </a:ext>
          </a:extLst>
        </xdr:cNvPr>
        <xdr:cNvSpPr txBox="1"/>
      </xdr:nvSpPr>
      <xdr:spPr>
        <a:xfrm>
          <a:off x="3943350" y="1285875"/>
          <a:ext cx="2371725" cy="1943100"/>
        </a:xfrm>
        <a:prstGeom prst="rect">
          <a:avLst/>
        </a:prstGeom>
      </xdr:spPr>
      <xdr:style>
        <a:lnRef idx="3">
          <a:schemeClr val="lt1"/>
        </a:lnRef>
        <a:fillRef idx="1">
          <a:schemeClr val="accent5"/>
        </a:fillRef>
        <a:effectRef idx="1">
          <a:schemeClr val="accent5"/>
        </a:effectRef>
        <a:fontRef idx="minor">
          <a:schemeClr val="lt1"/>
        </a:fontRef>
      </xdr:style>
      <xdr:txBody>
        <a:bodyPr vertOverflow="clip" horzOverflow="clip" wrap="none" rtlCol="0" anchor="t">
          <a:noAutofit/>
        </a:bodyPr>
        <a:lstStyle/>
        <a:p>
          <a:pPr marL="0" indent="0"/>
          <a:r>
            <a:rPr lang="en-US" sz="1100" b="1" i="0" u="none">
              <a:solidFill>
                <a:schemeClr val="tx1"/>
              </a:solidFill>
              <a:latin typeface="+mn-lt"/>
              <a:ea typeface="+mn-lt"/>
              <a:cs typeface="+mn-lt"/>
            </a:rPr>
            <a:t>Dataset: YTFace </a:t>
          </a:r>
          <a:endParaRPr lang="en-US" sz="1100" b="0" i="0" u="sng">
            <a:solidFill>
              <a:schemeClr val="tx1"/>
            </a:solidFill>
            <a:latin typeface="+mn-lt"/>
            <a:ea typeface="+mn-lt"/>
            <a:cs typeface="+mn-lt"/>
          </a:endParaRPr>
        </a:p>
        <a:p>
          <a:pPr marL="0" indent="0"/>
          <a:endParaRPr lang="en-US" sz="1100" b="0" i="0" u="sng">
            <a:solidFill>
              <a:schemeClr val="tx1"/>
            </a:solidFill>
            <a:latin typeface="+mn-lt"/>
            <a:ea typeface="+mn-lt"/>
            <a:cs typeface="+mn-lt"/>
          </a:endParaRPr>
        </a:p>
        <a:p>
          <a:pPr marL="0" indent="0"/>
          <a:r>
            <a:rPr lang="en-US" sz="1100" b="0" i="0">
              <a:solidFill>
                <a:schemeClr val="tx1"/>
              </a:solidFill>
              <a:latin typeface="+mn-lt"/>
              <a:ea typeface="+mn-lt"/>
              <a:cs typeface="+mn-lt"/>
            </a:rPr>
            <a:t>_ images</a:t>
          </a:r>
        </a:p>
        <a:p>
          <a:pPr marL="0" indent="0"/>
          <a:r>
            <a:rPr lang="en-US" sz="1100" b="0" i="0">
              <a:solidFill>
                <a:schemeClr val="tx1"/>
              </a:solidFill>
              <a:latin typeface="+mn-lt"/>
              <a:ea typeface="+mn-lt"/>
              <a:cs typeface="+mn-lt"/>
            </a:rPr>
            <a:t>1595 people</a:t>
          </a:r>
        </a:p>
        <a:p>
          <a:pPr marL="0" indent="0"/>
          <a:r>
            <a:rPr lang="en-US" sz="1100" b="0" i="0">
              <a:solidFill>
                <a:schemeClr val="tx1"/>
              </a:solidFill>
              <a:latin typeface="+mn-lt"/>
              <a:ea typeface="+mn-lt"/>
              <a:cs typeface="+mn-lt"/>
            </a:rPr>
            <a:t>1094 males; 499 females </a:t>
          </a:r>
        </a:p>
        <a:p>
          <a:pPr marL="0" indent="0"/>
          <a:r>
            <a:rPr lang="en-US" sz="1100" b="0" i="0">
              <a:solidFill>
                <a:schemeClr val="tx1"/>
              </a:solidFill>
              <a:latin typeface="+mn-lt"/>
              <a:ea typeface="+mn-lt"/>
              <a:cs typeface="+mn-lt"/>
            </a:rPr>
            <a:t>*  identities taken from LFW - youtube</a:t>
          </a:r>
        </a:p>
        <a:p>
          <a:pPr marL="0" indent="0"/>
          <a:r>
            <a:rPr lang="en-US" sz="1100" b="0" i="0">
              <a:solidFill>
                <a:schemeClr val="tx1"/>
              </a:solidFill>
              <a:latin typeface="+mn-lt"/>
              <a:ea typeface="+mn-lt"/>
              <a:cs typeface="+mn-lt"/>
            </a:rPr>
            <a:t>video frames of identity recorded </a:t>
          </a:r>
        </a:p>
        <a:p>
          <a:pPr marL="0" indent="0"/>
          <a:r>
            <a:rPr lang="en-US" sz="1100" b="0" i="0">
              <a:solidFill>
                <a:schemeClr val="tx1"/>
              </a:solidFill>
              <a:latin typeface="+mn-lt"/>
              <a:ea typeface="+mn-lt"/>
              <a:cs typeface="+mn-lt"/>
            </a:rPr>
            <a:t>(same people - different pictures)</a:t>
          </a:r>
        </a:p>
        <a:p>
          <a:pPr marL="0" indent="0"/>
          <a:r>
            <a:rPr lang="en-US" sz="1100" b="0" i="0">
              <a:solidFill>
                <a:schemeClr val="tx1"/>
              </a:solidFill>
              <a:latin typeface="+mn-lt"/>
              <a:ea typeface="+mn-lt"/>
              <a:cs typeface="+mn-lt"/>
            </a:rPr>
            <a:t>* a lot highly similar photos due to </a:t>
          </a:r>
        </a:p>
        <a:p>
          <a:pPr marL="0" indent="0"/>
          <a:r>
            <a:rPr lang="en-US" sz="1100" b="0" i="0">
              <a:solidFill>
                <a:schemeClr val="tx1"/>
              </a:solidFill>
              <a:latin typeface="+mn-lt"/>
              <a:ea typeface="+mn-lt"/>
              <a:cs typeface="+mn-lt"/>
            </a:rPr>
            <a:t>closeframes</a:t>
          </a: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12</xdr:col>
      <xdr:colOff>11430</xdr:colOff>
      <xdr:row>1</xdr:row>
      <xdr:rowOff>60960</xdr:rowOff>
    </xdr:from>
    <xdr:to>
      <xdr:col>13</xdr:col>
      <xdr:colOff>514350</xdr:colOff>
      <xdr:row>11</xdr:row>
      <xdr:rowOff>112395</xdr:rowOff>
    </xdr:to>
    <mc:AlternateContent xmlns:mc="http://schemas.openxmlformats.org/markup-compatibility/2006" xmlns:sle15="http://schemas.microsoft.com/office/drawing/2012/slicer">
      <mc:Choice Requires="sle15">
        <xdr:graphicFrame macro="">
          <xdr:nvGraphicFramePr>
            <xdr:cNvPr id="2" name="Model">
              <a:extLst>
                <a:ext uri="{FF2B5EF4-FFF2-40B4-BE49-F238E27FC236}">
                  <a16:creationId xmlns:a16="http://schemas.microsoft.com/office/drawing/2014/main" id="{D00AD579-B1DB-A51A-4DD8-F8154A34B1AC}"/>
                </a:ext>
              </a:extLst>
            </xdr:cNvPr>
            <xdr:cNvGraphicFramePr/>
          </xdr:nvGraphicFramePr>
          <xdr:xfrm>
            <a:off x="0" y="0"/>
            <a:ext cx="0" cy="0"/>
          </xdr:xfrm>
          <a:graphic>
            <a:graphicData uri="http://schemas.microsoft.com/office/drawing/2010/slicer">
              <sle:slicer xmlns:sle="http://schemas.microsoft.com/office/drawing/2010/slicer" name="Model"/>
            </a:graphicData>
          </a:graphic>
        </xdr:graphicFrame>
      </mc:Choice>
      <mc:Fallback xmlns="">
        <xdr:sp macro="" textlink="">
          <xdr:nvSpPr>
            <xdr:cNvPr id="0" name=""/>
            <xdr:cNvSpPr>
              <a:spLocks noTextEdit="1"/>
            </xdr:cNvSpPr>
          </xdr:nvSpPr>
          <xdr:spPr>
            <a:xfrm>
              <a:off x="8397240" y="251460"/>
              <a:ext cx="1836420" cy="19888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13</xdr:col>
      <xdr:colOff>628650</xdr:colOff>
      <xdr:row>1</xdr:row>
      <xdr:rowOff>45721</xdr:rowOff>
    </xdr:from>
    <xdr:to>
      <xdr:col>16</xdr:col>
      <xdr:colOff>308610</xdr:colOff>
      <xdr:row>11</xdr:row>
      <xdr:rowOff>104775</xdr:rowOff>
    </xdr:to>
    <mc:AlternateContent xmlns:mc="http://schemas.openxmlformats.org/markup-compatibility/2006" xmlns:sle15="http://schemas.microsoft.com/office/drawing/2012/slicer">
      <mc:Choice Requires="sle15">
        <xdr:graphicFrame macro="">
          <xdr:nvGraphicFramePr>
            <xdr:cNvPr id="3" name="Description">
              <a:extLst>
                <a:ext uri="{FF2B5EF4-FFF2-40B4-BE49-F238E27FC236}">
                  <a16:creationId xmlns:a16="http://schemas.microsoft.com/office/drawing/2014/main" id="{553E6344-FCC1-7D4B-1BCF-ED502886014C}"/>
                </a:ext>
              </a:extLst>
            </xdr:cNvPr>
            <xdr:cNvGraphicFramePr/>
          </xdr:nvGraphicFramePr>
          <xdr:xfrm>
            <a:off x="0" y="0"/>
            <a:ext cx="0" cy="0"/>
          </xdr:xfrm>
          <a:graphic>
            <a:graphicData uri="http://schemas.microsoft.com/office/drawing/2010/slicer">
              <sle:slicer xmlns:sle="http://schemas.microsoft.com/office/drawing/2010/slicer" name="Description"/>
            </a:graphicData>
          </a:graphic>
        </xdr:graphicFrame>
      </mc:Choice>
      <mc:Fallback xmlns="">
        <xdr:sp macro="" textlink="">
          <xdr:nvSpPr>
            <xdr:cNvPr id="0" name=""/>
            <xdr:cNvSpPr>
              <a:spLocks noTextEdit="1"/>
            </xdr:cNvSpPr>
          </xdr:nvSpPr>
          <xdr:spPr>
            <a:xfrm>
              <a:off x="10347960" y="236221"/>
              <a:ext cx="2552700" cy="199643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12</xdr:col>
      <xdr:colOff>57151</xdr:colOff>
      <xdr:row>12</xdr:row>
      <xdr:rowOff>85725</xdr:rowOff>
    </xdr:from>
    <xdr:to>
      <xdr:col>16</xdr:col>
      <xdr:colOff>292661</xdr:colOff>
      <xdr:row>21</xdr:row>
      <xdr:rowOff>95658</xdr:rowOff>
    </xdr:to>
    <xdr:pic>
      <xdr:nvPicPr>
        <xdr:cNvPr id="4" name="Picture 3">
          <a:extLst>
            <a:ext uri="{FF2B5EF4-FFF2-40B4-BE49-F238E27FC236}">
              <a16:creationId xmlns:a16="http://schemas.microsoft.com/office/drawing/2014/main" id="{E6130001-0390-4DA3-8837-B9EB959B398E}"/>
            </a:ext>
          </a:extLst>
        </xdr:cNvPr>
        <xdr:cNvPicPr>
          <a:picLocks noChangeAspect="1"/>
        </xdr:cNvPicPr>
      </xdr:nvPicPr>
      <xdr:blipFill>
        <a:blip xmlns:r="http://schemas.openxmlformats.org/officeDocument/2006/relationships" r:embed="rId1"/>
        <a:stretch>
          <a:fillRect/>
        </a:stretch>
      </xdr:blipFill>
      <xdr:spPr>
        <a:xfrm>
          <a:off x="8442961" y="2407920"/>
          <a:ext cx="4441750" cy="1766343"/>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xdr:from>
      <xdr:col>13</xdr:col>
      <xdr:colOff>85725</xdr:colOff>
      <xdr:row>74</xdr:row>
      <xdr:rowOff>0</xdr:rowOff>
    </xdr:from>
    <xdr:to>
      <xdr:col>13</xdr:col>
      <xdr:colOff>1504950</xdr:colOff>
      <xdr:row>79</xdr:row>
      <xdr:rowOff>47625</xdr:rowOff>
    </xdr:to>
    <xdr:sp macro="" textlink="">
      <xdr:nvSpPr>
        <xdr:cNvPr id="5" name="TextBox 4">
          <a:extLst>
            <a:ext uri="{FF2B5EF4-FFF2-40B4-BE49-F238E27FC236}">
              <a16:creationId xmlns:a16="http://schemas.microsoft.com/office/drawing/2014/main" id="{3E4BDFA5-7BE6-E0E0-40B0-E6E781D8FBC0}"/>
            </a:ext>
            <a:ext uri="{147F2762-F138-4A5C-976F-8EAC2B608ADB}">
              <a16:predDERef xmlns:a16="http://schemas.microsoft.com/office/drawing/2014/main" pred="{E6130001-0390-4DA3-8837-B9EB959B398E}"/>
            </a:ext>
          </a:extLst>
        </xdr:cNvPr>
        <xdr:cNvSpPr txBox="1"/>
      </xdr:nvSpPr>
      <xdr:spPr>
        <a:xfrm>
          <a:off x="5962650" y="1971675"/>
          <a:ext cx="1419225" cy="95250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a:latin typeface="+mn-lt"/>
              <a:ea typeface="+mn-lt"/>
              <a:cs typeface="+mn-lt"/>
            </a:rPr>
            <a:t>no_perturb - got_perturb</a:t>
          </a:r>
        </a:p>
        <a:p>
          <a:pPr marL="0" indent="0" algn="l"/>
          <a:r>
            <a:rPr lang="en-US" sz="1100">
              <a:latin typeface="+mn-lt"/>
              <a:ea typeface="+mn-lt"/>
              <a:cs typeface="+mn-lt"/>
            </a:rPr>
            <a:t>threshold = 5</a:t>
          </a:r>
        </a:p>
      </xdr:txBody>
    </xdr:sp>
    <xdr:clientData/>
  </xdr:twoCellAnchor>
</xdr:wsDr>
</file>

<file path=xl/drawings/drawing3.xml><?xml version="1.0" encoding="utf-8"?>
<xdr:wsDr xmlns:xdr="http://schemas.openxmlformats.org/drawingml/2006/spreadsheetDrawing" xmlns:a="http://schemas.openxmlformats.org/drawingml/2006/main">
  <xdr:absoluteAnchor>
    <xdr:pos x="0" y="0"/>
    <xdr:ext cx="8657422" cy="6279614"/>
    <xdr:graphicFrame macro="">
      <xdr:nvGraphicFramePr>
        <xdr:cNvPr id="2" name="Chart 1">
          <a:extLst>
            <a:ext uri="{FF2B5EF4-FFF2-40B4-BE49-F238E27FC236}">
              <a16:creationId xmlns:a16="http://schemas.microsoft.com/office/drawing/2014/main" id="{7C3E4CE9-A22D-6C80-8810-38D2830820C9}"/>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56674" cy="6282070"/>
    <xdr:graphicFrame macro="">
      <xdr:nvGraphicFramePr>
        <xdr:cNvPr id="2" name="Chart 1">
          <a:extLst>
            <a:ext uri="{FF2B5EF4-FFF2-40B4-BE49-F238E27FC236}">
              <a16:creationId xmlns:a16="http://schemas.microsoft.com/office/drawing/2014/main" id="{D24219C8-714D-F1F7-5EC1-3E60AD2B043D}"/>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twoCellAnchor editAs="absolute">
    <xdr:from>
      <xdr:col>12</xdr:col>
      <xdr:colOff>20320</xdr:colOff>
      <xdr:row>0</xdr:row>
      <xdr:rowOff>132080</xdr:rowOff>
    </xdr:from>
    <xdr:to>
      <xdr:col>13</xdr:col>
      <xdr:colOff>521970</xdr:colOff>
      <xdr:row>10</xdr:row>
      <xdr:rowOff>173355</xdr:rowOff>
    </xdr:to>
    <mc:AlternateContent xmlns:mc="http://schemas.openxmlformats.org/markup-compatibility/2006" xmlns:sle15="http://schemas.microsoft.com/office/drawing/2012/slicer">
      <mc:Choice Requires="sle15">
        <xdr:graphicFrame macro="">
          <xdr:nvGraphicFramePr>
            <xdr:cNvPr id="2" name="Model 5">
              <a:extLst>
                <a:ext uri="{FF2B5EF4-FFF2-40B4-BE49-F238E27FC236}">
                  <a16:creationId xmlns:a16="http://schemas.microsoft.com/office/drawing/2014/main" id="{4666CFDE-F106-4EED-9DEF-88611F83EF14}"/>
                </a:ext>
              </a:extLst>
            </xdr:cNvPr>
            <xdr:cNvGraphicFramePr/>
          </xdr:nvGraphicFramePr>
          <xdr:xfrm>
            <a:off x="0" y="0"/>
            <a:ext cx="0" cy="0"/>
          </xdr:xfrm>
          <a:graphic>
            <a:graphicData uri="http://schemas.microsoft.com/office/drawing/2010/slicer">
              <sle:slicer xmlns:sle="http://schemas.microsoft.com/office/drawing/2010/slicer" name="Model 5"/>
            </a:graphicData>
          </a:graphic>
        </xdr:graphicFrame>
      </mc:Choice>
      <mc:Fallback xmlns="">
        <xdr:sp macro="" textlink="">
          <xdr:nvSpPr>
            <xdr:cNvPr id="0" name=""/>
            <xdr:cNvSpPr>
              <a:spLocks noTextEdit="1"/>
            </xdr:cNvSpPr>
          </xdr:nvSpPr>
          <xdr:spPr>
            <a:xfrm>
              <a:off x="8398510" y="129540"/>
              <a:ext cx="1833880" cy="189420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13</xdr:col>
      <xdr:colOff>628650</xdr:colOff>
      <xdr:row>0</xdr:row>
      <xdr:rowOff>135891</xdr:rowOff>
    </xdr:from>
    <xdr:to>
      <xdr:col>16</xdr:col>
      <xdr:colOff>308610</xdr:colOff>
      <xdr:row>11</xdr:row>
      <xdr:rowOff>6985</xdr:rowOff>
    </xdr:to>
    <mc:AlternateContent xmlns:mc="http://schemas.openxmlformats.org/markup-compatibility/2006" xmlns:sle15="http://schemas.microsoft.com/office/drawing/2012/slicer">
      <mc:Choice Requires="sle15">
        <xdr:graphicFrame macro="">
          <xdr:nvGraphicFramePr>
            <xdr:cNvPr id="3" name="Description 5">
              <a:extLst>
                <a:ext uri="{FF2B5EF4-FFF2-40B4-BE49-F238E27FC236}">
                  <a16:creationId xmlns:a16="http://schemas.microsoft.com/office/drawing/2014/main" id="{97B9EF9F-AA8B-48CF-8E96-355899ABE1BA}"/>
                </a:ext>
              </a:extLst>
            </xdr:cNvPr>
            <xdr:cNvGraphicFramePr/>
          </xdr:nvGraphicFramePr>
          <xdr:xfrm>
            <a:off x="0" y="0"/>
            <a:ext cx="0" cy="0"/>
          </xdr:xfrm>
          <a:graphic>
            <a:graphicData uri="http://schemas.microsoft.com/office/drawing/2010/slicer">
              <sle:slicer xmlns:sle="http://schemas.microsoft.com/office/drawing/2010/slicer" name="Description 5"/>
            </a:graphicData>
          </a:graphic>
        </xdr:graphicFrame>
      </mc:Choice>
      <mc:Fallback xmlns="">
        <xdr:sp macro="" textlink="">
          <xdr:nvSpPr>
            <xdr:cNvPr id="0" name=""/>
            <xdr:cNvSpPr>
              <a:spLocks noTextEdit="1"/>
            </xdr:cNvSpPr>
          </xdr:nvSpPr>
          <xdr:spPr>
            <a:xfrm>
              <a:off x="10340340" y="138431"/>
              <a:ext cx="2552700" cy="1899284"/>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12</xdr:col>
      <xdr:colOff>57151</xdr:colOff>
      <xdr:row>12</xdr:row>
      <xdr:rowOff>84455</xdr:rowOff>
    </xdr:from>
    <xdr:to>
      <xdr:col>16</xdr:col>
      <xdr:colOff>290121</xdr:colOff>
      <xdr:row>21</xdr:row>
      <xdr:rowOff>98198</xdr:rowOff>
    </xdr:to>
    <xdr:pic>
      <xdr:nvPicPr>
        <xdr:cNvPr id="4" name="Picture 3">
          <a:extLst>
            <a:ext uri="{FF2B5EF4-FFF2-40B4-BE49-F238E27FC236}">
              <a16:creationId xmlns:a16="http://schemas.microsoft.com/office/drawing/2014/main" id="{FE5B1D62-FD1F-48FE-85A6-D0A78E39EE24}"/>
            </a:ext>
          </a:extLst>
        </xdr:cNvPr>
        <xdr:cNvPicPr>
          <a:picLocks noChangeAspect="1"/>
        </xdr:cNvPicPr>
      </xdr:nvPicPr>
      <xdr:blipFill>
        <a:blip xmlns:r="http://schemas.openxmlformats.org/officeDocument/2006/relationships" r:embed="rId1"/>
        <a:stretch>
          <a:fillRect/>
        </a:stretch>
      </xdr:blipFill>
      <xdr:spPr>
        <a:xfrm>
          <a:off x="8439151" y="2287905"/>
          <a:ext cx="4441750" cy="1663473"/>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xdr:from>
      <xdr:col>13</xdr:col>
      <xdr:colOff>85725</xdr:colOff>
      <xdr:row>86</xdr:row>
      <xdr:rowOff>0</xdr:rowOff>
    </xdr:from>
    <xdr:to>
      <xdr:col>13</xdr:col>
      <xdr:colOff>1504950</xdr:colOff>
      <xdr:row>91</xdr:row>
      <xdr:rowOff>47625</xdr:rowOff>
    </xdr:to>
    <xdr:sp macro="" textlink="">
      <xdr:nvSpPr>
        <xdr:cNvPr id="5" name="TextBox 4">
          <a:extLst>
            <a:ext uri="{FF2B5EF4-FFF2-40B4-BE49-F238E27FC236}">
              <a16:creationId xmlns:a16="http://schemas.microsoft.com/office/drawing/2014/main" id="{2A5E20BF-9815-41A6-ACF4-7354109FBF4C}"/>
            </a:ext>
            <a:ext uri="{147F2762-F138-4A5C-976F-8EAC2B608ADB}">
              <a16:predDERef xmlns:a16="http://schemas.microsoft.com/office/drawing/2014/main" pred="{E6130001-0390-4DA3-8837-B9EB959B398E}"/>
            </a:ext>
          </a:extLst>
        </xdr:cNvPr>
        <xdr:cNvSpPr txBox="1"/>
      </xdr:nvSpPr>
      <xdr:spPr>
        <a:xfrm>
          <a:off x="9801225" y="15506700"/>
          <a:ext cx="1419225" cy="962025"/>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a:latin typeface="+mn-lt"/>
              <a:ea typeface="+mn-lt"/>
              <a:cs typeface="+mn-lt"/>
            </a:rPr>
            <a:t>no_perturb - got_perturb</a:t>
          </a:r>
        </a:p>
        <a:p>
          <a:pPr marL="0" indent="0" algn="l"/>
          <a:r>
            <a:rPr lang="en-US" sz="1100">
              <a:latin typeface="+mn-lt"/>
              <a:ea typeface="+mn-lt"/>
              <a:cs typeface="+mn-lt"/>
            </a:rPr>
            <a:t>threshold = 5</a:t>
          </a:r>
        </a:p>
      </xdr:txBody>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15</xdr:col>
      <xdr:colOff>293370</xdr:colOff>
      <xdr:row>1</xdr:row>
      <xdr:rowOff>60960</xdr:rowOff>
    </xdr:from>
    <xdr:to>
      <xdr:col>18</xdr:col>
      <xdr:colOff>300990</xdr:colOff>
      <xdr:row>41</xdr:row>
      <xdr:rowOff>146685</xdr:rowOff>
    </xdr:to>
    <mc:AlternateContent xmlns:mc="http://schemas.openxmlformats.org/markup-compatibility/2006" xmlns:sle15="http://schemas.microsoft.com/office/drawing/2012/slicer">
      <mc:Choice Requires="sle15">
        <xdr:graphicFrame macro="">
          <xdr:nvGraphicFramePr>
            <xdr:cNvPr id="2" name="Model 1">
              <a:extLst>
                <a:ext uri="{FF2B5EF4-FFF2-40B4-BE49-F238E27FC236}">
                  <a16:creationId xmlns:a16="http://schemas.microsoft.com/office/drawing/2014/main" id="{B9972846-B22C-4D20-81AE-2FA0431C51F6}"/>
                </a:ext>
              </a:extLst>
            </xdr:cNvPr>
            <xdr:cNvGraphicFramePr/>
          </xdr:nvGraphicFramePr>
          <xdr:xfrm>
            <a:off x="0" y="0"/>
            <a:ext cx="0" cy="0"/>
          </xdr:xfrm>
          <a:graphic>
            <a:graphicData uri="http://schemas.microsoft.com/office/drawing/2010/slicer">
              <sle:slicer xmlns:sle="http://schemas.microsoft.com/office/drawing/2010/slicer" name="Model 1"/>
            </a:graphicData>
          </a:graphic>
        </xdr:graphicFrame>
      </mc:Choice>
      <mc:Fallback xmlns="">
        <xdr:sp macro="" textlink="">
          <xdr:nvSpPr>
            <xdr:cNvPr id="0" name=""/>
            <xdr:cNvSpPr>
              <a:spLocks noTextEdit="1"/>
            </xdr:cNvSpPr>
          </xdr:nvSpPr>
          <xdr:spPr>
            <a:xfrm>
              <a:off x="8401050" y="251460"/>
              <a:ext cx="1836420" cy="189928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18</xdr:col>
      <xdr:colOff>415290</xdr:colOff>
      <xdr:row>1</xdr:row>
      <xdr:rowOff>45721</xdr:rowOff>
    </xdr:from>
    <xdr:to>
      <xdr:col>22</xdr:col>
      <xdr:colOff>529590</xdr:colOff>
      <xdr:row>41</xdr:row>
      <xdr:rowOff>139065</xdr:rowOff>
    </xdr:to>
    <mc:AlternateContent xmlns:mc="http://schemas.openxmlformats.org/markup-compatibility/2006" xmlns:sle15="http://schemas.microsoft.com/office/drawing/2012/slicer">
      <mc:Choice Requires="sle15">
        <xdr:graphicFrame macro="">
          <xdr:nvGraphicFramePr>
            <xdr:cNvPr id="3" name="Description 1">
              <a:extLst>
                <a:ext uri="{FF2B5EF4-FFF2-40B4-BE49-F238E27FC236}">
                  <a16:creationId xmlns:a16="http://schemas.microsoft.com/office/drawing/2014/main" id="{C2CC357B-BF48-4268-8ACF-666569267385}"/>
                </a:ext>
              </a:extLst>
            </xdr:cNvPr>
            <xdr:cNvGraphicFramePr/>
          </xdr:nvGraphicFramePr>
          <xdr:xfrm>
            <a:off x="0" y="0"/>
            <a:ext cx="0" cy="0"/>
          </xdr:xfrm>
          <a:graphic>
            <a:graphicData uri="http://schemas.microsoft.com/office/drawing/2010/slicer">
              <sle:slicer xmlns:sle="http://schemas.microsoft.com/office/drawing/2010/slicer" name="Description 1"/>
            </a:graphicData>
          </a:graphic>
        </xdr:graphicFrame>
      </mc:Choice>
      <mc:Fallback xmlns="">
        <xdr:sp macro="" textlink="">
          <xdr:nvSpPr>
            <xdr:cNvPr id="0" name=""/>
            <xdr:cNvSpPr>
              <a:spLocks noTextEdit="1"/>
            </xdr:cNvSpPr>
          </xdr:nvSpPr>
          <xdr:spPr>
            <a:xfrm>
              <a:off x="10351770" y="236221"/>
              <a:ext cx="2552700" cy="1906904"/>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339091</xdr:colOff>
      <xdr:row>46</xdr:row>
      <xdr:rowOff>121920</xdr:rowOff>
    </xdr:from>
    <xdr:to>
      <xdr:col>22</xdr:col>
      <xdr:colOff>513641</xdr:colOff>
      <xdr:row>67</xdr:row>
      <xdr:rowOff>148998</xdr:rowOff>
    </xdr:to>
    <xdr:pic>
      <xdr:nvPicPr>
        <xdr:cNvPr id="4" name="Picture 3">
          <a:extLst>
            <a:ext uri="{FF2B5EF4-FFF2-40B4-BE49-F238E27FC236}">
              <a16:creationId xmlns:a16="http://schemas.microsoft.com/office/drawing/2014/main" id="{71252034-2DC1-43DA-AA7B-36F9B58D48B4}"/>
            </a:ext>
          </a:extLst>
        </xdr:cNvPr>
        <xdr:cNvPicPr>
          <a:picLocks noChangeAspect="1"/>
        </xdr:cNvPicPr>
      </xdr:nvPicPr>
      <xdr:blipFill>
        <a:blip xmlns:r="http://schemas.openxmlformats.org/officeDocument/2006/relationships" r:embed="rId1"/>
        <a:stretch>
          <a:fillRect/>
        </a:stretch>
      </xdr:blipFill>
      <xdr:spPr>
        <a:xfrm>
          <a:off x="8446771" y="2308860"/>
          <a:ext cx="4441750" cy="1678713"/>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xdr:from>
      <xdr:col>13</xdr:col>
      <xdr:colOff>85725</xdr:colOff>
      <xdr:row>62</xdr:row>
      <xdr:rowOff>0</xdr:rowOff>
    </xdr:from>
    <xdr:to>
      <xdr:col>13</xdr:col>
      <xdr:colOff>1504950</xdr:colOff>
      <xdr:row>67</xdr:row>
      <xdr:rowOff>47625</xdr:rowOff>
    </xdr:to>
    <xdr:sp macro="" textlink="">
      <xdr:nvSpPr>
        <xdr:cNvPr id="5" name="TextBox 4">
          <a:extLst>
            <a:ext uri="{FF2B5EF4-FFF2-40B4-BE49-F238E27FC236}">
              <a16:creationId xmlns:a16="http://schemas.microsoft.com/office/drawing/2014/main" id="{A5BD0206-8C94-4767-BBE5-7CD10531D333}"/>
            </a:ext>
            <a:ext uri="{147F2762-F138-4A5C-976F-8EAC2B608ADB}">
              <a16:predDERef xmlns:a16="http://schemas.microsoft.com/office/drawing/2014/main" pred="{E6130001-0390-4DA3-8837-B9EB959B398E}"/>
            </a:ext>
          </a:extLst>
        </xdr:cNvPr>
        <xdr:cNvSpPr txBox="1"/>
      </xdr:nvSpPr>
      <xdr:spPr>
        <a:xfrm>
          <a:off x="6136005" y="4480560"/>
          <a:ext cx="1419225" cy="962025"/>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a:latin typeface="+mn-lt"/>
              <a:ea typeface="+mn-lt"/>
              <a:cs typeface="+mn-lt"/>
            </a:rPr>
            <a:t>no_perturb - got_perturb</a:t>
          </a:r>
        </a:p>
        <a:p>
          <a:pPr marL="0" indent="0" algn="l"/>
          <a:r>
            <a:rPr lang="en-US" sz="1100">
              <a:latin typeface="+mn-lt"/>
              <a:ea typeface="+mn-lt"/>
              <a:cs typeface="+mn-lt"/>
            </a:rPr>
            <a:t>threshold = 5</a:t>
          </a:r>
        </a:p>
      </xdr:txBody>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15</xdr:col>
      <xdr:colOff>293370</xdr:colOff>
      <xdr:row>1</xdr:row>
      <xdr:rowOff>60960</xdr:rowOff>
    </xdr:from>
    <xdr:to>
      <xdr:col>18</xdr:col>
      <xdr:colOff>300990</xdr:colOff>
      <xdr:row>11</xdr:row>
      <xdr:rowOff>121920</xdr:rowOff>
    </xdr:to>
    <mc:AlternateContent xmlns:mc="http://schemas.openxmlformats.org/markup-compatibility/2006" xmlns:sle15="http://schemas.microsoft.com/office/drawing/2012/slicer">
      <mc:Choice Requires="sle15">
        <xdr:graphicFrame macro="">
          <xdr:nvGraphicFramePr>
            <xdr:cNvPr id="2" name="Model 4">
              <a:extLst>
                <a:ext uri="{FF2B5EF4-FFF2-40B4-BE49-F238E27FC236}">
                  <a16:creationId xmlns:a16="http://schemas.microsoft.com/office/drawing/2014/main" id="{57AA7910-7319-4592-B4EE-DB4D86F63CA2}"/>
                </a:ext>
              </a:extLst>
            </xdr:cNvPr>
            <xdr:cNvGraphicFramePr/>
          </xdr:nvGraphicFramePr>
          <xdr:xfrm>
            <a:off x="0" y="0"/>
            <a:ext cx="0" cy="0"/>
          </xdr:xfrm>
          <a:graphic>
            <a:graphicData uri="http://schemas.microsoft.com/office/drawing/2010/slicer">
              <sle:slicer xmlns:sle="http://schemas.microsoft.com/office/drawing/2010/slicer" name="Model 4"/>
            </a:graphicData>
          </a:graphic>
        </xdr:graphicFrame>
      </mc:Choice>
      <mc:Fallback xmlns="">
        <xdr:sp macro="" textlink="">
          <xdr:nvSpPr>
            <xdr:cNvPr id="0" name=""/>
            <xdr:cNvSpPr>
              <a:spLocks noTextEdit="1"/>
            </xdr:cNvSpPr>
          </xdr:nvSpPr>
          <xdr:spPr>
            <a:xfrm>
              <a:off x="8393430" y="251460"/>
              <a:ext cx="1836420" cy="189928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18</xdr:col>
      <xdr:colOff>415290</xdr:colOff>
      <xdr:row>1</xdr:row>
      <xdr:rowOff>45721</xdr:rowOff>
    </xdr:from>
    <xdr:to>
      <xdr:col>22</xdr:col>
      <xdr:colOff>529590</xdr:colOff>
      <xdr:row>11</xdr:row>
      <xdr:rowOff>116205</xdr:rowOff>
    </xdr:to>
    <mc:AlternateContent xmlns:mc="http://schemas.openxmlformats.org/markup-compatibility/2006" xmlns:sle15="http://schemas.microsoft.com/office/drawing/2012/slicer">
      <mc:Choice Requires="sle15">
        <xdr:graphicFrame macro="">
          <xdr:nvGraphicFramePr>
            <xdr:cNvPr id="3" name="Description 4">
              <a:extLst>
                <a:ext uri="{FF2B5EF4-FFF2-40B4-BE49-F238E27FC236}">
                  <a16:creationId xmlns:a16="http://schemas.microsoft.com/office/drawing/2014/main" id="{9D0E6E36-C724-40E2-8F59-5E455444CAFE}"/>
                </a:ext>
              </a:extLst>
            </xdr:cNvPr>
            <xdr:cNvGraphicFramePr/>
          </xdr:nvGraphicFramePr>
          <xdr:xfrm>
            <a:off x="0" y="0"/>
            <a:ext cx="0" cy="0"/>
          </xdr:xfrm>
          <a:graphic>
            <a:graphicData uri="http://schemas.microsoft.com/office/drawing/2010/slicer">
              <sle:slicer xmlns:sle="http://schemas.microsoft.com/office/drawing/2010/slicer" name="Description 4"/>
            </a:graphicData>
          </a:graphic>
        </xdr:graphicFrame>
      </mc:Choice>
      <mc:Fallback xmlns="">
        <xdr:sp macro="" textlink="">
          <xdr:nvSpPr>
            <xdr:cNvPr id="0" name=""/>
            <xdr:cNvSpPr>
              <a:spLocks noTextEdit="1"/>
            </xdr:cNvSpPr>
          </xdr:nvSpPr>
          <xdr:spPr>
            <a:xfrm>
              <a:off x="10344150" y="236221"/>
              <a:ext cx="2552700" cy="1906904"/>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339091</xdr:colOff>
      <xdr:row>12</xdr:row>
      <xdr:rowOff>99060</xdr:rowOff>
    </xdr:from>
    <xdr:to>
      <xdr:col>22</xdr:col>
      <xdr:colOff>513641</xdr:colOff>
      <xdr:row>21</xdr:row>
      <xdr:rowOff>126138</xdr:rowOff>
    </xdr:to>
    <xdr:pic>
      <xdr:nvPicPr>
        <xdr:cNvPr id="4" name="Picture 3">
          <a:extLst>
            <a:ext uri="{FF2B5EF4-FFF2-40B4-BE49-F238E27FC236}">
              <a16:creationId xmlns:a16="http://schemas.microsoft.com/office/drawing/2014/main" id="{0503733F-FC23-4481-B7EB-6C2AA84DB370}"/>
            </a:ext>
          </a:extLst>
        </xdr:cNvPr>
        <xdr:cNvPicPr>
          <a:picLocks noChangeAspect="1"/>
        </xdr:cNvPicPr>
      </xdr:nvPicPr>
      <xdr:blipFill>
        <a:blip xmlns:r="http://schemas.openxmlformats.org/officeDocument/2006/relationships" r:embed="rId1"/>
        <a:stretch>
          <a:fillRect/>
        </a:stretch>
      </xdr:blipFill>
      <xdr:spPr>
        <a:xfrm>
          <a:off x="8439151" y="2308860"/>
          <a:ext cx="4441750" cy="1680618"/>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xdr:from>
      <xdr:col>13</xdr:col>
      <xdr:colOff>85725</xdr:colOff>
      <xdr:row>62</xdr:row>
      <xdr:rowOff>0</xdr:rowOff>
    </xdr:from>
    <xdr:to>
      <xdr:col>13</xdr:col>
      <xdr:colOff>1504950</xdr:colOff>
      <xdr:row>67</xdr:row>
      <xdr:rowOff>47625</xdr:rowOff>
    </xdr:to>
    <xdr:sp macro="" textlink="">
      <xdr:nvSpPr>
        <xdr:cNvPr id="5" name="TextBox 4">
          <a:extLst>
            <a:ext uri="{FF2B5EF4-FFF2-40B4-BE49-F238E27FC236}">
              <a16:creationId xmlns:a16="http://schemas.microsoft.com/office/drawing/2014/main" id="{45BD7DE6-4754-41AA-B839-A3B79ED634AB}"/>
            </a:ext>
            <a:ext uri="{147F2762-F138-4A5C-976F-8EAC2B608ADB}">
              <a16:predDERef xmlns:a16="http://schemas.microsoft.com/office/drawing/2014/main" pred="{E6130001-0390-4DA3-8837-B9EB959B398E}"/>
            </a:ext>
          </a:extLst>
        </xdr:cNvPr>
        <xdr:cNvSpPr txBox="1"/>
      </xdr:nvSpPr>
      <xdr:spPr>
        <a:xfrm>
          <a:off x="9801225" y="12992100"/>
          <a:ext cx="1419225" cy="962025"/>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a:latin typeface="+mn-lt"/>
              <a:ea typeface="+mn-lt"/>
              <a:cs typeface="+mn-lt"/>
            </a:rPr>
            <a:t>no_perturb - got_perturb</a:t>
          </a:r>
        </a:p>
        <a:p>
          <a:pPr marL="0" indent="0" algn="l"/>
          <a:r>
            <a:rPr lang="en-US" sz="1100">
              <a:latin typeface="+mn-lt"/>
              <a:ea typeface="+mn-lt"/>
              <a:cs typeface="+mn-lt"/>
            </a:rPr>
            <a:t>threshold = 5</a:t>
          </a:r>
        </a:p>
      </xdr:txBody>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15</xdr:col>
      <xdr:colOff>293370</xdr:colOff>
      <xdr:row>1</xdr:row>
      <xdr:rowOff>60960</xdr:rowOff>
    </xdr:from>
    <xdr:to>
      <xdr:col>18</xdr:col>
      <xdr:colOff>300990</xdr:colOff>
      <xdr:row>11</xdr:row>
      <xdr:rowOff>121920</xdr:rowOff>
    </xdr:to>
    <mc:AlternateContent xmlns:mc="http://schemas.openxmlformats.org/markup-compatibility/2006">
      <mc:Choice xmlns:sle15="http://schemas.microsoft.com/office/drawing/2012/slicer" Requires="sle15">
        <xdr:graphicFrame macro="">
          <xdr:nvGraphicFramePr>
            <xdr:cNvPr id="2" name="Model 6">
              <a:extLst>
                <a:ext uri="{FF2B5EF4-FFF2-40B4-BE49-F238E27FC236}">
                  <a16:creationId xmlns:a16="http://schemas.microsoft.com/office/drawing/2014/main" id="{3869B2B7-73F0-4BEE-9B4D-7CC87F609ADB}"/>
                </a:ext>
              </a:extLst>
            </xdr:cNvPr>
            <xdr:cNvGraphicFramePr/>
          </xdr:nvGraphicFramePr>
          <xdr:xfrm>
            <a:off x="0" y="0"/>
            <a:ext cx="0" cy="0"/>
          </xdr:xfrm>
          <a:graphic>
            <a:graphicData uri="http://schemas.microsoft.com/office/drawing/2010/slicer">
              <sle:slicer xmlns:sle="http://schemas.microsoft.com/office/drawing/2010/slicer" name="Model 6"/>
            </a:graphicData>
          </a:graphic>
        </xdr:graphicFrame>
      </mc:Choice>
      <mc:Fallback>
        <xdr:sp macro="" textlink="">
          <xdr:nvSpPr>
            <xdr:cNvPr id="0" name=""/>
            <xdr:cNvSpPr>
              <a:spLocks noTextEdit="1"/>
            </xdr:cNvSpPr>
          </xdr:nvSpPr>
          <xdr:spPr>
            <a:xfrm>
              <a:off x="8393430" y="251460"/>
              <a:ext cx="1836420" cy="189738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18</xdr:col>
      <xdr:colOff>415290</xdr:colOff>
      <xdr:row>1</xdr:row>
      <xdr:rowOff>45721</xdr:rowOff>
    </xdr:from>
    <xdr:to>
      <xdr:col>22</xdr:col>
      <xdr:colOff>529590</xdr:colOff>
      <xdr:row>11</xdr:row>
      <xdr:rowOff>116205</xdr:rowOff>
    </xdr:to>
    <mc:AlternateContent xmlns:mc="http://schemas.openxmlformats.org/markup-compatibility/2006">
      <mc:Choice xmlns:sle15="http://schemas.microsoft.com/office/drawing/2012/slicer" Requires="sle15">
        <xdr:graphicFrame macro="">
          <xdr:nvGraphicFramePr>
            <xdr:cNvPr id="3" name="Description 6">
              <a:extLst>
                <a:ext uri="{FF2B5EF4-FFF2-40B4-BE49-F238E27FC236}">
                  <a16:creationId xmlns:a16="http://schemas.microsoft.com/office/drawing/2014/main" id="{4DD78632-FE2C-489C-BBF6-480440CD7F5D}"/>
                </a:ext>
              </a:extLst>
            </xdr:cNvPr>
            <xdr:cNvGraphicFramePr/>
          </xdr:nvGraphicFramePr>
          <xdr:xfrm>
            <a:off x="0" y="0"/>
            <a:ext cx="0" cy="0"/>
          </xdr:xfrm>
          <a:graphic>
            <a:graphicData uri="http://schemas.microsoft.com/office/drawing/2010/slicer">
              <sle:slicer xmlns:sle="http://schemas.microsoft.com/office/drawing/2010/slicer" name="Description 6"/>
            </a:graphicData>
          </a:graphic>
        </xdr:graphicFrame>
      </mc:Choice>
      <mc:Fallback>
        <xdr:sp macro="" textlink="">
          <xdr:nvSpPr>
            <xdr:cNvPr id="0" name=""/>
            <xdr:cNvSpPr>
              <a:spLocks noTextEdit="1"/>
            </xdr:cNvSpPr>
          </xdr:nvSpPr>
          <xdr:spPr>
            <a:xfrm>
              <a:off x="10344150" y="236221"/>
              <a:ext cx="2552700" cy="1906904"/>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339091</xdr:colOff>
      <xdr:row>12</xdr:row>
      <xdr:rowOff>99060</xdr:rowOff>
    </xdr:from>
    <xdr:to>
      <xdr:col>22</xdr:col>
      <xdr:colOff>513641</xdr:colOff>
      <xdr:row>21</xdr:row>
      <xdr:rowOff>126138</xdr:rowOff>
    </xdr:to>
    <xdr:pic>
      <xdr:nvPicPr>
        <xdr:cNvPr id="4" name="Picture 3">
          <a:extLst>
            <a:ext uri="{FF2B5EF4-FFF2-40B4-BE49-F238E27FC236}">
              <a16:creationId xmlns:a16="http://schemas.microsoft.com/office/drawing/2014/main" id="{AA557B7B-A62B-4C6E-BC09-979B4C6524CB}"/>
            </a:ext>
          </a:extLst>
        </xdr:cNvPr>
        <xdr:cNvPicPr>
          <a:picLocks noChangeAspect="1"/>
        </xdr:cNvPicPr>
      </xdr:nvPicPr>
      <xdr:blipFill>
        <a:blip xmlns:r="http://schemas.openxmlformats.org/officeDocument/2006/relationships" r:embed="rId1"/>
        <a:stretch>
          <a:fillRect/>
        </a:stretch>
      </xdr:blipFill>
      <xdr:spPr>
        <a:xfrm>
          <a:off x="8439151" y="2308860"/>
          <a:ext cx="4441750" cy="1680618"/>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xdr:from>
      <xdr:col>13</xdr:col>
      <xdr:colOff>85725</xdr:colOff>
      <xdr:row>62</xdr:row>
      <xdr:rowOff>0</xdr:rowOff>
    </xdr:from>
    <xdr:to>
      <xdr:col>13</xdr:col>
      <xdr:colOff>1504950</xdr:colOff>
      <xdr:row>67</xdr:row>
      <xdr:rowOff>47625</xdr:rowOff>
    </xdr:to>
    <xdr:sp macro="" textlink="">
      <xdr:nvSpPr>
        <xdr:cNvPr id="5" name="TextBox 4">
          <a:extLst>
            <a:ext uri="{FF2B5EF4-FFF2-40B4-BE49-F238E27FC236}">
              <a16:creationId xmlns:a16="http://schemas.microsoft.com/office/drawing/2014/main" id="{04FB7F1B-CC4D-4BA1-B3A4-31E80073FE2E}"/>
            </a:ext>
            <a:ext uri="{147F2762-F138-4A5C-976F-8EAC2B608ADB}">
              <a16:predDERef xmlns:a16="http://schemas.microsoft.com/office/drawing/2014/main" pred="{E6130001-0390-4DA3-8837-B9EB959B398E}"/>
            </a:ext>
          </a:extLst>
        </xdr:cNvPr>
        <xdr:cNvSpPr txBox="1"/>
      </xdr:nvSpPr>
      <xdr:spPr>
        <a:xfrm>
          <a:off x="5922645" y="12992100"/>
          <a:ext cx="1419225" cy="962025"/>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a:latin typeface="+mn-lt"/>
              <a:ea typeface="+mn-lt"/>
              <a:cs typeface="+mn-lt"/>
            </a:rPr>
            <a:t>no_perturb - got_perturb</a:t>
          </a:r>
        </a:p>
        <a:p>
          <a:pPr marL="0" indent="0" algn="l"/>
          <a:r>
            <a:rPr lang="en-US" sz="1100">
              <a:latin typeface="+mn-lt"/>
              <a:ea typeface="+mn-lt"/>
              <a:cs typeface="+mn-lt"/>
            </a:rPr>
            <a:t>threshold = 5</a:t>
          </a:r>
        </a:p>
      </xdr:txBody>
    </xdr:sp>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 xr10:uid="{7A152B82-39F6-49B7-BF7D-DC529560B701}" sourceName="Model">
  <extLst>
    <x:ext xmlns:x15="http://schemas.microsoft.com/office/spreadsheetml/2010/11/main" uri="{2F2917AC-EB37-4324-AD4E-5DD8C200BD13}">
      <x15:tableSlicerCache tableId="1" column="1"/>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scription111" xr10:uid="{EAF0F138-9E25-4830-8379-3FD44ACC2FCA}" sourceName="Description">
  <extLst>
    <x:ext xmlns:x15="http://schemas.microsoft.com/office/spreadsheetml/2010/11/main" uri="{2F2917AC-EB37-4324-AD4E-5DD8C200BD13}">
      <x15:tableSlicerCache tableId="4"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scription" xr10:uid="{ED5C63E4-D627-4C91-BBA8-149808481F9D}" sourceName="Description">
  <extLst>
    <x:ext xmlns:x15="http://schemas.microsoft.com/office/spreadsheetml/2010/11/main" uri="{2F2917AC-EB37-4324-AD4E-5DD8C200BD13}">
      <x15:tableSlicerCache tableId="1" column="2"/>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1" xr10:uid="{95DEC769-832C-42F7-A27D-00BDD94180A1}" sourceName="Model">
  <extLst>
    <x:ext xmlns:x15="http://schemas.microsoft.com/office/spreadsheetml/2010/11/main" uri="{2F2917AC-EB37-4324-AD4E-5DD8C200BD13}">
      <x15:tableSlicerCache tableId="2" column="1"/>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scription1" xr10:uid="{722A3CBE-8221-4CD1-B931-EDB892311FF2}" sourceName="Description">
  <extLst>
    <x:ext xmlns:x15="http://schemas.microsoft.com/office/spreadsheetml/2010/11/main" uri="{2F2917AC-EB37-4324-AD4E-5DD8C200BD13}">
      <x15:tableSlicerCache tableId="2" column="2"/>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11" xr10:uid="{F7C662F6-A4D0-4A75-9BE8-0D200BFA81D3}" sourceName="Model">
  <extLst>
    <x:ext xmlns:x15="http://schemas.microsoft.com/office/spreadsheetml/2010/11/main" uri="{2F2917AC-EB37-4324-AD4E-5DD8C200BD13}">
      <x15:tableSlicerCache tableId="6"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scription11" xr10:uid="{ABD38AF3-A7D1-444B-81F0-83773EE71E55}" sourceName="Description">
  <extLst>
    <x:ext xmlns:x15="http://schemas.microsoft.com/office/spreadsheetml/2010/11/main" uri="{2F2917AC-EB37-4324-AD4E-5DD8C200BD13}">
      <x15:tableSlicerCache tableId="6" column="2"/>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211" xr10:uid="{2D677B14-213A-46DB-8444-306061FDB7CD}" sourceName="Model">
  <extLst>
    <x:ext xmlns:x15="http://schemas.microsoft.com/office/spreadsheetml/2010/11/main" uri="{2F2917AC-EB37-4324-AD4E-5DD8C200BD13}">
      <x15:tableSlicerCache tableId="3" column="1"/>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scription211" xr10:uid="{FE9B9D30-909B-40E8-A907-FD3228A375C1}" sourceName="Description">
  <extLst>
    <x:ext xmlns:x15="http://schemas.microsoft.com/office/spreadsheetml/2010/11/main" uri="{2F2917AC-EB37-4324-AD4E-5DD8C200BD13}">
      <x15:tableSlicerCache tableId="3" column="2"/>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111" xr10:uid="{D900DD09-1225-4194-9BEA-D35DE96ECFE3}" sourceName="Model">
  <extLst>
    <x:ext xmlns:x15="http://schemas.microsoft.com/office/spreadsheetml/2010/11/main" uri="{2F2917AC-EB37-4324-AD4E-5DD8C200BD13}">
      <x15:tableSlicerCache tableId="4"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el" xr10:uid="{8226E33B-C041-4727-A3A6-6D47E2E19F02}" cache="Slicer_Model" caption="Model" rowHeight="234950"/>
  <slicer name="Description" xr10:uid="{18AD7782-EAF5-42BD-9507-A8FF64156BD8}" cache="Slicer_Description" caption="Description" startItem="7"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el 5" xr10:uid="{1CD3F3BA-BBFD-487C-A4A9-30B64049D233}" cache="Slicer_Model211" caption="Model" rowHeight="234950"/>
  <slicer name="Description 5" xr10:uid="{0812FA0B-4F90-44DF-B1CE-B2DC44AEB395}" cache="Slicer_Description211" caption="Description"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el 1" xr10:uid="{49CD11EF-D626-451E-AB62-9E68FEEBA4A5}" cache="Slicer_Model1" caption="Model" rowHeight="234950"/>
  <slicer name="Description 1" xr10:uid="{FAFC5095-6B61-49EA-A395-657537BD2400}" cache="Slicer_Description1" caption="Description"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el 4" xr10:uid="{DCA6451E-D2EC-42E9-8770-B72642C40363}" cache="Slicer_Model11" caption="Model" rowHeight="234950"/>
  <slicer name="Description 4" xr10:uid="{F3716C99-4457-43DA-890B-751728AC61A5}" cache="Slicer_Description11" caption="Description"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el 6" xr10:uid="{53B05BDA-6B5A-4BAB-8696-CE841E1070E9}" cache="Slicer_Model111" caption="Model" rowHeight="234950"/>
  <slicer name="Description 6" xr10:uid="{0543B637-D9BC-4B54-B3E5-27ED1C6DEA29}" cache="Slicer_Description111" caption="Descript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16329D0-8AB8-4EFA-8FA4-F2C3819ED5AD}" name="Table1" displayName="Table1" ref="A1:N73" totalsRowShown="0" headerRowDxfId="94" dataDxfId="92" headerRowBorderDxfId="93" tableBorderDxfId="91" totalsRowBorderDxfId="90">
  <autoFilter ref="A1:N73" xr:uid="{416329D0-8AB8-4EFA-8FA4-F2C3819ED5AD}"/>
  <sortState xmlns:xlrd2="http://schemas.microsoft.com/office/spreadsheetml/2017/richdata2" ref="A2:L73">
    <sortCondition ref="A1:A73"/>
  </sortState>
  <tableColumns count="14">
    <tableColumn id="1" xr3:uid="{852F8C21-2133-420D-B990-FA539091724D}" name="Model" dataDxfId="89"/>
    <tableColumn id="2" xr3:uid="{17229546-B5F4-48A6-B0F6-1FAB78F37D9B}" name="Description" dataDxfId="88"/>
    <tableColumn id="3" xr3:uid="{29129F6D-F0E8-4552-B693-C3EF8D3093CE}" name="Dataset" dataDxfId="87"/>
    <tableColumn id="4" xr3:uid="{23423622-34A9-41BF-935D-4183A6FCF637}" name="Accuracy" dataDxfId="86">
      <calculatedColumnFormula>FIXED(((Table1[[#This Row],[TP]]+Table1[[#This Row],[TN]])/(Table1[[#This Row],[TP]]+Table1[[#This Row],[TN]]+Table1[[#This Row],[FP]]+Table1[[#This Row],[FN]]))*100, 2)</calculatedColumnFormula>
    </tableColumn>
    <tableColumn id="5" xr3:uid="{C46EA424-C4B8-41AD-90BD-879D147ECDE3}" name="Precision" dataDxfId="85">
      <calculatedColumnFormula>FIXED((Table1[[#This Row],[TP]]/(Table1[[#This Row],[TP]]+Table1[[#This Row],[FP]]))*100, 2)</calculatedColumnFormula>
    </tableColumn>
    <tableColumn id="6" xr3:uid="{40A11849-C8C2-4573-99DE-D6805FF53A4A}" name="Recall" dataDxfId="84">
      <calculatedColumnFormula>FIXED((Table1[[#This Row],[TP]]/(Table1[[#This Row],[TP]]+Table1[[#This Row],[FN]]))*100, 2)</calculatedColumnFormula>
    </tableColumn>
    <tableColumn id="7" xr3:uid="{80113C10-0F4C-41B3-AB59-74734CFFDD85}" name="Total Images" dataDxfId="83"/>
    <tableColumn id="8" xr3:uid="{894A2341-C928-4C48-9888-CC27BADC76F4}" name="TP" dataDxfId="82"/>
    <tableColumn id="9" xr3:uid="{05B45B19-15E9-44A5-96E0-62B70DBA6F33}" name="TN" dataDxfId="81"/>
    <tableColumn id="10" xr3:uid="{AF444055-AEE3-48C9-B02E-15EB1CB9B186}" name="FP" dataDxfId="80"/>
    <tableColumn id="11" xr3:uid="{50AB8650-A1CF-4B7F-8B15-F34515F6F6FC}" name="FN" dataDxfId="79"/>
    <tableColumn id="12" xr3:uid="{BFF405CD-C7AB-43DC-9D39-C374787E3E69}" name="Undetected" dataDxfId="78"/>
    <tableColumn id="14" xr3:uid="{915D423C-AC95-4CAC-B3BD-38F4404D41B2}" name="Gender Bias Index" dataDxfId="77">
      <calculatedColumnFormula>(LFW_Result!D7-Table1[[#This Row],[Accuracy]])</calculatedColumnFormula>
    </tableColumn>
    <tableColumn id="15" xr3:uid="{0E45EF8A-464D-4C30-8BCC-A65319F27340}" name="Perturbation Bias Index" dataDxfId="76">
      <calculatedColumnFormula>(Table1[[#This Row],[Accuracy]]-D3)</calculatedColumnFormula>
    </tableColumn>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ACA499D-41B4-422C-A772-6145FF4CADD5}" name="Table1454" displayName="Table1454" ref="A1:N85" totalsRowShown="0" headerRowDxfId="75" dataDxfId="73" headerRowBorderDxfId="74" tableBorderDxfId="72" totalsRowBorderDxfId="71">
  <autoFilter ref="A1:N85" xr:uid="{416329D0-8AB8-4EFA-8FA4-F2C3819ED5AD}"/>
  <sortState xmlns:xlrd2="http://schemas.microsoft.com/office/spreadsheetml/2017/richdata2" ref="A2:L85">
    <sortCondition ref="A1:A85"/>
  </sortState>
  <tableColumns count="14">
    <tableColumn id="1" xr3:uid="{8ED27A02-1D39-44E7-824C-0C6E0589168A}" name="Model" dataDxfId="70"/>
    <tableColumn id="2" xr3:uid="{73A7D1F8-0EA0-4275-BC04-6C4CE392690A}" name="Description" dataDxfId="69"/>
    <tableColumn id="3" xr3:uid="{650E3C5B-6D0E-4ADA-A887-9FCD4ADADFBB}" name="Dataset" dataDxfId="68"/>
    <tableColumn id="4" xr3:uid="{F52AA82A-216A-4EE8-8B3D-11FC43A80CF1}" name="Accuracy" dataDxfId="67" dataCellStyle="Currency">
      <calculatedColumnFormula>FIXED(((Table1454[[#This Row],[TP]]+Table1454[[#This Row],[TN]])/(Table1454[[#This Row],[TP]]+Table1454[[#This Row],[TN]]+Table1454[[#This Row],[FP]]+Table1454[[#This Row],[FN]]))*100, 2)</calculatedColumnFormula>
    </tableColumn>
    <tableColumn id="5" xr3:uid="{05919C20-83C1-418A-A8C1-EE91CBD2007B}" name="Precision" dataDxfId="66">
      <calculatedColumnFormula>FIXED((Table1454[[#This Row],[TP]]/(Table1454[[#This Row],[TP]]+Table1454[[#This Row],[FP]]))*100, 2)</calculatedColumnFormula>
    </tableColumn>
    <tableColumn id="6" xr3:uid="{103F07C3-47CC-4ABE-A949-A5532859A925}" name="Recall" dataDxfId="65">
      <calculatedColumnFormula>FIXED((Table1454[[#This Row],[TP]]/(Table1454[[#This Row],[TP]]+Table1454[[#This Row],[FN]]))*100, 2)</calculatedColumnFormula>
    </tableColumn>
    <tableColumn id="7" xr3:uid="{C884F233-0BC2-4857-9440-A012A7D867EB}" name="Total Images" dataDxfId="64">
      <calculatedColumnFormula>(Table1454[[#This Row],[TP]]+Table1454[[#This Row],[TN]]+Table1454[[#This Row],[FP]]+Table1454[[#This Row],[FN]])</calculatedColumnFormula>
    </tableColumn>
    <tableColumn id="8" xr3:uid="{9115E056-B5D6-442B-801E-03DC221BE8BF}" name="TP" dataDxfId="63"/>
    <tableColumn id="9" xr3:uid="{FDA08073-1672-41C5-AE67-600E448BBD21}" name="TN" dataDxfId="62"/>
    <tableColumn id="10" xr3:uid="{8E21B8AD-35BC-44C7-AD16-829615E743BA}" name="FP" dataDxfId="61"/>
    <tableColumn id="11" xr3:uid="{A1EE3FD6-7A79-4D15-94B8-FB4E88E9F61B}" name="FN" dataDxfId="60"/>
    <tableColumn id="12" xr3:uid="{A16744BF-0E72-4C43-944D-E9A800BB49A7}" name="Undetected" dataDxfId="59"/>
    <tableColumn id="14" xr3:uid="{F469FA27-3072-41E3-90B1-C596E6112BBA}" name="Gender Bias Index" dataDxfId="58">
      <calculatedColumnFormula>(LFW_Result!D7-Table1454[[#This Row],[Accuracy]])</calculatedColumnFormula>
    </tableColumn>
    <tableColumn id="15" xr3:uid="{D8B6912F-D30F-489B-AED2-FD6DC28A3566}" name="Perturbation Bias Index" dataDxfId="57">
      <calculatedColumnFormula>(Table1454[[#This Row],[Accuracy]]-D3)</calculatedColumnFormula>
    </tableColumn>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DCF113A-BE8D-4948-8B0F-8FCE1236B889}" name="Table13" displayName="Table13" ref="A1:N61" totalsRowShown="0" headerRowDxfId="56" dataDxfId="54" headerRowBorderDxfId="55" tableBorderDxfId="53" totalsRowBorderDxfId="52">
  <autoFilter ref="A1:N61" xr:uid="{416329D0-8AB8-4EFA-8FA4-F2C3819ED5AD}">
    <filterColumn colId="1">
      <filters>
        <filter val="Female"/>
        <filter val="Male"/>
      </filters>
    </filterColumn>
  </autoFilter>
  <sortState xmlns:xlrd2="http://schemas.microsoft.com/office/spreadsheetml/2017/richdata2" ref="A2:L61">
    <sortCondition ref="A1:A61"/>
  </sortState>
  <tableColumns count="14">
    <tableColumn id="1" xr3:uid="{370D918F-98D5-45C6-819B-B38F0E121AD8}" name="Model" dataDxfId="51"/>
    <tableColumn id="2" xr3:uid="{F23ECCA7-D407-4F23-B072-954DDEA00B90}" name="Description" dataDxfId="50"/>
    <tableColumn id="3" xr3:uid="{7D6411E3-0F21-4FDA-8D30-2FB00E412A03}" name="Dataset" dataDxfId="49"/>
    <tableColumn id="4" xr3:uid="{12B8826A-9A49-4117-B37F-8239AF7C08EC}" name="Accuracy" dataDxfId="48">
      <calculatedColumnFormula>FIXED(((Table13[[#This Row],[TP]]+Table13[[#This Row],[TN]])/(Table13[[#This Row],[TP]]+Table13[[#This Row],[TN]]+Table13[[#This Row],[FP]]+Table13[[#This Row],[FN]]))*100, 2)</calculatedColumnFormula>
    </tableColumn>
    <tableColumn id="5" xr3:uid="{420DB18E-4877-4E78-8781-7285C1F8792B}" name="Precision" dataDxfId="47">
      <calculatedColumnFormula>FIXED((Table13[[#This Row],[TP]]/(Table13[[#This Row],[TP]]+Table13[[#This Row],[FP]]))*100, 2)</calculatedColumnFormula>
    </tableColumn>
    <tableColumn id="6" xr3:uid="{20BF03C8-4DF9-49A4-BE88-DAB7C5690919}" name="Recall" dataDxfId="46">
      <calculatedColumnFormula>FIXED((Table13[[#This Row],[TP]]/(Table13[[#This Row],[TP]]+Table13[[#This Row],[FN]]))*100, 2)</calculatedColumnFormula>
    </tableColumn>
    <tableColumn id="7" xr3:uid="{AC9398D8-0C68-4F0D-9688-47CF6B2AE1E6}" name="Total Images" dataDxfId="45">
      <calculatedColumnFormula>(Table13[[#This Row],[TP]]+Table13[[#This Row],[TN]]+Table13[[#This Row],[FP]]+Table13[[#This Row],[FN]])</calculatedColumnFormula>
    </tableColumn>
    <tableColumn id="8" xr3:uid="{DE600F50-96CC-4D2C-BC65-DB1AFB8749FB}" name="TP" dataDxfId="44"/>
    <tableColumn id="9" xr3:uid="{C5D26ADA-20F3-4033-A31C-C1369CC5FBB5}" name="TN" dataDxfId="43"/>
    <tableColumn id="10" xr3:uid="{53070A27-5EC0-4006-8F20-D62E1EE33C4D}" name="FP" dataDxfId="42"/>
    <tableColumn id="11" xr3:uid="{DAB9A4B2-CAD2-40F4-84BC-384207FBDEA1}" name="FN" dataDxfId="41"/>
    <tableColumn id="12" xr3:uid="{A3A06E63-39AB-413B-A7C8-4CC5C36E4C8A}" name="Undetected" dataDxfId="40"/>
    <tableColumn id="14" xr3:uid="{814E187F-B348-43F6-B4C8-DA3F2D703773}" name="Gender Bias Index" dataDxfId="39">
      <calculatedColumnFormula>(LFW_Result!D7-Table13[[#This Row],[Accuracy]])</calculatedColumnFormula>
    </tableColumn>
    <tableColumn id="15" xr3:uid="{C0348718-1E10-486C-B03A-4C79CA9FAB35}" name="Perturbation Bias Index" dataDxfId="38">
      <calculatedColumnFormula>(Table13[[#This Row],[Accuracy]]-D3)</calculatedColumnFormula>
    </tableColumn>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3F5117-9525-45B7-9BD6-C3A5AE6197EE}" name="Table137" displayName="Table137" ref="A1:N61" totalsRowShown="0" headerRowDxfId="37" dataDxfId="35" headerRowBorderDxfId="36" tableBorderDxfId="34" totalsRowBorderDxfId="33">
  <autoFilter ref="A1:N61" xr:uid="{416329D0-8AB8-4EFA-8FA4-F2C3819ED5AD}"/>
  <sortState xmlns:xlrd2="http://schemas.microsoft.com/office/spreadsheetml/2017/richdata2" ref="A2:L61">
    <sortCondition ref="A1:A61"/>
  </sortState>
  <tableColumns count="14">
    <tableColumn id="1" xr3:uid="{985019B0-3AED-45A3-AB85-3D6772F5B4EC}" name="Model" dataDxfId="32"/>
    <tableColumn id="2" xr3:uid="{33FADCDC-46C8-405C-A31E-FCBE8DD3B61F}" name="Description" dataDxfId="31"/>
    <tableColumn id="3" xr3:uid="{F49593E6-1D68-4396-9F4F-8101B98B4787}" name="Dataset" dataDxfId="30"/>
    <tableColumn id="4" xr3:uid="{4863B3EF-BBD0-47E2-AD25-FEE9839CCCC2}" name="Accuracy" dataDxfId="29">
      <calculatedColumnFormula>FIXED(((Table137[[#This Row],[TP]]+Table137[[#This Row],[TN]])/(Table137[[#This Row],[TP]]+Table137[[#This Row],[TN]]+Table137[[#This Row],[FP]]+Table137[[#This Row],[FN]]))*100, 2)</calculatedColumnFormula>
    </tableColumn>
    <tableColumn id="5" xr3:uid="{751B8085-D1B3-4185-AB91-74350239628C}" name="Precision" dataDxfId="28">
      <calculatedColumnFormula>FIXED((Table137[[#This Row],[TP]]/(Table137[[#This Row],[TP]]+Table137[[#This Row],[FP]]))*100, 2)</calculatedColumnFormula>
    </tableColumn>
    <tableColumn id="6" xr3:uid="{8EEA0802-21EC-448C-8A9F-8178B5EE43D7}" name="Recall" dataDxfId="27">
      <calculatedColumnFormula>FIXED((Table137[[#This Row],[TP]]/(Table137[[#This Row],[TP]]+Table137[[#This Row],[FN]]))*100, 2)</calculatedColumnFormula>
    </tableColumn>
    <tableColumn id="7" xr3:uid="{C3B5C297-ADC2-4057-8A4F-D80729ECB8DC}" name="Total Images" dataDxfId="26">
      <calculatedColumnFormula>(Table137[[#This Row],[TP]]+Table137[[#This Row],[TN]]+Table137[[#This Row],[FP]]+Table137[[#This Row],[FN]])</calculatedColumnFormula>
    </tableColumn>
    <tableColumn id="8" xr3:uid="{96060E6C-C7D6-4FC5-9A1F-62AB552C15E2}" name="TP" dataDxfId="25"/>
    <tableColumn id="9" xr3:uid="{E736A462-F445-41BA-B895-16DB21C6C1F6}" name="TN" dataDxfId="24"/>
    <tableColumn id="10" xr3:uid="{A70CF582-B1BD-4C54-8DF8-F172AB532BAF}" name="FP" dataDxfId="23"/>
    <tableColumn id="11" xr3:uid="{0AE68676-69C3-4C33-92EB-EE5E82F974B6}" name="FN" dataDxfId="22"/>
    <tableColumn id="12" xr3:uid="{44FCEBE4-189A-43C1-BA89-D6BB541927BF}" name="Undetected" dataDxfId="21"/>
    <tableColumn id="14" xr3:uid="{F8A1E40B-C82C-420A-8A9F-2F4C4CFA007C}" name="Gender Bias Index" dataDxfId="20">
      <calculatedColumnFormula>(LFW_Result!D7-Table137[[#This Row],[Accuracy]])</calculatedColumnFormula>
    </tableColumn>
    <tableColumn id="15" xr3:uid="{6DC0BE7C-4BBB-44D2-AE3D-0D99D2ED59A3}" name="Perturbation Bias Index" dataDxfId="19">
      <calculatedColumnFormula>(Table137[[#This Row],[Accuracy]]-D3)</calculatedColumnFormula>
    </tableColumn>
  </tableColumns>
  <tableStyleInfo name="TableStyleLight1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07704DF-CF82-4C35-A9EC-457C00668BC6}" name="Table1375" displayName="Table1375" ref="A1:N61" totalsRowShown="0" headerRowDxfId="18" dataDxfId="17" headerRowBorderDxfId="15" tableBorderDxfId="16" totalsRowBorderDxfId="14">
  <autoFilter ref="A1:N61" xr:uid="{416329D0-8AB8-4EFA-8FA4-F2C3819ED5AD}"/>
  <sortState xmlns:xlrd2="http://schemas.microsoft.com/office/spreadsheetml/2017/richdata2" ref="A2:L61">
    <sortCondition ref="A1:A61"/>
  </sortState>
  <tableColumns count="14">
    <tableColumn id="1" xr3:uid="{313797BB-44FF-4E7A-BD5D-72175B7755FF}" name="Model" dataDxfId="13"/>
    <tableColumn id="2" xr3:uid="{98C1F232-F6B5-42FF-8912-D950439D24FB}" name="Description" dataDxfId="12"/>
    <tableColumn id="3" xr3:uid="{073A513E-F759-4DE5-A884-7E5C665826E6}" name="Dataset" dataDxfId="11"/>
    <tableColumn id="4" xr3:uid="{516DD171-9944-4C22-AD72-15F31E62B72F}" name="Accuracy" dataDxfId="10">
      <calculatedColumnFormula>FIXED(((Table1375[[#This Row],[TP]]+Table1375[[#This Row],[TN]])/(Table1375[[#This Row],[TP]]+Table1375[[#This Row],[TN]]+Table1375[[#This Row],[FP]]+Table1375[[#This Row],[FN]]))*100, 2)</calculatedColumnFormula>
    </tableColumn>
    <tableColumn id="5" xr3:uid="{3059F285-CEFE-4D36-9A4E-84BD3A732840}" name="Precision" dataDxfId="9">
      <calculatedColumnFormula>FIXED((Table1375[[#This Row],[TP]]/(Table1375[[#This Row],[TP]]+Table1375[[#This Row],[FP]]))*100, 2)</calculatedColumnFormula>
    </tableColumn>
    <tableColumn id="6" xr3:uid="{E2776781-AC09-41BE-A8E9-BA86F96E498C}" name="Recall" dataDxfId="8">
      <calculatedColumnFormula>FIXED((Table1375[[#This Row],[TP]]/(Table1375[[#This Row],[TP]]+Table1375[[#This Row],[FN]]))*100, 2)</calculatedColumnFormula>
    </tableColumn>
    <tableColumn id="7" xr3:uid="{9913C130-14D9-42A3-B2D9-88B6803892AF}" name="Total Images" dataDxfId="7">
      <calculatedColumnFormula>(Table1375[[#This Row],[TP]]+Table1375[[#This Row],[TN]]+Table1375[[#This Row],[FP]]+Table1375[[#This Row],[FN]])</calculatedColumnFormula>
    </tableColumn>
    <tableColumn id="8" xr3:uid="{2D09F660-3A0E-4091-B45B-28FD20F9F3F5}" name="TP" dataDxfId="6"/>
    <tableColumn id="9" xr3:uid="{1F290301-5849-452B-9871-D1EBDED4B637}" name="TN" dataDxfId="5"/>
    <tableColumn id="10" xr3:uid="{C2FC454B-D1C2-42C5-ACDF-97F7F5840FFD}" name="FP" dataDxfId="4"/>
    <tableColumn id="11" xr3:uid="{7AFA9C60-3305-498C-9C04-47BF9CEB6E8F}" name="FN" dataDxfId="3"/>
    <tableColumn id="12" xr3:uid="{A9A8CB8F-9340-4DC1-8A3C-C7FC65C36C4E}" name="Undetected" dataDxfId="2"/>
    <tableColumn id="14" xr3:uid="{7DD1E289-6043-4FA1-8E28-C4B003FD211A}" name="Gender Bias Index" dataDxfId="1">
      <calculatedColumnFormula>(LFW_Result!D7-Table1375[[#This Row],[Accuracy]])</calculatedColumnFormula>
    </tableColumn>
    <tableColumn id="15" xr3:uid="{7FDB0C28-AD0E-4F98-A4C1-CD72585B5FC0}" name="Perturbation Bias Index" dataDxfId="0">
      <calculatedColumnFormula>(Table1375[[#This Row],[Accuracy]]-D3)</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hyperlink" Target="https://monashuni-my.sharepoint.com/personal/ztoh0002_student_monash_edu/Documents/Dataset-Info.xlsx" TargetMode="External"/><Relationship Id="rId5" Type="http://schemas.microsoft.com/office/2007/relationships/slicer" Target="../slicers/slicer1.xml"/><Relationship Id="rId4"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2.bin"/><Relationship Id="rId1" Type="http://schemas.openxmlformats.org/officeDocument/2006/relationships/hyperlink" Target="https://monashuni-my.sharepoint.com/personal/ztoh0002_student_monash_edu/Documents/Dataset-Info.xlsx" TargetMode="External"/><Relationship Id="rId5" Type="http://schemas.microsoft.com/office/2007/relationships/slicer" Target="../slicers/slicer2.xml"/><Relationship Id="rId4"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6.xml"/><Relationship Id="rId1" Type="http://schemas.openxmlformats.org/officeDocument/2006/relationships/printerSettings" Target="../printerSettings/printerSettings3.bin"/><Relationship Id="rId4" Type="http://schemas.microsoft.com/office/2007/relationships/slicer" Target="../slicers/slicer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7.xml"/><Relationship Id="rId1" Type="http://schemas.openxmlformats.org/officeDocument/2006/relationships/printerSettings" Target="../printerSettings/printerSettings4.bin"/><Relationship Id="rId4" Type="http://schemas.microsoft.com/office/2007/relationships/slicer" Target="../slicers/slicer4.xml"/></Relationships>
</file>

<file path=xl/worksheets/_rels/sheet7.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8.xml"/><Relationship Id="rId1" Type="http://schemas.openxmlformats.org/officeDocument/2006/relationships/printerSettings" Target="../printerSettings/printerSettings5.bin"/><Relationship Id="rId4" Type="http://schemas.microsoft.com/office/2007/relationships/slicer" Target="../slicers/slicer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00018-DD31-4AC7-A1DB-514DDB8A400C}">
  <sheetPr codeName="Sheet1"/>
  <dimension ref="A1:D15"/>
  <sheetViews>
    <sheetView workbookViewId="0">
      <selection activeCell="A6" sqref="A6"/>
    </sheetView>
  </sheetViews>
  <sheetFormatPr defaultRowHeight="14.4" x14ac:dyDescent="0.3"/>
  <cols>
    <col min="1" max="1" width="16.44140625" bestFit="1" customWidth="1"/>
    <col min="2" max="2" width="6.88671875" bestFit="1" customWidth="1"/>
    <col min="3" max="3" width="13.109375" bestFit="1" customWidth="1"/>
    <col min="4" max="4" width="11.44140625" bestFit="1" customWidth="1"/>
  </cols>
  <sheetData>
    <row r="1" spans="1:4" x14ac:dyDescent="0.3">
      <c r="A1" t="s">
        <v>0</v>
      </c>
      <c r="B1" t="s">
        <v>1</v>
      </c>
      <c r="C1" t="s">
        <v>2</v>
      </c>
      <c r="D1" t="s">
        <v>3</v>
      </c>
    </row>
    <row r="2" spans="1:4" x14ac:dyDescent="0.3">
      <c r="A2" t="s">
        <v>4</v>
      </c>
      <c r="B2" t="s">
        <v>5</v>
      </c>
      <c r="C2" t="s">
        <v>6</v>
      </c>
      <c r="D2">
        <v>10266</v>
      </c>
    </row>
    <row r="3" spans="1:4" x14ac:dyDescent="0.3">
      <c r="A3" t="s">
        <v>4</v>
      </c>
      <c r="B3" t="s">
        <v>7</v>
      </c>
      <c r="C3" t="s">
        <v>6</v>
      </c>
      <c r="D3">
        <v>2967</v>
      </c>
    </row>
    <row r="4" spans="1:4" ht="14.4" customHeight="1" x14ac:dyDescent="0.3">
      <c r="A4" t="s">
        <v>4</v>
      </c>
      <c r="B4" t="s">
        <v>5</v>
      </c>
      <c r="C4" t="s">
        <v>8</v>
      </c>
      <c r="D4">
        <v>2397</v>
      </c>
    </row>
    <row r="5" spans="1:4" x14ac:dyDescent="0.3">
      <c r="A5" t="s">
        <v>4</v>
      </c>
      <c r="B5" t="s">
        <v>7</v>
      </c>
      <c r="C5" t="s">
        <v>8</v>
      </c>
      <c r="D5">
        <v>232</v>
      </c>
    </row>
    <row r="6" spans="1:4" x14ac:dyDescent="0.3">
      <c r="A6" t="s">
        <v>9</v>
      </c>
      <c r="B6" t="s">
        <v>10</v>
      </c>
      <c r="C6" t="s">
        <v>11</v>
      </c>
      <c r="D6">
        <v>1692</v>
      </c>
    </row>
    <row r="8" spans="1:4" x14ac:dyDescent="0.3">
      <c r="A8" t="s">
        <v>12</v>
      </c>
      <c r="B8" t="s">
        <v>5</v>
      </c>
      <c r="C8" t="s">
        <v>8</v>
      </c>
    </row>
    <row r="9" spans="1:4" x14ac:dyDescent="0.3">
      <c r="A9" t="s">
        <v>12</v>
      </c>
      <c r="B9" t="s">
        <v>7</v>
      </c>
      <c r="C9" t="s">
        <v>8</v>
      </c>
    </row>
    <row r="10" spans="1:4" x14ac:dyDescent="0.3">
      <c r="A10" t="s">
        <v>13</v>
      </c>
      <c r="B10" t="s">
        <v>5</v>
      </c>
      <c r="C10" t="s">
        <v>14</v>
      </c>
      <c r="D10">
        <v>435034</v>
      </c>
    </row>
    <row r="11" spans="1:4" x14ac:dyDescent="0.3">
      <c r="A11" t="s">
        <v>13</v>
      </c>
      <c r="B11" t="s">
        <v>7</v>
      </c>
      <c r="C11" t="s">
        <v>6</v>
      </c>
      <c r="D11">
        <v>184420</v>
      </c>
    </row>
    <row r="12" spans="1:4" x14ac:dyDescent="0.3">
      <c r="A12" t="s">
        <v>15</v>
      </c>
    </row>
    <row r="13" spans="1:4" x14ac:dyDescent="0.3">
      <c r="A13" t="s">
        <v>15</v>
      </c>
    </row>
    <row r="14" spans="1:4" x14ac:dyDescent="0.3">
      <c r="A14" t="s">
        <v>13</v>
      </c>
      <c r="B14" t="s">
        <v>5</v>
      </c>
      <c r="C14" t="s">
        <v>11</v>
      </c>
      <c r="D14">
        <v>78822</v>
      </c>
    </row>
    <row r="15" spans="1:4" x14ac:dyDescent="0.3">
      <c r="A15" t="s">
        <v>13</v>
      </c>
      <c r="B15" t="s">
        <v>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A6FF1-2264-4E52-A5F9-D849A25F0874}">
  <sheetPr codeName="Sheet2"/>
  <dimension ref="A1:X73"/>
  <sheetViews>
    <sheetView workbookViewId="0">
      <selection activeCell="G51" sqref="G51"/>
    </sheetView>
  </sheetViews>
  <sheetFormatPr defaultRowHeight="14.4" outlineLevelCol="1" x14ac:dyDescent="0.3"/>
  <cols>
    <col min="1" max="1" width="10.6640625" bestFit="1" customWidth="1"/>
    <col min="2" max="2" width="20.44140625" bestFit="1" customWidth="1"/>
    <col min="3" max="3" width="9.88671875" bestFit="1" customWidth="1"/>
    <col min="4" max="4" width="11.33203125" bestFit="1" customWidth="1"/>
    <col min="5" max="5" width="11.33203125" customWidth="1" outlineLevel="1"/>
    <col min="6" max="6" width="8.44140625" customWidth="1" outlineLevel="1"/>
    <col min="7" max="7" width="14.33203125" customWidth="1" outlineLevel="1"/>
    <col min="8" max="8" width="5.5546875" customWidth="1" outlineLevel="1"/>
    <col min="9" max="9" width="5.6640625" customWidth="1" outlineLevel="1"/>
    <col min="10" max="10" width="5.5546875" customWidth="1" outlineLevel="1"/>
    <col min="11" max="11" width="5.6640625" customWidth="1" outlineLevel="1"/>
    <col min="12" max="12" width="13.33203125" customWidth="1"/>
    <col min="13" max="13" width="19.44140625" customWidth="1" outlineLevel="1"/>
    <col min="14" max="14" width="24.109375" customWidth="1" outlineLevel="1"/>
  </cols>
  <sheetData>
    <row r="1" spans="1:24" ht="15" thickBot="1" x14ac:dyDescent="0.35">
      <c r="A1" s="1" t="s">
        <v>16</v>
      </c>
      <c r="B1" s="1" t="s">
        <v>17</v>
      </c>
      <c r="C1" s="1" t="s">
        <v>0</v>
      </c>
      <c r="D1" s="1" t="s">
        <v>18</v>
      </c>
      <c r="E1" s="1" t="s">
        <v>19</v>
      </c>
      <c r="F1" s="1" t="s">
        <v>20</v>
      </c>
      <c r="G1" s="1" t="s">
        <v>3</v>
      </c>
      <c r="H1" s="1" t="s">
        <v>21</v>
      </c>
      <c r="I1" s="1" t="s">
        <v>22</v>
      </c>
      <c r="J1" s="1" t="s">
        <v>23</v>
      </c>
      <c r="K1" s="1" t="s">
        <v>24</v>
      </c>
      <c r="L1" s="1" t="s">
        <v>25</v>
      </c>
      <c r="M1" s="1" t="s">
        <v>26</v>
      </c>
      <c r="N1" s="1" t="s">
        <v>27</v>
      </c>
    </row>
    <row r="2" spans="1:24" x14ac:dyDescent="0.3">
      <c r="A2" s="3" t="s">
        <v>28</v>
      </c>
      <c r="B2" s="3" t="s">
        <v>29</v>
      </c>
      <c r="C2" s="3" t="s">
        <v>4</v>
      </c>
      <c r="D2" s="4" t="str">
        <f>FIXED(((Table1[[#This Row],[TP]]+Table1[[#This Row],[TN]])/(Table1[[#This Row],[TP]]+Table1[[#This Row],[TN]]+Table1[[#This Row],[FP]]+Table1[[#This Row],[FN]]))*100, 2)</f>
        <v>94.07</v>
      </c>
      <c r="E2" s="4" t="str">
        <f>FIXED((Table1[[#This Row],[TP]]/(Table1[[#This Row],[TP]]+Table1[[#This Row],[FP]]))*100, 2)</f>
        <v>98.75</v>
      </c>
      <c r="F2" s="4" t="str">
        <f>FIXED((Table1[[#This Row],[TP]]/(Table1[[#This Row],[TP]]+Table1[[#This Row],[FN]]))*100, 2)</f>
        <v>89.27</v>
      </c>
      <c r="G2" s="4">
        <v>6000</v>
      </c>
      <c r="H2" s="4">
        <v>2678</v>
      </c>
      <c r="I2" s="4">
        <v>2966</v>
      </c>
      <c r="J2" s="4">
        <v>34</v>
      </c>
      <c r="K2" s="4">
        <v>322</v>
      </c>
      <c r="L2" s="4">
        <v>0</v>
      </c>
      <c r="M2" s="4"/>
      <c r="N2" s="4"/>
    </row>
    <row r="3" spans="1:24" x14ac:dyDescent="0.3">
      <c r="A3" s="5" t="s">
        <v>28</v>
      </c>
      <c r="B3" s="5" t="s">
        <v>30</v>
      </c>
      <c r="C3" s="5" t="s">
        <v>4</v>
      </c>
      <c r="D3" s="6" t="str">
        <f>FIXED(((Table1[[#This Row],[TP]]+Table1[[#This Row],[TN]])/(Table1[[#This Row],[TP]]+Table1[[#This Row],[TN]]+Table1[[#This Row],[FP]]+Table1[[#This Row],[FN]]))*100, 2)</f>
        <v>89.90</v>
      </c>
      <c r="E3" s="6" t="str">
        <f>FIXED((Table1[[#This Row],[TP]]/(Table1[[#This Row],[TP]]+Table1[[#This Row],[FP]]))*100, 2)</f>
        <v>99.63</v>
      </c>
      <c r="F3" s="6" t="str">
        <f>FIXED((Table1[[#This Row],[TP]]/(Table1[[#This Row],[TP]]+Table1[[#This Row],[FN]]))*100, 2)</f>
        <v>80.10</v>
      </c>
      <c r="G3" s="6">
        <v>2000</v>
      </c>
      <c r="H3" s="6">
        <v>801</v>
      </c>
      <c r="I3" s="6">
        <v>997</v>
      </c>
      <c r="J3" s="6">
        <v>3</v>
      </c>
      <c r="K3" s="6">
        <v>199</v>
      </c>
      <c r="L3" s="6">
        <v>0</v>
      </c>
      <c r="M3" s="6"/>
      <c r="N3" s="6"/>
      <c r="X3" s="2" t="s">
        <v>31</v>
      </c>
    </row>
    <row r="4" spans="1:24" x14ac:dyDescent="0.3">
      <c r="A4" s="5" t="s">
        <v>28</v>
      </c>
      <c r="B4" s="5" t="s">
        <v>5</v>
      </c>
      <c r="C4" s="5" t="s">
        <v>4</v>
      </c>
      <c r="D4" s="6" t="str">
        <f>FIXED(((Table1[[#This Row],[TP]]+Table1[[#This Row],[TN]])/(Table1[[#This Row],[TP]]+Table1[[#This Row],[TN]]+Table1[[#This Row],[FP]]+Table1[[#This Row],[FN]]))*100, 2)</f>
        <v>90.10</v>
      </c>
      <c r="E4" s="6" t="str">
        <f>FIXED((Table1[[#This Row],[TP]]/(Table1[[#This Row],[TP]]+Table1[[#This Row],[FP]]))*100, 2)</f>
        <v>99.51</v>
      </c>
      <c r="F4" s="6" t="str">
        <f>FIXED((Table1[[#This Row],[TP]]/(Table1[[#This Row],[TP]]+Table1[[#This Row],[FN]]))*100, 2)</f>
        <v>80.60</v>
      </c>
      <c r="G4" s="6">
        <v>1000</v>
      </c>
      <c r="H4" s="6">
        <v>403</v>
      </c>
      <c r="I4" s="6">
        <v>498</v>
      </c>
      <c r="J4" s="6">
        <v>2</v>
      </c>
      <c r="K4" s="6">
        <v>97</v>
      </c>
      <c r="L4" s="6">
        <v>0</v>
      </c>
      <c r="M4" s="6"/>
      <c r="N4" s="6"/>
    </row>
    <row r="5" spans="1:24" x14ac:dyDescent="0.3">
      <c r="A5" s="5" t="s">
        <v>28</v>
      </c>
      <c r="B5" s="5" t="s">
        <v>32</v>
      </c>
      <c r="C5" s="5" t="s">
        <v>4</v>
      </c>
      <c r="D5" s="6" t="str">
        <f>FIXED(((Table1[[#This Row],[TP]]+Table1[[#This Row],[TN]])/(Table1[[#This Row],[TP]]+Table1[[#This Row],[TN]]+Table1[[#This Row],[FP]]+Table1[[#This Row],[FN]]))*100, 2)</f>
        <v>87.90</v>
      </c>
      <c r="E5" s="6" t="str">
        <f>FIXED((Table1[[#This Row],[TP]]/(Table1[[#This Row],[TP]]+Table1[[#This Row],[FP]]))*100, 2)</f>
        <v>98.71</v>
      </c>
      <c r="F5" s="6" t="str">
        <f>FIXED((Table1[[#This Row],[TP]]/(Table1[[#This Row],[TP]]+Table1[[#This Row],[FN]]))*100, 2)</f>
        <v>76.80</v>
      </c>
      <c r="G5" s="6">
        <v>1000</v>
      </c>
      <c r="H5" s="6">
        <v>384</v>
      </c>
      <c r="I5" s="6">
        <v>495</v>
      </c>
      <c r="J5" s="6">
        <v>5</v>
      </c>
      <c r="K5" s="6">
        <v>116</v>
      </c>
      <c r="L5" s="6">
        <v>0</v>
      </c>
      <c r="M5" s="6"/>
      <c r="N5" s="6">
        <f>(Table1[[#This Row],[Accuracy]]-D4)</f>
        <v>-2.1999999999999886</v>
      </c>
    </row>
    <row r="6" spans="1:24" x14ac:dyDescent="0.3">
      <c r="A6" s="5" t="s">
        <v>28</v>
      </c>
      <c r="B6" s="5" t="s">
        <v>33</v>
      </c>
      <c r="C6" s="5" t="s">
        <v>4</v>
      </c>
      <c r="D6" s="6" t="str">
        <f>FIXED(((Table1[[#This Row],[TP]]+Table1[[#This Row],[TN]])/(Table1[[#This Row],[TP]]+Table1[[#This Row],[TN]]+Table1[[#This Row],[FP]]+Table1[[#This Row],[FN]]))*100, 2)</f>
        <v>87.10</v>
      </c>
      <c r="E6" s="6" t="str">
        <f>FIXED((Table1[[#This Row],[TP]]/(Table1[[#This Row],[TP]]+Table1[[#This Row],[FP]]))*100, 2)</f>
        <v>98.43</v>
      </c>
      <c r="F6" s="6" t="str">
        <f>FIXED((Table1[[#This Row],[TP]]/(Table1[[#This Row],[TP]]+Table1[[#This Row],[FN]]))*100, 2)</f>
        <v>75.40</v>
      </c>
      <c r="G6" s="6">
        <v>1000</v>
      </c>
      <c r="H6" s="6">
        <v>377</v>
      </c>
      <c r="I6" s="6">
        <v>494</v>
      </c>
      <c r="J6" s="6">
        <v>6</v>
      </c>
      <c r="K6" s="6">
        <v>123</v>
      </c>
      <c r="L6" s="6">
        <v>0</v>
      </c>
      <c r="M6" s="6"/>
      <c r="N6" s="6">
        <f>(Table1[[#This Row],[Accuracy]]-D4)</f>
        <v>-3</v>
      </c>
    </row>
    <row r="7" spans="1:24" x14ac:dyDescent="0.3">
      <c r="A7" s="5" t="s">
        <v>28</v>
      </c>
      <c r="B7" s="5" t="s">
        <v>34</v>
      </c>
      <c r="C7" s="5" t="s">
        <v>4</v>
      </c>
      <c r="D7" s="6" t="str">
        <f>FIXED(((Table1[[#This Row],[TP]]+Table1[[#This Row],[TN]])/(Table1[[#This Row],[TP]]+Table1[[#This Row],[TN]]+Table1[[#This Row],[FP]]+Table1[[#This Row],[FN]]))*100, 2)</f>
        <v>79.20</v>
      </c>
      <c r="E7" s="6" t="str">
        <f>FIXED((Table1[[#This Row],[TP]]/(Table1[[#This Row],[TP]]+Table1[[#This Row],[FP]]))*100, 2)</f>
        <v>99.66</v>
      </c>
      <c r="F7" s="6" t="str">
        <f>FIXED((Table1[[#This Row],[TP]]/(Table1[[#This Row],[TP]]+Table1[[#This Row],[FN]]))*100, 2)</f>
        <v>58.60</v>
      </c>
      <c r="G7" s="6">
        <v>1000</v>
      </c>
      <c r="H7" s="6">
        <v>293</v>
      </c>
      <c r="I7" s="6">
        <v>499</v>
      </c>
      <c r="J7" s="6">
        <v>1</v>
      </c>
      <c r="K7" s="6">
        <v>207</v>
      </c>
      <c r="L7" s="6">
        <v>0</v>
      </c>
      <c r="M7" s="6"/>
      <c r="N7" s="6">
        <f>(Table1[[#This Row],[Accuracy]]-D4)</f>
        <v>-10.899999999999991</v>
      </c>
    </row>
    <row r="8" spans="1:24" x14ac:dyDescent="0.3">
      <c r="A8" s="5" t="s">
        <v>28</v>
      </c>
      <c r="B8" s="5" t="s">
        <v>35</v>
      </c>
      <c r="C8" s="5" t="s">
        <v>4</v>
      </c>
      <c r="D8" s="6" t="str">
        <f>FIXED(((Table1[[#This Row],[TP]]+Table1[[#This Row],[TN]])/(Table1[[#This Row],[TP]]+Table1[[#This Row],[TN]]+Table1[[#This Row],[FP]]+Table1[[#This Row],[FN]]))*100, 2)</f>
        <v>49.40</v>
      </c>
      <c r="E8" s="6" t="str">
        <f>FIXED((Table1[[#This Row],[TP]]/(Table1[[#This Row],[TP]]+Table1[[#This Row],[FP]]))*100, 2)</f>
        <v>49.67</v>
      </c>
      <c r="F8" s="6" t="str">
        <f>FIXED((Table1[[#This Row],[TP]]/(Table1[[#This Row],[TP]]+Table1[[#This Row],[FN]]))*100, 2)</f>
        <v>89.60</v>
      </c>
      <c r="G8" s="6">
        <v>1000</v>
      </c>
      <c r="H8" s="6">
        <v>448</v>
      </c>
      <c r="I8" s="6">
        <v>46</v>
      </c>
      <c r="J8" s="6">
        <v>454</v>
      </c>
      <c r="K8" s="6">
        <v>52</v>
      </c>
      <c r="L8" s="6">
        <v>0</v>
      </c>
      <c r="M8" s="6"/>
      <c r="N8" s="6">
        <f>(Table1[[#This Row],[Accuracy]]-D4)</f>
        <v>-40.699999999999996</v>
      </c>
    </row>
    <row r="9" spans="1:24" x14ac:dyDescent="0.3">
      <c r="A9" s="5" t="s">
        <v>28</v>
      </c>
      <c r="B9" s="5" t="s">
        <v>7</v>
      </c>
      <c r="C9" s="5" t="s">
        <v>4</v>
      </c>
      <c r="D9" s="6" t="str">
        <f>FIXED(((Table1[[#This Row],[TP]]+Table1[[#This Row],[TN]])/(Table1[[#This Row],[TP]]+Table1[[#This Row],[TN]]+Table1[[#This Row],[FP]]+Table1[[#This Row],[FN]]))*100, 2)</f>
        <v>89.70</v>
      </c>
      <c r="E9" s="6" t="str">
        <f>FIXED((Table1[[#This Row],[TP]]/(Table1[[#This Row],[TP]]+Table1[[#This Row],[FP]]))*100, 2)</f>
        <v>99.75</v>
      </c>
      <c r="F9" s="6" t="str">
        <f>FIXED((Table1[[#This Row],[TP]]/(Table1[[#This Row],[TP]]+Table1[[#This Row],[FN]]))*100, 2)</f>
        <v>79.60</v>
      </c>
      <c r="G9" s="6">
        <v>1000</v>
      </c>
      <c r="H9" s="6">
        <v>398</v>
      </c>
      <c r="I9" s="6">
        <v>499</v>
      </c>
      <c r="J9" s="6">
        <v>1</v>
      </c>
      <c r="K9" s="6">
        <v>102</v>
      </c>
      <c r="L9" s="6">
        <v>0</v>
      </c>
      <c r="M9" s="6">
        <f>(Table1[[#This Row],[Accuracy]]-D4)</f>
        <v>-0.39999999999999147</v>
      </c>
      <c r="N9" s="6"/>
    </row>
    <row r="10" spans="1:24" x14ac:dyDescent="0.3">
      <c r="A10" s="5" t="s">
        <v>28</v>
      </c>
      <c r="B10" s="5" t="s">
        <v>36</v>
      </c>
      <c r="C10" s="5" t="s">
        <v>4</v>
      </c>
      <c r="D10" s="6" t="str">
        <f>FIXED(((Table1[[#This Row],[TP]]+Table1[[#This Row],[TN]])/(Table1[[#This Row],[TP]]+Table1[[#This Row],[TN]]+Table1[[#This Row],[FP]]+Table1[[#This Row],[FN]]))*100, 2)</f>
        <v>90.30</v>
      </c>
      <c r="E10" s="6" t="str">
        <f>FIXED((Table1[[#This Row],[TP]]/(Table1[[#This Row],[TP]]+Table1[[#This Row],[FP]]))*100, 2)</f>
        <v>99.75</v>
      </c>
      <c r="F10" s="6" t="str">
        <f>FIXED((Table1[[#This Row],[TP]]/(Table1[[#This Row],[TP]]+Table1[[#This Row],[FN]]))*100, 2)</f>
        <v>80.80</v>
      </c>
      <c r="G10" s="6">
        <v>1000</v>
      </c>
      <c r="H10" s="6">
        <v>404</v>
      </c>
      <c r="I10" s="6">
        <v>499</v>
      </c>
      <c r="J10" s="6">
        <v>1</v>
      </c>
      <c r="K10" s="6">
        <v>96</v>
      </c>
      <c r="L10" s="6">
        <v>0</v>
      </c>
      <c r="M10" s="6">
        <f>(Table1[[#This Row],[Accuracy]]-D5)</f>
        <v>2.3999999999999915</v>
      </c>
      <c r="N10" s="6">
        <f>(Table1[[#This Row],[Accuracy]]-D9)</f>
        <v>0.59999999999999432</v>
      </c>
    </row>
    <row r="11" spans="1:24" x14ac:dyDescent="0.3">
      <c r="A11" s="5" t="s">
        <v>28</v>
      </c>
      <c r="B11" s="5" t="s">
        <v>37</v>
      </c>
      <c r="C11" s="5" t="s">
        <v>4</v>
      </c>
      <c r="D11" s="6" t="str">
        <f>FIXED(((Table1[[#This Row],[TP]]+Table1[[#This Row],[TN]])/(Table1[[#This Row],[TP]]+Table1[[#This Row],[TN]]+Table1[[#This Row],[FP]]+Table1[[#This Row],[FN]]))*100, 2)</f>
        <v>86.30</v>
      </c>
      <c r="E11" s="6" t="str">
        <f>FIXED((Table1[[#This Row],[TP]]/(Table1[[#This Row],[TP]]+Table1[[#This Row],[FP]]))*100, 2)</f>
        <v>99.46</v>
      </c>
      <c r="F11" s="6" t="str">
        <f>FIXED((Table1[[#This Row],[TP]]/(Table1[[#This Row],[TP]]+Table1[[#This Row],[FN]]))*100, 2)</f>
        <v>73.00</v>
      </c>
      <c r="G11" s="6">
        <v>1000</v>
      </c>
      <c r="H11" s="6">
        <v>365</v>
      </c>
      <c r="I11" s="6">
        <v>498</v>
      </c>
      <c r="J11" s="6">
        <v>2</v>
      </c>
      <c r="K11" s="6">
        <v>135</v>
      </c>
      <c r="L11" s="6">
        <v>0</v>
      </c>
      <c r="M11" s="6">
        <f>(Table1[[#This Row],[Accuracy]]-D6)</f>
        <v>-0.79999999999999716</v>
      </c>
      <c r="N11" s="6">
        <f>(Table1[[#This Row],[Accuracy]]-D9)</f>
        <v>-3.4000000000000057</v>
      </c>
    </row>
    <row r="12" spans="1:24" x14ac:dyDescent="0.3">
      <c r="A12" s="5" t="s">
        <v>28</v>
      </c>
      <c r="B12" s="5" t="s">
        <v>38</v>
      </c>
      <c r="C12" s="5" t="s">
        <v>4</v>
      </c>
      <c r="D12" s="6" t="str">
        <f>FIXED(((Table1[[#This Row],[TP]]+Table1[[#This Row],[TN]])/(Table1[[#This Row],[TP]]+Table1[[#This Row],[TN]]+Table1[[#This Row],[FP]]+Table1[[#This Row],[FN]]))*100, 2)</f>
        <v>76.20</v>
      </c>
      <c r="E12" s="6" t="str">
        <f>FIXED((Table1[[#This Row],[TP]]/(Table1[[#This Row],[TP]]+Table1[[#This Row],[FP]]))*100, 2)</f>
        <v>100.00</v>
      </c>
      <c r="F12" s="6" t="str">
        <f>FIXED((Table1[[#This Row],[TP]]/(Table1[[#This Row],[TP]]+Table1[[#This Row],[FN]]))*100, 2)</f>
        <v>52.40</v>
      </c>
      <c r="G12" s="6">
        <v>1000</v>
      </c>
      <c r="H12" s="6">
        <v>262</v>
      </c>
      <c r="I12" s="6">
        <v>500</v>
      </c>
      <c r="J12" s="6">
        <v>0</v>
      </c>
      <c r="K12" s="6">
        <v>238</v>
      </c>
      <c r="L12" s="6">
        <v>0</v>
      </c>
      <c r="M12" s="6">
        <f>(Table1[[#This Row],[Accuracy]]-D7)</f>
        <v>-3</v>
      </c>
      <c r="N12" s="6">
        <f>(Table1[[#This Row],[Accuracy]]-D9)</f>
        <v>-13.5</v>
      </c>
    </row>
    <row r="13" spans="1:24" ht="15" thickBot="1" x14ac:dyDescent="0.35">
      <c r="A13" s="7" t="s">
        <v>28</v>
      </c>
      <c r="B13" s="7" t="s">
        <v>39</v>
      </c>
      <c r="C13" s="7" t="s">
        <v>4</v>
      </c>
      <c r="D13" s="8" t="str">
        <f>FIXED(((Table1[[#This Row],[TP]]+Table1[[#This Row],[TN]])/(Table1[[#This Row],[TP]]+Table1[[#This Row],[TN]]+Table1[[#This Row],[FP]]+Table1[[#This Row],[FN]]))*100, 2)</f>
        <v>46.90</v>
      </c>
      <c r="E13" s="8" t="str">
        <f>FIXED((Table1[[#This Row],[TP]]/(Table1[[#This Row],[TP]]+Table1[[#This Row],[FP]]))*100, 2)</f>
        <v>48.23</v>
      </c>
      <c r="F13" s="8" t="str">
        <f>FIXED((Table1[[#This Row],[TP]]/(Table1[[#This Row],[TP]]+Table1[[#This Row],[FN]]))*100, 2)</f>
        <v>84.60</v>
      </c>
      <c r="G13" s="8">
        <v>1000</v>
      </c>
      <c r="H13" s="8">
        <v>423</v>
      </c>
      <c r="I13" s="8">
        <v>46</v>
      </c>
      <c r="J13" s="8">
        <v>454</v>
      </c>
      <c r="K13" s="8">
        <v>77</v>
      </c>
      <c r="L13" s="8">
        <v>0</v>
      </c>
      <c r="M13" s="8">
        <f>(Table1[[#This Row],[Accuracy]]-D8)</f>
        <v>-2.5</v>
      </c>
      <c r="N13" s="8">
        <f>(Table1[[#This Row],[Accuracy]]-D9)</f>
        <v>-42.800000000000004</v>
      </c>
    </row>
    <row r="14" spans="1:24" x14ac:dyDescent="0.3">
      <c r="A14" s="3" t="s">
        <v>40</v>
      </c>
      <c r="B14" s="3" t="s">
        <v>29</v>
      </c>
      <c r="C14" s="3" t="s">
        <v>4</v>
      </c>
      <c r="D14" s="4" t="str">
        <f>FIXED(((Table1[[#This Row],[TP]]+Table1[[#This Row],[TN]])/(Table1[[#This Row],[TP]]+Table1[[#This Row],[TN]]+Table1[[#This Row],[FP]]+Table1[[#This Row],[FN]]))*100, 2)</f>
        <v>64.10</v>
      </c>
      <c r="E14" s="4" t="str">
        <f>FIXED((Table1[[#This Row],[TP]]/(Table1[[#This Row],[TP]]+Table1[[#This Row],[FP]]))*100, 2)</f>
        <v>76.37</v>
      </c>
      <c r="F14" s="4" t="str">
        <f>FIXED((Table1[[#This Row],[TP]]/(Table1[[#This Row],[TP]]+Table1[[#This Row],[FN]]))*100, 2)</f>
        <v>40.83</v>
      </c>
      <c r="G14" s="4">
        <v>6000</v>
      </c>
      <c r="H14" s="4">
        <v>1225</v>
      </c>
      <c r="I14" s="4">
        <v>2621</v>
      </c>
      <c r="J14" s="4">
        <v>379</v>
      </c>
      <c r="K14" s="4">
        <v>1775</v>
      </c>
      <c r="L14" s="4">
        <v>0</v>
      </c>
      <c r="M14" s="4"/>
      <c r="N14" s="4"/>
    </row>
    <row r="15" spans="1:24" x14ac:dyDescent="0.3">
      <c r="A15" s="5" t="s">
        <v>40</v>
      </c>
      <c r="B15" s="5" t="s">
        <v>30</v>
      </c>
      <c r="C15" s="5" t="s">
        <v>4</v>
      </c>
      <c r="D15" s="6" t="str">
        <f>FIXED(((Table1[[#This Row],[TP]]+Table1[[#This Row],[TN]])/(Table1[[#This Row],[TP]]+Table1[[#This Row],[TN]]+Table1[[#This Row],[FP]]+Table1[[#This Row],[FN]]))*100, 2)</f>
        <v>56.85</v>
      </c>
      <c r="E15" s="6" t="str">
        <f>FIXED((Table1[[#This Row],[TP]]/(Table1[[#This Row],[TP]]+Table1[[#This Row],[FP]]))*100, 2)</f>
        <v>72.76</v>
      </c>
      <c r="F15" s="6" t="str">
        <f>FIXED((Table1[[#This Row],[TP]]/(Table1[[#This Row],[TP]]+Table1[[#This Row],[FN]]))*100, 2)</f>
        <v>21.90</v>
      </c>
      <c r="G15" s="6">
        <v>2000</v>
      </c>
      <c r="H15" s="6">
        <v>219</v>
      </c>
      <c r="I15" s="6">
        <v>918</v>
      </c>
      <c r="J15" s="6">
        <v>82</v>
      </c>
      <c r="K15" s="6">
        <v>781</v>
      </c>
      <c r="L15" s="6">
        <v>0</v>
      </c>
      <c r="M15" s="6"/>
      <c r="N15" s="6"/>
    </row>
    <row r="16" spans="1:24" x14ac:dyDescent="0.3">
      <c r="A16" s="5" t="s">
        <v>40</v>
      </c>
      <c r="B16" s="5" t="s">
        <v>5</v>
      </c>
      <c r="C16" s="5" t="s">
        <v>4</v>
      </c>
      <c r="D16" s="6" t="str">
        <f>FIXED(((Table1[[#This Row],[TP]]+Table1[[#This Row],[TN]])/(Table1[[#This Row],[TP]]+Table1[[#This Row],[TN]]+Table1[[#This Row],[FP]]+Table1[[#This Row],[FN]]))*100, 2)</f>
        <v>55.50</v>
      </c>
      <c r="E16" s="6" t="str">
        <f>FIXED((Table1[[#This Row],[TP]]/(Table1[[#This Row],[TP]]+Table1[[#This Row],[FP]]))*100, 2)</f>
        <v>65.36</v>
      </c>
      <c r="F16" s="6" t="str">
        <f>FIXED((Table1[[#This Row],[TP]]/(Table1[[#This Row],[TP]]+Table1[[#This Row],[FN]]))*100, 2)</f>
        <v>23.40</v>
      </c>
      <c r="G16" s="6">
        <v>1000</v>
      </c>
      <c r="H16" s="6">
        <v>117</v>
      </c>
      <c r="I16" s="6">
        <v>438</v>
      </c>
      <c r="J16" s="6">
        <v>62</v>
      </c>
      <c r="K16" s="6">
        <v>383</v>
      </c>
      <c r="L16" s="6">
        <v>0</v>
      </c>
      <c r="M16" s="6"/>
      <c r="N16" s="6"/>
    </row>
    <row r="17" spans="1:14" x14ac:dyDescent="0.3">
      <c r="A17" s="5" t="s">
        <v>40</v>
      </c>
      <c r="B17" s="5" t="s">
        <v>32</v>
      </c>
      <c r="C17" s="5" t="s">
        <v>4</v>
      </c>
      <c r="D17" s="6" t="str">
        <f>FIXED(((Table1[[#This Row],[TP]]+Table1[[#This Row],[TN]])/(Table1[[#This Row],[TP]]+Table1[[#This Row],[TN]]+Table1[[#This Row],[FP]]+Table1[[#This Row],[FN]]))*100, 2)</f>
        <v>58.10</v>
      </c>
      <c r="E17" s="6" t="str">
        <f>FIXED((Table1[[#This Row],[TP]]/(Table1[[#This Row],[TP]]+Table1[[#This Row],[FP]]))*100, 2)</f>
        <v>78.72</v>
      </c>
      <c r="F17" s="6" t="str">
        <f>FIXED((Table1[[#This Row],[TP]]/(Table1[[#This Row],[TP]]+Table1[[#This Row],[FN]]))*100, 2)</f>
        <v>22.20</v>
      </c>
      <c r="G17" s="6">
        <v>1000</v>
      </c>
      <c r="H17" s="6">
        <v>111</v>
      </c>
      <c r="I17" s="6">
        <v>470</v>
      </c>
      <c r="J17" s="6">
        <v>30</v>
      </c>
      <c r="K17" s="6">
        <v>389</v>
      </c>
      <c r="L17" s="6">
        <v>0</v>
      </c>
      <c r="M17" s="6"/>
      <c r="N17" s="6">
        <f>(Table1[[#This Row],[Accuracy]]-D16)</f>
        <v>2.6000000000000014</v>
      </c>
    </row>
    <row r="18" spans="1:14" x14ac:dyDescent="0.3">
      <c r="A18" s="5" t="s">
        <v>40</v>
      </c>
      <c r="B18" s="5" t="s">
        <v>33</v>
      </c>
      <c r="C18" s="5" t="s">
        <v>4</v>
      </c>
      <c r="D18" s="6" t="str">
        <f>FIXED(((Table1[[#This Row],[TP]]+Table1[[#This Row],[TN]])/(Table1[[#This Row],[TP]]+Table1[[#This Row],[TN]]+Table1[[#This Row],[FP]]+Table1[[#This Row],[FN]]))*100, 2)</f>
        <v>54.90</v>
      </c>
      <c r="E18" s="6" t="str">
        <f>FIXED((Table1[[#This Row],[TP]]/(Table1[[#This Row],[TP]]+Table1[[#This Row],[FP]]))*100, 2)</f>
        <v>61.95</v>
      </c>
      <c r="F18" s="6" t="str">
        <f>FIXED((Table1[[#This Row],[TP]]/(Table1[[#This Row],[TP]]+Table1[[#This Row],[FN]]))*100, 2)</f>
        <v>25.40</v>
      </c>
      <c r="G18" s="6">
        <v>1000</v>
      </c>
      <c r="H18" s="6">
        <v>127</v>
      </c>
      <c r="I18" s="6">
        <v>422</v>
      </c>
      <c r="J18" s="6">
        <v>78</v>
      </c>
      <c r="K18" s="6">
        <v>373</v>
      </c>
      <c r="L18" s="6">
        <v>0</v>
      </c>
      <c r="M18" s="6"/>
      <c r="N18" s="6">
        <f>(Table1[[#This Row],[Accuracy]]-D16)</f>
        <v>-0.60000000000000142</v>
      </c>
    </row>
    <row r="19" spans="1:14" x14ac:dyDescent="0.3">
      <c r="A19" s="5" t="s">
        <v>40</v>
      </c>
      <c r="B19" s="5" t="s">
        <v>34</v>
      </c>
      <c r="C19" s="5" t="s">
        <v>4</v>
      </c>
      <c r="D19" s="6" t="str">
        <f>FIXED(((Table1[[#This Row],[TP]]+Table1[[#This Row],[TN]])/(Table1[[#This Row],[TP]]+Table1[[#This Row],[TN]]+Table1[[#This Row],[FP]]+Table1[[#This Row],[FN]]))*100, 2)</f>
        <v>47.00</v>
      </c>
      <c r="E19" s="6" t="str">
        <f>FIXED((Table1[[#This Row],[TP]]/(Table1[[#This Row],[TP]]+Table1[[#This Row],[FP]]))*100, 2)</f>
        <v>45.00</v>
      </c>
      <c r="F19" s="6" t="str">
        <f>FIXED((Table1[[#This Row],[TP]]/(Table1[[#This Row],[TP]]+Table1[[#This Row],[FN]]))*100, 2)</f>
        <v>27.00</v>
      </c>
      <c r="G19" s="6">
        <v>1000</v>
      </c>
      <c r="H19" s="6">
        <v>135</v>
      </c>
      <c r="I19" s="6">
        <v>335</v>
      </c>
      <c r="J19" s="6">
        <v>165</v>
      </c>
      <c r="K19" s="6">
        <v>365</v>
      </c>
      <c r="L19" s="6">
        <v>0</v>
      </c>
      <c r="M19" s="6"/>
      <c r="N19" s="6">
        <f>(Table1[[#This Row],[Accuracy]]-D16)</f>
        <v>-8.5</v>
      </c>
    </row>
    <row r="20" spans="1:14" x14ac:dyDescent="0.3">
      <c r="A20" s="5" t="s">
        <v>40</v>
      </c>
      <c r="B20" s="5" t="s">
        <v>35</v>
      </c>
      <c r="C20" s="5" t="s">
        <v>4</v>
      </c>
      <c r="D20" s="6" t="str">
        <f>FIXED(((Table1[[#This Row],[TP]]+Table1[[#This Row],[TN]])/(Table1[[#This Row],[TP]]+Table1[[#This Row],[TN]]+Table1[[#This Row],[FP]]+Table1[[#This Row],[FN]]))*100, 2)</f>
        <v>58.90</v>
      </c>
      <c r="E20" s="6" t="str">
        <f>FIXED((Table1[[#This Row],[TP]]/(Table1[[#This Row],[TP]]+Table1[[#This Row],[FP]]))*100, 2)</f>
        <v>94.95</v>
      </c>
      <c r="F20" s="6" t="str">
        <f>FIXED((Table1[[#This Row],[TP]]/(Table1[[#This Row],[TP]]+Table1[[#This Row],[FN]]))*100, 2)</f>
        <v>18.80</v>
      </c>
      <c r="G20" s="6">
        <v>1000</v>
      </c>
      <c r="H20" s="6">
        <v>94</v>
      </c>
      <c r="I20" s="6">
        <v>495</v>
      </c>
      <c r="J20" s="6">
        <v>5</v>
      </c>
      <c r="K20" s="6">
        <v>406</v>
      </c>
      <c r="L20" s="6">
        <v>0</v>
      </c>
      <c r="M20" s="6"/>
      <c r="N20" s="6">
        <f>(Table1[[#This Row],[Accuracy]]-D16)</f>
        <v>3.3999999999999986</v>
      </c>
    </row>
    <row r="21" spans="1:14" x14ac:dyDescent="0.3">
      <c r="A21" s="5" t="s">
        <v>40</v>
      </c>
      <c r="B21" s="5" t="s">
        <v>7</v>
      </c>
      <c r="C21" s="5" t="s">
        <v>4</v>
      </c>
      <c r="D21" s="6" t="str">
        <f>FIXED(((Table1[[#This Row],[TP]]+Table1[[#This Row],[TN]])/(Table1[[#This Row],[TP]]+Table1[[#This Row],[TN]]+Table1[[#This Row],[FP]]+Table1[[#This Row],[FN]]))*100, 2)</f>
        <v>58.20</v>
      </c>
      <c r="E21" s="6" t="str">
        <f>FIXED((Table1[[#This Row],[TP]]/(Table1[[#This Row],[TP]]+Table1[[#This Row],[FP]]))*100, 2)</f>
        <v>83.61</v>
      </c>
      <c r="F21" s="6" t="str">
        <f>FIXED((Table1[[#This Row],[TP]]/(Table1[[#This Row],[TP]]+Table1[[#This Row],[FN]]))*100, 2)</f>
        <v>20.40</v>
      </c>
      <c r="G21" s="6">
        <v>1000</v>
      </c>
      <c r="H21" s="6">
        <v>102</v>
      </c>
      <c r="I21" s="6">
        <v>480</v>
      </c>
      <c r="J21" s="6">
        <v>20</v>
      </c>
      <c r="K21" s="6">
        <v>398</v>
      </c>
      <c r="L21" s="6">
        <v>0</v>
      </c>
      <c r="M21" s="6">
        <f>(Table1[[#This Row],[Accuracy]]-D16)</f>
        <v>2.7000000000000028</v>
      </c>
      <c r="N21" s="6"/>
    </row>
    <row r="22" spans="1:14" x14ac:dyDescent="0.3">
      <c r="A22" s="5" t="s">
        <v>40</v>
      </c>
      <c r="B22" s="5" t="s">
        <v>36</v>
      </c>
      <c r="C22" s="5" t="s">
        <v>4</v>
      </c>
      <c r="D22" s="6" t="str">
        <f>FIXED(((Table1[[#This Row],[TP]]+Table1[[#This Row],[TN]])/(Table1[[#This Row],[TP]]+Table1[[#This Row],[TN]]+Table1[[#This Row],[FP]]+Table1[[#This Row],[FN]]))*100, 2)</f>
        <v>60.20</v>
      </c>
      <c r="E22" s="6" t="str">
        <f>FIXED((Table1[[#This Row],[TP]]/(Table1[[#This Row],[TP]]+Table1[[#This Row],[FP]]))*100, 2)</f>
        <v>91.80</v>
      </c>
      <c r="F22" s="6" t="str">
        <f>FIXED((Table1[[#This Row],[TP]]/(Table1[[#This Row],[TP]]+Table1[[#This Row],[FN]]))*100, 2)</f>
        <v>22.40</v>
      </c>
      <c r="G22" s="6">
        <v>1000</v>
      </c>
      <c r="H22" s="6">
        <v>112</v>
      </c>
      <c r="I22" s="6">
        <v>490</v>
      </c>
      <c r="J22" s="6">
        <v>10</v>
      </c>
      <c r="K22" s="6">
        <v>388</v>
      </c>
      <c r="L22" s="6">
        <v>0</v>
      </c>
      <c r="M22" s="6">
        <f>(Table1[[#This Row],[Accuracy]]-D17)</f>
        <v>2.1000000000000014</v>
      </c>
      <c r="N22" s="6">
        <f>(Table1[[#This Row],[Accuracy]]-D21)</f>
        <v>2</v>
      </c>
    </row>
    <row r="23" spans="1:14" x14ac:dyDescent="0.3">
      <c r="A23" s="5" t="s">
        <v>40</v>
      </c>
      <c r="B23" s="5" t="s">
        <v>37</v>
      </c>
      <c r="C23" s="5" t="s">
        <v>4</v>
      </c>
      <c r="D23" s="6" t="str">
        <f>FIXED(((Table1[[#This Row],[TP]]+Table1[[#This Row],[TN]])/(Table1[[#This Row],[TP]]+Table1[[#This Row],[TN]]+Table1[[#This Row],[FP]]+Table1[[#This Row],[FN]]))*100, 2)</f>
        <v>58.10</v>
      </c>
      <c r="E23" s="6" t="str">
        <f>FIXED((Table1[[#This Row],[TP]]/(Table1[[#This Row],[TP]]+Table1[[#This Row],[FP]]))*100, 2)</f>
        <v>79.14</v>
      </c>
      <c r="F23" s="6" t="str">
        <f>FIXED((Table1[[#This Row],[TP]]/(Table1[[#This Row],[TP]]+Table1[[#This Row],[FN]]))*100, 2)</f>
        <v>22.00</v>
      </c>
      <c r="G23" s="6">
        <v>1000</v>
      </c>
      <c r="H23" s="6">
        <v>110</v>
      </c>
      <c r="I23" s="6">
        <v>471</v>
      </c>
      <c r="J23" s="6">
        <v>29</v>
      </c>
      <c r="K23" s="6">
        <v>390</v>
      </c>
      <c r="L23" s="6">
        <v>0</v>
      </c>
      <c r="M23" s="6">
        <f>(Table1[[#This Row],[Accuracy]]-D18)</f>
        <v>3.2000000000000028</v>
      </c>
      <c r="N23" s="6">
        <f>(Table1[[#This Row],[Accuracy]]-D21)</f>
        <v>-0.10000000000000142</v>
      </c>
    </row>
    <row r="24" spans="1:14" x14ac:dyDescent="0.3">
      <c r="A24" s="5" t="s">
        <v>40</v>
      </c>
      <c r="B24" s="5" t="s">
        <v>38</v>
      </c>
      <c r="C24" s="5" t="s">
        <v>4</v>
      </c>
      <c r="D24" s="6" t="str">
        <f>FIXED(((Table1[[#This Row],[TP]]+Table1[[#This Row],[TN]])/(Table1[[#This Row],[TP]]+Table1[[#This Row],[TN]]+Table1[[#This Row],[FP]]+Table1[[#This Row],[FN]]))*100, 2)</f>
        <v>50.00</v>
      </c>
      <c r="E24" s="6" t="str">
        <f>FIXED((Table1[[#This Row],[TP]]/(Table1[[#This Row],[TP]]+Table1[[#This Row],[FP]]))*100, 2)</f>
        <v>50.00</v>
      </c>
      <c r="F24" s="6" t="str">
        <f>FIXED((Table1[[#This Row],[TP]]/(Table1[[#This Row],[TP]]+Table1[[#This Row],[FN]]))*100, 2)</f>
        <v>23.20</v>
      </c>
      <c r="G24" s="6">
        <v>1000</v>
      </c>
      <c r="H24" s="6">
        <v>116</v>
      </c>
      <c r="I24" s="6">
        <v>384</v>
      </c>
      <c r="J24" s="6">
        <v>116</v>
      </c>
      <c r="K24" s="6">
        <v>384</v>
      </c>
      <c r="L24" s="6">
        <v>0</v>
      </c>
      <c r="M24" s="6">
        <f>(Table1[[#This Row],[Accuracy]]-D19)</f>
        <v>3</v>
      </c>
      <c r="N24" s="6">
        <f>(Table1[[#This Row],[Accuracy]]-D21)</f>
        <v>-8.2000000000000028</v>
      </c>
    </row>
    <row r="25" spans="1:14" ht="15" thickBot="1" x14ac:dyDescent="0.35">
      <c r="A25" s="7" t="s">
        <v>40</v>
      </c>
      <c r="B25" s="7" t="s">
        <v>39</v>
      </c>
      <c r="C25" s="7" t="s">
        <v>4</v>
      </c>
      <c r="D25" s="8" t="str">
        <f>FIXED(((Table1[[#This Row],[TP]]+Table1[[#This Row],[TN]])/(Table1[[#This Row],[TP]]+Table1[[#This Row],[TN]]+Table1[[#This Row],[FP]]+Table1[[#This Row],[FN]]))*100, 2)</f>
        <v>57.60</v>
      </c>
      <c r="E25" s="8" t="str">
        <f>FIXED((Table1[[#This Row],[TP]]/(Table1[[#This Row],[TP]]+Table1[[#This Row],[FP]]))*100, 2)</f>
        <v>95.24</v>
      </c>
      <c r="F25" s="8" t="str">
        <f>FIXED((Table1[[#This Row],[TP]]/(Table1[[#This Row],[TP]]+Table1[[#This Row],[FN]]))*100, 2)</f>
        <v>16.00</v>
      </c>
      <c r="G25" s="8">
        <v>1000</v>
      </c>
      <c r="H25" s="8">
        <v>80</v>
      </c>
      <c r="I25" s="8">
        <v>496</v>
      </c>
      <c r="J25" s="8">
        <v>4</v>
      </c>
      <c r="K25" s="8">
        <v>420</v>
      </c>
      <c r="L25" s="8">
        <v>0</v>
      </c>
      <c r="M25" s="8">
        <f>(Table1[[#This Row],[Accuracy]]-D20)</f>
        <v>-1.2999999999999972</v>
      </c>
      <c r="N25" s="8">
        <f>(Table1[[#This Row],[Accuracy]]-D21)</f>
        <v>-0.60000000000000142</v>
      </c>
    </row>
    <row r="26" spans="1:14" x14ac:dyDescent="0.3">
      <c r="A26" s="3" t="s">
        <v>41</v>
      </c>
      <c r="B26" s="3" t="s">
        <v>29</v>
      </c>
      <c r="C26" s="3" t="s">
        <v>4</v>
      </c>
      <c r="D26" s="4" t="str">
        <f>FIXED(((Table1[[#This Row],[TP]]+Table1[[#This Row],[TN]])/(Table1[[#This Row],[TP]]+Table1[[#This Row],[TN]]+Table1[[#This Row],[FP]]+Table1[[#This Row],[FN]]))*100, 2)</f>
        <v>78.75</v>
      </c>
      <c r="E26" s="4" t="str">
        <f>FIXED((Table1[[#This Row],[TP]]/(Table1[[#This Row],[TP]]+Table1[[#This Row],[FP]]))*100, 2)</f>
        <v>99.54</v>
      </c>
      <c r="F26" s="4" t="str">
        <f>FIXED((Table1[[#This Row],[TP]]/(Table1[[#This Row],[TP]]+Table1[[#This Row],[FN]]))*100, 2)</f>
        <v>57.77</v>
      </c>
      <c r="G26" s="4">
        <v>6000</v>
      </c>
      <c r="H26" s="4">
        <v>1733</v>
      </c>
      <c r="I26" s="4">
        <v>2992</v>
      </c>
      <c r="J26" s="4">
        <v>8</v>
      </c>
      <c r="K26" s="4">
        <v>1267</v>
      </c>
      <c r="L26" s="4">
        <v>0</v>
      </c>
      <c r="M26" s="4"/>
      <c r="N26" s="4"/>
    </row>
    <row r="27" spans="1:14" x14ac:dyDescent="0.3">
      <c r="A27" s="5" t="s">
        <v>41</v>
      </c>
      <c r="B27" s="5" t="s">
        <v>30</v>
      </c>
      <c r="C27" s="5" t="s">
        <v>4</v>
      </c>
      <c r="D27" s="6" t="str">
        <f>FIXED(((Table1[[#This Row],[TP]]+Table1[[#This Row],[TN]])/(Table1[[#This Row],[TP]]+Table1[[#This Row],[TN]]+Table1[[#This Row],[FP]]+Table1[[#This Row],[FN]]))*100, 2)</f>
        <v>73.10</v>
      </c>
      <c r="E27" s="6" t="str">
        <f>FIXED((Table1[[#This Row],[TP]]/(Table1[[#This Row],[TP]]+Table1[[#This Row],[FP]]))*100, 2)</f>
        <v>100.00</v>
      </c>
      <c r="F27" s="6" t="str">
        <f>FIXED((Table1[[#This Row],[TP]]/(Table1[[#This Row],[TP]]+Table1[[#This Row],[FN]]))*100, 2)</f>
        <v>46.20</v>
      </c>
      <c r="G27" s="6">
        <v>2000</v>
      </c>
      <c r="H27" s="6">
        <v>462</v>
      </c>
      <c r="I27" s="6">
        <v>1000</v>
      </c>
      <c r="J27" s="6">
        <v>0</v>
      </c>
      <c r="K27" s="6">
        <v>538</v>
      </c>
      <c r="L27" s="6">
        <v>0</v>
      </c>
      <c r="M27" s="6"/>
      <c r="N27" s="6"/>
    </row>
    <row r="28" spans="1:14" x14ac:dyDescent="0.3">
      <c r="A28" s="5" t="s">
        <v>41</v>
      </c>
      <c r="B28" s="5" t="s">
        <v>5</v>
      </c>
      <c r="C28" s="5" t="s">
        <v>4</v>
      </c>
      <c r="D28" s="6" t="str">
        <f>FIXED(((Table1[[#This Row],[TP]]+Table1[[#This Row],[TN]])/(Table1[[#This Row],[TP]]+Table1[[#This Row],[TN]]+Table1[[#This Row],[FP]]+Table1[[#This Row],[FN]]))*100, 2)</f>
        <v>73.20</v>
      </c>
      <c r="E28" s="6" t="str">
        <f>FIXED((Table1[[#This Row],[TP]]/(Table1[[#This Row],[TP]]+Table1[[#This Row],[FP]]))*100, 2)</f>
        <v>100.00</v>
      </c>
      <c r="F28" s="6" t="str">
        <f>FIXED((Table1[[#This Row],[TP]]/(Table1[[#This Row],[TP]]+Table1[[#This Row],[FN]]))*100, 2)</f>
        <v>46.40</v>
      </c>
      <c r="G28" s="6">
        <v>1000</v>
      </c>
      <c r="H28" s="6">
        <v>232</v>
      </c>
      <c r="I28" s="6">
        <v>500</v>
      </c>
      <c r="J28" s="6">
        <v>0</v>
      </c>
      <c r="K28" s="6">
        <v>268</v>
      </c>
      <c r="L28" s="6">
        <v>0</v>
      </c>
      <c r="M28" s="6"/>
      <c r="N28" s="6"/>
    </row>
    <row r="29" spans="1:14" x14ac:dyDescent="0.3">
      <c r="A29" s="5" t="s">
        <v>41</v>
      </c>
      <c r="B29" s="5" t="s">
        <v>32</v>
      </c>
      <c r="C29" s="5" t="s">
        <v>4</v>
      </c>
      <c r="D29" s="6" t="str">
        <f>FIXED(((Table1[[#This Row],[TP]]+Table1[[#This Row],[TN]])/(Table1[[#This Row],[TP]]+Table1[[#This Row],[TN]]+Table1[[#This Row],[FP]]+Table1[[#This Row],[FN]]))*100, 2)</f>
        <v>72.00</v>
      </c>
      <c r="E29" s="6" t="str">
        <f>FIXED((Table1[[#This Row],[TP]]/(Table1[[#This Row],[TP]]+Table1[[#This Row],[FP]]))*100, 2)</f>
        <v>100.00</v>
      </c>
      <c r="F29" s="6" t="str">
        <f>FIXED((Table1[[#This Row],[TP]]/(Table1[[#This Row],[TP]]+Table1[[#This Row],[FN]]))*100, 2)</f>
        <v>44.00</v>
      </c>
      <c r="G29" s="6">
        <v>1000</v>
      </c>
      <c r="H29" s="6">
        <v>220</v>
      </c>
      <c r="I29" s="6">
        <v>500</v>
      </c>
      <c r="J29" s="6">
        <v>0</v>
      </c>
      <c r="K29" s="6">
        <v>280</v>
      </c>
      <c r="L29" s="6">
        <v>0</v>
      </c>
      <c r="M29" s="6"/>
      <c r="N29" s="6">
        <f>(Table1[[#This Row],[Accuracy]]-D28)</f>
        <v>-1.2000000000000028</v>
      </c>
    </row>
    <row r="30" spans="1:14" x14ac:dyDescent="0.3">
      <c r="A30" s="5" t="s">
        <v>41</v>
      </c>
      <c r="B30" s="5" t="s">
        <v>33</v>
      </c>
      <c r="C30" s="5" t="s">
        <v>4</v>
      </c>
      <c r="D30" s="6" t="str">
        <f>FIXED(((Table1[[#This Row],[TP]]+Table1[[#This Row],[TN]])/(Table1[[#This Row],[TP]]+Table1[[#This Row],[TN]]+Table1[[#This Row],[FP]]+Table1[[#This Row],[FN]]))*100, 2)</f>
        <v>67.40</v>
      </c>
      <c r="E30" s="6" t="str">
        <f>FIXED((Table1[[#This Row],[TP]]/(Table1[[#This Row],[TP]]+Table1[[#This Row],[FP]]))*100, 2)</f>
        <v>100.00</v>
      </c>
      <c r="F30" s="6" t="str">
        <f>FIXED((Table1[[#This Row],[TP]]/(Table1[[#This Row],[TP]]+Table1[[#This Row],[FN]]))*100, 2)</f>
        <v>34.80</v>
      </c>
      <c r="G30" s="6">
        <v>1000</v>
      </c>
      <c r="H30" s="6">
        <v>174</v>
      </c>
      <c r="I30" s="6">
        <v>500</v>
      </c>
      <c r="J30" s="6">
        <v>0</v>
      </c>
      <c r="K30" s="6">
        <v>326</v>
      </c>
      <c r="L30" s="6">
        <v>0</v>
      </c>
      <c r="M30" s="6"/>
      <c r="N30" s="6">
        <f>(Table1[[#This Row],[Accuracy]]-D28)</f>
        <v>-5.7999999999999972</v>
      </c>
    </row>
    <row r="31" spans="1:14" x14ac:dyDescent="0.3">
      <c r="A31" s="5" t="s">
        <v>41</v>
      </c>
      <c r="B31" s="5" t="s">
        <v>34</v>
      </c>
      <c r="C31" s="5" t="s">
        <v>4</v>
      </c>
      <c r="D31" s="6" t="str">
        <f>FIXED(((Table1[[#This Row],[TP]]+Table1[[#This Row],[TN]])/(Table1[[#This Row],[TP]]+Table1[[#This Row],[TN]]+Table1[[#This Row],[FP]]+Table1[[#This Row],[FN]]))*100, 2)</f>
        <v>65.50</v>
      </c>
      <c r="E31" s="6" t="str">
        <f>FIXED((Table1[[#This Row],[TP]]/(Table1[[#This Row],[TP]]+Table1[[#This Row],[FP]]))*100, 2)</f>
        <v>99.36</v>
      </c>
      <c r="F31" s="6" t="str">
        <f>FIXED((Table1[[#This Row],[TP]]/(Table1[[#This Row],[TP]]+Table1[[#This Row],[FN]]))*100, 2)</f>
        <v>31.20</v>
      </c>
      <c r="G31" s="6">
        <v>1000</v>
      </c>
      <c r="H31" s="6">
        <v>156</v>
      </c>
      <c r="I31" s="6">
        <v>499</v>
      </c>
      <c r="J31" s="6">
        <v>1</v>
      </c>
      <c r="K31" s="6">
        <v>344</v>
      </c>
      <c r="L31" s="6">
        <v>0</v>
      </c>
      <c r="M31" s="6"/>
      <c r="N31" s="6">
        <f>(Table1[[#This Row],[Accuracy]]-D28)</f>
        <v>-7.7000000000000028</v>
      </c>
    </row>
    <row r="32" spans="1:14" x14ac:dyDescent="0.3">
      <c r="A32" s="5" t="s">
        <v>41</v>
      </c>
      <c r="B32" s="5" t="s">
        <v>35</v>
      </c>
      <c r="C32" s="5" t="s">
        <v>4</v>
      </c>
      <c r="D32" s="6" t="str">
        <f>FIXED(((Table1[[#This Row],[TP]]+Table1[[#This Row],[TN]])/(Table1[[#This Row],[TP]]+Table1[[#This Row],[TN]]+Table1[[#This Row],[FP]]+Table1[[#This Row],[FN]]))*100, 2)</f>
        <v>49.20</v>
      </c>
      <c r="E32" s="6" t="str">
        <f>FIXED((Table1[[#This Row],[TP]]/(Table1[[#This Row],[TP]]+Table1[[#This Row],[FP]]))*100, 2)</f>
        <v>49.08</v>
      </c>
      <c r="F32" s="6" t="str">
        <f>FIXED((Table1[[#This Row],[TP]]/(Table1[[#This Row],[TP]]+Table1[[#This Row],[FN]]))*100, 2)</f>
        <v>42.60</v>
      </c>
      <c r="G32" s="6">
        <v>1000</v>
      </c>
      <c r="H32" s="6">
        <v>213</v>
      </c>
      <c r="I32" s="6">
        <v>279</v>
      </c>
      <c r="J32" s="6">
        <v>221</v>
      </c>
      <c r="K32" s="6">
        <v>287</v>
      </c>
      <c r="L32" s="6">
        <v>0</v>
      </c>
      <c r="M32" s="6"/>
      <c r="N32" s="6">
        <f>(Table1[[#This Row],[Accuracy]]-D28)</f>
        <v>-24</v>
      </c>
    </row>
    <row r="33" spans="1:14" x14ac:dyDescent="0.3">
      <c r="A33" s="5" t="s">
        <v>41</v>
      </c>
      <c r="B33" s="5" t="s">
        <v>7</v>
      </c>
      <c r="C33" s="5" t="s">
        <v>4</v>
      </c>
      <c r="D33" s="6" t="str">
        <f>FIXED(((Table1[[#This Row],[TP]]+Table1[[#This Row],[TN]])/(Table1[[#This Row],[TP]]+Table1[[#This Row],[TN]]+Table1[[#This Row],[FP]]+Table1[[#This Row],[FN]]))*100, 2)</f>
        <v>73.20</v>
      </c>
      <c r="E33" s="6" t="str">
        <f>FIXED((Table1[[#This Row],[TP]]/(Table1[[#This Row],[TP]]+Table1[[#This Row],[FP]]))*100, 2)</f>
        <v>100.00</v>
      </c>
      <c r="F33" s="6" t="str">
        <f>FIXED((Table1[[#This Row],[TP]]/(Table1[[#This Row],[TP]]+Table1[[#This Row],[FN]]))*100, 2)</f>
        <v>46.40</v>
      </c>
      <c r="G33" s="6">
        <v>1000</v>
      </c>
      <c r="H33" s="6">
        <v>232</v>
      </c>
      <c r="I33" s="6">
        <v>500</v>
      </c>
      <c r="J33" s="6">
        <v>0</v>
      </c>
      <c r="K33" s="6">
        <v>268</v>
      </c>
      <c r="L33" s="6">
        <v>0</v>
      </c>
      <c r="M33" s="6">
        <f>(Table1[[#This Row],[Accuracy]]-D28)</f>
        <v>0</v>
      </c>
      <c r="N33" s="6"/>
    </row>
    <row r="34" spans="1:14" x14ac:dyDescent="0.3">
      <c r="A34" s="5" t="s">
        <v>41</v>
      </c>
      <c r="B34" s="5" t="s">
        <v>36</v>
      </c>
      <c r="C34" s="5" t="s">
        <v>4</v>
      </c>
      <c r="D34" s="6" t="str">
        <f>FIXED(((Table1[[#This Row],[TP]]+Table1[[#This Row],[TN]])/(Table1[[#This Row],[TP]]+Table1[[#This Row],[TN]]+Table1[[#This Row],[FP]]+Table1[[#This Row],[FN]]))*100, 2)</f>
        <v>71.60</v>
      </c>
      <c r="E34" s="6" t="str">
        <f>FIXED((Table1[[#This Row],[TP]]/(Table1[[#This Row],[TP]]+Table1[[#This Row],[FP]]))*100, 2)</f>
        <v>100.00</v>
      </c>
      <c r="F34" s="6" t="str">
        <f>FIXED((Table1[[#This Row],[TP]]/(Table1[[#This Row],[TP]]+Table1[[#This Row],[FN]]))*100, 2)</f>
        <v>43.20</v>
      </c>
      <c r="G34" s="6">
        <v>1000</v>
      </c>
      <c r="H34" s="6">
        <v>216</v>
      </c>
      <c r="I34" s="6">
        <v>500</v>
      </c>
      <c r="J34" s="6">
        <v>0</v>
      </c>
      <c r="K34" s="6">
        <v>284</v>
      </c>
      <c r="L34" s="6">
        <v>0</v>
      </c>
      <c r="M34" s="6">
        <f>(Table1[[#This Row],[Accuracy]]-D29)</f>
        <v>-0.40000000000000568</v>
      </c>
      <c r="N34" s="6">
        <f>(Table1[[#This Row],[Accuracy]]-D33)</f>
        <v>-1.6000000000000085</v>
      </c>
    </row>
    <row r="35" spans="1:14" x14ac:dyDescent="0.3">
      <c r="A35" s="5" t="s">
        <v>41</v>
      </c>
      <c r="B35" s="5" t="s">
        <v>37</v>
      </c>
      <c r="C35" s="5" t="s">
        <v>4</v>
      </c>
      <c r="D35" s="6" t="str">
        <f>FIXED(((Table1[[#This Row],[TP]]+Table1[[#This Row],[TN]])/(Table1[[#This Row],[TP]]+Table1[[#This Row],[TN]]+Table1[[#This Row],[FP]]+Table1[[#This Row],[FN]]))*100, 2)</f>
        <v>69.20</v>
      </c>
      <c r="E35" s="6" t="str">
        <f>FIXED((Table1[[#This Row],[TP]]/(Table1[[#This Row],[TP]]+Table1[[#This Row],[FP]]))*100, 2)</f>
        <v>100.00</v>
      </c>
      <c r="F35" s="6" t="str">
        <f>FIXED((Table1[[#This Row],[TP]]/(Table1[[#This Row],[TP]]+Table1[[#This Row],[FN]]))*100, 2)</f>
        <v>38.40</v>
      </c>
      <c r="G35" s="6">
        <v>1000</v>
      </c>
      <c r="H35" s="6">
        <v>192</v>
      </c>
      <c r="I35" s="6">
        <v>500</v>
      </c>
      <c r="J35" s="6">
        <v>0</v>
      </c>
      <c r="K35" s="6">
        <v>308</v>
      </c>
      <c r="L35" s="6">
        <v>0</v>
      </c>
      <c r="M35" s="6">
        <f>(Table1[[#This Row],[Accuracy]]-D30)</f>
        <v>1.7999999999999972</v>
      </c>
      <c r="N35" s="6">
        <f>(Table1[[#This Row],[Accuracy]]-D33)</f>
        <v>-4</v>
      </c>
    </row>
    <row r="36" spans="1:14" x14ac:dyDescent="0.3">
      <c r="A36" s="5" t="s">
        <v>41</v>
      </c>
      <c r="B36" s="5" t="s">
        <v>38</v>
      </c>
      <c r="C36" s="5" t="s">
        <v>4</v>
      </c>
      <c r="D36" s="6" t="str">
        <f>FIXED(((Table1[[#This Row],[TP]]+Table1[[#This Row],[TN]])/(Table1[[#This Row],[TP]]+Table1[[#This Row],[TN]]+Table1[[#This Row],[FP]]+Table1[[#This Row],[FN]]))*100, 2)</f>
        <v>63.80</v>
      </c>
      <c r="E36" s="6" t="str">
        <f>FIXED((Table1[[#This Row],[TP]]/(Table1[[#This Row],[TP]]+Table1[[#This Row],[FP]]))*100, 2)</f>
        <v>100.00</v>
      </c>
      <c r="F36" s="6" t="str">
        <f>FIXED((Table1[[#This Row],[TP]]/(Table1[[#This Row],[TP]]+Table1[[#This Row],[FN]]))*100, 2)</f>
        <v>27.60</v>
      </c>
      <c r="G36" s="6">
        <v>1000</v>
      </c>
      <c r="H36" s="6">
        <v>138</v>
      </c>
      <c r="I36" s="6">
        <v>500</v>
      </c>
      <c r="J36" s="6">
        <v>0</v>
      </c>
      <c r="K36" s="6">
        <v>362</v>
      </c>
      <c r="L36" s="6">
        <v>0</v>
      </c>
      <c r="M36" s="6">
        <f>(Table1[[#This Row],[Accuracy]]-D31)</f>
        <v>-1.7000000000000028</v>
      </c>
      <c r="N36" s="6">
        <f>(Table1[[#This Row],[Accuracy]]-D33)</f>
        <v>-9.4000000000000057</v>
      </c>
    </row>
    <row r="37" spans="1:14" ht="15" thickBot="1" x14ac:dyDescent="0.35">
      <c r="A37" s="7" t="s">
        <v>41</v>
      </c>
      <c r="B37" s="7" t="s">
        <v>39</v>
      </c>
      <c r="C37" s="7" t="s">
        <v>4</v>
      </c>
      <c r="D37" s="8" t="str">
        <f>FIXED(((Table1[[#This Row],[TP]]+Table1[[#This Row],[TN]])/(Table1[[#This Row],[TP]]+Table1[[#This Row],[TN]]+Table1[[#This Row],[FP]]+Table1[[#This Row],[FN]]))*100, 2)</f>
        <v>51.40</v>
      </c>
      <c r="E37" s="8" t="str">
        <f>FIXED((Table1[[#This Row],[TP]]/(Table1[[#This Row],[TP]]+Table1[[#This Row],[FP]]))*100, 2)</f>
        <v>51.88</v>
      </c>
      <c r="F37" s="8" t="str">
        <f>FIXED((Table1[[#This Row],[TP]]/(Table1[[#This Row],[TP]]+Table1[[#This Row],[FN]]))*100, 2)</f>
        <v>38.60</v>
      </c>
      <c r="G37" s="8">
        <v>1000</v>
      </c>
      <c r="H37" s="8">
        <v>193</v>
      </c>
      <c r="I37" s="8">
        <v>321</v>
      </c>
      <c r="J37" s="8">
        <v>179</v>
      </c>
      <c r="K37" s="8">
        <v>307</v>
      </c>
      <c r="L37" s="8">
        <v>0</v>
      </c>
      <c r="M37" s="8">
        <f>(Table1[[#This Row],[Accuracy]]-D32)</f>
        <v>2.1999999999999957</v>
      </c>
      <c r="N37" s="8">
        <f>(Table1[[#This Row],[Accuracy]]-D33)</f>
        <v>-21.800000000000004</v>
      </c>
    </row>
    <row r="38" spans="1:14" ht="27" x14ac:dyDescent="0.3">
      <c r="A38" s="3" t="s">
        <v>42</v>
      </c>
      <c r="B38" s="3" t="s">
        <v>29</v>
      </c>
      <c r="C38" s="3" t="s">
        <v>4</v>
      </c>
      <c r="D38" s="4" t="str">
        <f>FIXED(((Table1[[#This Row],[TP]]+Table1[[#This Row],[TN]])/(Table1[[#This Row],[TP]]+Table1[[#This Row],[TN]]+Table1[[#This Row],[FP]]+Table1[[#This Row],[FN]]))*100, 2)</f>
        <v>91.17</v>
      </c>
      <c r="E38" s="4" t="str">
        <f>FIXED((Table1[[#This Row],[TP]]/(Table1[[#This Row],[TP]]+Table1[[#This Row],[FP]]))*100, 2)</f>
        <v>98.97</v>
      </c>
      <c r="F38" s="4" t="str">
        <f>FIXED((Table1[[#This Row],[TP]]/(Table1[[#This Row],[TP]]+Table1[[#This Row],[FN]]))*100, 2)</f>
        <v>83.20</v>
      </c>
      <c r="G38" s="4">
        <v>6000</v>
      </c>
      <c r="H38" s="4">
        <v>2496</v>
      </c>
      <c r="I38" s="4">
        <v>2974</v>
      </c>
      <c r="J38" s="4">
        <v>26</v>
      </c>
      <c r="K38" s="4">
        <v>504</v>
      </c>
      <c r="L38" s="4">
        <v>0</v>
      </c>
      <c r="M38" s="4"/>
      <c r="N38" s="4"/>
    </row>
    <row r="39" spans="1:14" ht="27" x14ac:dyDescent="0.3">
      <c r="A39" s="5" t="s">
        <v>42</v>
      </c>
      <c r="B39" s="5" t="s">
        <v>30</v>
      </c>
      <c r="C39" s="5" t="s">
        <v>4</v>
      </c>
      <c r="D39" s="6" t="str">
        <f>FIXED(((Table1[[#This Row],[TP]]+Table1[[#This Row],[TN]])/(Table1[[#This Row],[TP]]+Table1[[#This Row],[TN]]+Table1[[#This Row],[FP]]+Table1[[#This Row],[FN]]))*100, 2)</f>
        <v>91.30</v>
      </c>
      <c r="E39" s="6" t="str">
        <f>FIXED((Table1[[#This Row],[TP]]/(Table1[[#This Row],[TP]]+Table1[[#This Row],[FP]]))*100, 2)</f>
        <v>98.70</v>
      </c>
      <c r="F39" s="6" t="str">
        <f>FIXED((Table1[[#This Row],[TP]]/(Table1[[#This Row],[TP]]+Table1[[#This Row],[FN]]))*100, 2)</f>
        <v>83.70</v>
      </c>
      <c r="G39" s="6">
        <v>2000</v>
      </c>
      <c r="H39" s="6">
        <v>837</v>
      </c>
      <c r="I39" s="6">
        <v>989</v>
      </c>
      <c r="J39" s="6">
        <v>11</v>
      </c>
      <c r="K39" s="6">
        <v>163</v>
      </c>
      <c r="L39" s="6">
        <v>0</v>
      </c>
      <c r="M39" s="6"/>
      <c r="N39" s="6"/>
    </row>
    <row r="40" spans="1:14" ht="27" x14ac:dyDescent="0.3">
      <c r="A40" s="5" t="s">
        <v>42</v>
      </c>
      <c r="B40" s="5" t="s">
        <v>5</v>
      </c>
      <c r="C40" s="5" t="s">
        <v>4</v>
      </c>
      <c r="D40" s="6" t="str">
        <f>FIXED(((Table1[[#This Row],[TP]]+Table1[[#This Row],[TN]])/(Table1[[#This Row],[TP]]+Table1[[#This Row],[TN]]+Table1[[#This Row],[FP]]+Table1[[#This Row],[FN]]))*100, 2)</f>
        <v>91.50</v>
      </c>
      <c r="E40" s="6" t="str">
        <f>FIXED((Table1[[#This Row],[TP]]/(Table1[[#This Row],[TP]]+Table1[[#This Row],[FP]]))*100, 2)</f>
        <v>97.48</v>
      </c>
      <c r="F40" s="6" t="str">
        <f>FIXED((Table1[[#This Row],[TP]]/(Table1[[#This Row],[TP]]+Table1[[#This Row],[FN]]))*100, 2)</f>
        <v>85.20</v>
      </c>
      <c r="G40" s="6">
        <v>1000</v>
      </c>
      <c r="H40" s="6">
        <v>426</v>
      </c>
      <c r="I40" s="6">
        <v>489</v>
      </c>
      <c r="J40" s="6">
        <v>11</v>
      </c>
      <c r="K40" s="6">
        <v>74</v>
      </c>
      <c r="L40" s="6">
        <v>0</v>
      </c>
      <c r="M40" s="6"/>
      <c r="N40" s="6"/>
    </row>
    <row r="41" spans="1:14" ht="27" x14ac:dyDescent="0.3">
      <c r="A41" s="5" t="s">
        <v>42</v>
      </c>
      <c r="B41" s="5" t="s">
        <v>32</v>
      </c>
      <c r="C41" s="5" t="s">
        <v>4</v>
      </c>
      <c r="D41" s="6" t="str">
        <f>FIXED(((Table1[[#This Row],[TP]]+Table1[[#This Row],[TN]])/(Table1[[#This Row],[TP]]+Table1[[#This Row],[TN]]+Table1[[#This Row],[FP]]+Table1[[#This Row],[FN]]))*100, 2)</f>
        <v>88.50</v>
      </c>
      <c r="E41" s="6" t="str">
        <f>FIXED((Table1[[#This Row],[TP]]/(Table1[[#This Row],[TP]]+Table1[[#This Row],[FP]]))*100, 2)</f>
        <v>93.65</v>
      </c>
      <c r="F41" s="6" t="str">
        <f>FIXED((Table1[[#This Row],[TP]]/(Table1[[#This Row],[TP]]+Table1[[#This Row],[FN]]))*100, 2)</f>
        <v>82.60</v>
      </c>
      <c r="G41" s="6">
        <v>1000</v>
      </c>
      <c r="H41" s="6">
        <v>413</v>
      </c>
      <c r="I41" s="6">
        <v>472</v>
      </c>
      <c r="J41" s="6">
        <v>28</v>
      </c>
      <c r="K41" s="6">
        <v>87</v>
      </c>
      <c r="L41" s="6">
        <v>0</v>
      </c>
      <c r="M41" s="6"/>
      <c r="N41" s="6">
        <f>(Table1[[#This Row],[Accuracy]]-D40)</f>
        <v>-3</v>
      </c>
    </row>
    <row r="42" spans="1:14" ht="27" x14ac:dyDescent="0.3">
      <c r="A42" s="5" t="s">
        <v>42</v>
      </c>
      <c r="B42" s="5" t="s">
        <v>33</v>
      </c>
      <c r="C42" s="5" t="s">
        <v>4</v>
      </c>
      <c r="D42" s="6" t="str">
        <f>FIXED(((Table1[[#This Row],[TP]]+Table1[[#This Row],[TN]])/(Table1[[#This Row],[TP]]+Table1[[#This Row],[TN]]+Table1[[#This Row],[FP]]+Table1[[#This Row],[FN]]))*100, 2)</f>
        <v>87.40</v>
      </c>
      <c r="E42" s="6" t="str">
        <f>FIXED((Table1[[#This Row],[TP]]/(Table1[[#This Row],[TP]]+Table1[[#This Row],[FP]]))*100, 2)</f>
        <v>94.31</v>
      </c>
      <c r="F42" s="6" t="str">
        <f>FIXED((Table1[[#This Row],[TP]]/(Table1[[#This Row],[TP]]+Table1[[#This Row],[FN]]))*100, 2)</f>
        <v>79.60</v>
      </c>
      <c r="G42" s="6">
        <v>1000</v>
      </c>
      <c r="H42" s="6">
        <v>398</v>
      </c>
      <c r="I42" s="6">
        <v>476</v>
      </c>
      <c r="J42" s="6">
        <v>24</v>
      </c>
      <c r="K42" s="6">
        <v>102</v>
      </c>
      <c r="L42" s="6">
        <v>0</v>
      </c>
      <c r="M42" s="6"/>
      <c r="N42" s="6">
        <f>(Table1[[#This Row],[Accuracy]]-D40)</f>
        <v>-4.0999999999999943</v>
      </c>
    </row>
    <row r="43" spans="1:14" ht="27" x14ac:dyDescent="0.3">
      <c r="A43" s="5" t="s">
        <v>42</v>
      </c>
      <c r="B43" s="5" t="s">
        <v>34</v>
      </c>
      <c r="C43" s="5" t="s">
        <v>4</v>
      </c>
      <c r="D43" s="6" t="str">
        <f>FIXED(((Table1[[#This Row],[TP]]+Table1[[#This Row],[TN]])/(Table1[[#This Row],[TP]]+Table1[[#This Row],[TN]]+Table1[[#This Row],[FP]]+Table1[[#This Row],[FN]]))*100, 2)</f>
        <v>81.70</v>
      </c>
      <c r="E43" s="6" t="str">
        <f>FIXED((Table1[[#This Row],[TP]]/(Table1[[#This Row],[TP]]+Table1[[#This Row],[FP]]))*100, 2)</f>
        <v>96.21</v>
      </c>
      <c r="F43" s="6" t="str">
        <f>FIXED((Table1[[#This Row],[TP]]/(Table1[[#This Row],[TP]]+Table1[[#This Row],[FN]]))*100, 2)</f>
        <v>66.00</v>
      </c>
      <c r="G43" s="6">
        <v>1000</v>
      </c>
      <c r="H43" s="6">
        <v>330</v>
      </c>
      <c r="I43" s="6">
        <v>487</v>
      </c>
      <c r="J43" s="6">
        <v>13</v>
      </c>
      <c r="K43" s="6">
        <v>170</v>
      </c>
      <c r="L43" s="6">
        <v>0</v>
      </c>
      <c r="M43" s="6"/>
      <c r="N43" s="6">
        <f>(Table1[[#This Row],[Accuracy]]-D40)</f>
        <v>-9.7999999999999972</v>
      </c>
    </row>
    <row r="44" spans="1:14" ht="27" x14ac:dyDescent="0.3">
      <c r="A44" s="5" t="s">
        <v>42</v>
      </c>
      <c r="B44" s="5" t="s">
        <v>35</v>
      </c>
      <c r="C44" s="5" t="s">
        <v>4</v>
      </c>
      <c r="D44" s="6" t="str">
        <f>FIXED(((Table1[[#This Row],[TP]]+Table1[[#This Row],[TN]])/(Table1[[#This Row],[TP]]+Table1[[#This Row],[TN]]+Table1[[#This Row],[FP]]+Table1[[#This Row],[FN]]))*100, 2)</f>
        <v>71.00</v>
      </c>
      <c r="E44" s="6" t="str">
        <f>FIXED((Table1[[#This Row],[TP]]/(Table1[[#This Row],[TP]]+Table1[[#This Row],[FP]]))*100, 2)</f>
        <v>78.53</v>
      </c>
      <c r="F44" s="6" t="str">
        <f>FIXED((Table1[[#This Row],[TP]]/(Table1[[#This Row],[TP]]+Table1[[#This Row],[FN]]))*100, 2)</f>
        <v>57.80</v>
      </c>
      <c r="G44" s="6">
        <v>1000</v>
      </c>
      <c r="H44" s="6">
        <v>289</v>
      </c>
      <c r="I44" s="6">
        <v>421</v>
      </c>
      <c r="J44" s="6">
        <v>79</v>
      </c>
      <c r="K44" s="6">
        <v>211</v>
      </c>
      <c r="L44" s="6">
        <v>0</v>
      </c>
      <c r="M44" s="6"/>
      <c r="N44" s="6">
        <f>(Table1[[#This Row],[Accuracy]]-D40)</f>
        <v>-20.5</v>
      </c>
    </row>
    <row r="45" spans="1:14" ht="27" x14ac:dyDescent="0.3">
      <c r="A45" s="5" t="s">
        <v>42</v>
      </c>
      <c r="B45" s="5" t="s">
        <v>7</v>
      </c>
      <c r="C45" s="5" t="s">
        <v>4</v>
      </c>
      <c r="D45" s="6" t="str">
        <f>FIXED(((Table1[[#This Row],[TP]]+Table1[[#This Row],[TN]])/(Table1[[#This Row],[TP]]+Table1[[#This Row],[TN]]+Table1[[#This Row],[FP]]+Table1[[#This Row],[FN]]))*100, 2)</f>
        <v>91.40</v>
      </c>
      <c r="E45" s="6" t="str">
        <f>FIXED((Table1[[#This Row],[TP]]/(Table1[[#This Row],[TP]]+Table1[[#This Row],[FP]]))*100, 2)</f>
        <v>100.00</v>
      </c>
      <c r="F45" s="6" t="str">
        <f>FIXED((Table1[[#This Row],[TP]]/(Table1[[#This Row],[TP]]+Table1[[#This Row],[FN]]))*100, 2)</f>
        <v>82.80</v>
      </c>
      <c r="G45" s="6">
        <v>1000</v>
      </c>
      <c r="H45" s="6">
        <v>414</v>
      </c>
      <c r="I45" s="6">
        <v>500</v>
      </c>
      <c r="J45" s="6">
        <v>0</v>
      </c>
      <c r="K45" s="6">
        <v>86</v>
      </c>
      <c r="L45" s="6">
        <v>0</v>
      </c>
      <c r="M45" s="6">
        <f>(Table1[[#This Row],[Accuracy]]-D40)</f>
        <v>-9.9999999999994316E-2</v>
      </c>
      <c r="N45" s="6"/>
    </row>
    <row r="46" spans="1:14" ht="27" x14ac:dyDescent="0.3">
      <c r="A46" s="5" t="s">
        <v>42</v>
      </c>
      <c r="B46" s="5" t="s">
        <v>36</v>
      </c>
      <c r="C46" s="5" t="s">
        <v>4</v>
      </c>
      <c r="D46" s="6" t="str">
        <f>FIXED(((Table1[[#This Row],[TP]]+Table1[[#This Row],[TN]])/(Table1[[#This Row],[TP]]+Table1[[#This Row],[TN]]+Table1[[#This Row],[FP]]+Table1[[#This Row],[FN]]))*100, 2)</f>
        <v>90.30</v>
      </c>
      <c r="E46" s="6" t="str">
        <f>FIXED((Table1[[#This Row],[TP]]/(Table1[[#This Row],[TP]]+Table1[[#This Row],[FP]]))*100, 2)</f>
        <v>99.51</v>
      </c>
      <c r="F46" s="6" t="str">
        <f>FIXED((Table1[[#This Row],[TP]]/(Table1[[#This Row],[TP]]+Table1[[#This Row],[FN]]))*100, 2)</f>
        <v>81.00</v>
      </c>
      <c r="G46" s="6">
        <v>1000</v>
      </c>
      <c r="H46" s="6">
        <v>405</v>
      </c>
      <c r="I46" s="6">
        <v>498</v>
      </c>
      <c r="J46" s="6">
        <v>2</v>
      </c>
      <c r="K46" s="6">
        <v>95</v>
      </c>
      <c r="L46" s="6">
        <v>0</v>
      </c>
      <c r="M46" s="6">
        <f>(Table1[[#This Row],[Accuracy]]-D41)</f>
        <v>1.7999999999999972</v>
      </c>
      <c r="N46" s="6">
        <f>(Table1[[#This Row],[Accuracy]]-D45)</f>
        <v>-1.1000000000000085</v>
      </c>
    </row>
    <row r="47" spans="1:14" ht="27" x14ac:dyDescent="0.3">
      <c r="A47" s="5" t="s">
        <v>42</v>
      </c>
      <c r="B47" s="5" t="s">
        <v>37</v>
      </c>
      <c r="C47" s="5" t="s">
        <v>4</v>
      </c>
      <c r="D47" s="6" t="str">
        <f>FIXED(((Table1[[#This Row],[TP]]+Table1[[#This Row],[TN]])/(Table1[[#This Row],[TP]]+Table1[[#This Row],[TN]]+Table1[[#This Row],[FP]]+Table1[[#This Row],[FN]]))*100, 2)</f>
        <v>86.40</v>
      </c>
      <c r="E47" s="6" t="str">
        <f>FIXED((Table1[[#This Row],[TP]]/(Table1[[#This Row],[TP]]+Table1[[#This Row],[FP]]))*100, 2)</f>
        <v>99.46</v>
      </c>
      <c r="F47" s="6" t="str">
        <f>FIXED((Table1[[#This Row],[TP]]/(Table1[[#This Row],[TP]]+Table1[[#This Row],[FN]]))*100, 2)</f>
        <v>73.20</v>
      </c>
      <c r="G47" s="6">
        <v>1000</v>
      </c>
      <c r="H47" s="6">
        <v>366</v>
      </c>
      <c r="I47" s="6">
        <v>498</v>
      </c>
      <c r="J47" s="6">
        <v>2</v>
      </c>
      <c r="K47" s="6">
        <v>134</v>
      </c>
      <c r="L47" s="6">
        <v>0</v>
      </c>
      <c r="M47" s="6">
        <f>(Table1[[#This Row],[Accuracy]]-D42)</f>
        <v>-1</v>
      </c>
      <c r="N47" s="6">
        <f>(Table1[[#This Row],[Accuracy]]-D45)</f>
        <v>-5</v>
      </c>
    </row>
    <row r="48" spans="1:14" ht="27" x14ac:dyDescent="0.3">
      <c r="A48" s="5" t="s">
        <v>42</v>
      </c>
      <c r="B48" s="5" t="s">
        <v>38</v>
      </c>
      <c r="C48" s="5" t="s">
        <v>4</v>
      </c>
      <c r="D48" s="6" t="str">
        <f>FIXED(((Table1[[#This Row],[TP]]+Table1[[#This Row],[TN]])/(Table1[[#This Row],[TP]]+Table1[[#This Row],[TN]]+Table1[[#This Row],[FP]]+Table1[[#This Row],[FN]]))*100, 2)</f>
        <v>77.00</v>
      </c>
      <c r="E48" s="6" t="str">
        <f>FIXED((Table1[[#This Row],[TP]]/(Table1[[#This Row],[TP]]+Table1[[#This Row],[FP]]))*100, 2)</f>
        <v>100.00</v>
      </c>
      <c r="F48" s="6" t="str">
        <f>FIXED((Table1[[#This Row],[TP]]/(Table1[[#This Row],[TP]]+Table1[[#This Row],[FN]]))*100, 2)</f>
        <v>54.00</v>
      </c>
      <c r="G48" s="6">
        <v>1000</v>
      </c>
      <c r="H48" s="6">
        <v>270</v>
      </c>
      <c r="I48" s="6">
        <v>500</v>
      </c>
      <c r="J48" s="6">
        <v>0</v>
      </c>
      <c r="K48" s="6">
        <v>230</v>
      </c>
      <c r="L48" s="6">
        <v>0</v>
      </c>
      <c r="M48" s="6">
        <f>(Table1[[#This Row],[Accuracy]]-D43)</f>
        <v>-4.7000000000000028</v>
      </c>
      <c r="N48" s="6">
        <f>(Table1[[#This Row],[Accuracy]]-D45)</f>
        <v>-14.400000000000006</v>
      </c>
    </row>
    <row r="49" spans="1:14" ht="27.6" thickBot="1" x14ac:dyDescent="0.35">
      <c r="A49" s="7" t="s">
        <v>42</v>
      </c>
      <c r="B49" s="7" t="s">
        <v>39</v>
      </c>
      <c r="C49" s="7" t="s">
        <v>4</v>
      </c>
      <c r="D49" s="8" t="str">
        <f>FIXED(((Table1[[#This Row],[TP]]+Table1[[#This Row],[TN]])/(Table1[[#This Row],[TP]]+Table1[[#This Row],[TN]]+Table1[[#This Row],[FP]]+Table1[[#This Row],[FN]]))*100, 2)</f>
        <v>76.40</v>
      </c>
      <c r="E49" s="8" t="str">
        <f>FIXED((Table1[[#This Row],[TP]]/(Table1[[#This Row],[TP]]+Table1[[#This Row],[FP]]))*100, 2)</f>
        <v>96.48</v>
      </c>
      <c r="F49" s="8" t="str">
        <f>FIXED((Table1[[#This Row],[TP]]/(Table1[[#This Row],[TP]]+Table1[[#This Row],[FN]]))*100, 2)</f>
        <v>54.80</v>
      </c>
      <c r="G49" s="8">
        <v>1000</v>
      </c>
      <c r="H49" s="8">
        <v>274</v>
      </c>
      <c r="I49" s="8">
        <v>490</v>
      </c>
      <c r="J49" s="8">
        <v>10</v>
      </c>
      <c r="K49" s="8">
        <v>226</v>
      </c>
      <c r="L49" s="8">
        <v>0</v>
      </c>
      <c r="M49" s="8">
        <f>(Table1[[#This Row],[Accuracy]]-D44)</f>
        <v>5.4000000000000057</v>
      </c>
      <c r="N49" s="8">
        <f>(Table1[[#This Row],[Accuracy]]-D45)</f>
        <v>-15</v>
      </c>
    </row>
    <row r="50" spans="1:14" x14ac:dyDescent="0.3">
      <c r="A50" s="3" t="s">
        <v>43</v>
      </c>
      <c r="B50" s="3" t="s">
        <v>29</v>
      </c>
      <c r="C50" s="3" t="s">
        <v>4</v>
      </c>
      <c r="D50" s="4" t="str">
        <f>FIXED(((Table1[[#This Row],[TP]]+Table1[[#This Row],[TN]])/(Table1[[#This Row],[TP]]+Table1[[#This Row],[TN]]+Table1[[#This Row],[FP]]+Table1[[#This Row],[FN]]))*100, 2)</f>
        <v>56.17</v>
      </c>
      <c r="E50" s="4" t="str">
        <f>FIXED((Table1[[#This Row],[TP]]/(Table1[[#This Row],[TP]]+Table1[[#This Row],[FP]]))*100, 2)</f>
        <v>86.13</v>
      </c>
      <c r="F50" s="4" t="str">
        <f>FIXED((Table1[[#This Row],[TP]]/(Table1[[#This Row],[TP]]+Table1[[#This Row],[FN]]))*100, 2)</f>
        <v>14.70</v>
      </c>
      <c r="G50" s="4">
        <v>6000</v>
      </c>
      <c r="H50" s="4">
        <v>441</v>
      </c>
      <c r="I50" s="4">
        <v>2929</v>
      </c>
      <c r="J50" s="4">
        <v>71</v>
      </c>
      <c r="K50" s="4">
        <v>2559</v>
      </c>
      <c r="L50" s="4">
        <v>0</v>
      </c>
      <c r="M50" s="4"/>
      <c r="N50" s="4"/>
    </row>
    <row r="51" spans="1:14" x14ac:dyDescent="0.3">
      <c r="A51" s="5" t="s">
        <v>43</v>
      </c>
      <c r="B51" s="5" t="s">
        <v>30</v>
      </c>
      <c r="C51" s="5" t="s">
        <v>4</v>
      </c>
      <c r="D51" s="6" t="str">
        <f>FIXED(((Table1[[#This Row],[TP]]+Table1[[#This Row],[TN]])/(Table1[[#This Row],[TP]]+Table1[[#This Row],[TN]]+Table1[[#This Row],[FP]]+Table1[[#This Row],[FN]]))*100, 2)</f>
        <v>55.60</v>
      </c>
      <c r="E51" s="6" t="str">
        <f>FIXED((Table1[[#This Row],[TP]]/(Table1[[#This Row],[TP]]+Table1[[#This Row],[FP]]))*100, 2)</f>
        <v>98.28</v>
      </c>
      <c r="F51" s="6" t="str">
        <f>FIXED((Table1[[#This Row],[TP]]/(Table1[[#This Row],[TP]]+Table1[[#This Row],[FN]]))*100, 2)</f>
        <v>11.40</v>
      </c>
      <c r="G51" s="6">
        <v>2000</v>
      </c>
      <c r="H51" s="6">
        <v>114</v>
      </c>
      <c r="I51" s="6">
        <v>998</v>
      </c>
      <c r="J51" s="6">
        <v>2</v>
      </c>
      <c r="K51" s="6">
        <v>886</v>
      </c>
      <c r="L51" s="6">
        <v>0</v>
      </c>
      <c r="M51" s="6"/>
      <c r="N51" s="6"/>
    </row>
    <row r="52" spans="1:14" x14ac:dyDescent="0.3">
      <c r="A52" s="5" t="s">
        <v>43</v>
      </c>
      <c r="B52" s="5" t="s">
        <v>5</v>
      </c>
      <c r="C52" s="5" t="s">
        <v>4</v>
      </c>
      <c r="D52" s="6" t="str">
        <f>FIXED(((Table1[[#This Row],[TP]]+Table1[[#This Row],[TN]])/(Table1[[#This Row],[TP]]+Table1[[#This Row],[TN]]+Table1[[#This Row],[FP]]+Table1[[#This Row],[FN]]))*100, 2)</f>
        <v>52.90</v>
      </c>
      <c r="E52" s="6" t="str">
        <f>FIXED((Table1[[#This Row],[TP]]/(Table1[[#This Row],[TP]]+Table1[[#This Row],[FP]]))*100, 2)</f>
        <v>93.94</v>
      </c>
      <c r="F52" s="6" t="str">
        <f>FIXED((Table1[[#This Row],[TP]]/(Table1[[#This Row],[TP]]+Table1[[#This Row],[FN]]))*100, 2)</f>
        <v>6.20</v>
      </c>
      <c r="G52" s="6">
        <v>1000</v>
      </c>
      <c r="H52" s="6">
        <v>31</v>
      </c>
      <c r="I52" s="6">
        <v>498</v>
      </c>
      <c r="J52" s="6">
        <v>2</v>
      </c>
      <c r="K52" s="6">
        <v>469</v>
      </c>
      <c r="L52" s="6">
        <v>0</v>
      </c>
      <c r="M52" s="6"/>
      <c r="N52" s="6"/>
    </row>
    <row r="53" spans="1:14" x14ac:dyDescent="0.3">
      <c r="A53" s="5" t="s">
        <v>43</v>
      </c>
      <c r="B53" s="5" t="s">
        <v>32</v>
      </c>
      <c r="C53" s="5" t="s">
        <v>4</v>
      </c>
      <c r="D53" s="6" t="str">
        <f>FIXED(((Table1[[#This Row],[TP]]+Table1[[#This Row],[TN]])/(Table1[[#This Row],[TP]]+Table1[[#This Row],[TN]]+Table1[[#This Row],[FP]]+Table1[[#This Row],[FN]]))*100, 2)</f>
        <v>51.80</v>
      </c>
      <c r="E53" s="6" t="str">
        <f>FIXED((Table1[[#This Row],[TP]]/(Table1[[#This Row],[TP]]+Table1[[#This Row],[FP]]))*100, 2)</f>
        <v>87.50</v>
      </c>
      <c r="F53" s="6" t="str">
        <f>FIXED((Table1[[#This Row],[TP]]/(Table1[[#This Row],[TP]]+Table1[[#This Row],[FN]]))*100, 2)</f>
        <v>4.20</v>
      </c>
      <c r="G53" s="6">
        <v>1000</v>
      </c>
      <c r="H53" s="6">
        <v>21</v>
      </c>
      <c r="I53" s="6">
        <v>497</v>
      </c>
      <c r="J53" s="6">
        <v>3</v>
      </c>
      <c r="K53" s="6">
        <v>479</v>
      </c>
      <c r="L53" s="6">
        <v>0</v>
      </c>
      <c r="M53" s="6"/>
      <c r="N53" s="6">
        <f>(Table1[[#This Row],[Accuracy]]-D52)</f>
        <v>-1.1000000000000014</v>
      </c>
    </row>
    <row r="54" spans="1:14" x14ac:dyDescent="0.3">
      <c r="A54" s="5" t="s">
        <v>43</v>
      </c>
      <c r="B54" s="5" t="s">
        <v>33</v>
      </c>
      <c r="C54" s="5" t="s">
        <v>4</v>
      </c>
      <c r="D54" s="6" t="str">
        <f>FIXED(((Table1[[#This Row],[TP]]+Table1[[#This Row],[TN]])/(Table1[[#This Row],[TP]]+Table1[[#This Row],[TN]]+Table1[[#This Row],[FP]]+Table1[[#This Row],[FN]]))*100, 2)</f>
        <v>53.60</v>
      </c>
      <c r="E54" s="6" t="str">
        <f>FIXED((Table1[[#This Row],[TP]]/(Table1[[#This Row],[TP]]+Table1[[#This Row],[FP]]))*100, 2)</f>
        <v>95.00</v>
      </c>
      <c r="F54" s="6" t="str">
        <f>FIXED((Table1[[#This Row],[TP]]/(Table1[[#This Row],[TP]]+Table1[[#This Row],[FN]]))*100, 2)</f>
        <v>7.60</v>
      </c>
      <c r="G54" s="6">
        <v>1000</v>
      </c>
      <c r="H54" s="6">
        <v>38</v>
      </c>
      <c r="I54" s="6">
        <v>498</v>
      </c>
      <c r="J54" s="6">
        <v>2</v>
      </c>
      <c r="K54" s="6">
        <v>462</v>
      </c>
      <c r="L54" s="6">
        <v>0</v>
      </c>
      <c r="M54" s="6"/>
      <c r="N54" s="6">
        <f>(Table1[[#This Row],[Accuracy]]-D52)</f>
        <v>0.70000000000000284</v>
      </c>
    </row>
    <row r="55" spans="1:14" x14ac:dyDescent="0.3">
      <c r="A55" s="5" t="s">
        <v>43</v>
      </c>
      <c r="B55" s="5" t="s">
        <v>34</v>
      </c>
      <c r="C55" s="5" t="s">
        <v>4</v>
      </c>
      <c r="D55" s="6" t="str">
        <f>FIXED(((Table1[[#This Row],[TP]]+Table1[[#This Row],[TN]])/(Table1[[#This Row],[TP]]+Table1[[#This Row],[TN]]+Table1[[#This Row],[FP]]+Table1[[#This Row],[FN]]))*100, 2)</f>
        <v>54.60</v>
      </c>
      <c r="E55" s="6" t="str">
        <f>FIXED((Table1[[#This Row],[TP]]/(Table1[[#This Row],[TP]]+Table1[[#This Row],[FP]]))*100, 2)</f>
        <v>96.00</v>
      </c>
      <c r="F55" s="6" t="str">
        <f>FIXED((Table1[[#This Row],[TP]]/(Table1[[#This Row],[TP]]+Table1[[#This Row],[FN]]))*100, 2)</f>
        <v>9.60</v>
      </c>
      <c r="G55" s="6">
        <v>1000</v>
      </c>
      <c r="H55" s="6">
        <v>48</v>
      </c>
      <c r="I55" s="6">
        <v>498</v>
      </c>
      <c r="J55" s="6">
        <v>2</v>
      </c>
      <c r="K55" s="6">
        <v>452</v>
      </c>
      <c r="L55" s="6">
        <v>0</v>
      </c>
      <c r="M55" s="6"/>
      <c r="N55" s="6">
        <f>(Table1[[#This Row],[Accuracy]]-D52)</f>
        <v>1.7000000000000028</v>
      </c>
    </row>
    <row r="56" spans="1:14" x14ac:dyDescent="0.3">
      <c r="A56" s="5" t="s">
        <v>43</v>
      </c>
      <c r="B56" s="5" t="s">
        <v>35</v>
      </c>
      <c r="C56" s="5" t="s">
        <v>4</v>
      </c>
      <c r="D56" s="6" t="str">
        <f>FIXED(((Table1[[#This Row],[TP]]+Table1[[#This Row],[TN]])/(Table1[[#This Row],[TP]]+Table1[[#This Row],[TN]]+Table1[[#This Row],[FP]]+Table1[[#This Row],[FN]]))*100, 2)</f>
        <v>52.00</v>
      </c>
      <c r="E56" s="6" t="str">
        <f>FIXED((Table1[[#This Row],[TP]]/(Table1[[#This Row],[TP]]+Table1[[#This Row],[FP]]))*100, 2)</f>
        <v>88.46</v>
      </c>
      <c r="F56" s="6" t="str">
        <f>FIXED((Table1[[#This Row],[TP]]/(Table1[[#This Row],[TP]]+Table1[[#This Row],[FN]]))*100, 2)</f>
        <v>4.60</v>
      </c>
      <c r="G56" s="6">
        <v>1000</v>
      </c>
      <c r="H56" s="6">
        <v>23</v>
      </c>
      <c r="I56" s="6">
        <v>497</v>
      </c>
      <c r="J56" s="6">
        <v>3</v>
      </c>
      <c r="K56" s="6">
        <v>477</v>
      </c>
      <c r="L56" s="6">
        <v>0</v>
      </c>
      <c r="M56" s="6"/>
      <c r="N56" s="6">
        <f>(Table1[[#This Row],[Accuracy]]-D52)</f>
        <v>-0.89999999999999858</v>
      </c>
    </row>
    <row r="57" spans="1:14" x14ac:dyDescent="0.3">
      <c r="A57" s="5" t="s">
        <v>43</v>
      </c>
      <c r="B57" s="5" t="s">
        <v>7</v>
      </c>
      <c r="C57" s="5" t="s">
        <v>4</v>
      </c>
      <c r="D57" s="6" t="str">
        <f>FIXED(((Table1[[#This Row],[TP]]+Table1[[#This Row],[TN]])/(Table1[[#This Row],[TP]]+Table1[[#This Row],[TN]]+Table1[[#This Row],[FP]]+Table1[[#This Row],[FN]]))*100, 2)</f>
        <v>58.30</v>
      </c>
      <c r="E57" s="6" t="str">
        <f>FIXED((Table1[[#This Row],[TP]]/(Table1[[#This Row],[TP]]+Table1[[#This Row],[FP]]))*100, 2)</f>
        <v>100.00</v>
      </c>
      <c r="F57" s="6" t="str">
        <f>FIXED((Table1[[#This Row],[TP]]/(Table1[[#This Row],[TP]]+Table1[[#This Row],[FN]]))*100, 2)</f>
        <v>16.60</v>
      </c>
      <c r="G57" s="6">
        <v>1000</v>
      </c>
      <c r="H57" s="6">
        <v>83</v>
      </c>
      <c r="I57" s="6">
        <v>500</v>
      </c>
      <c r="J57" s="6">
        <v>0</v>
      </c>
      <c r="K57" s="6">
        <v>417</v>
      </c>
      <c r="L57" s="6">
        <v>0</v>
      </c>
      <c r="M57" s="6">
        <f>(Table1[[#This Row],[Accuracy]]-D52)</f>
        <v>5.3999999999999986</v>
      </c>
      <c r="N57" s="6"/>
    </row>
    <row r="58" spans="1:14" x14ac:dyDescent="0.3">
      <c r="A58" s="5" t="s">
        <v>43</v>
      </c>
      <c r="B58" s="5" t="s">
        <v>36</v>
      </c>
      <c r="C58" s="5" t="s">
        <v>4</v>
      </c>
      <c r="D58" s="6" t="str">
        <f>FIXED(((Table1[[#This Row],[TP]]+Table1[[#This Row],[TN]])/(Table1[[#This Row],[TP]]+Table1[[#This Row],[TN]]+Table1[[#This Row],[FP]]+Table1[[#This Row],[FN]]))*100, 2)</f>
        <v>59.80</v>
      </c>
      <c r="E58" s="6" t="str">
        <f>FIXED((Table1[[#This Row],[TP]]/(Table1[[#This Row],[TP]]+Table1[[#This Row],[FP]]))*100, 2)</f>
        <v>100.00</v>
      </c>
      <c r="F58" s="6" t="str">
        <f>FIXED((Table1[[#This Row],[TP]]/(Table1[[#This Row],[TP]]+Table1[[#This Row],[FN]]))*100, 2)</f>
        <v>19.60</v>
      </c>
      <c r="G58" s="6">
        <v>1000</v>
      </c>
      <c r="H58" s="6">
        <v>98</v>
      </c>
      <c r="I58" s="6">
        <v>500</v>
      </c>
      <c r="J58" s="6">
        <v>0</v>
      </c>
      <c r="K58" s="6">
        <v>402</v>
      </c>
      <c r="L58" s="6">
        <v>0</v>
      </c>
      <c r="M58" s="6">
        <f>(Table1[[#This Row],[Accuracy]]-D53)</f>
        <v>8</v>
      </c>
      <c r="N58" s="6">
        <f>(Table1[[#This Row],[Accuracy]]-D57)</f>
        <v>1.5</v>
      </c>
    </row>
    <row r="59" spans="1:14" x14ac:dyDescent="0.3">
      <c r="A59" s="5" t="s">
        <v>43</v>
      </c>
      <c r="B59" s="5" t="s">
        <v>37</v>
      </c>
      <c r="C59" s="5" t="s">
        <v>4</v>
      </c>
      <c r="D59" s="6" t="str">
        <f>FIXED(((Table1[[#This Row],[TP]]+Table1[[#This Row],[TN]])/(Table1[[#This Row],[TP]]+Table1[[#This Row],[TN]]+Table1[[#This Row],[FP]]+Table1[[#This Row],[FN]]))*100, 2)</f>
        <v>56.00</v>
      </c>
      <c r="E59" s="6" t="str">
        <f>FIXED((Table1[[#This Row],[TP]]/(Table1[[#This Row],[TP]]+Table1[[#This Row],[FP]]))*100, 2)</f>
        <v>100.00</v>
      </c>
      <c r="F59" s="6" t="str">
        <f>FIXED((Table1[[#This Row],[TP]]/(Table1[[#This Row],[TP]]+Table1[[#This Row],[FN]]))*100, 2)</f>
        <v>12.00</v>
      </c>
      <c r="G59" s="6">
        <v>1000</v>
      </c>
      <c r="H59" s="6">
        <v>60</v>
      </c>
      <c r="I59" s="6">
        <v>500</v>
      </c>
      <c r="J59" s="6">
        <v>0</v>
      </c>
      <c r="K59" s="6">
        <v>440</v>
      </c>
      <c r="L59" s="6">
        <v>0</v>
      </c>
      <c r="M59" s="6">
        <f>(Table1[[#This Row],[Accuracy]]-D54)</f>
        <v>2.3999999999999986</v>
      </c>
      <c r="N59" s="6">
        <f>(Table1[[#This Row],[Accuracy]]-D57)</f>
        <v>-2.2999999999999972</v>
      </c>
    </row>
    <row r="60" spans="1:14" x14ac:dyDescent="0.3">
      <c r="A60" s="5" t="s">
        <v>43</v>
      </c>
      <c r="B60" s="5" t="s">
        <v>38</v>
      </c>
      <c r="C60" s="5" t="s">
        <v>4</v>
      </c>
      <c r="D60" s="6" t="str">
        <f>FIXED(((Table1[[#This Row],[TP]]+Table1[[#This Row],[TN]])/(Table1[[#This Row],[TP]]+Table1[[#This Row],[TN]]+Table1[[#This Row],[FP]]+Table1[[#This Row],[FN]]))*100, 2)</f>
        <v>55.50</v>
      </c>
      <c r="E60" s="6" t="str">
        <f>FIXED((Table1[[#This Row],[TP]]/(Table1[[#This Row],[TP]]+Table1[[#This Row],[FP]]))*100, 2)</f>
        <v>100.00</v>
      </c>
      <c r="F60" s="6" t="str">
        <f>FIXED((Table1[[#This Row],[TP]]/(Table1[[#This Row],[TP]]+Table1[[#This Row],[FN]]))*100, 2)</f>
        <v>11.00</v>
      </c>
      <c r="G60" s="6">
        <v>1000</v>
      </c>
      <c r="H60" s="6">
        <v>55</v>
      </c>
      <c r="I60" s="6">
        <v>500</v>
      </c>
      <c r="J60" s="6">
        <v>0</v>
      </c>
      <c r="K60" s="6">
        <v>445</v>
      </c>
      <c r="L60" s="6">
        <v>0</v>
      </c>
      <c r="M60" s="6">
        <f>(Table1[[#This Row],[Accuracy]]-D55)</f>
        <v>0.89999999999999858</v>
      </c>
      <c r="N60" s="6">
        <f>(Table1[[#This Row],[Accuracy]]-D57)</f>
        <v>-2.7999999999999972</v>
      </c>
    </row>
    <row r="61" spans="1:14" ht="15" thickBot="1" x14ac:dyDescent="0.35">
      <c r="A61" s="7" t="s">
        <v>43</v>
      </c>
      <c r="B61" s="7" t="s">
        <v>39</v>
      </c>
      <c r="C61" s="7" t="s">
        <v>4</v>
      </c>
      <c r="D61" s="8" t="str">
        <f>FIXED(((Table1[[#This Row],[TP]]+Table1[[#This Row],[TN]])/(Table1[[#This Row],[TP]]+Table1[[#This Row],[TN]]+Table1[[#This Row],[FP]]+Table1[[#This Row],[FN]]))*100, 2)</f>
        <v>52.50</v>
      </c>
      <c r="E61" s="8" t="str">
        <f>FIXED((Table1[[#This Row],[TP]]/(Table1[[#This Row],[TP]]+Table1[[#This Row],[FP]]))*100, 2)</f>
        <v>80.49</v>
      </c>
      <c r="F61" s="8" t="str">
        <f>FIXED((Table1[[#This Row],[TP]]/(Table1[[#This Row],[TP]]+Table1[[#This Row],[FN]]))*100, 2)</f>
        <v>6.60</v>
      </c>
      <c r="G61" s="8">
        <v>1000</v>
      </c>
      <c r="H61" s="8">
        <v>33</v>
      </c>
      <c r="I61" s="8">
        <v>492</v>
      </c>
      <c r="J61" s="8">
        <v>8</v>
      </c>
      <c r="K61" s="8">
        <v>467</v>
      </c>
      <c r="L61" s="8">
        <v>0</v>
      </c>
      <c r="M61" s="8">
        <f>(Table1[[#This Row],[Accuracy]]-D56)</f>
        <v>0.5</v>
      </c>
      <c r="N61" s="8">
        <f>(Table1[[#This Row],[Accuracy]]-D57)</f>
        <v>-5.7999999999999972</v>
      </c>
    </row>
    <row r="62" spans="1:14" x14ac:dyDescent="0.3">
      <c r="A62" s="3" t="s">
        <v>44</v>
      </c>
      <c r="B62" s="3" t="s">
        <v>29</v>
      </c>
      <c r="C62" s="3" t="s">
        <v>4</v>
      </c>
      <c r="D62" s="4" t="str">
        <f>FIXED(((Table1[[#This Row],[TP]]+Table1[[#This Row],[TN]])/(Table1[[#This Row],[TP]]+Table1[[#This Row],[TN]]+Table1[[#This Row],[FP]]+Table1[[#This Row],[FN]]))*100, 2)</f>
        <v>85.55</v>
      </c>
      <c r="E62" s="4" t="str">
        <f>FIXED((Table1[[#This Row],[TP]]/(Table1[[#This Row],[TP]]+Table1[[#This Row],[FP]]))*100, 2)</f>
        <v>80.78</v>
      </c>
      <c r="F62" s="4" t="str">
        <f>FIXED((Table1[[#This Row],[TP]]/(Table1[[#This Row],[TP]]+Table1[[#This Row],[FN]]))*100, 2)</f>
        <v>93.30</v>
      </c>
      <c r="G62" s="4">
        <v>6000</v>
      </c>
      <c r="H62" s="4">
        <v>2799</v>
      </c>
      <c r="I62" s="4">
        <v>2334</v>
      </c>
      <c r="J62" s="4">
        <v>666</v>
      </c>
      <c r="K62" s="4">
        <v>201</v>
      </c>
      <c r="L62" s="4">
        <v>0</v>
      </c>
      <c r="M62" s="4"/>
      <c r="N62" s="4"/>
    </row>
    <row r="63" spans="1:14" x14ac:dyDescent="0.3">
      <c r="A63" s="5" t="s">
        <v>44</v>
      </c>
      <c r="B63" s="5" t="s">
        <v>30</v>
      </c>
      <c r="C63" s="5" t="s">
        <v>4</v>
      </c>
      <c r="D63" s="6" t="str">
        <f>FIXED(((Table1[[#This Row],[TP]]+Table1[[#This Row],[TN]])/(Table1[[#This Row],[TP]]+Table1[[#This Row],[TN]]+Table1[[#This Row],[FP]]+Table1[[#This Row],[FN]]))*100, 2)</f>
        <v>79.50</v>
      </c>
      <c r="E63" s="6" t="str">
        <f>FIXED((Table1[[#This Row],[TP]]/(Table1[[#This Row],[TP]]+Table1[[#This Row],[FP]]))*100, 2)</f>
        <v>78.92</v>
      </c>
      <c r="F63" s="6" t="str">
        <f>FIXED((Table1[[#This Row],[TP]]/(Table1[[#This Row],[TP]]+Table1[[#This Row],[FN]]))*100, 2)</f>
        <v>80.50</v>
      </c>
      <c r="G63" s="6">
        <v>2000</v>
      </c>
      <c r="H63" s="6">
        <v>805</v>
      </c>
      <c r="I63" s="6">
        <v>785</v>
      </c>
      <c r="J63" s="6">
        <v>215</v>
      </c>
      <c r="K63" s="6">
        <v>195</v>
      </c>
      <c r="L63" s="6">
        <v>0</v>
      </c>
      <c r="M63" s="6"/>
      <c r="N63" s="6"/>
    </row>
    <row r="64" spans="1:14" x14ac:dyDescent="0.3">
      <c r="A64" s="5" t="s">
        <v>44</v>
      </c>
      <c r="B64" s="5" t="s">
        <v>5</v>
      </c>
      <c r="C64" s="5" t="s">
        <v>4</v>
      </c>
      <c r="D64" s="6" t="str">
        <f>FIXED(((Table1[[#This Row],[TP]]+Table1[[#This Row],[TN]])/(Table1[[#This Row],[TP]]+Table1[[#This Row],[TN]]+Table1[[#This Row],[FP]]+Table1[[#This Row],[FN]]))*100, 2)</f>
        <v>72.90</v>
      </c>
      <c r="E64" s="6" t="str">
        <f>FIXED((Table1[[#This Row],[TP]]/(Table1[[#This Row],[TP]]+Table1[[#This Row],[FP]]))*100, 2)</f>
        <v>68.20</v>
      </c>
      <c r="F64" s="6" t="str">
        <f>FIXED((Table1[[#This Row],[TP]]/(Table1[[#This Row],[TP]]+Table1[[#This Row],[FN]]))*100, 2)</f>
        <v>85.80</v>
      </c>
      <c r="G64" s="6">
        <v>1000</v>
      </c>
      <c r="H64" s="6">
        <v>429</v>
      </c>
      <c r="I64" s="6">
        <v>300</v>
      </c>
      <c r="J64" s="6">
        <v>200</v>
      </c>
      <c r="K64" s="6">
        <v>71</v>
      </c>
      <c r="L64" s="6">
        <v>0</v>
      </c>
      <c r="M64" s="6"/>
      <c r="N64" s="6"/>
    </row>
    <row r="65" spans="1:14" x14ac:dyDescent="0.3">
      <c r="A65" s="5" t="s">
        <v>44</v>
      </c>
      <c r="B65" s="5" t="s">
        <v>32</v>
      </c>
      <c r="C65" s="5" t="s">
        <v>4</v>
      </c>
      <c r="D65" s="6" t="str">
        <f>FIXED(((Table1[[#This Row],[TP]]+Table1[[#This Row],[TN]])/(Table1[[#This Row],[TP]]+Table1[[#This Row],[TN]]+Table1[[#This Row],[FP]]+Table1[[#This Row],[FN]]))*100, 2)</f>
        <v>68.50</v>
      </c>
      <c r="E65" s="6" t="str">
        <f>FIXED((Table1[[#This Row],[TP]]/(Table1[[#This Row],[TP]]+Table1[[#This Row],[FP]]))*100, 2)</f>
        <v>64.08</v>
      </c>
      <c r="F65" s="6" t="str">
        <f>FIXED((Table1[[#This Row],[TP]]/(Table1[[#This Row],[TP]]+Table1[[#This Row],[FN]]))*100, 2)</f>
        <v>84.20</v>
      </c>
      <c r="G65" s="6">
        <v>1000</v>
      </c>
      <c r="H65" s="6">
        <v>421</v>
      </c>
      <c r="I65" s="6">
        <v>264</v>
      </c>
      <c r="J65" s="6">
        <v>236</v>
      </c>
      <c r="K65" s="6">
        <v>79</v>
      </c>
      <c r="L65" s="6">
        <v>0</v>
      </c>
      <c r="M65" s="6"/>
      <c r="N65" s="6">
        <f>(Table1[[#This Row],[Accuracy]]-D64)</f>
        <v>-4.4000000000000057</v>
      </c>
    </row>
    <row r="66" spans="1:14" x14ac:dyDescent="0.3">
      <c r="A66" s="5" t="s">
        <v>44</v>
      </c>
      <c r="B66" s="5" t="s">
        <v>33</v>
      </c>
      <c r="C66" s="5" t="s">
        <v>4</v>
      </c>
      <c r="D66" s="6" t="str">
        <f>FIXED(((Table1[[#This Row],[TP]]+Table1[[#This Row],[TN]])/(Table1[[#This Row],[TP]]+Table1[[#This Row],[TN]]+Table1[[#This Row],[FP]]+Table1[[#This Row],[FN]]))*100, 2)</f>
        <v>73.10</v>
      </c>
      <c r="E66" s="6" t="str">
        <f>FIXED((Table1[[#This Row],[TP]]/(Table1[[#This Row],[TP]]+Table1[[#This Row],[FP]]))*100, 2)</f>
        <v>70.02</v>
      </c>
      <c r="F66" s="6" t="str">
        <f>FIXED((Table1[[#This Row],[TP]]/(Table1[[#This Row],[TP]]+Table1[[#This Row],[FN]]))*100, 2)</f>
        <v>80.80</v>
      </c>
      <c r="G66" s="6">
        <v>1000</v>
      </c>
      <c r="H66" s="6">
        <v>404</v>
      </c>
      <c r="I66" s="6">
        <v>327</v>
      </c>
      <c r="J66" s="6">
        <v>173</v>
      </c>
      <c r="K66" s="6">
        <v>96</v>
      </c>
      <c r="L66" s="6">
        <v>0</v>
      </c>
      <c r="M66" s="6"/>
      <c r="N66" s="6">
        <f>(Table1[[#This Row],[Accuracy]]-D64)</f>
        <v>0.19999999999998863</v>
      </c>
    </row>
    <row r="67" spans="1:14" x14ac:dyDescent="0.3">
      <c r="A67" s="5" t="s">
        <v>44</v>
      </c>
      <c r="B67" s="5" t="s">
        <v>34</v>
      </c>
      <c r="C67" s="5" t="s">
        <v>4</v>
      </c>
      <c r="D67" s="6" t="str">
        <f>FIXED(((Table1[[#This Row],[TP]]+Table1[[#This Row],[TN]])/(Table1[[#This Row],[TP]]+Table1[[#This Row],[TN]]+Table1[[#This Row],[FP]]+Table1[[#This Row],[FN]]))*100, 2)</f>
        <v>73.30</v>
      </c>
      <c r="E67" s="6" t="str">
        <f>FIXED((Table1[[#This Row],[TP]]/(Table1[[#This Row],[TP]]+Table1[[#This Row],[FP]]))*100, 2)</f>
        <v>73.07</v>
      </c>
      <c r="F67" s="6" t="str">
        <f>FIXED((Table1[[#This Row],[TP]]/(Table1[[#This Row],[TP]]+Table1[[#This Row],[FN]]))*100, 2)</f>
        <v>73.80</v>
      </c>
      <c r="G67" s="6">
        <v>1000</v>
      </c>
      <c r="H67" s="6">
        <v>369</v>
      </c>
      <c r="I67" s="6">
        <v>364</v>
      </c>
      <c r="J67" s="6">
        <v>136</v>
      </c>
      <c r="K67" s="6">
        <v>131</v>
      </c>
      <c r="L67" s="6">
        <v>0</v>
      </c>
      <c r="M67" s="6"/>
      <c r="N67" s="6">
        <f>(Table1[[#This Row],[Accuracy]]-D64)</f>
        <v>0.39999999999999147</v>
      </c>
    </row>
    <row r="68" spans="1:14" x14ac:dyDescent="0.3">
      <c r="A68" s="5" t="s">
        <v>44</v>
      </c>
      <c r="B68" s="5" t="s">
        <v>35</v>
      </c>
      <c r="C68" s="5" t="s">
        <v>4</v>
      </c>
      <c r="D68" s="6" t="str">
        <f>FIXED(((Table1[[#This Row],[TP]]+Table1[[#This Row],[TN]])/(Table1[[#This Row],[TP]]+Table1[[#This Row],[TN]]+Table1[[#This Row],[FP]]+Table1[[#This Row],[FN]]))*100, 2)</f>
        <v>75.10</v>
      </c>
      <c r="E68" s="6" t="str">
        <f>FIXED((Table1[[#This Row],[TP]]/(Table1[[#This Row],[TP]]+Table1[[#This Row],[FP]]))*100, 2)</f>
        <v>76.76</v>
      </c>
      <c r="F68" s="6" t="str">
        <f>FIXED((Table1[[#This Row],[TP]]/(Table1[[#This Row],[TP]]+Table1[[#This Row],[FN]]))*100, 2)</f>
        <v>72.00</v>
      </c>
      <c r="G68" s="6">
        <v>1000</v>
      </c>
      <c r="H68" s="6">
        <v>360</v>
      </c>
      <c r="I68" s="6">
        <v>391</v>
      </c>
      <c r="J68" s="6">
        <v>109</v>
      </c>
      <c r="K68" s="6">
        <v>140</v>
      </c>
      <c r="L68" s="6">
        <v>0</v>
      </c>
      <c r="M68" s="6"/>
      <c r="N68" s="6">
        <f>(Table1[[#This Row],[Accuracy]]-D64)</f>
        <v>2.1999999999999886</v>
      </c>
    </row>
    <row r="69" spans="1:14" x14ac:dyDescent="0.3">
      <c r="A69" s="5" t="s">
        <v>44</v>
      </c>
      <c r="B69" s="5" t="s">
        <v>7</v>
      </c>
      <c r="C69" s="5" t="s">
        <v>4</v>
      </c>
      <c r="D69" s="6" t="str">
        <f>FIXED(((Table1[[#This Row],[TP]]+Table1[[#This Row],[TN]])/(Table1[[#This Row],[TP]]+Table1[[#This Row],[TN]]+Table1[[#This Row],[FP]]+Table1[[#This Row],[FN]]))*100, 2)</f>
        <v>85.90</v>
      </c>
      <c r="E69" s="6" t="str">
        <f>FIXED((Table1[[#This Row],[TP]]/(Table1[[#This Row],[TP]]+Table1[[#This Row],[FP]]))*100, 2)</f>
        <v>96.14</v>
      </c>
      <c r="F69" s="6" t="str">
        <f>FIXED((Table1[[#This Row],[TP]]/(Table1[[#This Row],[TP]]+Table1[[#This Row],[FN]]))*100, 2)</f>
        <v>74.80</v>
      </c>
      <c r="G69" s="6">
        <v>1000</v>
      </c>
      <c r="H69" s="6">
        <v>374</v>
      </c>
      <c r="I69" s="6">
        <v>485</v>
      </c>
      <c r="J69" s="6">
        <v>15</v>
      </c>
      <c r="K69" s="6">
        <v>126</v>
      </c>
      <c r="L69" s="6">
        <v>0</v>
      </c>
      <c r="M69" s="6">
        <f>(Table1[[#This Row],[Accuracy]]-D64)</f>
        <v>13</v>
      </c>
      <c r="N69" s="6"/>
    </row>
    <row r="70" spans="1:14" x14ac:dyDescent="0.3">
      <c r="A70" s="5" t="s">
        <v>44</v>
      </c>
      <c r="B70" s="5" t="s">
        <v>36</v>
      </c>
      <c r="C70" s="5" t="s">
        <v>4</v>
      </c>
      <c r="D70" s="6" t="str">
        <f>FIXED(((Table1[[#This Row],[TP]]+Table1[[#This Row],[TN]])/(Table1[[#This Row],[TP]]+Table1[[#This Row],[TN]]+Table1[[#This Row],[FP]]+Table1[[#This Row],[FN]]))*100, 2)</f>
        <v>83.40</v>
      </c>
      <c r="E70" s="6" t="str">
        <f>FIXED((Table1[[#This Row],[TP]]/(Table1[[#This Row],[TP]]+Table1[[#This Row],[FP]]))*100, 2)</f>
        <v>93.26</v>
      </c>
      <c r="F70" s="6" t="str">
        <f>FIXED((Table1[[#This Row],[TP]]/(Table1[[#This Row],[TP]]+Table1[[#This Row],[FN]]))*100, 2)</f>
        <v>72.00</v>
      </c>
      <c r="G70" s="6">
        <v>1000</v>
      </c>
      <c r="H70" s="6">
        <v>360</v>
      </c>
      <c r="I70" s="6">
        <v>474</v>
      </c>
      <c r="J70" s="6">
        <v>26</v>
      </c>
      <c r="K70" s="6">
        <v>140</v>
      </c>
      <c r="L70" s="6">
        <v>0</v>
      </c>
      <c r="M70" s="6">
        <f>(Table1[[#This Row],[Accuracy]]-D65)</f>
        <v>14.900000000000006</v>
      </c>
      <c r="N70" s="6">
        <f>(Table1[[#This Row],[Accuracy]]-D69)</f>
        <v>-2.5</v>
      </c>
    </row>
    <row r="71" spans="1:14" x14ac:dyDescent="0.3">
      <c r="A71" s="5" t="s">
        <v>44</v>
      </c>
      <c r="B71" s="5" t="s">
        <v>37</v>
      </c>
      <c r="C71" s="5" t="s">
        <v>4</v>
      </c>
      <c r="D71" s="6" t="str">
        <f>FIXED(((Table1[[#This Row],[TP]]+Table1[[#This Row],[TN]])/(Table1[[#This Row],[TP]]+Table1[[#This Row],[TN]]+Table1[[#This Row],[FP]]+Table1[[#This Row],[FN]]))*100, 2)</f>
        <v>83.30</v>
      </c>
      <c r="E71" s="6" t="str">
        <f>FIXED((Table1[[#This Row],[TP]]/(Table1[[#This Row],[TP]]+Table1[[#This Row],[FP]]))*100, 2)</f>
        <v>96.38</v>
      </c>
      <c r="F71" s="6" t="str">
        <f>FIXED((Table1[[#This Row],[TP]]/(Table1[[#This Row],[TP]]+Table1[[#This Row],[FN]]))*100, 2)</f>
        <v>69.20</v>
      </c>
      <c r="G71" s="6">
        <v>1000</v>
      </c>
      <c r="H71" s="6">
        <v>346</v>
      </c>
      <c r="I71" s="6">
        <v>487</v>
      </c>
      <c r="J71" s="6">
        <v>13</v>
      </c>
      <c r="K71" s="6">
        <v>154</v>
      </c>
      <c r="L71" s="6">
        <v>0</v>
      </c>
      <c r="M71" s="6">
        <f>(Table1[[#This Row],[Accuracy]]-D66)</f>
        <v>10.200000000000003</v>
      </c>
      <c r="N71" s="6">
        <f>(Table1[[#This Row],[Accuracy]]-D69)</f>
        <v>-2.6000000000000085</v>
      </c>
    </row>
    <row r="72" spans="1:14" x14ac:dyDescent="0.3">
      <c r="A72" s="5" t="s">
        <v>44</v>
      </c>
      <c r="B72" s="5" t="s">
        <v>38</v>
      </c>
      <c r="C72" s="5" t="s">
        <v>4</v>
      </c>
      <c r="D72" s="6" t="str">
        <f>FIXED(((Table1[[#This Row],[TP]]+Table1[[#This Row],[TN]])/(Table1[[#This Row],[TP]]+Table1[[#This Row],[TN]]+Table1[[#This Row],[FP]]+Table1[[#This Row],[FN]]))*100, 2)</f>
        <v>76.20</v>
      </c>
      <c r="E72" s="6" t="str">
        <f>FIXED((Table1[[#This Row],[TP]]/(Table1[[#This Row],[TP]]+Table1[[#This Row],[FP]]))*100, 2)</f>
        <v>97.81</v>
      </c>
      <c r="F72" s="6" t="str">
        <f>FIXED((Table1[[#This Row],[TP]]/(Table1[[#This Row],[TP]]+Table1[[#This Row],[FN]]))*100, 2)</f>
        <v>53.60</v>
      </c>
      <c r="G72" s="6">
        <v>1000</v>
      </c>
      <c r="H72" s="6">
        <v>268</v>
      </c>
      <c r="I72" s="6">
        <v>494</v>
      </c>
      <c r="J72" s="6">
        <v>6</v>
      </c>
      <c r="K72" s="6">
        <v>232</v>
      </c>
      <c r="L72" s="6">
        <v>0</v>
      </c>
      <c r="M72" s="6">
        <f>(Table1[[#This Row],[Accuracy]]-D67)</f>
        <v>2.9000000000000057</v>
      </c>
      <c r="N72" s="6">
        <f>(Table1[[#This Row],[Accuracy]]-D69)</f>
        <v>-9.7000000000000028</v>
      </c>
    </row>
    <row r="73" spans="1:14" ht="15" thickBot="1" x14ac:dyDescent="0.35">
      <c r="A73" s="7" t="s">
        <v>44</v>
      </c>
      <c r="B73" s="7" t="s">
        <v>39</v>
      </c>
      <c r="C73" s="7" t="s">
        <v>4</v>
      </c>
      <c r="D73" s="8" t="str">
        <f>FIXED(((Table1[[#This Row],[TP]]+Table1[[#This Row],[TN]])/(Table1[[#This Row],[TP]]+Table1[[#This Row],[TN]]+Table1[[#This Row],[FP]]+Table1[[#This Row],[FN]]))*100, 2)</f>
        <v>85.30</v>
      </c>
      <c r="E73" s="8" t="str">
        <f>FIXED((Table1[[#This Row],[TP]]/(Table1[[#This Row],[TP]]+Table1[[#This Row],[FP]]))*100, 2)</f>
        <v>98.62</v>
      </c>
      <c r="F73" s="8" t="str">
        <f>FIXED((Table1[[#This Row],[TP]]/(Table1[[#This Row],[TP]]+Table1[[#This Row],[FN]]))*100, 2)</f>
        <v>71.60</v>
      </c>
      <c r="G73" s="8">
        <v>1000</v>
      </c>
      <c r="H73" s="8">
        <v>358</v>
      </c>
      <c r="I73" s="8">
        <v>495</v>
      </c>
      <c r="J73" s="8">
        <v>5</v>
      </c>
      <c r="K73" s="8">
        <v>142</v>
      </c>
      <c r="L73" s="8">
        <v>0</v>
      </c>
      <c r="M73" s="8">
        <f>(Table1[[#This Row],[Accuracy]]-D68)</f>
        <v>10.200000000000003</v>
      </c>
      <c r="N73" s="8">
        <f>(Table1[[#This Row],[Accuracy]]-D69)</f>
        <v>-0.60000000000000853</v>
      </c>
    </row>
  </sheetData>
  <conditionalFormatting sqref="D2:D73">
    <cfRule type="colorScale" priority="102">
      <colorScale>
        <cfvo type="min"/>
        <cfvo type="percentile" val="50"/>
        <cfvo type="max"/>
        <color rgb="FFF8696B"/>
        <color rgb="FFFCFCFF"/>
        <color rgb="FF63BE7B"/>
      </colorScale>
    </cfRule>
  </conditionalFormatting>
  <hyperlinks>
    <hyperlink ref="X3" r:id="rId1" xr:uid="{3D914FE4-200F-413B-BC52-2849E9453F95}"/>
  </hyperlinks>
  <pageMargins left="0.7" right="0.7" top="0.75" bottom="0.75" header="0.3" footer="0.3"/>
  <pageSetup orientation="portrait" r:id="rId2"/>
  <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iconSet" priority="103" id="{EE1460E5-BF28-40A9-A8B0-43B44589D14F}">
            <x14:iconSet iconSet="3Triangles">
              <x14:cfvo type="percent">
                <xm:f>0</xm:f>
              </x14:cfvo>
              <x14:cfvo type="num">
                <xm:f>-5</xm:f>
              </x14:cfvo>
              <x14:cfvo type="num" gte="0">
                <xm:f>5</xm:f>
              </x14:cfvo>
            </x14:iconSet>
          </x14:cfRule>
          <xm:sqref>M2:M73</xm:sqref>
        </x14:conditionalFormatting>
        <x14:conditionalFormatting xmlns:xm="http://schemas.microsoft.com/office/excel/2006/main">
          <x14:cfRule type="iconSet" priority="105" id="{FF9359FE-DF31-471F-85BD-605EDF6834E4}">
            <x14:iconSet iconSet="3Triangles">
              <x14:cfvo type="percent">
                <xm:f>0</xm:f>
              </x14:cfvo>
              <x14:cfvo type="num">
                <xm:f>-5</xm:f>
              </x14:cfvo>
              <x14:cfvo type="num" gte="0">
                <xm:f>5</xm:f>
              </x14:cfvo>
            </x14:iconSet>
          </x14:cfRule>
          <xm:sqref>N2:N73</xm:sqref>
        </x14:conditionalFormatting>
      </x14:conditionalFormattings>
    </ext>
    <ext xmlns:x15="http://schemas.microsoft.com/office/spreadsheetml/2010/11/main" uri="{3A4CF648-6AED-40f4-86FF-DC5316D8AED3}">
      <x14:slicerList xmlns:x14="http://schemas.microsoft.com/office/spreadsheetml/2009/9/main">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42D7B-F2B7-4936-A9E6-AF4EFE73991D}">
  <dimension ref="A1:C85"/>
  <sheetViews>
    <sheetView workbookViewId="0">
      <selection activeCell="F83" sqref="F83"/>
    </sheetView>
  </sheetViews>
  <sheetFormatPr defaultRowHeight="14.4" x14ac:dyDescent="0.3"/>
  <cols>
    <col min="1" max="1" width="10.6640625" bestFit="1" customWidth="1"/>
    <col min="2" max="2" width="20.44140625" bestFit="1" customWidth="1"/>
    <col min="3" max="3" width="11.33203125" style="13" bestFit="1" customWidth="1"/>
  </cols>
  <sheetData>
    <row r="1" spans="1:3" ht="15" thickBot="1" x14ac:dyDescent="0.35">
      <c r="A1" s="1" t="s">
        <v>16</v>
      </c>
      <c r="B1" s="1" t="s">
        <v>17</v>
      </c>
      <c r="C1" s="9" t="s">
        <v>18</v>
      </c>
    </row>
    <row r="2" spans="1:3" x14ac:dyDescent="0.3">
      <c r="A2" s="3" t="s">
        <v>28</v>
      </c>
      <c r="B2" s="3" t="s">
        <v>45</v>
      </c>
      <c r="C2" s="10">
        <v>88.18</v>
      </c>
    </row>
    <row r="3" spans="1:3" x14ac:dyDescent="0.3">
      <c r="A3" s="5"/>
      <c r="B3" s="5" t="s">
        <v>46</v>
      </c>
      <c r="C3" s="11">
        <v>89.68</v>
      </c>
    </row>
    <row r="4" spans="1:3" x14ac:dyDescent="0.3">
      <c r="A4" s="5"/>
      <c r="B4" s="5" t="s">
        <v>47</v>
      </c>
      <c r="C4" s="11">
        <v>88.77</v>
      </c>
    </row>
    <row r="5" spans="1:3" x14ac:dyDescent="0.3">
      <c r="A5" s="5"/>
      <c r="B5" s="5" t="s">
        <v>5</v>
      </c>
      <c r="C5" s="11">
        <v>90.47</v>
      </c>
    </row>
    <row r="6" spans="1:3" x14ac:dyDescent="0.3">
      <c r="A6" s="5"/>
      <c r="B6" s="5" t="s">
        <v>32</v>
      </c>
      <c r="C6" s="11">
        <v>87.03</v>
      </c>
    </row>
    <row r="7" spans="1:3" x14ac:dyDescent="0.3">
      <c r="A7" s="5"/>
      <c r="B7" s="5" t="s">
        <v>33</v>
      </c>
      <c r="C7" s="11">
        <v>86.7</v>
      </c>
    </row>
    <row r="8" spans="1:3" x14ac:dyDescent="0.3">
      <c r="A8" s="5"/>
      <c r="B8" s="5" t="s">
        <v>34</v>
      </c>
      <c r="C8" s="11">
        <v>76.069999999999993</v>
      </c>
    </row>
    <row r="9" spans="1:3" x14ac:dyDescent="0.3">
      <c r="A9" s="5"/>
      <c r="B9" s="5" t="s">
        <v>35</v>
      </c>
      <c r="C9" s="11">
        <v>51.63</v>
      </c>
    </row>
    <row r="10" spans="1:3" x14ac:dyDescent="0.3">
      <c r="A10" s="5"/>
      <c r="B10" s="5" t="s">
        <v>48</v>
      </c>
      <c r="C10" s="11">
        <v>86.43</v>
      </c>
    </row>
    <row r="11" spans="1:3" x14ac:dyDescent="0.3">
      <c r="A11" s="5"/>
      <c r="B11" s="5" t="s">
        <v>7</v>
      </c>
      <c r="C11" s="11">
        <v>88.9</v>
      </c>
    </row>
    <row r="12" spans="1:3" x14ac:dyDescent="0.3">
      <c r="A12" s="5"/>
      <c r="B12" s="5" t="s">
        <v>36</v>
      </c>
      <c r="C12" s="11">
        <v>89.53</v>
      </c>
    </row>
    <row r="13" spans="1:3" x14ac:dyDescent="0.3">
      <c r="A13" s="5"/>
      <c r="B13" s="5" t="s">
        <v>37</v>
      </c>
      <c r="C13" s="11">
        <v>85.13</v>
      </c>
    </row>
    <row r="14" spans="1:3" x14ac:dyDescent="0.3">
      <c r="A14" s="5"/>
      <c r="B14" s="5" t="s">
        <v>38</v>
      </c>
      <c r="C14" s="11">
        <v>67.7</v>
      </c>
    </row>
    <row r="15" spans="1:3" ht="15" thickBot="1" x14ac:dyDescent="0.35">
      <c r="A15" s="7"/>
      <c r="B15" s="7" t="s">
        <v>39</v>
      </c>
      <c r="C15" s="12">
        <v>52.93</v>
      </c>
    </row>
    <row r="16" spans="1:3" x14ac:dyDescent="0.3">
      <c r="A16" s="3" t="s">
        <v>40</v>
      </c>
      <c r="B16" s="3" t="s">
        <v>45</v>
      </c>
      <c r="C16" s="10">
        <v>58.1</v>
      </c>
    </row>
    <row r="17" spans="1:3" x14ac:dyDescent="0.3">
      <c r="A17" s="5"/>
      <c r="B17" s="5" t="s">
        <v>46</v>
      </c>
      <c r="C17" s="11">
        <v>59.8</v>
      </c>
    </row>
    <row r="18" spans="1:3" x14ac:dyDescent="0.3">
      <c r="A18" s="5"/>
      <c r="B18" s="5" t="s">
        <v>47</v>
      </c>
      <c r="C18" s="11">
        <v>58.32</v>
      </c>
    </row>
    <row r="19" spans="1:3" x14ac:dyDescent="0.3">
      <c r="A19" s="5"/>
      <c r="B19" s="5" t="s">
        <v>5</v>
      </c>
      <c r="C19" s="11">
        <v>59.77</v>
      </c>
    </row>
    <row r="20" spans="1:3" x14ac:dyDescent="0.3">
      <c r="A20" s="5"/>
      <c r="B20" s="5" t="s">
        <v>32</v>
      </c>
      <c r="C20" s="11">
        <v>58.9</v>
      </c>
    </row>
    <row r="21" spans="1:3" x14ac:dyDescent="0.3">
      <c r="A21" s="5"/>
      <c r="B21" s="5" t="s">
        <v>33</v>
      </c>
      <c r="C21" s="11">
        <v>61.17</v>
      </c>
    </row>
    <row r="22" spans="1:3" x14ac:dyDescent="0.3">
      <c r="A22" s="5"/>
      <c r="B22" s="5" t="s">
        <v>34</v>
      </c>
      <c r="C22" s="11">
        <v>60.77</v>
      </c>
    </row>
    <row r="23" spans="1:3" x14ac:dyDescent="0.3">
      <c r="A23" s="5"/>
      <c r="B23" s="5" t="s">
        <v>35</v>
      </c>
      <c r="C23" s="11">
        <v>55.33</v>
      </c>
    </row>
    <row r="24" spans="1:3" x14ac:dyDescent="0.3">
      <c r="A24" s="5"/>
      <c r="B24" s="5" t="s">
        <v>48</v>
      </c>
      <c r="C24" s="11">
        <v>57.45</v>
      </c>
    </row>
    <row r="25" spans="1:3" x14ac:dyDescent="0.3">
      <c r="A25" s="5"/>
      <c r="B25" s="5" t="s">
        <v>7</v>
      </c>
      <c r="C25" s="11">
        <v>59.83</v>
      </c>
    </row>
    <row r="26" spans="1:3" x14ac:dyDescent="0.3">
      <c r="A26" s="5"/>
      <c r="B26" s="5" t="s">
        <v>36</v>
      </c>
      <c r="C26" s="11">
        <v>60.27</v>
      </c>
    </row>
    <row r="27" spans="1:3" x14ac:dyDescent="0.3">
      <c r="A27" s="5"/>
      <c r="B27" s="5" t="s">
        <v>37</v>
      </c>
      <c r="C27" s="11">
        <v>60.57</v>
      </c>
    </row>
    <row r="28" spans="1:3" x14ac:dyDescent="0.3">
      <c r="A28" s="5"/>
      <c r="B28" s="5" t="s">
        <v>38</v>
      </c>
      <c r="C28" s="11">
        <v>58.13</v>
      </c>
    </row>
    <row r="29" spans="1:3" ht="15" thickBot="1" x14ac:dyDescent="0.35">
      <c r="A29" s="7"/>
      <c r="B29" s="7" t="s">
        <v>39</v>
      </c>
      <c r="C29" s="12">
        <v>55.33</v>
      </c>
    </row>
    <row r="30" spans="1:3" x14ac:dyDescent="0.3">
      <c r="A30" s="3" t="s">
        <v>41</v>
      </c>
      <c r="B30" s="3" t="s">
        <v>45</v>
      </c>
      <c r="C30" s="10">
        <v>72.319999999999993</v>
      </c>
    </row>
    <row r="31" spans="1:3" x14ac:dyDescent="0.3">
      <c r="A31" s="5"/>
      <c r="B31" s="5" t="s">
        <v>46</v>
      </c>
      <c r="C31" s="11">
        <v>73.78</v>
      </c>
    </row>
    <row r="32" spans="1:3" x14ac:dyDescent="0.3">
      <c r="A32" s="5"/>
      <c r="B32" s="5" t="s">
        <v>47</v>
      </c>
      <c r="C32" s="11">
        <v>72.58</v>
      </c>
    </row>
    <row r="33" spans="1:3" x14ac:dyDescent="0.3">
      <c r="A33" s="5"/>
      <c r="B33" s="5" t="s">
        <v>5</v>
      </c>
      <c r="C33" s="11">
        <v>73.569999999999993</v>
      </c>
    </row>
    <row r="34" spans="1:3" x14ac:dyDescent="0.3">
      <c r="A34" s="5"/>
      <c r="B34" s="5" t="s">
        <v>32</v>
      </c>
      <c r="C34" s="11">
        <v>69.67</v>
      </c>
    </row>
    <row r="35" spans="1:3" x14ac:dyDescent="0.3">
      <c r="A35" s="5"/>
      <c r="B35" s="5" t="s">
        <v>33</v>
      </c>
      <c r="C35" s="11">
        <v>67.13</v>
      </c>
    </row>
    <row r="36" spans="1:3" x14ac:dyDescent="0.3">
      <c r="A36" s="5"/>
      <c r="B36" s="5" t="s">
        <v>34</v>
      </c>
      <c r="C36" s="11">
        <v>64.53</v>
      </c>
    </row>
    <row r="37" spans="1:3" x14ac:dyDescent="0.3">
      <c r="A37" s="5"/>
      <c r="B37" s="5" t="s">
        <v>35</v>
      </c>
      <c r="C37" s="11">
        <v>59.2</v>
      </c>
    </row>
    <row r="38" spans="1:3" x14ac:dyDescent="0.3">
      <c r="A38" s="5"/>
      <c r="B38" s="5" t="s">
        <v>48</v>
      </c>
      <c r="C38" s="11">
        <v>71.540000000000006</v>
      </c>
    </row>
    <row r="39" spans="1:3" x14ac:dyDescent="0.3">
      <c r="A39" s="5"/>
      <c r="B39" s="5" t="s">
        <v>7</v>
      </c>
      <c r="C39" s="11">
        <v>74</v>
      </c>
    </row>
    <row r="40" spans="1:3" x14ac:dyDescent="0.3">
      <c r="A40" s="5"/>
      <c r="B40" s="5" t="s">
        <v>36</v>
      </c>
      <c r="C40" s="11">
        <v>72.47</v>
      </c>
    </row>
    <row r="41" spans="1:3" x14ac:dyDescent="0.3">
      <c r="A41" s="5"/>
      <c r="B41" s="5" t="s">
        <v>37</v>
      </c>
      <c r="C41" s="11">
        <v>69</v>
      </c>
    </row>
    <row r="42" spans="1:3" x14ac:dyDescent="0.3">
      <c r="A42" s="5"/>
      <c r="B42" s="5" t="s">
        <v>38</v>
      </c>
      <c r="C42" s="11">
        <v>59.8</v>
      </c>
    </row>
    <row r="43" spans="1:3" ht="15" thickBot="1" x14ac:dyDescent="0.35">
      <c r="A43" s="7"/>
      <c r="B43" s="7" t="s">
        <v>39</v>
      </c>
      <c r="C43" s="12">
        <v>56.9</v>
      </c>
    </row>
    <row r="44" spans="1:3" ht="27" x14ac:dyDescent="0.3">
      <c r="A44" s="3" t="s">
        <v>42</v>
      </c>
      <c r="B44" s="3" t="s">
        <v>45</v>
      </c>
      <c r="C44" s="10">
        <v>90.67</v>
      </c>
    </row>
    <row r="45" spans="1:3" x14ac:dyDescent="0.3">
      <c r="A45" s="5"/>
      <c r="B45" s="5" t="s">
        <v>46</v>
      </c>
      <c r="C45" s="11">
        <v>91.47</v>
      </c>
    </row>
    <row r="46" spans="1:3" x14ac:dyDescent="0.3">
      <c r="A46" s="5"/>
      <c r="B46" s="5" t="s">
        <v>47</v>
      </c>
      <c r="C46" s="11">
        <v>91.38</v>
      </c>
    </row>
    <row r="47" spans="1:3" x14ac:dyDescent="0.3">
      <c r="A47" s="5"/>
      <c r="B47" s="5" t="s">
        <v>5</v>
      </c>
      <c r="C47" s="11">
        <v>92.03</v>
      </c>
    </row>
    <row r="48" spans="1:3" x14ac:dyDescent="0.3">
      <c r="A48" s="5"/>
      <c r="B48" s="5" t="s">
        <v>32</v>
      </c>
      <c r="C48" s="11">
        <v>88.73</v>
      </c>
    </row>
    <row r="49" spans="1:3" x14ac:dyDescent="0.3">
      <c r="A49" s="5"/>
      <c r="B49" s="5" t="s">
        <v>33</v>
      </c>
      <c r="C49" s="11">
        <v>88.13</v>
      </c>
    </row>
    <row r="50" spans="1:3" x14ac:dyDescent="0.3">
      <c r="A50" s="5"/>
      <c r="B50" s="5" t="s">
        <v>34</v>
      </c>
      <c r="C50" s="11">
        <v>80.73</v>
      </c>
    </row>
    <row r="51" spans="1:3" x14ac:dyDescent="0.3">
      <c r="A51" s="5"/>
      <c r="B51" s="5" t="s">
        <v>35</v>
      </c>
      <c r="C51" s="11">
        <v>73.03</v>
      </c>
    </row>
    <row r="52" spans="1:3" x14ac:dyDescent="0.3">
      <c r="A52" s="5"/>
      <c r="B52" s="5" t="s">
        <v>48</v>
      </c>
      <c r="C52" s="11">
        <v>88.55</v>
      </c>
    </row>
    <row r="53" spans="1:3" x14ac:dyDescent="0.3">
      <c r="A53" s="5"/>
      <c r="B53" s="5" t="s">
        <v>7</v>
      </c>
      <c r="C53" s="11">
        <v>90.9</v>
      </c>
    </row>
    <row r="54" spans="1:3" x14ac:dyDescent="0.3">
      <c r="A54" s="5"/>
      <c r="B54" s="5" t="s">
        <v>36</v>
      </c>
      <c r="C54" s="11">
        <v>89.8</v>
      </c>
    </row>
    <row r="55" spans="1:3" x14ac:dyDescent="0.3">
      <c r="A55" s="5"/>
      <c r="B55" s="5" t="s">
        <v>37</v>
      </c>
      <c r="C55" s="11">
        <v>86.5</v>
      </c>
    </row>
    <row r="56" spans="1:3" x14ac:dyDescent="0.3">
      <c r="A56" s="5"/>
      <c r="B56" s="5" t="s">
        <v>38</v>
      </c>
      <c r="C56" s="11">
        <v>75.3</v>
      </c>
    </row>
    <row r="57" spans="1:3" ht="15" thickBot="1" x14ac:dyDescent="0.35">
      <c r="A57" s="7"/>
      <c r="B57" s="7" t="s">
        <v>39</v>
      </c>
      <c r="C57" s="12">
        <v>69.27</v>
      </c>
    </row>
    <row r="58" spans="1:3" x14ac:dyDescent="0.3">
      <c r="A58" s="3" t="s">
        <v>43</v>
      </c>
      <c r="B58" s="3" t="s">
        <v>45</v>
      </c>
      <c r="C58" s="10">
        <v>53.58</v>
      </c>
    </row>
    <row r="59" spans="1:3" x14ac:dyDescent="0.3">
      <c r="A59" s="5"/>
      <c r="B59" s="5" t="s">
        <v>46</v>
      </c>
      <c r="C59" s="11">
        <v>55.35</v>
      </c>
    </row>
    <row r="60" spans="1:3" x14ac:dyDescent="0.3">
      <c r="A60" s="5"/>
      <c r="B60" s="5" t="s">
        <v>47</v>
      </c>
      <c r="C60" s="11">
        <v>53.06</v>
      </c>
    </row>
    <row r="61" spans="1:3" x14ac:dyDescent="0.3">
      <c r="A61" s="5"/>
      <c r="B61" s="5" t="s">
        <v>5</v>
      </c>
      <c r="C61" s="11">
        <v>52.73</v>
      </c>
    </row>
    <row r="62" spans="1:3" x14ac:dyDescent="0.3">
      <c r="A62" s="5"/>
      <c r="B62" s="5" t="s">
        <v>32</v>
      </c>
      <c r="C62" s="11">
        <v>52.43</v>
      </c>
    </row>
    <row r="63" spans="1:3" x14ac:dyDescent="0.3">
      <c r="A63" s="5"/>
      <c r="B63" s="5" t="s">
        <v>33</v>
      </c>
      <c r="C63" s="11">
        <v>52.67</v>
      </c>
    </row>
    <row r="64" spans="1:3" x14ac:dyDescent="0.3">
      <c r="A64" s="5"/>
      <c r="B64" s="5" t="s">
        <v>34</v>
      </c>
      <c r="C64" s="11">
        <v>53.9</v>
      </c>
    </row>
    <row r="65" spans="1:3" x14ac:dyDescent="0.3">
      <c r="A65" s="5"/>
      <c r="B65" s="5" t="s">
        <v>35</v>
      </c>
      <c r="C65" s="11">
        <v>52.33</v>
      </c>
    </row>
    <row r="66" spans="1:3" x14ac:dyDescent="0.3">
      <c r="A66" s="5"/>
      <c r="B66" s="5" t="s">
        <v>48</v>
      </c>
      <c r="C66" s="11">
        <v>55.13</v>
      </c>
    </row>
    <row r="67" spans="1:3" x14ac:dyDescent="0.3">
      <c r="A67" s="5"/>
      <c r="B67" s="5" t="s">
        <v>7</v>
      </c>
      <c r="C67" s="11">
        <v>57.97</v>
      </c>
    </row>
    <row r="68" spans="1:3" x14ac:dyDescent="0.3">
      <c r="A68" s="5"/>
      <c r="B68" s="5" t="s">
        <v>36</v>
      </c>
      <c r="C68" s="11">
        <v>58.63</v>
      </c>
    </row>
    <row r="69" spans="1:3" x14ac:dyDescent="0.3">
      <c r="A69" s="5"/>
      <c r="B69" s="5" t="s">
        <v>37</v>
      </c>
      <c r="C69" s="11">
        <v>56.13</v>
      </c>
    </row>
    <row r="70" spans="1:3" x14ac:dyDescent="0.3">
      <c r="A70" s="5"/>
      <c r="B70" s="5" t="s">
        <v>38</v>
      </c>
      <c r="C70" s="11">
        <v>53.63</v>
      </c>
    </row>
    <row r="71" spans="1:3" ht="15" thickBot="1" x14ac:dyDescent="0.35">
      <c r="A71" s="7"/>
      <c r="B71" s="7" t="s">
        <v>39</v>
      </c>
      <c r="C71" s="12">
        <v>52.77</v>
      </c>
    </row>
    <row r="72" spans="1:3" x14ac:dyDescent="0.3">
      <c r="A72" s="3" t="s">
        <v>44</v>
      </c>
      <c r="B72" s="3" t="s">
        <v>45</v>
      </c>
      <c r="C72" s="10">
        <v>86.38</v>
      </c>
    </row>
    <row r="73" spans="1:3" x14ac:dyDescent="0.3">
      <c r="A73" s="5"/>
      <c r="B73" s="5" t="s">
        <v>46</v>
      </c>
      <c r="C73" s="11">
        <v>86.62</v>
      </c>
    </row>
    <row r="74" spans="1:3" x14ac:dyDescent="0.3">
      <c r="A74" s="5"/>
      <c r="B74" s="5" t="s">
        <v>47</v>
      </c>
      <c r="C74" s="11">
        <v>85.18</v>
      </c>
    </row>
    <row r="75" spans="1:3" x14ac:dyDescent="0.3">
      <c r="A75" s="5"/>
      <c r="B75" s="5" t="s">
        <v>5</v>
      </c>
      <c r="C75" s="11">
        <v>85.97</v>
      </c>
    </row>
    <row r="76" spans="1:3" x14ac:dyDescent="0.3">
      <c r="A76" s="5"/>
      <c r="B76" s="5" t="s">
        <v>32</v>
      </c>
      <c r="C76" s="11">
        <v>83.17</v>
      </c>
    </row>
    <row r="77" spans="1:3" x14ac:dyDescent="0.3">
      <c r="A77" s="5"/>
      <c r="B77" s="5" t="s">
        <v>33</v>
      </c>
      <c r="C77" s="11">
        <v>83.27</v>
      </c>
    </row>
    <row r="78" spans="1:3" x14ac:dyDescent="0.3">
      <c r="A78" s="5"/>
      <c r="B78" s="5" t="s">
        <v>34</v>
      </c>
      <c r="C78" s="11">
        <v>77.930000000000007</v>
      </c>
    </row>
    <row r="79" spans="1:3" x14ac:dyDescent="0.3">
      <c r="A79" s="5"/>
      <c r="B79" s="5" t="s">
        <v>35</v>
      </c>
      <c r="C79" s="11">
        <v>73.900000000000006</v>
      </c>
    </row>
    <row r="80" spans="1:3" x14ac:dyDescent="0.3">
      <c r="A80" s="5"/>
      <c r="B80" s="5" t="s">
        <v>48</v>
      </c>
      <c r="C80" s="11">
        <v>86.79</v>
      </c>
    </row>
    <row r="81" spans="1:3" x14ac:dyDescent="0.3">
      <c r="A81" s="5"/>
      <c r="B81" s="5" t="s">
        <v>7</v>
      </c>
      <c r="C81" s="11">
        <v>87.27</v>
      </c>
    </row>
    <row r="82" spans="1:3" x14ac:dyDescent="0.3">
      <c r="A82" s="5"/>
      <c r="B82" s="5" t="s">
        <v>36</v>
      </c>
      <c r="C82" s="11">
        <v>86.33</v>
      </c>
    </row>
    <row r="83" spans="1:3" x14ac:dyDescent="0.3">
      <c r="A83" s="5"/>
      <c r="B83" s="5" t="s">
        <v>37</v>
      </c>
      <c r="C83" s="11">
        <v>84.47</v>
      </c>
    </row>
    <row r="84" spans="1:3" x14ac:dyDescent="0.3">
      <c r="A84" s="5"/>
      <c r="B84" s="5" t="s">
        <v>38</v>
      </c>
      <c r="C84" s="11">
        <v>70.2</v>
      </c>
    </row>
    <row r="85" spans="1:3" ht="15" thickBot="1" x14ac:dyDescent="0.35">
      <c r="A85" s="7"/>
      <c r="B85" s="7" t="s">
        <v>39</v>
      </c>
      <c r="C85" s="12">
        <v>73.73</v>
      </c>
    </row>
  </sheetData>
  <conditionalFormatting sqref="C2:C85">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A929F-1A2E-4419-AA4E-F52BEFFFA83E}">
  <sheetPr codeName="Sheet3"/>
  <dimension ref="A1:X85"/>
  <sheetViews>
    <sheetView topLeftCell="A24" workbookViewId="0">
      <selection activeCell="E27" sqref="E27"/>
    </sheetView>
  </sheetViews>
  <sheetFormatPr defaultRowHeight="14.4" outlineLevelCol="1" x14ac:dyDescent="0.3"/>
  <cols>
    <col min="1" max="1" width="10.6640625" bestFit="1" customWidth="1"/>
    <col min="2" max="2" width="20.44140625" bestFit="1" customWidth="1"/>
    <col min="3" max="3" width="9.88671875" bestFit="1" customWidth="1"/>
    <col min="4" max="4" width="11.33203125" style="13" bestFit="1" customWidth="1"/>
    <col min="5" max="5" width="11.33203125" customWidth="1" outlineLevel="1"/>
    <col min="6" max="6" width="8.44140625" customWidth="1" outlineLevel="1"/>
    <col min="7" max="7" width="14.33203125" customWidth="1" outlineLevel="1"/>
    <col min="8" max="8" width="5.5546875" customWidth="1" outlineLevel="1"/>
    <col min="9" max="9" width="5.6640625" customWidth="1" outlineLevel="1"/>
    <col min="10" max="10" width="5.5546875" customWidth="1" outlineLevel="1"/>
    <col min="11" max="11" width="5.6640625" customWidth="1" outlineLevel="1"/>
    <col min="12" max="12" width="13.33203125" customWidth="1"/>
    <col min="13" max="13" width="19.44140625" customWidth="1" outlineLevel="1"/>
    <col min="14" max="14" width="24.109375" customWidth="1" outlineLevel="1"/>
  </cols>
  <sheetData>
    <row r="1" spans="1:24" ht="15" thickBot="1" x14ac:dyDescent="0.35">
      <c r="A1" s="1" t="s">
        <v>16</v>
      </c>
      <c r="B1" s="1" t="s">
        <v>17</v>
      </c>
      <c r="C1" s="1" t="s">
        <v>0</v>
      </c>
      <c r="D1" s="9" t="s">
        <v>18</v>
      </c>
      <c r="E1" s="1" t="s">
        <v>19</v>
      </c>
      <c r="F1" s="1" t="s">
        <v>20</v>
      </c>
      <c r="G1" s="1" t="s">
        <v>3</v>
      </c>
      <c r="H1" s="1" t="s">
        <v>21</v>
      </c>
      <c r="I1" s="1" t="s">
        <v>22</v>
      </c>
      <c r="J1" s="1" t="s">
        <v>23</v>
      </c>
      <c r="K1" s="1" t="s">
        <v>24</v>
      </c>
      <c r="L1" s="1" t="s">
        <v>25</v>
      </c>
      <c r="M1" s="1" t="s">
        <v>26</v>
      </c>
      <c r="N1" s="1" t="s">
        <v>27</v>
      </c>
    </row>
    <row r="2" spans="1:24" x14ac:dyDescent="0.3">
      <c r="A2" s="3" t="s">
        <v>28</v>
      </c>
      <c r="B2" s="3" t="s">
        <v>45</v>
      </c>
      <c r="C2" s="3" t="s">
        <v>4</v>
      </c>
      <c r="D2" s="10" t="str">
        <f>FIXED(((Table1454[[#This Row],[TP]]+Table1454[[#This Row],[TN]])/(Table1454[[#This Row],[TP]]+Table1454[[#This Row],[TN]]+Table1454[[#This Row],[FP]]+Table1454[[#This Row],[FN]]))*100, 2)</f>
        <v>88.18</v>
      </c>
      <c r="E2" s="4" t="str">
        <f>FIXED((Table1454[[#This Row],[TP]]/(Table1454[[#This Row],[TP]]+Table1454[[#This Row],[FP]]))*100, 2)</f>
        <v>98.97</v>
      </c>
      <c r="F2" s="4" t="str">
        <f>FIXED((Table1454[[#This Row],[TP]]/(Table1454[[#This Row],[TP]]+Table1454[[#This Row],[FN]]))*100, 2)</f>
        <v>77.17</v>
      </c>
      <c r="G2" s="6">
        <f t="shared" ref="G2:K3" si="0">(G4+G10)</f>
        <v>6000</v>
      </c>
      <c r="H2" s="6">
        <f t="shared" si="0"/>
        <v>2315</v>
      </c>
      <c r="I2" s="6">
        <f t="shared" si="0"/>
        <v>2976</v>
      </c>
      <c r="J2" s="6">
        <f t="shared" si="0"/>
        <v>24</v>
      </c>
      <c r="K2" s="6">
        <f t="shared" si="0"/>
        <v>685</v>
      </c>
      <c r="L2" s="4">
        <v>0</v>
      </c>
      <c r="M2" s="4"/>
      <c r="N2" s="4"/>
    </row>
    <row r="3" spans="1:24" x14ac:dyDescent="0.3">
      <c r="A3" s="5" t="s">
        <v>28</v>
      </c>
      <c r="B3" s="5" t="s">
        <v>46</v>
      </c>
      <c r="C3" s="5" t="s">
        <v>4</v>
      </c>
      <c r="D3" s="11" t="str">
        <f>FIXED(((Table1454[[#This Row],[TP]]+Table1454[[#This Row],[TN]])/(Table1454[[#This Row],[TP]]+Table1454[[#This Row],[TN]]+Table1454[[#This Row],[FP]]+Table1454[[#This Row],[FN]]))*100, 2)</f>
        <v>89.68</v>
      </c>
      <c r="E3" s="6" t="str">
        <f>FIXED((Table1454[[#This Row],[TP]]/(Table1454[[#This Row],[TP]]+Table1454[[#This Row],[FP]]))*100, 2)</f>
        <v>99.09</v>
      </c>
      <c r="F3" s="6" t="str">
        <f>FIXED((Table1454[[#This Row],[TP]]/(Table1454[[#This Row],[TP]]+Table1454[[#This Row],[FN]]))*100, 2)</f>
        <v>80.10</v>
      </c>
      <c r="G3" s="6">
        <f t="shared" si="0"/>
        <v>6000</v>
      </c>
      <c r="H3" s="6">
        <f t="shared" si="0"/>
        <v>2403</v>
      </c>
      <c r="I3" s="6">
        <f t="shared" si="0"/>
        <v>2978</v>
      </c>
      <c r="J3" s="6">
        <f t="shared" si="0"/>
        <v>22</v>
      </c>
      <c r="K3" s="6">
        <f t="shared" si="0"/>
        <v>597</v>
      </c>
      <c r="L3" s="6">
        <v>0</v>
      </c>
      <c r="M3" s="6"/>
      <c r="N3" s="6"/>
      <c r="X3" s="2" t="s">
        <v>31</v>
      </c>
    </row>
    <row r="4" spans="1:24" x14ac:dyDescent="0.3">
      <c r="A4" s="5" t="s">
        <v>28</v>
      </c>
      <c r="B4" s="5" t="s">
        <v>47</v>
      </c>
      <c r="C4" s="5" t="s">
        <v>4</v>
      </c>
      <c r="D4" s="11" t="str">
        <f>FIXED(((Table1454[[#This Row],[TP]]+Table1454[[#This Row],[TN]])/(Table1454[[#This Row],[TP]]+Table1454[[#This Row],[TN]]+Table1454[[#This Row],[FP]]+Table1454[[#This Row],[FN]]))*100, 2)</f>
        <v>88.77</v>
      </c>
      <c r="E4" s="6" t="str">
        <f>FIXED((Table1454[[#This Row],[TP]]/(Table1454[[#This Row],[TP]]+Table1454[[#This Row],[FP]]))*100, 2)</f>
        <v>99.09</v>
      </c>
      <c r="F4" s="6" t="str">
        <f>FIXED((Table1454[[#This Row],[TP]]/(Table1454[[#This Row],[TP]]+Table1454[[#This Row],[FN]]))*100, 2)</f>
        <v>78.05</v>
      </c>
      <c r="G4" s="6">
        <f>(Table1454[[#This Row],[TP]]+Table1454[[#This Row],[TN]]+Table1454[[#This Row],[FP]]+Table1454[[#This Row],[FN]])</f>
        <v>4489</v>
      </c>
      <c r="H4" s="6">
        <v>1735</v>
      </c>
      <c r="I4" s="6">
        <v>2250</v>
      </c>
      <c r="J4" s="6">
        <v>16</v>
      </c>
      <c r="K4" s="6">
        <v>488</v>
      </c>
      <c r="L4" s="6"/>
      <c r="M4" s="6"/>
      <c r="N4" s="6"/>
      <c r="X4" s="2"/>
    </row>
    <row r="5" spans="1:24" x14ac:dyDescent="0.3">
      <c r="A5" s="5" t="s">
        <v>28</v>
      </c>
      <c r="B5" s="5" t="s">
        <v>5</v>
      </c>
      <c r="C5" s="5" t="s">
        <v>4</v>
      </c>
      <c r="D5" s="11" t="str">
        <f>FIXED(((Table1454[[#This Row],[TP]]+Table1454[[#This Row],[TN]])/(Table1454[[#This Row],[TP]]+Table1454[[#This Row],[TN]]+Table1454[[#This Row],[FP]]+Table1454[[#This Row],[FN]]))*100, 2)</f>
        <v>90.47</v>
      </c>
      <c r="E5" s="6" t="str">
        <f>FIXED((Table1454[[#This Row],[TP]]/(Table1454[[#This Row],[TP]]+Table1454[[#This Row],[FP]]))*100, 2)</f>
        <v>99.67</v>
      </c>
      <c r="F5" s="6" t="str">
        <f>FIXED((Table1454[[#This Row],[TP]]/(Table1454[[#This Row],[TP]]+Table1454[[#This Row],[FN]]))*100, 2)</f>
        <v>81.20</v>
      </c>
      <c r="G5" s="6">
        <f>(Table1454[[#This Row],[TP]]+Table1454[[#This Row],[TN]]+Table1454[[#This Row],[FP]]+Table1454[[#This Row],[FN]])</f>
        <v>3000</v>
      </c>
      <c r="H5" s="6">
        <v>1218</v>
      </c>
      <c r="I5" s="6">
        <v>1496</v>
      </c>
      <c r="J5" s="6">
        <v>4</v>
      </c>
      <c r="K5" s="6">
        <v>282</v>
      </c>
      <c r="L5" s="6">
        <v>0</v>
      </c>
      <c r="M5" s="6"/>
      <c r="N5" s="6"/>
    </row>
    <row r="6" spans="1:24" x14ac:dyDescent="0.3">
      <c r="A6" s="5" t="s">
        <v>28</v>
      </c>
      <c r="B6" s="5" t="s">
        <v>32</v>
      </c>
      <c r="C6" s="5" t="s">
        <v>4</v>
      </c>
      <c r="D6" s="11" t="str">
        <f>FIXED(((Table1454[[#This Row],[TP]]+Table1454[[#This Row],[TN]])/(Table1454[[#This Row],[TP]]+Table1454[[#This Row],[TN]]+Table1454[[#This Row],[FP]]+Table1454[[#This Row],[FN]]))*100, 2)</f>
        <v>87.03</v>
      </c>
      <c r="E6" s="6" t="str">
        <f>FIXED((Table1454[[#This Row],[TP]]/(Table1454[[#This Row],[TP]]+Table1454[[#This Row],[FP]]))*100, 2)</f>
        <v>97.20</v>
      </c>
      <c r="F6" s="6" t="str">
        <f>FIXED((Table1454[[#This Row],[TP]]/(Table1454[[#This Row],[TP]]+Table1454[[#This Row],[FN]]))*100, 2)</f>
        <v>76.27</v>
      </c>
      <c r="G6" s="6">
        <f>(Table1454[[#This Row],[TP]]+Table1454[[#This Row],[TN]]+Table1454[[#This Row],[FP]]+Table1454[[#This Row],[FN]])</f>
        <v>3000</v>
      </c>
      <c r="H6" s="6">
        <v>1144</v>
      </c>
      <c r="I6" s="6">
        <v>1467</v>
      </c>
      <c r="J6" s="6">
        <v>33</v>
      </c>
      <c r="K6" s="6">
        <v>356</v>
      </c>
      <c r="L6" s="6">
        <v>0</v>
      </c>
      <c r="M6" s="6"/>
      <c r="N6" s="6">
        <f>(Table1454[[#This Row],[Accuracy]]-D5)</f>
        <v>-3.4399999999999977</v>
      </c>
    </row>
    <row r="7" spans="1:24" x14ac:dyDescent="0.3">
      <c r="A7" s="5" t="s">
        <v>28</v>
      </c>
      <c r="B7" s="5" t="s">
        <v>33</v>
      </c>
      <c r="C7" s="5" t="s">
        <v>4</v>
      </c>
      <c r="D7" s="11" t="str">
        <f>FIXED(((Table1454[[#This Row],[TP]]+Table1454[[#This Row],[TN]])/(Table1454[[#This Row],[TP]]+Table1454[[#This Row],[TN]]+Table1454[[#This Row],[FP]]+Table1454[[#This Row],[FN]]))*100, 2)</f>
        <v>86.70</v>
      </c>
      <c r="E7" s="6" t="str">
        <f>FIXED((Table1454[[#This Row],[TP]]/(Table1454[[#This Row],[TP]]+Table1454[[#This Row],[FP]]))*100, 2)</f>
        <v>98.42</v>
      </c>
      <c r="F7" s="6" t="str">
        <f>FIXED((Table1454[[#This Row],[TP]]/(Table1454[[#This Row],[TP]]+Table1454[[#This Row],[FN]]))*100, 2)</f>
        <v>74.60</v>
      </c>
      <c r="G7" s="6">
        <f>(Table1454[[#This Row],[TP]]+Table1454[[#This Row],[TN]]+Table1454[[#This Row],[FP]]+Table1454[[#This Row],[FN]])</f>
        <v>3000</v>
      </c>
      <c r="H7" s="6">
        <v>1119</v>
      </c>
      <c r="I7" s="6">
        <v>1482</v>
      </c>
      <c r="J7" s="6">
        <v>18</v>
      </c>
      <c r="K7" s="6">
        <v>381</v>
      </c>
      <c r="L7" s="6">
        <v>0</v>
      </c>
      <c r="M7" s="6"/>
      <c r="N7" s="6">
        <f>(Table1454[[#This Row],[Accuracy]]-D5)</f>
        <v>-3.769999999999996</v>
      </c>
    </row>
    <row r="8" spans="1:24" x14ac:dyDescent="0.3">
      <c r="A8" s="5" t="s">
        <v>28</v>
      </c>
      <c r="B8" s="5" t="s">
        <v>34</v>
      </c>
      <c r="C8" s="5" t="s">
        <v>4</v>
      </c>
      <c r="D8" s="11" t="str">
        <f>FIXED(((Table1454[[#This Row],[TP]]+Table1454[[#This Row],[TN]])/(Table1454[[#This Row],[TP]]+Table1454[[#This Row],[TN]]+Table1454[[#This Row],[FP]]+Table1454[[#This Row],[FN]]))*100, 2)</f>
        <v>76.07</v>
      </c>
      <c r="E8" s="6" t="str">
        <f>FIXED((Table1454[[#This Row],[TP]]/(Table1454[[#This Row],[TP]]+Table1454[[#This Row],[FP]]))*100, 2)</f>
        <v>88.56</v>
      </c>
      <c r="F8" s="6" t="str">
        <f>FIXED((Table1454[[#This Row],[TP]]/(Table1454[[#This Row],[TP]]+Table1454[[#This Row],[FN]]))*100, 2)</f>
        <v>59.87</v>
      </c>
      <c r="G8" s="6">
        <f>(Table1454[[#This Row],[TP]]+Table1454[[#This Row],[TN]]+Table1454[[#This Row],[FP]]+Table1454[[#This Row],[FN]])</f>
        <v>3000</v>
      </c>
      <c r="H8" s="6">
        <v>898</v>
      </c>
      <c r="I8" s="6">
        <v>1384</v>
      </c>
      <c r="J8" s="6">
        <v>116</v>
      </c>
      <c r="K8" s="6">
        <v>602</v>
      </c>
      <c r="L8" s="6">
        <v>0</v>
      </c>
      <c r="M8" s="6"/>
      <c r="N8" s="6">
        <f>(Table1454[[#This Row],[Accuracy]]-D5)</f>
        <v>-14.400000000000006</v>
      </c>
    </row>
    <row r="9" spans="1:24" x14ac:dyDescent="0.3">
      <c r="A9" s="5" t="s">
        <v>28</v>
      </c>
      <c r="B9" s="5" t="s">
        <v>35</v>
      </c>
      <c r="C9" s="5" t="s">
        <v>4</v>
      </c>
      <c r="D9" s="11" t="str">
        <f>FIXED(((Table1454[[#This Row],[TP]]+Table1454[[#This Row],[TN]])/(Table1454[[#This Row],[TP]]+Table1454[[#This Row],[TN]]+Table1454[[#This Row],[FP]]+Table1454[[#This Row],[FN]]))*100, 2)</f>
        <v>51.63</v>
      </c>
      <c r="E9" s="6" t="str">
        <f>FIXED((Table1454[[#This Row],[TP]]/(Table1454[[#This Row],[TP]]+Table1454[[#This Row],[FP]]))*100, 2)</f>
        <v>50.94</v>
      </c>
      <c r="F9" s="6" t="str">
        <f>FIXED((Table1454[[#This Row],[TP]]/(Table1454[[#This Row],[TP]]+Table1454[[#This Row],[FN]]))*100, 2)</f>
        <v>88.73</v>
      </c>
      <c r="G9" s="6">
        <f>(Table1454[[#This Row],[TP]]+Table1454[[#This Row],[TN]]+Table1454[[#This Row],[FP]]+Table1454[[#This Row],[FN]])</f>
        <v>3000</v>
      </c>
      <c r="H9" s="6">
        <v>1331</v>
      </c>
      <c r="I9" s="6">
        <v>218</v>
      </c>
      <c r="J9" s="6">
        <v>1282</v>
      </c>
      <c r="K9" s="6">
        <v>169</v>
      </c>
      <c r="L9" s="6">
        <v>0</v>
      </c>
      <c r="M9" s="6"/>
      <c r="N9" s="6">
        <f>(Table1454[[#This Row],[Accuracy]]-D5)</f>
        <v>-38.839999999999996</v>
      </c>
    </row>
    <row r="10" spans="1:24" x14ac:dyDescent="0.3">
      <c r="A10" s="5" t="s">
        <v>28</v>
      </c>
      <c r="B10" s="5" t="s">
        <v>48</v>
      </c>
      <c r="C10" s="5" t="s">
        <v>4</v>
      </c>
      <c r="D10" s="11" t="str">
        <f>FIXED(((Table1454[[#This Row],[TP]]+Table1454[[#This Row],[TN]])/(Table1454[[#This Row],[TP]]+Table1454[[#This Row],[TN]]+Table1454[[#This Row],[FP]]+Table1454[[#This Row],[FN]]))*100, 2)</f>
        <v>86.43</v>
      </c>
      <c r="E10" s="6" t="str">
        <f>FIXED((Table1454[[#This Row],[TP]]/(Table1454[[#This Row],[TP]]+Table1454[[#This Row],[FP]]))*100, 2)</f>
        <v>98.64</v>
      </c>
      <c r="F10" s="6" t="str">
        <f>FIXED((Table1454[[#This Row],[TP]]/(Table1454[[#This Row],[TP]]+Table1454[[#This Row],[FN]]))*100, 2)</f>
        <v>74.65</v>
      </c>
      <c r="G10" s="6">
        <f>(Table1454[[#This Row],[TP]]+Table1454[[#This Row],[TN]]+Table1454[[#This Row],[FP]]+Table1454[[#This Row],[FN]])</f>
        <v>1511</v>
      </c>
      <c r="H10" s="6">
        <v>580</v>
      </c>
      <c r="I10" s="6">
        <v>726</v>
      </c>
      <c r="J10" s="6">
        <v>8</v>
      </c>
      <c r="K10" s="6">
        <v>197</v>
      </c>
      <c r="L10" s="6"/>
      <c r="M10" s="6">
        <f>(Table1454[[#This Row],[Accuracy]]-D4)</f>
        <v>-2.3399999999999892</v>
      </c>
      <c r="N10" s="6">
        <f>(Table1454[[#This Row],[Accuracy]]-D11)</f>
        <v>-2.4699999999999989</v>
      </c>
    </row>
    <row r="11" spans="1:24" x14ac:dyDescent="0.3">
      <c r="A11" s="5" t="s">
        <v>28</v>
      </c>
      <c r="B11" s="5" t="s">
        <v>7</v>
      </c>
      <c r="C11" s="5" t="s">
        <v>4</v>
      </c>
      <c r="D11" s="11" t="str">
        <f>FIXED(((Table1454[[#This Row],[TP]]+Table1454[[#This Row],[TN]])/(Table1454[[#This Row],[TP]]+Table1454[[#This Row],[TN]]+Table1454[[#This Row],[FP]]+Table1454[[#This Row],[FN]]))*100, 2)</f>
        <v>88.90</v>
      </c>
      <c r="E11" s="6" t="str">
        <f>FIXED((Table1454[[#This Row],[TP]]/(Table1454[[#This Row],[TP]]+Table1454[[#This Row],[FP]]))*100, 2)</f>
        <v>98.50</v>
      </c>
      <c r="F11" s="6" t="str">
        <f>FIXED((Table1454[[#This Row],[TP]]/(Table1454[[#This Row],[TP]]+Table1454[[#This Row],[FN]]))*100, 2)</f>
        <v>79.00</v>
      </c>
      <c r="G11" s="6">
        <f>(Table1454[[#This Row],[TP]]+Table1454[[#This Row],[TN]]+Table1454[[#This Row],[FP]]+Table1454[[#This Row],[FN]])</f>
        <v>3000</v>
      </c>
      <c r="H11" s="6">
        <v>1185</v>
      </c>
      <c r="I11" s="6">
        <v>1482</v>
      </c>
      <c r="J11" s="6">
        <v>18</v>
      </c>
      <c r="K11" s="6">
        <v>315</v>
      </c>
      <c r="L11" s="6">
        <v>0</v>
      </c>
      <c r="M11" s="6">
        <f>(Table1454[[#This Row],[Accuracy]]-D5)</f>
        <v>-1.5699999999999932</v>
      </c>
      <c r="N11" s="6"/>
    </row>
    <row r="12" spans="1:24" x14ac:dyDescent="0.3">
      <c r="A12" s="5" t="s">
        <v>28</v>
      </c>
      <c r="B12" s="5" t="s">
        <v>36</v>
      </c>
      <c r="C12" s="5" t="s">
        <v>4</v>
      </c>
      <c r="D12" s="11" t="str">
        <f>FIXED(((Table1454[[#This Row],[TP]]+Table1454[[#This Row],[TN]])/(Table1454[[#This Row],[TP]]+Table1454[[#This Row],[TN]]+Table1454[[#This Row],[FP]]+Table1454[[#This Row],[FN]]))*100, 2)</f>
        <v>89.53</v>
      </c>
      <c r="E12" s="6" t="str">
        <f>FIXED((Table1454[[#This Row],[TP]]/(Table1454[[#This Row],[TP]]+Table1454[[#This Row],[FP]]))*100, 2)</f>
        <v>98.93</v>
      </c>
      <c r="F12" s="6" t="str">
        <f>FIXED((Table1454[[#This Row],[TP]]/(Table1454[[#This Row],[TP]]+Table1454[[#This Row],[FN]]))*100, 2)</f>
        <v>79.93</v>
      </c>
      <c r="G12" s="6">
        <f>(Table1454[[#This Row],[TP]]+Table1454[[#This Row],[TN]]+Table1454[[#This Row],[FP]]+Table1454[[#This Row],[FN]])</f>
        <v>3000</v>
      </c>
      <c r="H12" s="6">
        <v>1199</v>
      </c>
      <c r="I12" s="6">
        <v>1487</v>
      </c>
      <c r="J12" s="6">
        <v>13</v>
      </c>
      <c r="K12" s="6">
        <v>301</v>
      </c>
      <c r="L12" s="6">
        <v>0</v>
      </c>
      <c r="M12" s="6">
        <f>(Table1454[[#This Row],[Accuracy]]-D6)</f>
        <v>2.5</v>
      </c>
      <c r="N12" s="6">
        <f>(Table1454[[#This Row],[Accuracy]]-D11)</f>
        <v>0.62999999999999545</v>
      </c>
    </row>
    <row r="13" spans="1:24" x14ac:dyDescent="0.3">
      <c r="A13" s="5" t="s">
        <v>28</v>
      </c>
      <c r="B13" s="5" t="s">
        <v>37</v>
      </c>
      <c r="C13" s="5" t="s">
        <v>4</v>
      </c>
      <c r="D13" s="11" t="str">
        <f>FIXED(((Table1454[[#This Row],[TP]]+Table1454[[#This Row],[TN]])/(Table1454[[#This Row],[TP]]+Table1454[[#This Row],[TN]]+Table1454[[#This Row],[FP]]+Table1454[[#This Row],[FN]]))*100, 2)</f>
        <v>85.13</v>
      </c>
      <c r="E13" s="6" t="str">
        <f>FIXED((Table1454[[#This Row],[TP]]/(Table1454[[#This Row],[TP]]+Table1454[[#This Row],[FP]]))*100, 2)</f>
        <v>97.14</v>
      </c>
      <c r="F13" s="6" t="str">
        <f>FIXED((Table1454[[#This Row],[TP]]/(Table1454[[#This Row],[TP]]+Table1454[[#This Row],[FN]]))*100, 2)</f>
        <v>72.40</v>
      </c>
      <c r="G13" s="6">
        <f>(Table1454[[#This Row],[TP]]+Table1454[[#This Row],[TN]]+Table1454[[#This Row],[FP]]+Table1454[[#This Row],[FN]])</f>
        <v>3000</v>
      </c>
      <c r="H13" s="6">
        <v>1086</v>
      </c>
      <c r="I13" s="6">
        <v>1468</v>
      </c>
      <c r="J13" s="6">
        <v>32</v>
      </c>
      <c r="K13" s="6">
        <v>414</v>
      </c>
      <c r="L13" s="6">
        <v>0</v>
      </c>
      <c r="M13" s="6">
        <f>(Table1454[[#This Row],[Accuracy]]-D7)</f>
        <v>-1.5700000000000074</v>
      </c>
      <c r="N13" s="6">
        <f>(Table1454[[#This Row],[Accuracy]]-D11)</f>
        <v>-3.7700000000000102</v>
      </c>
    </row>
    <row r="14" spans="1:24" x14ac:dyDescent="0.3">
      <c r="A14" s="5" t="s">
        <v>28</v>
      </c>
      <c r="B14" s="5" t="s">
        <v>38</v>
      </c>
      <c r="C14" s="5" t="s">
        <v>4</v>
      </c>
      <c r="D14" s="11" t="str">
        <f>FIXED(((Table1454[[#This Row],[TP]]+Table1454[[#This Row],[TN]])/(Table1454[[#This Row],[TP]]+Table1454[[#This Row],[TN]]+Table1454[[#This Row],[FP]]+Table1454[[#This Row],[FN]]))*100, 2)</f>
        <v>67.70</v>
      </c>
      <c r="E14" s="6" t="str">
        <f>FIXED((Table1454[[#This Row],[TP]]/(Table1454[[#This Row],[TP]]+Table1454[[#This Row],[FP]]))*100, 2)</f>
        <v>75.60</v>
      </c>
      <c r="F14" s="6" t="str">
        <f>FIXED((Table1454[[#This Row],[TP]]/(Table1454[[#This Row],[TP]]+Table1454[[#This Row],[FN]]))*100, 2)</f>
        <v>52.27</v>
      </c>
      <c r="G14" s="6">
        <f>(Table1454[[#This Row],[TP]]+Table1454[[#This Row],[TN]]+Table1454[[#This Row],[FP]]+Table1454[[#This Row],[FN]])</f>
        <v>3000</v>
      </c>
      <c r="H14" s="6">
        <v>784</v>
      </c>
      <c r="I14" s="6">
        <v>1247</v>
      </c>
      <c r="J14" s="6">
        <v>253</v>
      </c>
      <c r="K14" s="6">
        <v>716</v>
      </c>
      <c r="L14" s="6">
        <v>0</v>
      </c>
      <c r="M14" s="6">
        <f>(Table1454[[#This Row],[Accuracy]]-D8)</f>
        <v>-8.3699999999999903</v>
      </c>
      <c r="N14" s="6">
        <f>(Table1454[[#This Row],[Accuracy]]-D11)</f>
        <v>-21.200000000000003</v>
      </c>
    </row>
    <row r="15" spans="1:24" ht="15" thickBot="1" x14ac:dyDescent="0.35">
      <c r="A15" s="7" t="s">
        <v>28</v>
      </c>
      <c r="B15" s="7" t="s">
        <v>39</v>
      </c>
      <c r="C15" s="7" t="s">
        <v>4</v>
      </c>
      <c r="D15" s="12" t="str">
        <f>FIXED(((Table1454[[#This Row],[TP]]+Table1454[[#This Row],[TN]])/(Table1454[[#This Row],[TP]]+Table1454[[#This Row],[TN]]+Table1454[[#This Row],[FP]]+Table1454[[#This Row],[FN]]))*100, 2)</f>
        <v>52.93</v>
      </c>
      <c r="E15" s="8" t="str">
        <f>FIXED((Table1454[[#This Row],[TP]]/(Table1454[[#This Row],[TP]]+Table1454[[#This Row],[FP]]))*100, 2)</f>
        <v>51.77</v>
      </c>
      <c r="F15" s="8" t="str">
        <f>FIXED((Table1454[[#This Row],[TP]]/(Table1454[[#This Row],[TP]]+Table1454[[#This Row],[FN]]))*100, 2)</f>
        <v>85.73</v>
      </c>
      <c r="G15" s="8">
        <f>(Table1454[[#This Row],[TP]]+Table1454[[#This Row],[TN]]+Table1454[[#This Row],[FP]]+Table1454[[#This Row],[FN]])</f>
        <v>3000</v>
      </c>
      <c r="H15" s="8">
        <v>1286</v>
      </c>
      <c r="I15" s="8">
        <v>302</v>
      </c>
      <c r="J15" s="8">
        <v>1198</v>
      </c>
      <c r="K15" s="8">
        <v>214</v>
      </c>
      <c r="L15" s="8">
        <v>0</v>
      </c>
      <c r="M15" s="8">
        <f>(Table1454[[#This Row],[Accuracy]]-D9)</f>
        <v>1.2999999999999972</v>
      </c>
      <c r="N15" s="8">
        <f>(Table1454[[#This Row],[Accuracy]]-D11)</f>
        <v>-35.970000000000006</v>
      </c>
    </row>
    <row r="16" spans="1:24" x14ac:dyDescent="0.3">
      <c r="A16" s="3" t="s">
        <v>40</v>
      </c>
      <c r="B16" s="3" t="s">
        <v>45</v>
      </c>
      <c r="C16" s="3" t="s">
        <v>4</v>
      </c>
      <c r="D16" s="10" t="str">
        <f>FIXED(((Table1454[[#This Row],[TP]]+Table1454[[#This Row],[TN]])/(Table1454[[#This Row],[TP]]+Table1454[[#This Row],[TN]]+Table1454[[#This Row],[FP]]+Table1454[[#This Row],[FN]]))*100, 2)</f>
        <v>58.10</v>
      </c>
      <c r="E16" s="4" t="str">
        <f>FIXED((Table1454[[#This Row],[TP]]/(Table1454[[#This Row],[TP]]+Table1454[[#This Row],[FP]]))*100, 2)</f>
        <v>91.33</v>
      </c>
      <c r="F16" s="4" t="str">
        <f>FIXED((Table1454[[#This Row],[TP]]/(Table1454[[#This Row],[TP]]+Table1454[[#This Row],[FN]]))*100, 2)</f>
        <v>17.90</v>
      </c>
      <c r="G16" s="6">
        <f t="shared" ref="G16:K17" si="1">(G18+G24)</f>
        <v>6000</v>
      </c>
      <c r="H16" s="6">
        <f t="shared" si="1"/>
        <v>537</v>
      </c>
      <c r="I16" s="6">
        <f t="shared" si="1"/>
        <v>2949</v>
      </c>
      <c r="J16" s="6">
        <f t="shared" si="1"/>
        <v>51</v>
      </c>
      <c r="K16" s="6">
        <f t="shared" si="1"/>
        <v>2463</v>
      </c>
      <c r="L16" s="4">
        <v>0</v>
      </c>
      <c r="M16" s="4"/>
      <c r="N16" s="4"/>
    </row>
    <row r="17" spans="1:14" x14ac:dyDescent="0.3">
      <c r="A17" s="5" t="s">
        <v>40</v>
      </c>
      <c r="B17" s="5" t="s">
        <v>46</v>
      </c>
      <c r="C17" s="5" t="s">
        <v>4</v>
      </c>
      <c r="D17" s="11" t="str">
        <f>FIXED(((Table1454[[#This Row],[TP]]+Table1454[[#This Row],[TN]])/(Table1454[[#This Row],[TP]]+Table1454[[#This Row],[TN]]+Table1454[[#This Row],[FP]]+Table1454[[#This Row],[FN]]))*100, 2)</f>
        <v>59.80</v>
      </c>
      <c r="E17" s="6" t="str">
        <f>FIXED((Table1454[[#This Row],[TP]]/(Table1454[[#This Row],[TP]]+Table1454[[#This Row],[FP]]))*100, 2)</f>
        <v>90.05</v>
      </c>
      <c r="F17" s="6" t="str">
        <f>FIXED((Table1454[[#This Row],[TP]]/(Table1454[[#This Row],[TP]]+Table1454[[#This Row],[FN]]))*100, 2)</f>
        <v>22.03</v>
      </c>
      <c r="G17" s="6">
        <f t="shared" si="1"/>
        <v>6000</v>
      </c>
      <c r="H17" s="6">
        <f t="shared" si="1"/>
        <v>661</v>
      </c>
      <c r="I17" s="6">
        <f t="shared" si="1"/>
        <v>2927</v>
      </c>
      <c r="J17" s="6">
        <f t="shared" si="1"/>
        <v>73</v>
      </c>
      <c r="K17" s="6">
        <f t="shared" si="1"/>
        <v>2339</v>
      </c>
      <c r="L17" s="6">
        <v>0</v>
      </c>
      <c r="M17" s="6"/>
      <c r="N17" s="6"/>
    </row>
    <row r="18" spans="1:14" x14ac:dyDescent="0.3">
      <c r="A18" s="5" t="s">
        <v>40</v>
      </c>
      <c r="B18" s="5" t="s">
        <v>47</v>
      </c>
      <c r="C18" s="5" t="s">
        <v>4</v>
      </c>
      <c r="D18" s="11" t="str">
        <f>FIXED(((Table1454[[#This Row],[TP]]+Table1454[[#This Row],[TN]])/(Table1454[[#This Row],[TP]]+Table1454[[#This Row],[TN]]+Table1454[[#This Row],[FP]]+Table1454[[#This Row],[FN]]))*100, 2)</f>
        <v>58.32</v>
      </c>
      <c r="E18" s="6" t="str">
        <f>FIXED((Table1454[[#This Row],[TP]]/(Table1454[[#This Row],[TP]]+Table1454[[#This Row],[FP]]))*100, 2)</f>
        <v>89.64</v>
      </c>
      <c r="F18" s="6" t="str">
        <f>FIXED((Table1454[[#This Row],[TP]]/(Table1454[[#This Row],[TP]]+Table1454[[#This Row],[FN]]))*100, 2)</f>
        <v>17.90</v>
      </c>
      <c r="G18" s="6">
        <f>(Table1454[[#This Row],[TP]]+Table1454[[#This Row],[TN]]+Table1454[[#This Row],[FP]]+Table1454[[#This Row],[FN]])</f>
        <v>4489</v>
      </c>
      <c r="H18" s="6">
        <v>398</v>
      </c>
      <c r="I18" s="6">
        <v>2220</v>
      </c>
      <c r="J18" s="6">
        <v>46</v>
      </c>
      <c r="K18" s="6">
        <v>1825</v>
      </c>
      <c r="L18" s="6"/>
      <c r="M18" s="6"/>
      <c r="N18" s="6"/>
    </row>
    <row r="19" spans="1:14" x14ac:dyDescent="0.3">
      <c r="A19" s="5" t="s">
        <v>40</v>
      </c>
      <c r="B19" s="5" t="s">
        <v>5</v>
      </c>
      <c r="C19" s="5" t="s">
        <v>4</v>
      </c>
      <c r="D19" s="11" t="str">
        <f>FIXED(((Table1454[[#This Row],[TP]]+Table1454[[#This Row],[TN]])/(Table1454[[#This Row],[TP]]+Table1454[[#This Row],[TN]]+Table1454[[#This Row],[FP]]+Table1454[[#This Row],[FN]]))*100, 2)</f>
        <v>59.77</v>
      </c>
      <c r="E19" s="6" t="str">
        <f>FIXED((Table1454[[#This Row],[TP]]/(Table1454[[#This Row],[TP]]+Table1454[[#This Row],[FP]]))*100, 2)</f>
        <v>90.58</v>
      </c>
      <c r="F19" s="6" t="str">
        <f>FIXED((Table1454[[#This Row],[TP]]/(Table1454[[#This Row],[TP]]+Table1454[[#This Row],[FN]]))*100, 2)</f>
        <v>21.80</v>
      </c>
      <c r="G19" s="6">
        <f>(Table1454[[#This Row],[TP]]+Table1454[[#This Row],[TN]]+Table1454[[#This Row],[FP]]+Table1454[[#This Row],[FN]])</f>
        <v>3000</v>
      </c>
      <c r="H19" s="6">
        <v>327</v>
      </c>
      <c r="I19" s="6">
        <v>1466</v>
      </c>
      <c r="J19" s="6">
        <v>34</v>
      </c>
      <c r="K19" s="6">
        <v>1173</v>
      </c>
      <c r="L19" s="6">
        <v>0</v>
      </c>
      <c r="M19" s="6"/>
      <c r="N19" s="6"/>
    </row>
    <row r="20" spans="1:14" x14ac:dyDescent="0.3">
      <c r="A20" s="5" t="s">
        <v>40</v>
      </c>
      <c r="B20" s="5" t="s">
        <v>32</v>
      </c>
      <c r="C20" s="5" t="s">
        <v>4</v>
      </c>
      <c r="D20" s="11" t="str">
        <f>FIXED(((Table1454[[#This Row],[TP]]+Table1454[[#This Row],[TN]])/(Table1454[[#This Row],[TP]]+Table1454[[#This Row],[TN]]+Table1454[[#This Row],[FP]]+Table1454[[#This Row],[FN]]))*100, 2)</f>
        <v>58.90</v>
      </c>
      <c r="E20" s="6" t="str">
        <f>FIXED((Table1454[[#This Row],[TP]]/(Table1454[[#This Row],[TP]]+Table1454[[#This Row],[FP]]))*100, 2)</f>
        <v>88.47</v>
      </c>
      <c r="F20" s="6" t="str">
        <f>FIXED((Table1454[[#This Row],[TP]]/(Table1454[[#This Row],[TP]]+Table1454[[#This Row],[FN]]))*100, 2)</f>
        <v>20.47</v>
      </c>
      <c r="G20" s="6">
        <f>(Table1454[[#This Row],[TP]]+Table1454[[#This Row],[TN]]+Table1454[[#This Row],[FP]]+Table1454[[#This Row],[FN]])</f>
        <v>3000</v>
      </c>
      <c r="H20" s="6">
        <v>307</v>
      </c>
      <c r="I20" s="6">
        <v>1460</v>
      </c>
      <c r="J20" s="6">
        <v>40</v>
      </c>
      <c r="K20" s="6">
        <v>1193</v>
      </c>
      <c r="L20" s="6">
        <v>0</v>
      </c>
      <c r="M20" s="6"/>
      <c r="N20" s="6">
        <f>(Table1454[[#This Row],[Accuracy]]-D19)</f>
        <v>-0.87000000000000455</v>
      </c>
    </row>
    <row r="21" spans="1:14" x14ac:dyDescent="0.3">
      <c r="A21" s="5" t="s">
        <v>40</v>
      </c>
      <c r="B21" s="5" t="s">
        <v>33</v>
      </c>
      <c r="C21" s="5" t="s">
        <v>4</v>
      </c>
      <c r="D21" s="11" t="str">
        <f>FIXED(((Table1454[[#This Row],[TP]]+Table1454[[#This Row],[TN]])/(Table1454[[#This Row],[TP]]+Table1454[[#This Row],[TN]]+Table1454[[#This Row],[FP]]+Table1454[[#This Row],[FN]]))*100, 2)</f>
        <v>61.17</v>
      </c>
      <c r="E21" s="6" t="str">
        <f>FIXED((Table1454[[#This Row],[TP]]/(Table1454[[#This Row],[TP]]+Table1454[[#This Row],[FP]]))*100, 2)</f>
        <v>83.57</v>
      </c>
      <c r="F21" s="6" t="str">
        <f>FIXED((Table1454[[#This Row],[TP]]/(Table1454[[#This Row],[TP]]+Table1454[[#This Row],[FN]]))*100, 2)</f>
        <v>27.80</v>
      </c>
      <c r="G21" s="6">
        <f>(Table1454[[#This Row],[TP]]+Table1454[[#This Row],[TN]]+Table1454[[#This Row],[FP]]+Table1454[[#This Row],[FN]])</f>
        <v>3000</v>
      </c>
      <c r="H21" s="6">
        <v>417</v>
      </c>
      <c r="I21" s="6">
        <v>1418</v>
      </c>
      <c r="J21" s="6">
        <v>82</v>
      </c>
      <c r="K21" s="6">
        <v>1083</v>
      </c>
      <c r="L21" s="6">
        <v>0</v>
      </c>
      <c r="M21" s="6"/>
      <c r="N21" s="6">
        <f>(Table1454[[#This Row],[Accuracy]]-D19)</f>
        <v>1.3999999999999986</v>
      </c>
    </row>
    <row r="22" spans="1:14" x14ac:dyDescent="0.3">
      <c r="A22" s="5" t="s">
        <v>40</v>
      </c>
      <c r="B22" s="5" t="s">
        <v>34</v>
      </c>
      <c r="C22" s="5" t="s">
        <v>4</v>
      </c>
      <c r="D22" s="11" t="str">
        <f>FIXED(((Table1454[[#This Row],[TP]]+Table1454[[#This Row],[TN]])/(Table1454[[#This Row],[TP]]+Table1454[[#This Row],[TN]]+Table1454[[#This Row],[FP]]+Table1454[[#This Row],[FN]]))*100, 2)</f>
        <v>60.77</v>
      </c>
      <c r="E22" s="6" t="str">
        <f>FIXED((Table1454[[#This Row],[TP]]/(Table1454[[#This Row],[TP]]+Table1454[[#This Row],[FP]]))*100, 2)</f>
        <v>78.28</v>
      </c>
      <c r="F22" s="6" t="str">
        <f>FIXED((Table1454[[#This Row],[TP]]/(Table1454[[#This Row],[TP]]+Table1454[[#This Row],[FN]]))*100, 2)</f>
        <v>29.80</v>
      </c>
      <c r="G22" s="6">
        <f>(Table1454[[#This Row],[TP]]+Table1454[[#This Row],[TN]]+Table1454[[#This Row],[FP]]+Table1454[[#This Row],[FN]])</f>
        <v>3000</v>
      </c>
      <c r="H22" s="6">
        <v>447</v>
      </c>
      <c r="I22" s="6">
        <v>1376</v>
      </c>
      <c r="J22" s="6">
        <v>124</v>
      </c>
      <c r="K22" s="6">
        <v>1053</v>
      </c>
      <c r="L22" s="6">
        <v>0</v>
      </c>
      <c r="M22" s="6"/>
      <c r="N22" s="6">
        <f>(Table1454[[#This Row],[Accuracy]]-D19)</f>
        <v>1</v>
      </c>
    </row>
    <row r="23" spans="1:14" x14ac:dyDescent="0.3">
      <c r="A23" s="5" t="s">
        <v>40</v>
      </c>
      <c r="B23" s="5" t="s">
        <v>35</v>
      </c>
      <c r="C23" s="5" t="s">
        <v>4</v>
      </c>
      <c r="D23" s="11" t="str">
        <f>FIXED(((Table1454[[#This Row],[TP]]+Table1454[[#This Row],[TN]])/(Table1454[[#This Row],[TP]]+Table1454[[#This Row],[TN]]+Table1454[[#This Row],[FP]]+Table1454[[#This Row],[FN]]))*100, 2)</f>
        <v>55.33</v>
      </c>
      <c r="E23" s="6" t="str">
        <f>FIXED((Table1454[[#This Row],[TP]]/(Table1454[[#This Row],[TP]]+Table1454[[#This Row],[FP]]))*100, 2)</f>
        <v>70.20</v>
      </c>
      <c r="F23" s="6" t="str">
        <f>FIXED((Table1454[[#This Row],[TP]]/(Table1454[[#This Row],[TP]]+Table1454[[#This Row],[FN]]))*100, 2)</f>
        <v>18.53</v>
      </c>
      <c r="G23" s="6">
        <f>(Table1454[[#This Row],[TP]]+Table1454[[#This Row],[TN]]+Table1454[[#This Row],[FP]]+Table1454[[#This Row],[FN]])</f>
        <v>3000</v>
      </c>
      <c r="H23" s="6">
        <v>278</v>
      </c>
      <c r="I23" s="6">
        <v>1382</v>
      </c>
      <c r="J23" s="6">
        <v>118</v>
      </c>
      <c r="K23" s="6">
        <v>1222</v>
      </c>
      <c r="L23" s="6">
        <v>0</v>
      </c>
      <c r="M23" s="6"/>
      <c r="N23" s="6">
        <f>(Table1454[[#This Row],[Accuracy]]-D19)</f>
        <v>-4.4400000000000048</v>
      </c>
    </row>
    <row r="24" spans="1:14" x14ac:dyDescent="0.3">
      <c r="A24" s="5" t="s">
        <v>40</v>
      </c>
      <c r="B24" s="5" t="s">
        <v>48</v>
      </c>
      <c r="C24" s="5" t="s">
        <v>4</v>
      </c>
      <c r="D24" s="11" t="str">
        <f>FIXED(((Table1454[[#This Row],[TP]]+Table1454[[#This Row],[TN]])/(Table1454[[#This Row],[TP]]+Table1454[[#This Row],[TN]]+Table1454[[#This Row],[FP]]+Table1454[[#This Row],[FN]]))*100, 2)</f>
        <v>57.45</v>
      </c>
      <c r="E24" s="6" t="str">
        <f>FIXED((Table1454[[#This Row],[TP]]/(Table1454[[#This Row],[TP]]+Table1454[[#This Row],[FP]]))*100, 2)</f>
        <v>96.53</v>
      </c>
      <c r="F24" s="6" t="str">
        <f>FIXED((Table1454[[#This Row],[TP]]/(Table1454[[#This Row],[TP]]+Table1454[[#This Row],[FN]]))*100, 2)</f>
        <v>17.89</v>
      </c>
      <c r="G24" s="6">
        <f>(Table1454[[#This Row],[TP]]+Table1454[[#This Row],[TN]]+Table1454[[#This Row],[FP]]+Table1454[[#This Row],[FN]])</f>
        <v>1511</v>
      </c>
      <c r="H24" s="6">
        <v>139</v>
      </c>
      <c r="I24" s="6">
        <v>729</v>
      </c>
      <c r="J24" s="6">
        <v>5</v>
      </c>
      <c r="K24" s="6">
        <v>638</v>
      </c>
      <c r="L24" s="6"/>
      <c r="M24" s="6">
        <f>(Table1454[[#This Row],[Accuracy]]-D18)</f>
        <v>-0.86999999999999744</v>
      </c>
      <c r="N24" s="6">
        <f>(Table1454[[#This Row],[Accuracy]]-D25)</f>
        <v>-2.3799999999999955</v>
      </c>
    </row>
    <row r="25" spans="1:14" x14ac:dyDescent="0.3">
      <c r="A25" s="5" t="s">
        <v>40</v>
      </c>
      <c r="B25" s="5" t="s">
        <v>7</v>
      </c>
      <c r="C25" s="5" t="s">
        <v>4</v>
      </c>
      <c r="D25" s="11" t="str">
        <f>FIXED(((Table1454[[#This Row],[TP]]+Table1454[[#This Row],[TN]])/(Table1454[[#This Row],[TP]]+Table1454[[#This Row],[TN]]+Table1454[[#This Row],[FP]]+Table1454[[#This Row],[FN]]))*100, 2)</f>
        <v>59.83</v>
      </c>
      <c r="E25" s="6" t="str">
        <f>FIXED((Table1454[[#This Row],[TP]]/(Table1454[[#This Row],[TP]]+Table1454[[#This Row],[FP]]))*100, 2)</f>
        <v>89.54</v>
      </c>
      <c r="F25" s="6" t="str">
        <f>FIXED((Table1454[[#This Row],[TP]]/(Table1454[[#This Row],[TP]]+Table1454[[#This Row],[FN]]))*100, 2)</f>
        <v>22.27</v>
      </c>
      <c r="G25" s="6">
        <f>(Table1454[[#This Row],[TP]]+Table1454[[#This Row],[TN]]+Table1454[[#This Row],[FP]]+Table1454[[#This Row],[FN]])</f>
        <v>3000</v>
      </c>
      <c r="H25" s="6">
        <v>334</v>
      </c>
      <c r="I25" s="6">
        <v>1461</v>
      </c>
      <c r="J25" s="6">
        <v>39</v>
      </c>
      <c r="K25" s="6">
        <v>1166</v>
      </c>
      <c r="L25" s="6">
        <v>0</v>
      </c>
      <c r="M25" s="6">
        <f>(Table1454[[#This Row],[Accuracy]]-D19)</f>
        <v>5.9999999999995168E-2</v>
      </c>
      <c r="N25" s="6"/>
    </row>
    <row r="26" spans="1:14" x14ac:dyDescent="0.3">
      <c r="A26" s="5" t="s">
        <v>40</v>
      </c>
      <c r="B26" s="5" t="s">
        <v>36</v>
      </c>
      <c r="C26" s="5" t="s">
        <v>4</v>
      </c>
      <c r="D26" s="11" t="str">
        <f>FIXED(((Table1454[[#This Row],[TP]]+Table1454[[#This Row],[TN]])/(Table1454[[#This Row],[TP]]+Table1454[[#This Row],[TN]]+Table1454[[#This Row],[FP]]+Table1454[[#This Row],[FN]]))*100, 2)</f>
        <v>60.27</v>
      </c>
      <c r="E26" s="6" t="str">
        <f>FIXED((Table1454[[#This Row],[TP]]/(Table1454[[#This Row],[TP]]+Table1454[[#This Row],[FP]]))*100, 2)</f>
        <v>88.50</v>
      </c>
      <c r="F26" s="6" t="str">
        <f>FIXED((Table1454[[#This Row],[TP]]/(Table1454[[#This Row],[TP]]+Table1454[[#This Row],[FN]]))*100, 2)</f>
        <v>23.60</v>
      </c>
      <c r="G26" s="6">
        <f>(Table1454[[#This Row],[TP]]+Table1454[[#This Row],[TN]]+Table1454[[#This Row],[FP]]+Table1454[[#This Row],[FN]])</f>
        <v>3000</v>
      </c>
      <c r="H26" s="6">
        <v>354</v>
      </c>
      <c r="I26" s="6">
        <v>1454</v>
      </c>
      <c r="J26" s="6">
        <v>46</v>
      </c>
      <c r="K26" s="6">
        <v>1146</v>
      </c>
      <c r="L26" s="6">
        <v>0</v>
      </c>
      <c r="M26" s="6">
        <f>(Table1454[[#This Row],[Accuracy]]-D20)</f>
        <v>1.3700000000000045</v>
      </c>
      <c r="N26" s="6">
        <f>(Table1454[[#This Row],[Accuracy]]-D25)</f>
        <v>0.44000000000000483</v>
      </c>
    </row>
    <row r="27" spans="1:14" x14ac:dyDescent="0.3">
      <c r="A27" s="5" t="s">
        <v>40</v>
      </c>
      <c r="B27" s="5" t="s">
        <v>37</v>
      </c>
      <c r="C27" s="5" t="s">
        <v>4</v>
      </c>
      <c r="D27" s="11" t="str">
        <f>FIXED(((Table1454[[#This Row],[TP]]+Table1454[[#This Row],[TN]])/(Table1454[[#This Row],[TP]]+Table1454[[#This Row],[TN]]+Table1454[[#This Row],[FP]]+Table1454[[#This Row],[FN]]))*100, 2)</f>
        <v>60.57</v>
      </c>
      <c r="E27" s="6" t="str">
        <f>FIXED((Table1454[[#This Row],[TP]]/(Table1454[[#This Row],[TP]]+Table1454[[#This Row],[FP]]))*100, 2)</f>
        <v>86.77</v>
      </c>
      <c r="F27" s="6" t="str">
        <f>FIXED((Table1454[[#This Row],[TP]]/(Table1454[[#This Row],[TP]]+Table1454[[#This Row],[FN]]))*100, 2)</f>
        <v>24.93</v>
      </c>
      <c r="G27" s="6">
        <f>(Table1454[[#This Row],[TP]]+Table1454[[#This Row],[TN]]+Table1454[[#This Row],[FP]]+Table1454[[#This Row],[FN]])</f>
        <v>3000</v>
      </c>
      <c r="H27" s="6">
        <v>374</v>
      </c>
      <c r="I27" s="6">
        <v>1443</v>
      </c>
      <c r="J27" s="6">
        <v>57</v>
      </c>
      <c r="K27" s="6">
        <v>1126</v>
      </c>
      <c r="L27" s="6">
        <v>0</v>
      </c>
      <c r="M27" s="6">
        <f>(Table1454[[#This Row],[Accuracy]]-D21)</f>
        <v>-0.60000000000000142</v>
      </c>
      <c r="N27" s="6">
        <f>(Table1454[[#This Row],[Accuracy]]-D25)</f>
        <v>0.74000000000000199</v>
      </c>
    </row>
    <row r="28" spans="1:14" x14ac:dyDescent="0.3">
      <c r="A28" s="5" t="s">
        <v>40</v>
      </c>
      <c r="B28" s="5" t="s">
        <v>38</v>
      </c>
      <c r="C28" s="5" t="s">
        <v>4</v>
      </c>
      <c r="D28" s="11" t="str">
        <f>FIXED(((Table1454[[#This Row],[TP]]+Table1454[[#This Row],[TN]])/(Table1454[[#This Row],[TP]]+Table1454[[#This Row],[TN]]+Table1454[[#This Row],[FP]]+Table1454[[#This Row],[FN]]))*100, 2)</f>
        <v>58.13</v>
      </c>
      <c r="E28" s="6" t="str">
        <f>FIXED((Table1454[[#This Row],[TP]]/(Table1454[[#This Row],[TP]]+Table1454[[#This Row],[FP]]))*100, 2)</f>
        <v>77.60</v>
      </c>
      <c r="F28" s="6" t="str">
        <f>FIXED((Table1454[[#This Row],[TP]]/(Table1454[[#This Row],[TP]]+Table1454[[#This Row],[FN]]))*100, 2)</f>
        <v>22.87</v>
      </c>
      <c r="G28" s="6">
        <f>(Table1454[[#This Row],[TP]]+Table1454[[#This Row],[TN]]+Table1454[[#This Row],[FP]]+Table1454[[#This Row],[FN]])</f>
        <v>3000</v>
      </c>
      <c r="H28" s="6">
        <v>343</v>
      </c>
      <c r="I28" s="6">
        <v>1401</v>
      </c>
      <c r="J28" s="6">
        <v>99</v>
      </c>
      <c r="K28" s="6">
        <v>1157</v>
      </c>
      <c r="L28" s="6">
        <v>0</v>
      </c>
      <c r="M28" s="6">
        <f>(Table1454[[#This Row],[Accuracy]]-D22)</f>
        <v>-2.6400000000000006</v>
      </c>
      <c r="N28" s="6">
        <f>(Table1454[[#This Row],[Accuracy]]-D25)</f>
        <v>-1.6999999999999957</v>
      </c>
    </row>
    <row r="29" spans="1:14" ht="15" thickBot="1" x14ac:dyDescent="0.35">
      <c r="A29" s="7" t="s">
        <v>40</v>
      </c>
      <c r="B29" s="7" t="s">
        <v>39</v>
      </c>
      <c r="C29" s="7" t="s">
        <v>4</v>
      </c>
      <c r="D29" s="12" t="str">
        <f>FIXED(((Table1454[[#This Row],[TP]]+Table1454[[#This Row],[TN]])/(Table1454[[#This Row],[TP]]+Table1454[[#This Row],[TN]]+Table1454[[#This Row],[FP]]+Table1454[[#This Row],[FN]]))*100, 2)</f>
        <v>55.33</v>
      </c>
      <c r="E29" s="8" t="str">
        <f>FIXED((Table1454[[#This Row],[TP]]/(Table1454[[#This Row],[TP]]+Table1454[[#This Row],[FP]]))*100, 2)</f>
        <v>69.80</v>
      </c>
      <c r="F29" s="8" t="str">
        <f>FIXED((Table1454[[#This Row],[TP]]/(Table1454[[#This Row],[TP]]+Table1454[[#This Row],[FN]]))*100, 2)</f>
        <v>18.80</v>
      </c>
      <c r="G29" s="8">
        <f>(Table1454[[#This Row],[TP]]+Table1454[[#This Row],[TN]]+Table1454[[#This Row],[FP]]+Table1454[[#This Row],[FN]])</f>
        <v>3000</v>
      </c>
      <c r="H29" s="8">
        <v>282</v>
      </c>
      <c r="I29" s="8">
        <v>1378</v>
      </c>
      <c r="J29" s="8">
        <v>122</v>
      </c>
      <c r="K29" s="8">
        <v>1218</v>
      </c>
      <c r="L29" s="8">
        <v>0</v>
      </c>
      <c r="M29" s="8">
        <f>(Table1454[[#This Row],[Accuracy]]-D23)</f>
        <v>0</v>
      </c>
      <c r="N29" s="8">
        <f>(Table1454[[#This Row],[Accuracy]]-D25)</f>
        <v>-4.5</v>
      </c>
    </row>
    <row r="30" spans="1:14" x14ac:dyDescent="0.3">
      <c r="A30" s="3" t="s">
        <v>41</v>
      </c>
      <c r="B30" s="3" t="s">
        <v>45</v>
      </c>
      <c r="C30" s="3" t="s">
        <v>4</v>
      </c>
      <c r="D30" s="10" t="str">
        <f>FIXED(((Table1454[[#This Row],[TP]]+Table1454[[#This Row],[TN]])/(Table1454[[#This Row],[TP]]+Table1454[[#This Row],[TN]]+Table1454[[#This Row],[FP]]+Table1454[[#This Row],[FN]]))*100, 2)</f>
        <v>72.32</v>
      </c>
      <c r="E30" s="4" t="str">
        <f>FIXED((Table1454[[#This Row],[TP]]/(Table1454[[#This Row],[TP]]+Table1454[[#This Row],[FP]]))*100, 2)</f>
        <v>99.85</v>
      </c>
      <c r="F30" s="4" t="str">
        <f>FIXED((Table1454[[#This Row],[TP]]/(Table1454[[#This Row],[TP]]+Table1454[[#This Row],[FN]]))*100, 2)</f>
        <v>44.70</v>
      </c>
      <c r="G30" s="6">
        <f t="shared" ref="G30:K31" si="2">(G32+G38)</f>
        <v>6000</v>
      </c>
      <c r="H30" s="6">
        <f t="shared" si="2"/>
        <v>1341</v>
      </c>
      <c r="I30" s="6">
        <f t="shared" si="2"/>
        <v>2998</v>
      </c>
      <c r="J30" s="6">
        <f t="shared" si="2"/>
        <v>2</v>
      </c>
      <c r="K30" s="6">
        <f t="shared" si="2"/>
        <v>1659</v>
      </c>
      <c r="L30" s="4">
        <v>0</v>
      </c>
      <c r="M30" s="4"/>
      <c r="N30" s="4"/>
    </row>
    <row r="31" spans="1:14" x14ac:dyDescent="0.3">
      <c r="A31" s="5" t="s">
        <v>41</v>
      </c>
      <c r="B31" s="5" t="s">
        <v>46</v>
      </c>
      <c r="C31" s="5" t="s">
        <v>4</v>
      </c>
      <c r="D31" s="11" t="str">
        <f>FIXED(((Table1454[[#This Row],[TP]]+Table1454[[#This Row],[TN]])/(Table1454[[#This Row],[TP]]+Table1454[[#This Row],[TN]]+Table1454[[#This Row],[FP]]+Table1454[[#This Row],[FN]]))*100, 2)</f>
        <v>73.78</v>
      </c>
      <c r="E31" s="6" t="str">
        <f>FIXED((Table1454[[#This Row],[TP]]/(Table1454[[#This Row],[TP]]+Table1454[[#This Row],[FP]]))*100, 2)</f>
        <v>99.24</v>
      </c>
      <c r="F31" s="6" t="str">
        <f>FIXED((Table1454[[#This Row],[TP]]/(Table1454[[#This Row],[TP]]+Table1454[[#This Row],[FN]]))*100, 2)</f>
        <v>47.93</v>
      </c>
      <c r="G31" s="6">
        <f t="shared" si="2"/>
        <v>6000</v>
      </c>
      <c r="H31" s="6">
        <f t="shared" si="2"/>
        <v>1438</v>
      </c>
      <c r="I31" s="6">
        <f t="shared" si="2"/>
        <v>2989</v>
      </c>
      <c r="J31" s="6">
        <f t="shared" si="2"/>
        <v>11</v>
      </c>
      <c r="K31" s="6">
        <f t="shared" si="2"/>
        <v>1562</v>
      </c>
      <c r="L31" s="6">
        <v>0</v>
      </c>
      <c r="M31" s="6"/>
      <c r="N31" s="6"/>
    </row>
    <row r="32" spans="1:14" x14ac:dyDescent="0.3">
      <c r="A32" s="5" t="s">
        <v>41</v>
      </c>
      <c r="B32" s="5" t="s">
        <v>47</v>
      </c>
      <c r="C32" s="5" t="s">
        <v>4</v>
      </c>
      <c r="D32" s="11" t="str">
        <f>FIXED(((Table1454[[#This Row],[TP]]+Table1454[[#This Row],[TN]])/(Table1454[[#This Row],[TP]]+Table1454[[#This Row],[TN]]+Table1454[[#This Row],[FP]]+Table1454[[#This Row],[FN]]))*100, 2)</f>
        <v>72.58</v>
      </c>
      <c r="E32" s="6" t="str">
        <f>FIXED((Table1454[[#This Row],[TP]]/(Table1454[[#This Row],[TP]]+Table1454[[#This Row],[FP]]))*100, 2)</f>
        <v>99.80</v>
      </c>
      <c r="F32" s="6" t="str">
        <f>FIXED((Table1454[[#This Row],[TP]]/(Table1454[[#This Row],[TP]]+Table1454[[#This Row],[FN]]))*100, 2)</f>
        <v>44.71</v>
      </c>
      <c r="G32" s="6">
        <f>(Table1454[[#This Row],[TP]]+Table1454[[#This Row],[TN]]+Table1454[[#This Row],[FP]]+Table1454[[#This Row],[FN]])</f>
        <v>4489</v>
      </c>
      <c r="H32" s="6">
        <v>994</v>
      </c>
      <c r="I32" s="6">
        <v>2264</v>
      </c>
      <c r="J32" s="6">
        <v>2</v>
      </c>
      <c r="K32" s="6">
        <v>1229</v>
      </c>
      <c r="L32" s="6"/>
      <c r="M32" s="6"/>
      <c r="N32" s="6"/>
    </row>
    <row r="33" spans="1:14" x14ac:dyDescent="0.3">
      <c r="A33" s="5" t="s">
        <v>41</v>
      </c>
      <c r="B33" s="5" t="s">
        <v>5</v>
      </c>
      <c r="C33" s="5" t="s">
        <v>4</v>
      </c>
      <c r="D33" s="11" t="str">
        <f>FIXED(((Table1454[[#This Row],[TP]]+Table1454[[#This Row],[TN]])/(Table1454[[#This Row],[TP]]+Table1454[[#This Row],[TN]]+Table1454[[#This Row],[FP]]+Table1454[[#This Row],[FN]]))*100, 2)</f>
        <v>73.57</v>
      </c>
      <c r="E33" s="6" t="str">
        <f>FIXED((Table1454[[#This Row],[TP]]/(Table1454[[#This Row],[TP]]+Table1454[[#This Row],[FP]]))*100, 2)</f>
        <v>100.00</v>
      </c>
      <c r="F33" s="6" t="str">
        <f>FIXED((Table1454[[#This Row],[TP]]/(Table1454[[#This Row],[TP]]+Table1454[[#This Row],[FN]]))*100, 2)</f>
        <v>47.13</v>
      </c>
      <c r="G33" s="6">
        <f>(Table1454[[#This Row],[TP]]+Table1454[[#This Row],[TN]]+Table1454[[#This Row],[FP]]+Table1454[[#This Row],[FN]])</f>
        <v>3000</v>
      </c>
      <c r="H33" s="6">
        <v>707</v>
      </c>
      <c r="I33" s="6">
        <v>1500</v>
      </c>
      <c r="J33" s="6">
        <v>0</v>
      </c>
      <c r="K33" s="6">
        <v>793</v>
      </c>
      <c r="L33" s="6">
        <v>0</v>
      </c>
      <c r="M33" s="6"/>
      <c r="N33" s="6"/>
    </row>
    <row r="34" spans="1:14" x14ac:dyDescent="0.3">
      <c r="A34" s="5" t="s">
        <v>41</v>
      </c>
      <c r="B34" s="5" t="s">
        <v>32</v>
      </c>
      <c r="C34" s="5" t="s">
        <v>4</v>
      </c>
      <c r="D34" s="11" t="str">
        <f>FIXED(((Table1454[[#This Row],[TP]]+Table1454[[#This Row],[TN]])/(Table1454[[#This Row],[TP]]+Table1454[[#This Row],[TN]]+Table1454[[#This Row],[FP]]+Table1454[[#This Row],[FN]]))*100, 2)</f>
        <v>69.67</v>
      </c>
      <c r="E34" s="6" t="str">
        <f>FIXED((Table1454[[#This Row],[TP]]/(Table1454[[#This Row],[TP]]+Table1454[[#This Row],[FP]]))*100, 2)</f>
        <v>99.50</v>
      </c>
      <c r="F34" s="6" t="str">
        <f>FIXED((Table1454[[#This Row],[TP]]/(Table1454[[#This Row],[TP]]+Table1454[[#This Row],[FN]]))*100, 2)</f>
        <v>39.53</v>
      </c>
      <c r="G34" s="6">
        <f>(Table1454[[#This Row],[TP]]+Table1454[[#This Row],[TN]]+Table1454[[#This Row],[FP]]+Table1454[[#This Row],[FN]])</f>
        <v>3000</v>
      </c>
      <c r="H34" s="6">
        <v>593</v>
      </c>
      <c r="I34" s="6">
        <v>1497</v>
      </c>
      <c r="J34" s="6">
        <v>3</v>
      </c>
      <c r="K34" s="6">
        <v>907</v>
      </c>
      <c r="L34" s="6">
        <v>0</v>
      </c>
      <c r="M34" s="6"/>
      <c r="N34" s="6">
        <f>(Table1454[[#This Row],[Accuracy]]-D33)</f>
        <v>-3.8999999999999915</v>
      </c>
    </row>
    <row r="35" spans="1:14" x14ac:dyDescent="0.3">
      <c r="A35" s="5" t="s">
        <v>41</v>
      </c>
      <c r="B35" s="5" t="s">
        <v>33</v>
      </c>
      <c r="C35" s="5" t="s">
        <v>4</v>
      </c>
      <c r="D35" s="11" t="str">
        <f>FIXED(((Table1454[[#This Row],[TP]]+Table1454[[#This Row],[TN]])/(Table1454[[#This Row],[TP]]+Table1454[[#This Row],[TN]]+Table1454[[#This Row],[FP]]+Table1454[[#This Row],[FN]]))*100, 2)</f>
        <v>67.13</v>
      </c>
      <c r="E35" s="6" t="str">
        <f>FIXED((Table1454[[#This Row],[TP]]/(Table1454[[#This Row],[TP]]+Table1454[[#This Row],[FP]]))*100, 2)</f>
        <v>99.81</v>
      </c>
      <c r="F35" s="6" t="str">
        <f>FIXED((Table1454[[#This Row],[TP]]/(Table1454[[#This Row],[TP]]+Table1454[[#This Row],[FN]]))*100, 2)</f>
        <v>34.33</v>
      </c>
      <c r="G35" s="6">
        <f>(Table1454[[#This Row],[TP]]+Table1454[[#This Row],[TN]]+Table1454[[#This Row],[FP]]+Table1454[[#This Row],[FN]])</f>
        <v>3000</v>
      </c>
      <c r="H35" s="6">
        <v>515</v>
      </c>
      <c r="I35" s="6">
        <v>1499</v>
      </c>
      <c r="J35" s="6">
        <v>1</v>
      </c>
      <c r="K35" s="6">
        <v>985</v>
      </c>
      <c r="L35" s="6">
        <v>0</v>
      </c>
      <c r="M35" s="6"/>
      <c r="N35" s="6">
        <f>(Table1454[[#This Row],[Accuracy]]-D33)</f>
        <v>-6.4399999999999977</v>
      </c>
    </row>
    <row r="36" spans="1:14" x14ac:dyDescent="0.3">
      <c r="A36" s="5" t="s">
        <v>41</v>
      </c>
      <c r="B36" s="5" t="s">
        <v>34</v>
      </c>
      <c r="C36" s="5" t="s">
        <v>4</v>
      </c>
      <c r="D36" s="11" t="str">
        <f>FIXED(((Table1454[[#This Row],[TP]]+Table1454[[#This Row],[TN]])/(Table1454[[#This Row],[TP]]+Table1454[[#This Row],[TN]]+Table1454[[#This Row],[FP]]+Table1454[[#This Row],[FN]]))*100, 2)</f>
        <v>64.53</v>
      </c>
      <c r="E36" s="6" t="str">
        <f>FIXED((Table1454[[#This Row],[TP]]/(Table1454[[#This Row],[TP]]+Table1454[[#This Row],[FP]]))*100, 2)</f>
        <v>93.43</v>
      </c>
      <c r="F36" s="6" t="str">
        <f>FIXED((Table1454[[#This Row],[TP]]/(Table1454[[#This Row],[TP]]+Table1454[[#This Row],[FN]]))*100, 2)</f>
        <v>31.27</v>
      </c>
      <c r="G36" s="6">
        <f>(Table1454[[#This Row],[TP]]+Table1454[[#This Row],[TN]]+Table1454[[#This Row],[FP]]+Table1454[[#This Row],[FN]])</f>
        <v>3000</v>
      </c>
      <c r="H36" s="6">
        <v>469</v>
      </c>
      <c r="I36" s="6">
        <v>1467</v>
      </c>
      <c r="J36" s="6">
        <v>33</v>
      </c>
      <c r="K36" s="6">
        <v>1031</v>
      </c>
      <c r="L36" s="6">
        <v>0</v>
      </c>
      <c r="M36" s="6"/>
      <c r="N36" s="6">
        <f>(Table1454[[#This Row],[Accuracy]]-D33)</f>
        <v>-9.039999999999992</v>
      </c>
    </row>
    <row r="37" spans="1:14" x14ac:dyDescent="0.3">
      <c r="A37" s="5" t="s">
        <v>41</v>
      </c>
      <c r="B37" s="5" t="s">
        <v>35</v>
      </c>
      <c r="C37" s="5" t="s">
        <v>4</v>
      </c>
      <c r="D37" s="11" t="str">
        <f>FIXED(((Table1454[[#This Row],[TP]]+Table1454[[#This Row],[TN]])/(Table1454[[#This Row],[TP]]+Table1454[[#This Row],[TN]]+Table1454[[#This Row],[FP]]+Table1454[[#This Row],[FN]]))*100, 2)</f>
        <v>59.20</v>
      </c>
      <c r="E37" s="6" t="str">
        <f>FIXED((Table1454[[#This Row],[TP]]/(Table1454[[#This Row],[TP]]+Table1454[[#This Row],[FP]]))*100, 2)</f>
        <v>64.50</v>
      </c>
      <c r="F37" s="6" t="str">
        <f>FIXED((Table1454[[#This Row],[TP]]/(Table1454[[#This Row],[TP]]+Table1454[[#This Row],[FN]]))*100, 2)</f>
        <v>40.93</v>
      </c>
      <c r="G37" s="6">
        <f>(Table1454[[#This Row],[TP]]+Table1454[[#This Row],[TN]]+Table1454[[#This Row],[FP]]+Table1454[[#This Row],[FN]])</f>
        <v>3000</v>
      </c>
      <c r="H37" s="6">
        <v>614</v>
      </c>
      <c r="I37" s="6">
        <v>1162</v>
      </c>
      <c r="J37" s="6">
        <v>338</v>
      </c>
      <c r="K37" s="6">
        <v>886</v>
      </c>
      <c r="L37" s="6">
        <v>0</v>
      </c>
      <c r="M37" s="6"/>
      <c r="N37" s="6">
        <f>(Table1454[[#This Row],[Accuracy]]-D33)</f>
        <v>-14.36999999999999</v>
      </c>
    </row>
    <row r="38" spans="1:14" x14ac:dyDescent="0.3">
      <c r="A38" s="5" t="s">
        <v>41</v>
      </c>
      <c r="B38" s="5" t="s">
        <v>48</v>
      </c>
      <c r="C38" s="5" t="s">
        <v>4</v>
      </c>
      <c r="D38" s="11" t="str">
        <f>FIXED(((Table1454[[#This Row],[TP]]+Table1454[[#This Row],[TN]])/(Table1454[[#This Row],[TP]]+Table1454[[#This Row],[TN]]+Table1454[[#This Row],[FP]]+Table1454[[#This Row],[FN]]))*100, 2)</f>
        <v>71.54</v>
      </c>
      <c r="E38" s="6" t="str">
        <f>FIXED((Table1454[[#This Row],[TP]]/(Table1454[[#This Row],[TP]]+Table1454[[#This Row],[FP]]))*100, 2)</f>
        <v>100.00</v>
      </c>
      <c r="F38" s="6" t="str">
        <f>FIXED((Table1454[[#This Row],[TP]]/(Table1454[[#This Row],[TP]]+Table1454[[#This Row],[FN]]))*100, 2)</f>
        <v>44.66</v>
      </c>
      <c r="G38" s="6">
        <f>(Table1454[[#This Row],[TP]]+Table1454[[#This Row],[TN]]+Table1454[[#This Row],[FP]]+Table1454[[#This Row],[FN]])</f>
        <v>1511</v>
      </c>
      <c r="H38" s="6">
        <v>347</v>
      </c>
      <c r="I38" s="6">
        <v>734</v>
      </c>
      <c r="J38" s="6">
        <v>0</v>
      </c>
      <c r="K38" s="6">
        <v>430</v>
      </c>
      <c r="L38" s="6"/>
      <c r="M38" s="6">
        <f>(Table1454[[#This Row],[Accuracy]]-D32)</f>
        <v>-1.039999999999992</v>
      </c>
      <c r="N38" s="6">
        <f>(Table1454[[#This Row],[Accuracy]]-D39)</f>
        <v>-2.4599999999999937</v>
      </c>
    </row>
    <row r="39" spans="1:14" x14ac:dyDescent="0.3">
      <c r="A39" s="5" t="s">
        <v>41</v>
      </c>
      <c r="B39" s="5" t="s">
        <v>7</v>
      </c>
      <c r="C39" s="5" t="s">
        <v>4</v>
      </c>
      <c r="D39" s="11" t="str">
        <f>FIXED(((Table1454[[#This Row],[TP]]+Table1454[[#This Row],[TN]])/(Table1454[[#This Row],[TP]]+Table1454[[#This Row],[TN]]+Table1454[[#This Row],[FP]]+Table1454[[#This Row],[FN]]))*100, 2)</f>
        <v>74.00</v>
      </c>
      <c r="E39" s="6" t="str">
        <f>FIXED((Table1454[[#This Row],[TP]]/(Table1454[[#This Row],[TP]]+Table1454[[#This Row],[FP]]))*100, 2)</f>
        <v>98.52</v>
      </c>
      <c r="F39" s="6" t="str">
        <f>FIXED((Table1454[[#This Row],[TP]]/(Table1454[[#This Row],[TP]]+Table1454[[#This Row],[FN]]))*100, 2)</f>
        <v>48.73</v>
      </c>
      <c r="G39" s="6">
        <f>(Table1454[[#This Row],[TP]]+Table1454[[#This Row],[TN]]+Table1454[[#This Row],[FP]]+Table1454[[#This Row],[FN]])</f>
        <v>3000</v>
      </c>
      <c r="H39" s="6">
        <v>731</v>
      </c>
      <c r="I39" s="6">
        <v>1489</v>
      </c>
      <c r="J39" s="6">
        <v>11</v>
      </c>
      <c r="K39" s="6">
        <v>769</v>
      </c>
      <c r="L39" s="6">
        <v>0</v>
      </c>
      <c r="M39" s="6">
        <f>(Table1454[[#This Row],[Accuracy]]-D33)</f>
        <v>0.43000000000000682</v>
      </c>
      <c r="N39" s="6"/>
    </row>
    <row r="40" spans="1:14" x14ac:dyDescent="0.3">
      <c r="A40" s="5" t="s">
        <v>41</v>
      </c>
      <c r="B40" s="5" t="s">
        <v>36</v>
      </c>
      <c r="C40" s="5" t="s">
        <v>4</v>
      </c>
      <c r="D40" s="11" t="str">
        <f>FIXED(((Table1454[[#This Row],[TP]]+Table1454[[#This Row],[TN]])/(Table1454[[#This Row],[TP]]+Table1454[[#This Row],[TN]]+Table1454[[#This Row],[FP]]+Table1454[[#This Row],[FN]]))*100, 2)</f>
        <v>72.47</v>
      </c>
      <c r="E40" s="6" t="str">
        <f>FIXED((Table1454[[#This Row],[TP]]/(Table1454[[#This Row],[TP]]+Table1454[[#This Row],[FP]]))*100, 2)</f>
        <v>99.13</v>
      </c>
      <c r="F40" s="6" t="str">
        <f>FIXED((Table1454[[#This Row],[TP]]/(Table1454[[#This Row],[TP]]+Table1454[[#This Row],[FN]]))*100, 2)</f>
        <v>45.33</v>
      </c>
      <c r="G40" s="6">
        <f>(Table1454[[#This Row],[TP]]+Table1454[[#This Row],[TN]]+Table1454[[#This Row],[FP]]+Table1454[[#This Row],[FN]])</f>
        <v>3000</v>
      </c>
      <c r="H40" s="6">
        <v>680</v>
      </c>
      <c r="I40" s="6">
        <v>1494</v>
      </c>
      <c r="J40" s="6">
        <v>6</v>
      </c>
      <c r="K40" s="6">
        <v>820</v>
      </c>
      <c r="L40" s="6">
        <v>0</v>
      </c>
      <c r="M40" s="6">
        <f>(Table1454[[#This Row],[Accuracy]]-D34)</f>
        <v>2.7999999999999972</v>
      </c>
      <c r="N40" s="6">
        <f>(Table1454[[#This Row],[Accuracy]]-D39)</f>
        <v>-1.5300000000000011</v>
      </c>
    </row>
    <row r="41" spans="1:14" x14ac:dyDescent="0.3">
      <c r="A41" s="5" t="s">
        <v>41</v>
      </c>
      <c r="B41" s="5" t="s">
        <v>37</v>
      </c>
      <c r="C41" s="5" t="s">
        <v>4</v>
      </c>
      <c r="D41" s="11" t="str">
        <f>FIXED(((Table1454[[#This Row],[TP]]+Table1454[[#This Row],[TN]])/(Table1454[[#This Row],[TP]]+Table1454[[#This Row],[TN]]+Table1454[[#This Row],[FP]]+Table1454[[#This Row],[FN]]))*100, 2)</f>
        <v>69.00</v>
      </c>
      <c r="E41" s="6" t="str">
        <f>FIXED((Table1454[[#This Row],[TP]]/(Table1454[[#This Row],[TP]]+Table1454[[#This Row],[FP]]))*100, 2)</f>
        <v>97.82</v>
      </c>
      <c r="F41" s="6" t="str">
        <f>FIXED((Table1454[[#This Row],[TP]]/(Table1454[[#This Row],[TP]]+Table1454[[#This Row],[FN]]))*100, 2)</f>
        <v>38.87</v>
      </c>
      <c r="G41" s="6">
        <f>(Table1454[[#This Row],[TP]]+Table1454[[#This Row],[TN]]+Table1454[[#This Row],[FP]]+Table1454[[#This Row],[FN]])</f>
        <v>3000</v>
      </c>
      <c r="H41" s="6">
        <v>583</v>
      </c>
      <c r="I41" s="6">
        <v>1487</v>
      </c>
      <c r="J41" s="6">
        <v>13</v>
      </c>
      <c r="K41" s="6">
        <v>917</v>
      </c>
      <c r="L41" s="6">
        <v>0</v>
      </c>
      <c r="M41" s="6">
        <f>(Table1454[[#This Row],[Accuracy]]-D35)</f>
        <v>1.8700000000000045</v>
      </c>
      <c r="N41" s="6">
        <f>(Table1454[[#This Row],[Accuracy]]-D39)</f>
        <v>-5</v>
      </c>
    </row>
    <row r="42" spans="1:14" x14ac:dyDescent="0.3">
      <c r="A42" s="5" t="s">
        <v>41</v>
      </c>
      <c r="B42" s="5" t="s">
        <v>38</v>
      </c>
      <c r="C42" s="5" t="s">
        <v>4</v>
      </c>
      <c r="D42" s="11" t="str">
        <f>FIXED(((Table1454[[#This Row],[TP]]+Table1454[[#This Row],[TN]])/(Table1454[[#This Row],[TP]]+Table1454[[#This Row],[TN]]+Table1454[[#This Row],[FP]]+Table1454[[#This Row],[FN]]))*100, 2)</f>
        <v>59.80</v>
      </c>
      <c r="E42" s="6" t="str">
        <f>FIXED((Table1454[[#This Row],[TP]]/(Table1454[[#This Row],[TP]]+Table1454[[#This Row],[FP]]))*100, 2)</f>
        <v>77.53</v>
      </c>
      <c r="F42" s="6" t="str">
        <f>FIXED((Table1454[[#This Row],[TP]]/(Table1454[[#This Row],[TP]]+Table1454[[#This Row],[FN]]))*100, 2)</f>
        <v>27.60</v>
      </c>
      <c r="G42" s="6">
        <f>(Table1454[[#This Row],[TP]]+Table1454[[#This Row],[TN]]+Table1454[[#This Row],[FP]]+Table1454[[#This Row],[FN]])</f>
        <v>3000</v>
      </c>
      <c r="H42" s="6">
        <v>414</v>
      </c>
      <c r="I42" s="6">
        <v>1380</v>
      </c>
      <c r="J42" s="6">
        <v>120</v>
      </c>
      <c r="K42" s="6">
        <v>1086</v>
      </c>
      <c r="L42" s="6">
        <v>0</v>
      </c>
      <c r="M42" s="6">
        <f>(Table1454[[#This Row],[Accuracy]]-D36)</f>
        <v>-4.730000000000004</v>
      </c>
      <c r="N42" s="6">
        <f>(Table1454[[#This Row],[Accuracy]]-D39)</f>
        <v>-14.200000000000003</v>
      </c>
    </row>
    <row r="43" spans="1:14" ht="15" thickBot="1" x14ac:dyDescent="0.35">
      <c r="A43" s="7" t="s">
        <v>41</v>
      </c>
      <c r="B43" s="7" t="s">
        <v>39</v>
      </c>
      <c r="C43" s="7" t="s">
        <v>4</v>
      </c>
      <c r="D43" s="12" t="str">
        <f>FIXED(((Table1454[[#This Row],[TP]]+Table1454[[#This Row],[TN]])/(Table1454[[#This Row],[TP]]+Table1454[[#This Row],[TN]]+Table1454[[#This Row],[FP]]+Table1454[[#This Row],[FN]]))*100, 2)</f>
        <v>56.90</v>
      </c>
      <c r="E43" s="8" t="str">
        <f>FIXED((Table1454[[#This Row],[TP]]/(Table1454[[#This Row],[TP]]+Table1454[[#This Row],[FP]]))*100, 2)</f>
        <v>60.91</v>
      </c>
      <c r="F43" s="8" t="str">
        <f>FIXED((Table1454[[#This Row],[TP]]/(Table1454[[#This Row],[TP]]+Table1454[[#This Row],[FN]]))*100, 2)</f>
        <v>38.53</v>
      </c>
      <c r="G43" s="8">
        <f>(Table1454[[#This Row],[TP]]+Table1454[[#This Row],[TN]]+Table1454[[#This Row],[FP]]+Table1454[[#This Row],[FN]])</f>
        <v>3000</v>
      </c>
      <c r="H43" s="8">
        <v>578</v>
      </c>
      <c r="I43" s="8">
        <v>1129</v>
      </c>
      <c r="J43" s="8">
        <v>371</v>
      </c>
      <c r="K43" s="8">
        <v>922</v>
      </c>
      <c r="L43" s="8">
        <v>0</v>
      </c>
      <c r="M43" s="8">
        <f>(Table1454[[#This Row],[Accuracy]]-D37)</f>
        <v>-2.3000000000000043</v>
      </c>
      <c r="N43" s="8">
        <f>(Table1454[[#This Row],[Accuracy]]-D39)</f>
        <v>-17.100000000000001</v>
      </c>
    </row>
    <row r="44" spans="1:14" ht="27" x14ac:dyDescent="0.3">
      <c r="A44" s="3" t="s">
        <v>42</v>
      </c>
      <c r="B44" s="3" t="s">
        <v>45</v>
      </c>
      <c r="C44" s="3" t="s">
        <v>4</v>
      </c>
      <c r="D44" s="10" t="str">
        <f>FIXED(((Table1454[[#This Row],[TP]]+Table1454[[#This Row],[TN]])/(Table1454[[#This Row],[TP]]+Table1454[[#This Row],[TN]]+Table1454[[#This Row],[FP]]+Table1454[[#This Row],[FN]]))*100, 2)</f>
        <v>90.67</v>
      </c>
      <c r="E44" s="4" t="str">
        <f>FIXED((Table1454[[#This Row],[TP]]/(Table1454[[#This Row],[TP]]+Table1454[[#This Row],[FP]]))*100, 2)</f>
        <v>99.00</v>
      </c>
      <c r="F44" s="4" t="str">
        <f>FIXED((Table1454[[#This Row],[TP]]/(Table1454[[#This Row],[TP]]+Table1454[[#This Row],[FN]]))*100, 2)</f>
        <v>82.17</v>
      </c>
      <c r="G44" s="6">
        <f t="shared" ref="G44:K45" si="3">(G46+G52)</f>
        <v>6000</v>
      </c>
      <c r="H44" s="6">
        <f t="shared" si="3"/>
        <v>2465</v>
      </c>
      <c r="I44" s="6">
        <f t="shared" si="3"/>
        <v>2975</v>
      </c>
      <c r="J44" s="6">
        <f t="shared" si="3"/>
        <v>25</v>
      </c>
      <c r="K44" s="6">
        <f t="shared" si="3"/>
        <v>535</v>
      </c>
      <c r="L44" s="4">
        <v>0</v>
      </c>
      <c r="M44" s="4"/>
      <c r="N44" s="4"/>
    </row>
    <row r="45" spans="1:14" ht="27" x14ac:dyDescent="0.3">
      <c r="A45" s="5" t="s">
        <v>42</v>
      </c>
      <c r="B45" s="5" t="s">
        <v>46</v>
      </c>
      <c r="C45" s="5" t="s">
        <v>4</v>
      </c>
      <c r="D45" s="11" t="str">
        <f>FIXED(((Table1454[[#This Row],[TP]]+Table1454[[#This Row],[TN]])/(Table1454[[#This Row],[TP]]+Table1454[[#This Row],[TN]]+Table1454[[#This Row],[FP]]+Table1454[[#This Row],[FN]]))*100, 2)</f>
        <v>91.47</v>
      </c>
      <c r="E45" s="6" t="str">
        <f>FIXED((Table1454[[#This Row],[TP]]/(Table1454[[#This Row],[TP]]+Table1454[[#This Row],[FP]]))*100, 2)</f>
        <v>98.03</v>
      </c>
      <c r="F45" s="6" t="str">
        <f>FIXED((Table1454[[#This Row],[TP]]/(Table1454[[#This Row],[TP]]+Table1454[[#This Row],[FN]]))*100, 2)</f>
        <v>84.63</v>
      </c>
      <c r="G45" s="6">
        <f t="shared" si="3"/>
        <v>6000</v>
      </c>
      <c r="H45" s="6">
        <f t="shared" si="3"/>
        <v>2539</v>
      </c>
      <c r="I45" s="6">
        <f t="shared" si="3"/>
        <v>2949</v>
      </c>
      <c r="J45" s="6">
        <f t="shared" si="3"/>
        <v>51</v>
      </c>
      <c r="K45" s="6">
        <f t="shared" si="3"/>
        <v>461</v>
      </c>
      <c r="L45" s="6">
        <v>0</v>
      </c>
      <c r="M45" s="6"/>
      <c r="N45" s="6"/>
    </row>
    <row r="46" spans="1:14" ht="27" x14ac:dyDescent="0.3">
      <c r="A46" s="5" t="s">
        <v>42</v>
      </c>
      <c r="B46" s="5" t="s">
        <v>47</v>
      </c>
      <c r="C46" s="5" t="s">
        <v>4</v>
      </c>
      <c r="D46" s="11" t="str">
        <f>FIXED(((Table1454[[#This Row],[TP]]+Table1454[[#This Row],[TN]])/(Table1454[[#This Row],[TP]]+Table1454[[#This Row],[TN]]+Table1454[[#This Row],[FP]]+Table1454[[#This Row],[FN]]))*100, 2)</f>
        <v>91.38</v>
      </c>
      <c r="E46" s="6" t="str">
        <f>FIXED((Table1454[[#This Row],[TP]]/(Table1454[[#This Row],[TP]]+Table1454[[#This Row],[FP]]))*100, 2)</f>
        <v>99.04</v>
      </c>
      <c r="F46" s="6" t="str">
        <f>FIXED((Table1454[[#This Row],[TP]]/(Table1454[[#This Row],[TP]]+Table1454[[#This Row],[FN]]))*100, 2)</f>
        <v>83.40</v>
      </c>
      <c r="G46" s="6">
        <f>(Table1454[[#This Row],[TP]]+Table1454[[#This Row],[TN]]+Table1454[[#This Row],[FP]]+Table1454[[#This Row],[FN]])</f>
        <v>4489</v>
      </c>
      <c r="H46" s="6">
        <v>1854</v>
      </c>
      <c r="I46" s="6">
        <v>2248</v>
      </c>
      <c r="J46" s="6">
        <v>18</v>
      </c>
      <c r="K46" s="6">
        <v>369</v>
      </c>
      <c r="L46" s="6"/>
      <c r="M46" s="6"/>
      <c r="N46" s="6"/>
    </row>
    <row r="47" spans="1:14" ht="27" x14ac:dyDescent="0.3">
      <c r="A47" s="5" t="s">
        <v>42</v>
      </c>
      <c r="B47" s="5" t="s">
        <v>5</v>
      </c>
      <c r="C47" s="5" t="s">
        <v>4</v>
      </c>
      <c r="D47" s="11" t="str">
        <f>FIXED(((Table1454[[#This Row],[TP]]+Table1454[[#This Row],[TN]])/(Table1454[[#This Row],[TP]]+Table1454[[#This Row],[TN]]+Table1454[[#This Row],[FP]]+Table1454[[#This Row],[FN]]))*100, 2)</f>
        <v>92.03</v>
      </c>
      <c r="E47" s="6" t="str">
        <f>FIXED((Table1454[[#This Row],[TP]]/(Table1454[[#This Row],[TP]]+Table1454[[#This Row],[FP]]))*100, 2)</f>
        <v>98.24</v>
      </c>
      <c r="F47" s="6" t="str">
        <f>FIXED((Table1454[[#This Row],[TP]]/(Table1454[[#This Row],[TP]]+Table1454[[#This Row],[FN]]))*100, 2)</f>
        <v>85.60</v>
      </c>
      <c r="G47" s="6">
        <f>(Table1454[[#This Row],[TP]]+Table1454[[#This Row],[TN]]+Table1454[[#This Row],[FP]]+Table1454[[#This Row],[FN]])</f>
        <v>3000</v>
      </c>
      <c r="H47" s="6">
        <v>1284</v>
      </c>
      <c r="I47" s="6">
        <v>1477</v>
      </c>
      <c r="J47" s="6">
        <v>23</v>
      </c>
      <c r="K47" s="6">
        <v>216</v>
      </c>
      <c r="L47" s="6">
        <v>0</v>
      </c>
      <c r="M47" s="6"/>
      <c r="N47" s="6"/>
    </row>
    <row r="48" spans="1:14" ht="27" x14ac:dyDescent="0.3">
      <c r="A48" s="5" t="s">
        <v>42</v>
      </c>
      <c r="B48" s="5" t="s">
        <v>32</v>
      </c>
      <c r="C48" s="5" t="s">
        <v>4</v>
      </c>
      <c r="D48" s="11" t="str">
        <f>FIXED(((Table1454[[#This Row],[TP]]+Table1454[[#This Row],[TN]])/(Table1454[[#This Row],[TP]]+Table1454[[#This Row],[TN]]+Table1454[[#This Row],[FP]]+Table1454[[#This Row],[FN]]))*100, 2)</f>
        <v>88.73</v>
      </c>
      <c r="E48" s="6" t="str">
        <f>FIXED((Table1454[[#This Row],[TP]]/(Table1454[[#This Row],[TP]]+Table1454[[#This Row],[FP]]))*100, 2)</f>
        <v>96.55</v>
      </c>
      <c r="F48" s="6" t="str">
        <f>FIXED((Table1454[[#This Row],[TP]]/(Table1454[[#This Row],[TP]]+Table1454[[#This Row],[FN]]))*100, 2)</f>
        <v>80.33</v>
      </c>
      <c r="G48" s="6">
        <f>(Table1454[[#This Row],[TP]]+Table1454[[#This Row],[TN]]+Table1454[[#This Row],[FP]]+Table1454[[#This Row],[FN]])</f>
        <v>3000</v>
      </c>
      <c r="H48" s="6">
        <v>1205</v>
      </c>
      <c r="I48" s="6">
        <v>1457</v>
      </c>
      <c r="J48" s="6">
        <v>43</v>
      </c>
      <c r="K48" s="6">
        <v>295</v>
      </c>
      <c r="L48" s="6">
        <v>0</v>
      </c>
      <c r="M48" s="6"/>
      <c r="N48" s="6">
        <f>(Table1454[[#This Row],[Accuracy]]-D47)</f>
        <v>-3.2999999999999972</v>
      </c>
    </row>
    <row r="49" spans="1:14" ht="27" x14ac:dyDescent="0.3">
      <c r="A49" s="5" t="s">
        <v>42</v>
      </c>
      <c r="B49" s="5" t="s">
        <v>33</v>
      </c>
      <c r="C49" s="5" t="s">
        <v>4</v>
      </c>
      <c r="D49" s="11" t="str">
        <f>FIXED(((Table1454[[#This Row],[TP]]+Table1454[[#This Row],[TN]])/(Table1454[[#This Row],[TP]]+Table1454[[#This Row],[TN]]+Table1454[[#This Row],[FP]]+Table1454[[#This Row],[FN]]))*100, 2)</f>
        <v>88.13</v>
      </c>
      <c r="E49" s="6" t="str">
        <f>FIXED((Table1454[[#This Row],[TP]]/(Table1454[[#This Row],[TP]]+Table1454[[#This Row],[FP]]))*100, 2)</f>
        <v>97.12</v>
      </c>
      <c r="F49" s="6" t="str">
        <f>FIXED((Table1454[[#This Row],[TP]]/(Table1454[[#This Row],[TP]]+Table1454[[#This Row],[FN]]))*100, 2)</f>
        <v>78.60</v>
      </c>
      <c r="G49" s="6">
        <f>(Table1454[[#This Row],[TP]]+Table1454[[#This Row],[TN]]+Table1454[[#This Row],[FP]]+Table1454[[#This Row],[FN]])</f>
        <v>3000</v>
      </c>
      <c r="H49" s="6">
        <v>1179</v>
      </c>
      <c r="I49" s="6">
        <v>1465</v>
      </c>
      <c r="J49" s="6">
        <v>35</v>
      </c>
      <c r="K49" s="6">
        <v>321</v>
      </c>
      <c r="L49" s="6">
        <v>0</v>
      </c>
      <c r="M49" s="6"/>
      <c r="N49" s="6">
        <f>(Table1454[[#This Row],[Accuracy]]-D47)</f>
        <v>-3.9000000000000057</v>
      </c>
    </row>
    <row r="50" spans="1:14" ht="27" x14ac:dyDescent="0.3">
      <c r="A50" s="5" t="s">
        <v>42</v>
      </c>
      <c r="B50" s="5" t="s">
        <v>34</v>
      </c>
      <c r="C50" s="5" t="s">
        <v>4</v>
      </c>
      <c r="D50" s="11" t="str">
        <f>FIXED(((Table1454[[#This Row],[TP]]+Table1454[[#This Row],[TN]])/(Table1454[[#This Row],[TP]]+Table1454[[#This Row],[TN]]+Table1454[[#This Row],[FP]]+Table1454[[#This Row],[FN]]))*100, 2)</f>
        <v>80.73</v>
      </c>
      <c r="E50" s="6" t="str">
        <f>FIXED((Table1454[[#This Row],[TP]]/(Table1454[[#This Row],[TP]]+Table1454[[#This Row],[FP]]))*100, 2)</f>
        <v>95.73</v>
      </c>
      <c r="F50" s="6" t="str">
        <f>FIXED((Table1454[[#This Row],[TP]]/(Table1454[[#This Row],[TP]]+Table1454[[#This Row],[FN]]))*100, 2)</f>
        <v>64.33</v>
      </c>
      <c r="G50" s="6">
        <f>(Table1454[[#This Row],[TP]]+Table1454[[#This Row],[TN]]+Table1454[[#This Row],[FP]]+Table1454[[#This Row],[FN]])</f>
        <v>3000</v>
      </c>
      <c r="H50" s="6">
        <v>965</v>
      </c>
      <c r="I50" s="6">
        <v>1457</v>
      </c>
      <c r="J50" s="6">
        <v>43</v>
      </c>
      <c r="K50" s="6">
        <v>535</v>
      </c>
      <c r="L50" s="6">
        <v>0</v>
      </c>
      <c r="M50" s="6"/>
      <c r="N50" s="6">
        <f>(Table1454[[#This Row],[Accuracy]]-D47)</f>
        <v>-11.299999999999997</v>
      </c>
    </row>
    <row r="51" spans="1:14" ht="27" x14ac:dyDescent="0.3">
      <c r="A51" s="5" t="s">
        <v>42</v>
      </c>
      <c r="B51" s="5" t="s">
        <v>35</v>
      </c>
      <c r="C51" s="5" t="s">
        <v>4</v>
      </c>
      <c r="D51" s="11" t="str">
        <f>FIXED(((Table1454[[#This Row],[TP]]+Table1454[[#This Row],[TN]])/(Table1454[[#This Row],[TP]]+Table1454[[#This Row],[TN]]+Table1454[[#This Row],[FP]]+Table1454[[#This Row],[FN]]))*100, 2)</f>
        <v>73.03</v>
      </c>
      <c r="E51" s="6" t="str">
        <f>FIXED((Table1454[[#This Row],[TP]]/(Table1454[[#This Row],[TP]]+Table1454[[#This Row],[FP]]))*100, 2)</f>
        <v>83.51</v>
      </c>
      <c r="F51" s="6" t="str">
        <f>FIXED((Table1454[[#This Row],[TP]]/(Table1454[[#This Row],[TP]]+Table1454[[#This Row],[FN]]))*100, 2)</f>
        <v>57.40</v>
      </c>
      <c r="G51" s="6">
        <f>(Table1454[[#This Row],[TP]]+Table1454[[#This Row],[TN]]+Table1454[[#This Row],[FP]]+Table1454[[#This Row],[FN]])</f>
        <v>3000</v>
      </c>
      <c r="H51" s="6">
        <v>861</v>
      </c>
      <c r="I51" s="6">
        <v>1330</v>
      </c>
      <c r="J51" s="6">
        <v>170</v>
      </c>
      <c r="K51" s="6">
        <v>639</v>
      </c>
      <c r="L51" s="6">
        <v>0</v>
      </c>
      <c r="M51" s="6"/>
      <c r="N51" s="6">
        <f>(Table1454[[#This Row],[Accuracy]]-D47)</f>
        <v>-19</v>
      </c>
    </row>
    <row r="52" spans="1:14" ht="27" x14ac:dyDescent="0.3">
      <c r="A52" s="5" t="s">
        <v>42</v>
      </c>
      <c r="B52" s="5" t="s">
        <v>48</v>
      </c>
      <c r="C52" s="5" t="s">
        <v>4</v>
      </c>
      <c r="D52" s="11" t="str">
        <f>FIXED(((Table1454[[#This Row],[TP]]+Table1454[[#This Row],[TN]])/(Table1454[[#This Row],[TP]]+Table1454[[#This Row],[TN]]+Table1454[[#This Row],[FP]]+Table1454[[#This Row],[FN]]))*100, 2)</f>
        <v>88.55</v>
      </c>
      <c r="E52" s="6" t="str">
        <f>FIXED((Table1454[[#This Row],[TP]]/(Table1454[[#This Row],[TP]]+Table1454[[#This Row],[FP]]))*100, 2)</f>
        <v>98.87</v>
      </c>
      <c r="F52" s="6" t="str">
        <f>FIXED((Table1454[[#This Row],[TP]]/(Table1454[[#This Row],[TP]]+Table1454[[#This Row],[FN]]))*100, 2)</f>
        <v>78.64</v>
      </c>
      <c r="G52" s="6">
        <f>(Table1454[[#This Row],[TP]]+Table1454[[#This Row],[TN]]+Table1454[[#This Row],[FP]]+Table1454[[#This Row],[FN]])</f>
        <v>1511</v>
      </c>
      <c r="H52" s="6">
        <v>611</v>
      </c>
      <c r="I52" s="6">
        <v>727</v>
      </c>
      <c r="J52" s="6">
        <v>7</v>
      </c>
      <c r="K52" s="6">
        <v>166</v>
      </c>
      <c r="L52" s="6"/>
      <c r="M52" s="6">
        <f>(Table1454[[#This Row],[Accuracy]]-D46)</f>
        <v>-2.8299999999999983</v>
      </c>
      <c r="N52" s="6">
        <f>(Table1454[[#This Row],[Accuracy]]-D53)</f>
        <v>-2.3500000000000085</v>
      </c>
    </row>
    <row r="53" spans="1:14" ht="27" x14ac:dyDescent="0.3">
      <c r="A53" s="5" t="s">
        <v>42</v>
      </c>
      <c r="B53" s="5" t="s">
        <v>7</v>
      </c>
      <c r="C53" s="5" t="s">
        <v>4</v>
      </c>
      <c r="D53" s="11" t="str">
        <f>FIXED(((Table1454[[#This Row],[TP]]+Table1454[[#This Row],[TN]])/(Table1454[[#This Row],[TP]]+Table1454[[#This Row],[TN]]+Table1454[[#This Row],[FP]]+Table1454[[#This Row],[FN]]))*100, 2)</f>
        <v>90.90</v>
      </c>
      <c r="E53" s="6" t="str">
        <f>FIXED((Table1454[[#This Row],[TP]]/(Table1454[[#This Row],[TP]]+Table1454[[#This Row],[FP]]))*100, 2)</f>
        <v>97.82</v>
      </c>
      <c r="F53" s="6" t="str">
        <f>FIXED((Table1454[[#This Row],[TP]]/(Table1454[[#This Row],[TP]]+Table1454[[#This Row],[FN]]))*100, 2)</f>
        <v>83.67</v>
      </c>
      <c r="G53" s="6">
        <f>(Table1454[[#This Row],[TP]]+Table1454[[#This Row],[TN]]+Table1454[[#This Row],[FP]]+Table1454[[#This Row],[FN]])</f>
        <v>3000</v>
      </c>
      <c r="H53" s="6">
        <v>1255</v>
      </c>
      <c r="I53" s="6">
        <v>1472</v>
      </c>
      <c r="J53" s="6">
        <v>28</v>
      </c>
      <c r="K53" s="6">
        <v>245</v>
      </c>
      <c r="L53" s="6">
        <v>0</v>
      </c>
      <c r="M53" s="6">
        <f>(Table1454[[#This Row],[Accuracy]]-D47)</f>
        <v>-1.1299999999999955</v>
      </c>
      <c r="N53" s="6"/>
    </row>
    <row r="54" spans="1:14" ht="27" x14ac:dyDescent="0.3">
      <c r="A54" s="5" t="s">
        <v>42</v>
      </c>
      <c r="B54" s="5" t="s">
        <v>36</v>
      </c>
      <c r="C54" s="5" t="s">
        <v>4</v>
      </c>
      <c r="D54" s="11" t="str">
        <f>FIXED(((Table1454[[#This Row],[TP]]+Table1454[[#This Row],[TN]])/(Table1454[[#This Row],[TP]]+Table1454[[#This Row],[TN]]+Table1454[[#This Row],[FP]]+Table1454[[#This Row],[FN]]))*100, 2)</f>
        <v>89.80</v>
      </c>
      <c r="E54" s="6" t="str">
        <f>FIXED((Table1454[[#This Row],[TP]]/(Table1454[[#This Row],[TP]]+Table1454[[#This Row],[FP]]))*100, 2)</f>
        <v>97.38</v>
      </c>
      <c r="F54" s="6" t="str">
        <f>FIXED((Table1454[[#This Row],[TP]]/(Table1454[[#This Row],[TP]]+Table1454[[#This Row],[FN]]))*100, 2)</f>
        <v>81.80</v>
      </c>
      <c r="G54" s="6">
        <f>(Table1454[[#This Row],[TP]]+Table1454[[#This Row],[TN]]+Table1454[[#This Row],[FP]]+Table1454[[#This Row],[FN]])</f>
        <v>3000</v>
      </c>
      <c r="H54" s="6">
        <v>1227</v>
      </c>
      <c r="I54" s="6">
        <v>1467</v>
      </c>
      <c r="J54" s="6">
        <v>33</v>
      </c>
      <c r="K54" s="6">
        <v>273</v>
      </c>
      <c r="L54" s="6">
        <v>0</v>
      </c>
      <c r="M54" s="6">
        <f>(Table1454[[#This Row],[Accuracy]]-D48)</f>
        <v>1.0699999999999932</v>
      </c>
      <c r="N54" s="6">
        <f>(Table1454[[#This Row],[Accuracy]]-D53)</f>
        <v>-1.1000000000000085</v>
      </c>
    </row>
    <row r="55" spans="1:14" ht="27" x14ac:dyDescent="0.3">
      <c r="A55" s="5" t="s">
        <v>42</v>
      </c>
      <c r="B55" s="5" t="s">
        <v>37</v>
      </c>
      <c r="C55" s="5" t="s">
        <v>4</v>
      </c>
      <c r="D55" s="11" t="str">
        <f>FIXED(((Table1454[[#This Row],[TP]]+Table1454[[#This Row],[TN]])/(Table1454[[#This Row],[TP]]+Table1454[[#This Row],[TN]]+Table1454[[#This Row],[FP]]+Table1454[[#This Row],[FN]]))*100, 2)</f>
        <v>86.50</v>
      </c>
      <c r="E55" s="6" t="str">
        <f>FIXED((Table1454[[#This Row],[TP]]/(Table1454[[#This Row],[TP]]+Table1454[[#This Row],[FP]]))*100, 2)</f>
        <v>95.97</v>
      </c>
      <c r="F55" s="6" t="str">
        <f>FIXED((Table1454[[#This Row],[TP]]/(Table1454[[#This Row],[TP]]+Table1454[[#This Row],[FN]]))*100, 2)</f>
        <v>76.20</v>
      </c>
      <c r="G55" s="6">
        <f>(Table1454[[#This Row],[TP]]+Table1454[[#This Row],[TN]]+Table1454[[#This Row],[FP]]+Table1454[[#This Row],[FN]])</f>
        <v>3000</v>
      </c>
      <c r="H55" s="6">
        <v>1143</v>
      </c>
      <c r="I55" s="6">
        <v>1452</v>
      </c>
      <c r="J55" s="6">
        <v>48</v>
      </c>
      <c r="K55" s="6">
        <v>357</v>
      </c>
      <c r="L55" s="6">
        <v>0</v>
      </c>
      <c r="M55" s="6">
        <f>(Table1454[[#This Row],[Accuracy]]-D49)</f>
        <v>-1.6299999999999955</v>
      </c>
      <c r="N55" s="6">
        <f>(Table1454[[#This Row],[Accuracy]]-D53)</f>
        <v>-4.4000000000000057</v>
      </c>
    </row>
    <row r="56" spans="1:14" ht="27" x14ac:dyDescent="0.3">
      <c r="A56" s="5" t="s">
        <v>42</v>
      </c>
      <c r="B56" s="5" t="s">
        <v>38</v>
      </c>
      <c r="C56" s="5" t="s">
        <v>4</v>
      </c>
      <c r="D56" s="11" t="str">
        <f>FIXED(((Table1454[[#This Row],[TP]]+Table1454[[#This Row],[TN]])/(Table1454[[#This Row],[TP]]+Table1454[[#This Row],[TN]]+Table1454[[#This Row],[FP]]+Table1454[[#This Row],[FN]]))*100, 2)</f>
        <v>75.30</v>
      </c>
      <c r="E56" s="6" t="str">
        <f>FIXED((Table1454[[#This Row],[TP]]/(Table1454[[#This Row],[TP]]+Table1454[[#This Row],[FP]]))*100, 2)</f>
        <v>93.87</v>
      </c>
      <c r="F56" s="6" t="str">
        <f>FIXED((Table1454[[#This Row],[TP]]/(Table1454[[#This Row],[TP]]+Table1454[[#This Row],[FN]]))*100, 2)</f>
        <v>54.13</v>
      </c>
      <c r="G56" s="6">
        <f>(Table1454[[#This Row],[TP]]+Table1454[[#This Row],[TN]]+Table1454[[#This Row],[FP]]+Table1454[[#This Row],[FN]])</f>
        <v>3000</v>
      </c>
      <c r="H56" s="6">
        <v>812</v>
      </c>
      <c r="I56" s="6">
        <v>1447</v>
      </c>
      <c r="J56" s="6">
        <v>53</v>
      </c>
      <c r="K56" s="6">
        <v>688</v>
      </c>
      <c r="L56" s="6">
        <v>0</v>
      </c>
      <c r="M56" s="6">
        <f>(Table1454[[#This Row],[Accuracy]]-D50)</f>
        <v>-5.4300000000000068</v>
      </c>
      <c r="N56" s="6">
        <f>(Table1454[[#This Row],[Accuracy]]-D53)</f>
        <v>-15.600000000000009</v>
      </c>
    </row>
    <row r="57" spans="1:14" ht="27.6" thickBot="1" x14ac:dyDescent="0.35">
      <c r="A57" s="7" t="s">
        <v>42</v>
      </c>
      <c r="B57" s="7" t="s">
        <v>39</v>
      </c>
      <c r="C57" s="7" t="s">
        <v>4</v>
      </c>
      <c r="D57" s="12" t="str">
        <f>FIXED(((Table1454[[#This Row],[TP]]+Table1454[[#This Row],[TN]])/(Table1454[[#This Row],[TP]]+Table1454[[#This Row],[TN]]+Table1454[[#This Row],[FP]]+Table1454[[#This Row],[FN]]))*100, 2)</f>
        <v>69.27</v>
      </c>
      <c r="E57" s="8" t="str">
        <f>FIXED((Table1454[[#This Row],[TP]]/(Table1454[[#This Row],[TP]]+Table1454[[#This Row],[FP]]))*100, 2)</f>
        <v>78.17</v>
      </c>
      <c r="F57" s="8" t="str">
        <f>FIXED((Table1454[[#This Row],[TP]]/(Table1454[[#This Row],[TP]]+Table1454[[#This Row],[FN]]))*100, 2)</f>
        <v>53.47</v>
      </c>
      <c r="G57" s="8">
        <f>(Table1454[[#This Row],[TP]]+Table1454[[#This Row],[TN]]+Table1454[[#This Row],[FP]]+Table1454[[#This Row],[FN]])</f>
        <v>3000</v>
      </c>
      <c r="H57" s="8">
        <v>802</v>
      </c>
      <c r="I57" s="8">
        <v>1276</v>
      </c>
      <c r="J57" s="8">
        <v>224</v>
      </c>
      <c r="K57" s="8">
        <v>698</v>
      </c>
      <c r="L57" s="8">
        <v>0</v>
      </c>
      <c r="M57" s="8">
        <f>(Table1454[[#This Row],[Accuracy]]-D51)</f>
        <v>-3.7600000000000051</v>
      </c>
      <c r="N57" s="8">
        <f>(Table1454[[#This Row],[Accuracy]]-D53)</f>
        <v>-21.63000000000001</v>
      </c>
    </row>
    <row r="58" spans="1:14" x14ac:dyDescent="0.3">
      <c r="A58" s="3" t="s">
        <v>43</v>
      </c>
      <c r="B58" s="3" t="s">
        <v>45</v>
      </c>
      <c r="C58" s="3" t="s">
        <v>4</v>
      </c>
      <c r="D58" s="10" t="str">
        <f>FIXED(((Table1454[[#This Row],[TP]]+Table1454[[#This Row],[TN]])/(Table1454[[#This Row],[TP]]+Table1454[[#This Row],[TN]]+Table1454[[#This Row],[FP]]+Table1454[[#This Row],[FN]]))*100, 2)</f>
        <v>53.58</v>
      </c>
      <c r="E58" s="4" t="str">
        <f>FIXED((Table1454[[#This Row],[TP]]/(Table1454[[#This Row],[TP]]+Table1454[[#This Row],[FP]]))*100, 2)</f>
        <v>95.74</v>
      </c>
      <c r="F58" s="4" t="str">
        <f>FIXED((Table1454[[#This Row],[TP]]/(Table1454[[#This Row],[TP]]+Table1454[[#This Row],[FN]]))*100, 2)</f>
        <v>7.50</v>
      </c>
      <c r="G58" s="6">
        <f t="shared" ref="G58:K59" si="4">(G60+G66)</f>
        <v>6000</v>
      </c>
      <c r="H58" s="6">
        <f t="shared" si="4"/>
        <v>225</v>
      </c>
      <c r="I58" s="6">
        <f t="shared" si="4"/>
        <v>2990</v>
      </c>
      <c r="J58" s="6">
        <f t="shared" si="4"/>
        <v>10</v>
      </c>
      <c r="K58" s="6">
        <f t="shared" si="4"/>
        <v>2775</v>
      </c>
      <c r="L58" s="4">
        <v>0</v>
      </c>
      <c r="M58" s="4"/>
      <c r="N58" s="4"/>
    </row>
    <row r="59" spans="1:14" x14ac:dyDescent="0.3">
      <c r="A59" s="5" t="s">
        <v>43</v>
      </c>
      <c r="B59" s="5" t="s">
        <v>46</v>
      </c>
      <c r="C59" s="5" t="s">
        <v>4</v>
      </c>
      <c r="D59" s="11" t="str">
        <f>FIXED(((Table1454[[#This Row],[TP]]+Table1454[[#This Row],[TN]])/(Table1454[[#This Row],[TP]]+Table1454[[#This Row],[TN]]+Table1454[[#This Row],[FP]]+Table1454[[#This Row],[FN]]))*100, 2)</f>
        <v>55.35</v>
      </c>
      <c r="E59" s="6" t="str">
        <f>FIXED((Table1454[[#This Row],[TP]]/(Table1454[[#This Row],[TP]]+Table1454[[#This Row],[FP]]))*100, 2)</f>
        <v>90.23</v>
      </c>
      <c r="F59" s="6" t="str">
        <f>FIXED((Table1454[[#This Row],[TP]]/(Table1454[[#This Row],[TP]]+Table1454[[#This Row],[FN]]))*100, 2)</f>
        <v>12.00</v>
      </c>
      <c r="G59" s="6">
        <f t="shared" si="4"/>
        <v>6000</v>
      </c>
      <c r="H59" s="6">
        <f t="shared" si="4"/>
        <v>360</v>
      </c>
      <c r="I59" s="6">
        <f t="shared" si="4"/>
        <v>2961</v>
      </c>
      <c r="J59" s="6">
        <f t="shared" si="4"/>
        <v>39</v>
      </c>
      <c r="K59" s="6">
        <f t="shared" si="4"/>
        <v>2640</v>
      </c>
      <c r="L59" s="6">
        <v>0</v>
      </c>
      <c r="M59" s="6"/>
      <c r="N59" s="6"/>
    </row>
    <row r="60" spans="1:14" x14ac:dyDescent="0.3">
      <c r="A60" s="5" t="s">
        <v>43</v>
      </c>
      <c r="B60" s="5" t="s">
        <v>47</v>
      </c>
      <c r="C60" s="5" t="s">
        <v>4</v>
      </c>
      <c r="D60" s="11" t="str">
        <f>FIXED(((Table1454[[#This Row],[TP]]+Table1454[[#This Row],[TN]])/(Table1454[[#This Row],[TP]]+Table1454[[#This Row],[TN]]+Table1454[[#This Row],[FP]]+Table1454[[#This Row],[FN]]))*100, 2)</f>
        <v>53.06</v>
      </c>
      <c r="E60" s="6" t="str">
        <f>FIXED((Table1454[[#This Row],[TP]]/(Table1454[[#This Row],[TP]]+Table1454[[#This Row],[FP]]))*100, 2)</f>
        <v>93.28</v>
      </c>
      <c r="F60" s="6" t="str">
        <f>FIXED((Table1454[[#This Row],[TP]]/(Table1454[[#This Row],[TP]]+Table1454[[#This Row],[FN]]))*100, 2)</f>
        <v>5.62</v>
      </c>
      <c r="G60" s="6">
        <f>(Table1454[[#This Row],[TP]]+Table1454[[#This Row],[TN]]+Table1454[[#This Row],[FP]]+Table1454[[#This Row],[FN]])</f>
        <v>4489</v>
      </c>
      <c r="H60" s="6">
        <v>125</v>
      </c>
      <c r="I60" s="6">
        <v>2257</v>
      </c>
      <c r="J60" s="6">
        <v>9</v>
      </c>
      <c r="K60" s="6">
        <v>2098</v>
      </c>
      <c r="L60" s="6"/>
      <c r="M60" s="6"/>
      <c r="N60" s="6"/>
    </row>
    <row r="61" spans="1:14" x14ac:dyDescent="0.3">
      <c r="A61" s="5" t="s">
        <v>43</v>
      </c>
      <c r="B61" s="5" t="s">
        <v>5</v>
      </c>
      <c r="C61" s="5" t="s">
        <v>4</v>
      </c>
      <c r="D61" s="11" t="str">
        <f>FIXED(((Table1454[[#This Row],[TP]]+Table1454[[#This Row],[TN]])/(Table1454[[#This Row],[TP]]+Table1454[[#This Row],[TN]]+Table1454[[#This Row],[FP]]+Table1454[[#This Row],[FN]]))*100, 2)</f>
        <v>52.73</v>
      </c>
      <c r="E61" s="6" t="str">
        <f>FIXED((Table1454[[#This Row],[TP]]/(Table1454[[#This Row],[TP]]+Table1454[[#This Row],[FP]]))*100, 2)</f>
        <v>87.27</v>
      </c>
      <c r="F61" s="6" t="str">
        <f>FIXED((Table1454[[#This Row],[TP]]/(Table1454[[#This Row],[TP]]+Table1454[[#This Row],[FN]]))*100, 2)</f>
        <v>6.40</v>
      </c>
      <c r="G61" s="6">
        <f>(Table1454[[#This Row],[TP]]+Table1454[[#This Row],[TN]]+Table1454[[#This Row],[FP]]+Table1454[[#This Row],[FN]])</f>
        <v>3000</v>
      </c>
      <c r="H61" s="6">
        <v>96</v>
      </c>
      <c r="I61" s="6">
        <v>1486</v>
      </c>
      <c r="J61" s="6">
        <v>14</v>
      </c>
      <c r="K61" s="6">
        <v>1404</v>
      </c>
      <c r="L61" s="6">
        <v>0</v>
      </c>
      <c r="M61" s="6"/>
      <c r="N61" s="6"/>
    </row>
    <row r="62" spans="1:14" x14ac:dyDescent="0.3">
      <c r="A62" s="5" t="s">
        <v>43</v>
      </c>
      <c r="B62" s="5" t="s">
        <v>32</v>
      </c>
      <c r="C62" s="5" t="s">
        <v>4</v>
      </c>
      <c r="D62" s="11" t="str">
        <f>FIXED(((Table1454[[#This Row],[TP]]+Table1454[[#This Row],[TN]])/(Table1454[[#This Row],[TP]]+Table1454[[#This Row],[TN]]+Table1454[[#This Row],[FP]]+Table1454[[#This Row],[FN]]))*100, 2)</f>
        <v>52.43</v>
      </c>
      <c r="E62" s="6" t="str">
        <f>FIXED((Table1454[[#This Row],[TP]]/(Table1454[[#This Row],[TP]]+Table1454[[#This Row],[FP]]))*100, 2)</f>
        <v>84.11</v>
      </c>
      <c r="F62" s="6" t="str">
        <f>FIXED((Table1454[[#This Row],[TP]]/(Table1454[[#This Row],[TP]]+Table1454[[#This Row],[FN]]))*100, 2)</f>
        <v>6.00</v>
      </c>
      <c r="G62" s="6">
        <f>(Table1454[[#This Row],[TP]]+Table1454[[#This Row],[TN]]+Table1454[[#This Row],[FP]]+Table1454[[#This Row],[FN]])</f>
        <v>3000</v>
      </c>
      <c r="H62" s="6">
        <v>90</v>
      </c>
      <c r="I62" s="6">
        <v>1483</v>
      </c>
      <c r="J62" s="6">
        <v>17</v>
      </c>
      <c r="K62" s="6">
        <v>1410</v>
      </c>
      <c r="L62" s="6">
        <v>0</v>
      </c>
      <c r="M62" s="6"/>
      <c r="N62" s="6">
        <f>(Table1454[[#This Row],[Accuracy]]-D61)</f>
        <v>-0.29999999999999716</v>
      </c>
    </row>
    <row r="63" spans="1:14" x14ac:dyDescent="0.3">
      <c r="A63" s="5" t="s">
        <v>43</v>
      </c>
      <c r="B63" s="5" t="s">
        <v>33</v>
      </c>
      <c r="C63" s="5" t="s">
        <v>4</v>
      </c>
      <c r="D63" s="11" t="str">
        <f>FIXED(((Table1454[[#This Row],[TP]]+Table1454[[#This Row],[TN]])/(Table1454[[#This Row],[TP]]+Table1454[[#This Row],[TN]]+Table1454[[#This Row],[FP]]+Table1454[[#This Row],[FN]]))*100, 2)</f>
        <v>52.67</v>
      </c>
      <c r="E63" s="6" t="str">
        <f>FIXED((Table1454[[#This Row],[TP]]/(Table1454[[#This Row],[TP]]+Table1454[[#This Row],[FP]]))*100, 2)</f>
        <v>87.74</v>
      </c>
      <c r="F63" s="6" t="str">
        <f>FIXED((Table1454[[#This Row],[TP]]/(Table1454[[#This Row],[TP]]+Table1454[[#This Row],[FN]]))*100, 2)</f>
        <v>6.20</v>
      </c>
      <c r="G63" s="6">
        <f>(Table1454[[#This Row],[TP]]+Table1454[[#This Row],[TN]]+Table1454[[#This Row],[FP]]+Table1454[[#This Row],[FN]])</f>
        <v>3000</v>
      </c>
      <c r="H63" s="6">
        <v>93</v>
      </c>
      <c r="I63" s="6">
        <v>1487</v>
      </c>
      <c r="J63" s="6">
        <v>13</v>
      </c>
      <c r="K63" s="6">
        <v>1407</v>
      </c>
      <c r="L63" s="6">
        <v>0</v>
      </c>
      <c r="M63" s="6"/>
      <c r="N63" s="6">
        <f>(Table1454[[#This Row],[Accuracy]]-D61)</f>
        <v>-5.9999999999995168E-2</v>
      </c>
    </row>
    <row r="64" spans="1:14" x14ac:dyDescent="0.3">
      <c r="A64" s="5" t="s">
        <v>43</v>
      </c>
      <c r="B64" s="5" t="s">
        <v>34</v>
      </c>
      <c r="C64" s="5" t="s">
        <v>4</v>
      </c>
      <c r="D64" s="11" t="str">
        <f>FIXED(((Table1454[[#This Row],[TP]]+Table1454[[#This Row],[TN]])/(Table1454[[#This Row],[TP]]+Table1454[[#This Row],[TN]]+Table1454[[#This Row],[FP]]+Table1454[[#This Row],[FN]]))*100, 2)</f>
        <v>53.90</v>
      </c>
      <c r="E64" s="6" t="str">
        <f>FIXED((Table1454[[#This Row],[TP]]/(Table1454[[#This Row],[TP]]+Table1454[[#This Row],[FP]]))*100, 2)</f>
        <v>90.91</v>
      </c>
      <c r="F64" s="6" t="str">
        <f>FIXED((Table1454[[#This Row],[TP]]/(Table1454[[#This Row],[TP]]+Table1454[[#This Row],[FN]]))*100, 2)</f>
        <v>8.67</v>
      </c>
      <c r="G64" s="6">
        <f>(Table1454[[#This Row],[TP]]+Table1454[[#This Row],[TN]]+Table1454[[#This Row],[FP]]+Table1454[[#This Row],[FN]])</f>
        <v>3000</v>
      </c>
      <c r="H64" s="6">
        <v>130</v>
      </c>
      <c r="I64" s="6">
        <v>1487</v>
      </c>
      <c r="J64" s="6">
        <v>13</v>
      </c>
      <c r="K64" s="6">
        <v>1370</v>
      </c>
      <c r="L64" s="6">
        <v>0</v>
      </c>
      <c r="M64" s="6"/>
      <c r="N64" s="6">
        <f>(Table1454[[#This Row],[Accuracy]]-D61)</f>
        <v>1.1700000000000017</v>
      </c>
    </row>
    <row r="65" spans="1:14" x14ac:dyDescent="0.3">
      <c r="A65" s="5" t="s">
        <v>43</v>
      </c>
      <c r="B65" s="5" t="s">
        <v>35</v>
      </c>
      <c r="C65" s="5" t="s">
        <v>4</v>
      </c>
      <c r="D65" s="11" t="str">
        <f>FIXED(((Table1454[[#This Row],[TP]]+Table1454[[#This Row],[TN]])/(Table1454[[#This Row],[TP]]+Table1454[[#This Row],[TN]]+Table1454[[#This Row],[FP]]+Table1454[[#This Row],[FN]]))*100, 2)</f>
        <v>52.33</v>
      </c>
      <c r="E65" s="6" t="str">
        <f>FIXED((Table1454[[#This Row],[TP]]/(Table1454[[#This Row],[TP]]+Table1454[[#This Row],[FP]]))*100, 2)</f>
        <v>80.70</v>
      </c>
      <c r="F65" s="6" t="str">
        <f>FIXED((Table1454[[#This Row],[TP]]/(Table1454[[#This Row],[TP]]+Table1454[[#This Row],[FN]]))*100, 2)</f>
        <v>6.13</v>
      </c>
      <c r="G65" s="6">
        <f>(Table1454[[#This Row],[TP]]+Table1454[[#This Row],[TN]]+Table1454[[#This Row],[FP]]+Table1454[[#This Row],[FN]])</f>
        <v>3000</v>
      </c>
      <c r="H65" s="6">
        <v>92</v>
      </c>
      <c r="I65" s="6">
        <v>1478</v>
      </c>
      <c r="J65" s="6">
        <v>22</v>
      </c>
      <c r="K65" s="6">
        <v>1408</v>
      </c>
      <c r="L65" s="6">
        <v>0</v>
      </c>
      <c r="M65" s="6"/>
      <c r="N65" s="6">
        <f>(Table1454[[#This Row],[Accuracy]]-D61)</f>
        <v>-0.39999999999999858</v>
      </c>
    </row>
    <row r="66" spans="1:14" x14ac:dyDescent="0.3">
      <c r="A66" s="5" t="s">
        <v>43</v>
      </c>
      <c r="B66" s="5" t="s">
        <v>48</v>
      </c>
      <c r="C66" s="5" t="s">
        <v>4</v>
      </c>
      <c r="D66" s="11" t="str">
        <f>FIXED(((Table1454[[#This Row],[TP]]+Table1454[[#This Row],[TN]])/(Table1454[[#This Row],[TP]]+Table1454[[#This Row],[TN]]+Table1454[[#This Row],[FP]]+Table1454[[#This Row],[FN]]))*100, 2)</f>
        <v>55.13</v>
      </c>
      <c r="E66" s="6" t="str">
        <f>FIXED((Table1454[[#This Row],[TP]]/(Table1454[[#This Row],[TP]]+Table1454[[#This Row],[FP]]))*100, 2)</f>
        <v>99.01</v>
      </c>
      <c r="F66" s="6" t="str">
        <f>FIXED((Table1454[[#This Row],[TP]]/(Table1454[[#This Row],[TP]]+Table1454[[#This Row],[FN]]))*100, 2)</f>
        <v>12.87</v>
      </c>
      <c r="G66" s="6">
        <f>(Table1454[[#This Row],[TP]]+Table1454[[#This Row],[TN]]+Table1454[[#This Row],[FP]]+Table1454[[#This Row],[FN]])</f>
        <v>1511</v>
      </c>
      <c r="H66" s="6">
        <v>100</v>
      </c>
      <c r="I66" s="6">
        <v>733</v>
      </c>
      <c r="J66" s="6">
        <v>1</v>
      </c>
      <c r="K66" s="6">
        <v>677</v>
      </c>
      <c r="L66" s="6"/>
      <c r="M66" s="6">
        <f>(Table1454[[#This Row],[Accuracy]]-D60)</f>
        <v>2.0700000000000003</v>
      </c>
      <c r="N66" s="6">
        <f>(Table1454[[#This Row],[Accuracy]]-D67)</f>
        <v>-2.8399999999999963</v>
      </c>
    </row>
    <row r="67" spans="1:14" x14ac:dyDescent="0.3">
      <c r="A67" s="5" t="s">
        <v>43</v>
      </c>
      <c r="B67" s="5" t="s">
        <v>7</v>
      </c>
      <c r="C67" s="5" t="s">
        <v>4</v>
      </c>
      <c r="D67" s="11" t="str">
        <f>FIXED(((Table1454[[#This Row],[TP]]+Table1454[[#This Row],[TN]])/(Table1454[[#This Row],[TP]]+Table1454[[#This Row],[TN]]+Table1454[[#This Row],[FP]]+Table1454[[#This Row],[FN]]))*100, 2)</f>
        <v>57.97</v>
      </c>
      <c r="E67" s="6" t="str">
        <f>FIXED((Table1454[[#This Row],[TP]]/(Table1454[[#This Row],[TP]]+Table1454[[#This Row],[FP]]))*100, 2)</f>
        <v>91.35</v>
      </c>
      <c r="F67" s="6" t="str">
        <f>FIXED((Table1454[[#This Row],[TP]]/(Table1454[[#This Row],[TP]]+Table1454[[#This Row],[FN]]))*100, 2)</f>
        <v>17.60</v>
      </c>
      <c r="G67" s="6">
        <f>(Table1454[[#This Row],[TP]]+Table1454[[#This Row],[TN]]+Table1454[[#This Row],[FP]]+Table1454[[#This Row],[FN]])</f>
        <v>3000</v>
      </c>
      <c r="H67" s="6">
        <v>264</v>
      </c>
      <c r="I67" s="6">
        <v>1475</v>
      </c>
      <c r="J67" s="6">
        <v>25</v>
      </c>
      <c r="K67" s="6">
        <v>1236</v>
      </c>
      <c r="L67" s="6">
        <v>0</v>
      </c>
      <c r="M67" s="6">
        <f>(Table1454[[#This Row],[Accuracy]]-D61)</f>
        <v>5.240000000000002</v>
      </c>
      <c r="N67" s="6"/>
    </row>
    <row r="68" spans="1:14" x14ac:dyDescent="0.3">
      <c r="A68" s="5" t="s">
        <v>43</v>
      </c>
      <c r="B68" s="5" t="s">
        <v>36</v>
      </c>
      <c r="C68" s="5" t="s">
        <v>4</v>
      </c>
      <c r="D68" s="11" t="str">
        <f>FIXED(((Table1454[[#This Row],[TP]]+Table1454[[#This Row],[TN]])/(Table1454[[#This Row],[TP]]+Table1454[[#This Row],[TN]]+Table1454[[#This Row],[FP]]+Table1454[[#This Row],[FN]]))*100, 2)</f>
        <v>58.63</v>
      </c>
      <c r="E68" s="6" t="str">
        <f>FIXED((Table1454[[#This Row],[TP]]/(Table1454[[#This Row],[TP]]+Table1454[[#This Row],[FP]]))*100, 2)</f>
        <v>88.20</v>
      </c>
      <c r="F68" s="6" t="str">
        <f>FIXED((Table1454[[#This Row],[TP]]/(Table1454[[#This Row],[TP]]+Table1454[[#This Row],[FN]]))*100, 2)</f>
        <v>19.93</v>
      </c>
      <c r="G68" s="6">
        <f>(Table1454[[#This Row],[TP]]+Table1454[[#This Row],[TN]]+Table1454[[#This Row],[FP]]+Table1454[[#This Row],[FN]])</f>
        <v>3000</v>
      </c>
      <c r="H68" s="6">
        <v>299</v>
      </c>
      <c r="I68" s="6">
        <v>1460</v>
      </c>
      <c r="J68" s="6">
        <v>40</v>
      </c>
      <c r="K68" s="6">
        <v>1201</v>
      </c>
      <c r="L68" s="6">
        <v>0</v>
      </c>
      <c r="M68" s="6">
        <f>(Table1454[[#This Row],[Accuracy]]-D62)</f>
        <v>6.2000000000000028</v>
      </c>
      <c r="N68" s="6">
        <f>(Table1454[[#This Row],[Accuracy]]-D67)</f>
        <v>0.66000000000000369</v>
      </c>
    </row>
    <row r="69" spans="1:14" x14ac:dyDescent="0.3">
      <c r="A69" s="5" t="s">
        <v>43</v>
      </c>
      <c r="B69" s="5" t="s">
        <v>37</v>
      </c>
      <c r="C69" s="5" t="s">
        <v>4</v>
      </c>
      <c r="D69" s="11" t="str">
        <f>FIXED(((Table1454[[#This Row],[TP]]+Table1454[[#This Row],[TN]])/(Table1454[[#This Row],[TP]]+Table1454[[#This Row],[TN]]+Table1454[[#This Row],[FP]]+Table1454[[#This Row],[FN]]))*100, 2)</f>
        <v>56.13</v>
      </c>
      <c r="E69" s="6" t="str">
        <f>FIXED((Table1454[[#This Row],[TP]]/(Table1454[[#This Row],[TP]]+Table1454[[#This Row],[FP]]))*100, 2)</f>
        <v>88.98</v>
      </c>
      <c r="F69" s="6" t="str">
        <f>FIXED((Table1454[[#This Row],[TP]]/(Table1454[[#This Row],[TP]]+Table1454[[#This Row],[FN]]))*100, 2)</f>
        <v>14.00</v>
      </c>
      <c r="G69" s="6">
        <f>(Table1454[[#This Row],[TP]]+Table1454[[#This Row],[TN]]+Table1454[[#This Row],[FP]]+Table1454[[#This Row],[FN]])</f>
        <v>3000</v>
      </c>
      <c r="H69" s="6">
        <v>210</v>
      </c>
      <c r="I69" s="6">
        <v>1474</v>
      </c>
      <c r="J69" s="6">
        <v>26</v>
      </c>
      <c r="K69" s="6">
        <v>1290</v>
      </c>
      <c r="L69" s="6">
        <v>0</v>
      </c>
      <c r="M69" s="6">
        <f>(Table1454[[#This Row],[Accuracy]]-D63)</f>
        <v>3.4600000000000009</v>
      </c>
      <c r="N69" s="6">
        <f>(Table1454[[#This Row],[Accuracy]]-D67)</f>
        <v>-1.8399999999999963</v>
      </c>
    </row>
    <row r="70" spans="1:14" x14ac:dyDescent="0.3">
      <c r="A70" s="5" t="s">
        <v>43</v>
      </c>
      <c r="B70" s="5" t="s">
        <v>38</v>
      </c>
      <c r="C70" s="5" t="s">
        <v>4</v>
      </c>
      <c r="D70" s="11" t="str">
        <f>FIXED(((Table1454[[#This Row],[TP]]+Table1454[[#This Row],[TN]])/(Table1454[[#This Row],[TP]]+Table1454[[#This Row],[TN]]+Table1454[[#This Row],[FP]]+Table1454[[#This Row],[FN]]))*100, 2)</f>
        <v>53.63</v>
      </c>
      <c r="E70" s="6" t="str">
        <f>FIXED((Table1454[[#This Row],[TP]]/(Table1454[[#This Row],[TP]]+Table1454[[#This Row],[FP]]))*100, 2)</f>
        <v>80.11</v>
      </c>
      <c r="F70" s="6" t="str">
        <f>FIXED((Table1454[[#This Row],[TP]]/(Table1454[[#This Row],[TP]]+Table1454[[#This Row],[FN]]))*100, 2)</f>
        <v>9.67</v>
      </c>
      <c r="G70" s="6">
        <f>(Table1454[[#This Row],[TP]]+Table1454[[#This Row],[TN]]+Table1454[[#This Row],[FP]]+Table1454[[#This Row],[FN]])</f>
        <v>3000</v>
      </c>
      <c r="H70" s="6">
        <v>145</v>
      </c>
      <c r="I70" s="6">
        <v>1464</v>
      </c>
      <c r="J70" s="6">
        <v>36</v>
      </c>
      <c r="K70" s="6">
        <v>1355</v>
      </c>
      <c r="L70" s="6">
        <v>0</v>
      </c>
      <c r="M70" s="6">
        <f>(Table1454[[#This Row],[Accuracy]]-D64)</f>
        <v>-0.26999999999999602</v>
      </c>
      <c r="N70" s="6">
        <f>(Table1454[[#This Row],[Accuracy]]-D67)</f>
        <v>-4.3399999999999963</v>
      </c>
    </row>
    <row r="71" spans="1:14" ht="15" thickBot="1" x14ac:dyDescent="0.35">
      <c r="A71" s="7" t="s">
        <v>43</v>
      </c>
      <c r="B71" s="7" t="s">
        <v>39</v>
      </c>
      <c r="C71" s="7" t="s">
        <v>4</v>
      </c>
      <c r="D71" s="12" t="str">
        <f>FIXED(((Table1454[[#This Row],[TP]]+Table1454[[#This Row],[TN]])/(Table1454[[#This Row],[TP]]+Table1454[[#This Row],[TN]]+Table1454[[#This Row],[FP]]+Table1454[[#This Row],[FN]]))*100, 2)</f>
        <v>52.77</v>
      </c>
      <c r="E71" s="8" t="str">
        <f>FIXED((Table1454[[#This Row],[TP]]/(Table1454[[#This Row],[TP]]+Table1454[[#This Row],[FP]]))*100, 2)</f>
        <v>81.68</v>
      </c>
      <c r="F71" s="8" t="str">
        <f>FIXED((Table1454[[#This Row],[TP]]/(Table1454[[#This Row],[TP]]+Table1454[[#This Row],[FN]]))*100, 2)</f>
        <v>7.13</v>
      </c>
      <c r="G71" s="8">
        <f>(Table1454[[#This Row],[TP]]+Table1454[[#This Row],[TN]]+Table1454[[#This Row],[FP]]+Table1454[[#This Row],[FN]])</f>
        <v>3000</v>
      </c>
      <c r="H71" s="8">
        <v>107</v>
      </c>
      <c r="I71" s="8">
        <v>1476</v>
      </c>
      <c r="J71" s="8">
        <v>24</v>
      </c>
      <c r="K71" s="8">
        <v>1393</v>
      </c>
      <c r="L71" s="8">
        <v>0</v>
      </c>
      <c r="M71" s="8">
        <f>(Table1454[[#This Row],[Accuracy]]-D65)</f>
        <v>0.44000000000000483</v>
      </c>
      <c r="N71" s="8">
        <f>(Table1454[[#This Row],[Accuracy]]-D67)</f>
        <v>-5.1999999999999957</v>
      </c>
    </row>
    <row r="72" spans="1:14" x14ac:dyDescent="0.3">
      <c r="A72" s="3" t="s">
        <v>44</v>
      </c>
      <c r="B72" s="3" t="s">
        <v>45</v>
      </c>
      <c r="C72" s="3" t="s">
        <v>4</v>
      </c>
      <c r="D72" s="10" t="str">
        <f>FIXED(((Table1454[[#This Row],[TP]]+Table1454[[#This Row],[TN]])/(Table1454[[#This Row],[TP]]+Table1454[[#This Row],[TN]]+Table1454[[#This Row],[FP]]+Table1454[[#This Row],[FN]]))*100, 2)</f>
        <v>86.38</v>
      </c>
      <c r="E72" s="4" t="str">
        <f>FIXED((Table1454[[#This Row],[TP]]/(Table1454[[#This Row],[TP]]+Table1454[[#This Row],[FP]]))*100, 2)</f>
        <v>90.06</v>
      </c>
      <c r="F72" s="4" t="str">
        <f>FIXED((Table1454[[#This Row],[TP]]/(Table1454[[#This Row],[TP]]+Table1454[[#This Row],[FN]]))*100, 2)</f>
        <v>81.80</v>
      </c>
      <c r="G72" s="6">
        <f t="shared" ref="G72:K73" si="5">(G74+G80)</f>
        <v>6000</v>
      </c>
      <c r="H72" s="6">
        <f t="shared" si="5"/>
        <v>2454</v>
      </c>
      <c r="I72" s="6">
        <f t="shared" si="5"/>
        <v>2729</v>
      </c>
      <c r="J72" s="6">
        <f t="shared" si="5"/>
        <v>271</v>
      </c>
      <c r="K72" s="6">
        <f t="shared" si="5"/>
        <v>546</v>
      </c>
      <c r="L72" s="4">
        <v>0</v>
      </c>
      <c r="M72" s="4"/>
      <c r="N72" s="4"/>
    </row>
    <row r="73" spans="1:14" x14ac:dyDescent="0.3">
      <c r="A73" s="5" t="s">
        <v>44</v>
      </c>
      <c r="B73" s="5" t="s">
        <v>46</v>
      </c>
      <c r="C73" s="5" t="s">
        <v>4</v>
      </c>
      <c r="D73" s="11" t="str">
        <f>FIXED(((Table1454[[#This Row],[TP]]+Table1454[[#This Row],[TN]])/(Table1454[[#This Row],[TP]]+Table1454[[#This Row],[TN]]+Table1454[[#This Row],[FP]]+Table1454[[#This Row],[FN]]))*100, 2)</f>
        <v>86.62</v>
      </c>
      <c r="E73" s="6" t="str">
        <f>FIXED((Table1454[[#This Row],[TP]]/(Table1454[[#This Row],[TP]]+Table1454[[#This Row],[FP]]))*100, 2)</f>
        <v>90.94</v>
      </c>
      <c r="F73" s="6" t="str">
        <f>FIXED((Table1454[[#This Row],[TP]]/(Table1454[[#This Row],[TP]]+Table1454[[#This Row],[FN]]))*100, 2)</f>
        <v>81.33</v>
      </c>
      <c r="G73" s="6">
        <f t="shared" si="5"/>
        <v>6000</v>
      </c>
      <c r="H73" s="6">
        <f t="shared" si="5"/>
        <v>2440</v>
      </c>
      <c r="I73" s="6">
        <f t="shared" si="5"/>
        <v>2757</v>
      </c>
      <c r="J73" s="6">
        <f t="shared" si="5"/>
        <v>243</v>
      </c>
      <c r="K73" s="6">
        <f t="shared" si="5"/>
        <v>560</v>
      </c>
      <c r="L73" s="6">
        <v>0</v>
      </c>
      <c r="M73" s="6"/>
      <c r="N73" s="6"/>
    </row>
    <row r="74" spans="1:14" x14ac:dyDescent="0.3">
      <c r="A74" s="5" t="s">
        <v>44</v>
      </c>
      <c r="B74" s="5" t="s">
        <v>47</v>
      </c>
      <c r="C74" s="5" t="s">
        <v>4</v>
      </c>
      <c r="D74" s="11" t="str">
        <f>FIXED(((Table1454[[#This Row],[TP]]+Table1454[[#This Row],[TN]])/(Table1454[[#This Row],[TP]]+Table1454[[#This Row],[TN]]+Table1454[[#This Row],[FP]]+Table1454[[#This Row],[FN]]))*100, 2)</f>
        <v>85.18</v>
      </c>
      <c r="E74" s="6" t="str">
        <f>FIXED((Table1454[[#This Row],[TP]]/(Table1454[[#This Row],[TP]]+Table1454[[#This Row],[FP]]))*100, 2)</f>
        <v>98.59</v>
      </c>
      <c r="F74" s="6" t="str">
        <f>FIXED((Table1454[[#This Row],[TP]]/(Table1454[[#This Row],[TP]]+Table1454[[#This Row],[FN]]))*100, 2)</f>
        <v>72.20</v>
      </c>
      <c r="G74" s="6">
        <f>(Table1454[[#This Row],[TP]]+Table1454[[#This Row],[TN]]+Table1454[[#This Row],[FP]]+Table1454[[#This Row],[FN]])</f>
        <v>1511</v>
      </c>
      <c r="H74" s="6">
        <v>561</v>
      </c>
      <c r="I74" s="6">
        <v>726</v>
      </c>
      <c r="J74" s="6">
        <v>8</v>
      </c>
      <c r="K74" s="6">
        <v>216</v>
      </c>
      <c r="L74" s="6"/>
      <c r="M74" s="6"/>
      <c r="N74" s="6"/>
    </row>
    <row r="75" spans="1:14" x14ac:dyDescent="0.3">
      <c r="A75" s="5" t="s">
        <v>44</v>
      </c>
      <c r="B75" s="5" t="s">
        <v>5</v>
      </c>
      <c r="C75" s="5" t="s">
        <v>4</v>
      </c>
      <c r="D75" s="11" t="str">
        <f>FIXED(((Table1454[[#This Row],[TP]]+Table1454[[#This Row],[TN]])/(Table1454[[#This Row],[TP]]+Table1454[[#This Row],[TN]]+Table1454[[#This Row],[FP]]+Table1454[[#This Row],[FN]]))*100, 2)</f>
        <v>85.97</v>
      </c>
      <c r="E75" s="6" t="str">
        <f>FIXED((Table1454[[#This Row],[TP]]/(Table1454[[#This Row],[TP]]+Table1454[[#This Row],[FP]]))*100, 2)</f>
        <v>85.94</v>
      </c>
      <c r="F75" s="6" t="str">
        <f>FIXED((Table1454[[#This Row],[TP]]/(Table1454[[#This Row],[TP]]+Table1454[[#This Row],[FN]]))*100, 2)</f>
        <v>86.00</v>
      </c>
      <c r="G75" s="6">
        <f>(Table1454[[#This Row],[TP]]+Table1454[[#This Row],[TN]]+Table1454[[#This Row],[FP]]+Table1454[[#This Row],[FN]])</f>
        <v>3000</v>
      </c>
      <c r="H75" s="6">
        <v>1290</v>
      </c>
      <c r="I75" s="6">
        <v>1289</v>
      </c>
      <c r="J75" s="6">
        <v>211</v>
      </c>
      <c r="K75" s="6">
        <v>210</v>
      </c>
      <c r="L75" s="6">
        <v>0</v>
      </c>
      <c r="M75" s="6"/>
      <c r="N75" s="6"/>
    </row>
    <row r="76" spans="1:14" x14ac:dyDescent="0.3">
      <c r="A76" s="5" t="s">
        <v>44</v>
      </c>
      <c r="B76" s="5" t="s">
        <v>32</v>
      </c>
      <c r="C76" s="5" t="s">
        <v>4</v>
      </c>
      <c r="D76" s="11" t="str">
        <f>FIXED(((Table1454[[#This Row],[TP]]+Table1454[[#This Row],[TN]])/(Table1454[[#This Row],[TP]]+Table1454[[#This Row],[TN]]+Table1454[[#This Row],[FP]]+Table1454[[#This Row],[FN]]))*100, 2)</f>
        <v>83.17</v>
      </c>
      <c r="E76" s="6" t="str">
        <f>FIXED((Table1454[[#This Row],[TP]]/(Table1454[[#This Row],[TP]]+Table1454[[#This Row],[FP]]))*100, 2)</f>
        <v>84.62</v>
      </c>
      <c r="F76" s="6" t="str">
        <f>FIXED((Table1454[[#This Row],[TP]]/(Table1454[[#This Row],[TP]]+Table1454[[#This Row],[FN]]))*100, 2)</f>
        <v>81.07</v>
      </c>
      <c r="G76" s="6">
        <f>(Table1454[[#This Row],[TP]]+Table1454[[#This Row],[TN]]+Table1454[[#This Row],[FP]]+Table1454[[#This Row],[FN]])</f>
        <v>3000</v>
      </c>
      <c r="H76" s="6">
        <v>1216</v>
      </c>
      <c r="I76" s="6">
        <v>1279</v>
      </c>
      <c r="J76" s="6">
        <v>221</v>
      </c>
      <c r="K76" s="6">
        <v>284</v>
      </c>
      <c r="L76" s="6">
        <v>0</v>
      </c>
      <c r="M76" s="6"/>
      <c r="N76" s="6">
        <f>(Table1454[[#This Row],[Accuracy]]-D75)</f>
        <v>-2.7999999999999972</v>
      </c>
    </row>
    <row r="77" spans="1:14" x14ac:dyDescent="0.3">
      <c r="A77" s="5" t="s">
        <v>44</v>
      </c>
      <c r="B77" s="5" t="s">
        <v>33</v>
      </c>
      <c r="C77" s="5" t="s">
        <v>4</v>
      </c>
      <c r="D77" s="11" t="str">
        <f>FIXED(((Table1454[[#This Row],[TP]]+Table1454[[#This Row],[TN]])/(Table1454[[#This Row],[TP]]+Table1454[[#This Row],[TN]]+Table1454[[#This Row],[FP]]+Table1454[[#This Row],[FN]]))*100, 2)</f>
        <v>83.27</v>
      </c>
      <c r="E77" s="6" t="str">
        <f>FIXED((Table1454[[#This Row],[TP]]/(Table1454[[#This Row],[TP]]+Table1454[[#This Row],[FP]]))*100, 2)</f>
        <v>85.39</v>
      </c>
      <c r="F77" s="6" t="str">
        <f>FIXED((Table1454[[#This Row],[TP]]/(Table1454[[#This Row],[TP]]+Table1454[[#This Row],[FN]]))*100, 2)</f>
        <v>80.27</v>
      </c>
      <c r="G77" s="6">
        <f>(Table1454[[#This Row],[TP]]+Table1454[[#This Row],[TN]]+Table1454[[#This Row],[FP]]+Table1454[[#This Row],[FN]])</f>
        <v>3000</v>
      </c>
      <c r="H77" s="6">
        <v>1204</v>
      </c>
      <c r="I77" s="6">
        <v>1294</v>
      </c>
      <c r="J77" s="6">
        <v>206</v>
      </c>
      <c r="K77" s="6">
        <v>296</v>
      </c>
      <c r="L77" s="6">
        <v>0</v>
      </c>
      <c r="M77" s="6"/>
      <c r="N77" s="6">
        <f>(Table1454[[#This Row],[Accuracy]]-D75)</f>
        <v>-2.7000000000000028</v>
      </c>
    </row>
    <row r="78" spans="1:14" x14ac:dyDescent="0.3">
      <c r="A78" s="5" t="s">
        <v>44</v>
      </c>
      <c r="B78" s="5" t="s">
        <v>34</v>
      </c>
      <c r="C78" s="5" t="s">
        <v>4</v>
      </c>
      <c r="D78" s="11" t="str">
        <f>FIXED(((Table1454[[#This Row],[TP]]+Table1454[[#This Row],[TN]])/(Table1454[[#This Row],[TP]]+Table1454[[#This Row],[TN]]+Table1454[[#This Row],[FP]]+Table1454[[#This Row],[FN]]))*100, 2)</f>
        <v>77.93</v>
      </c>
      <c r="E78" s="6" t="str">
        <f>FIXED((Table1454[[#This Row],[TP]]/(Table1454[[#This Row],[TP]]+Table1454[[#This Row],[FP]]))*100, 2)</f>
        <v>79.59</v>
      </c>
      <c r="F78" s="6" t="str">
        <f>FIXED((Table1454[[#This Row],[TP]]/(Table1454[[#This Row],[TP]]+Table1454[[#This Row],[FN]]))*100, 2)</f>
        <v>75.13</v>
      </c>
      <c r="G78" s="6">
        <f>(Table1454[[#This Row],[TP]]+Table1454[[#This Row],[TN]]+Table1454[[#This Row],[FP]]+Table1454[[#This Row],[FN]])</f>
        <v>3000</v>
      </c>
      <c r="H78" s="6">
        <v>1127</v>
      </c>
      <c r="I78" s="6">
        <v>1211</v>
      </c>
      <c r="J78" s="6">
        <v>289</v>
      </c>
      <c r="K78" s="6">
        <v>373</v>
      </c>
      <c r="L78" s="6">
        <v>0</v>
      </c>
      <c r="M78" s="6"/>
      <c r="N78" s="6">
        <f>(Table1454[[#This Row],[Accuracy]]-D75)</f>
        <v>-8.039999999999992</v>
      </c>
    </row>
    <row r="79" spans="1:14" x14ac:dyDescent="0.3">
      <c r="A79" s="5" t="s">
        <v>44</v>
      </c>
      <c r="B79" s="5" t="s">
        <v>35</v>
      </c>
      <c r="C79" s="5" t="s">
        <v>4</v>
      </c>
      <c r="D79" s="11" t="str">
        <f>FIXED(((Table1454[[#This Row],[TP]]+Table1454[[#This Row],[TN]])/(Table1454[[#This Row],[TP]]+Table1454[[#This Row],[TN]]+Table1454[[#This Row],[FP]]+Table1454[[#This Row],[FN]]))*100, 2)</f>
        <v>73.90</v>
      </c>
      <c r="E79" s="6" t="str">
        <f>FIXED((Table1454[[#This Row],[TP]]/(Table1454[[#This Row],[TP]]+Table1454[[#This Row],[FP]]))*100, 2)</f>
        <v>73.11</v>
      </c>
      <c r="F79" s="6" t="str">
        <f>FIXED((Table1454[[#This Row],[TP]]/(Table1454[[#This Row],[TP]]+Table1454[[#This Row],[FN]]))*100, 2)</f>
        <v>75.60</v>
      </c>
      <c r="G79" s="6">
        <f>(Table1454[[#This Row],[TP]]+Table1454[[#This Row],[TN]]+Table1454[[#This Row],[FP]]+Table1454[[#This Row],[FN]])</f>
        <v>3000</v>
      </c>
      <c r="H79" s="6">
        <v>1134</v>
      </c>
      <c r="I79" s="6">
        <v>1083</v>
      </c>
      <c r="J79" s="6">
        <v>417</v>
      </c>
      <c r="K79" s="6">
        <v>366</v>
      </c>
      <c r="L79" s="6">
        <v>0</v>
      </c>
      <c r="M79" s="6"/>
      <c r="N79" s="6">
        <f>(Table1454[[#This Row],[Accuracy]]-D75)</f>
        <v>-12.069999999999993</v>
      </c>
    </row>
    <row r="80" spans="1:14" x14ac:dyDescent="0.3">
      <c r="A80" s="5" t="s">
        <v>44</v>
      </c>
      <c r="B80" s="5" t="s">
        <v>48</v>
      </c>
      <c r="C80" s="5" t="s">
        <v>4</v>
      </c>
      <c r="D80" s="11" t="str">
        <f>FIXED(((Table1454[[#This Row],[TP]]+Table1454[[#This Row],[TN]])/(Table1454[[#This Row],[TP]]+Table1454[[#This Row],[TN]]+Table1454[[#This Row],[FP]]+Table1454[[#This Row],[FN]]))*100, 2)</f>
        <v>86.79</v>
      </c>
      <c r="E80" s="6" t="str">
        <f>FIXED((Table1454[[#This Row],[TP]]/(Table1454[[#This Row],[TP]]+Table1454[[#This Row],[FP]]))*100, 2)</f>
        <v>87.80</v>
      </c>
      <c r="F80" s="6" t="str">
        <f>FIXED((Table1454[[#This Row],[TP]]/(Table1454[[#This Row],[TP]]+Table1454[[#This Row],[FN]]))*100, 2)</f>
        <v>85.16</v>
      </c>
      <c r="G80" s="6">
        <f>(Table1454[[#This Row],[TP]]+Table1454[[#This Row],[TN]]+Table1454[[#This Row],[FP]]+Table1454[[#This Row],[FN]])</f>
        <v>4489</v>
      </c>
      <c r="H80" s="6">
        <v>1893</v>
      </c>
      <c r="I80" s="6">
        <v>2003</v>
      </c>
      <c r="J80" s="6">
        <v>263</v>
      </c>
      <c r="K80" s="6">
        <v>330</v>
      </c>
      <c r="L80" s="6"/>
      <c r="M80" s="6">
        <f>(Table1454[[#This Row],[Accuracy]]-D74)</f>
        <v>1.6099999999999994</v>
      </c>
      <c r="N80" s="6">
        <f>(Table1454[[#This Row],[Accuracy]]-D81)</f>
        <v>-0.47999999999998977</v>
      </c>
    </row>
    <row r="81" spans="1:14" x14ac:dyDescent="0.3">
      <c r="A81" s="5" t="s">
        <v>44</v>
      </c>
      <c r="B81" s="5" t="s">
        <v>7</v>
      </c>
      <c r="C81" s="5" t="s">
        <v>4</v>
      </c>
      <c r="D81" s="11" t="str">
        <f>FIXED(((Table1454[[#This Row],[TP]]+Table1454[[#This Row],[TN]])/(Table1454[[#This Row],[TP]]+Table1454[[#This Row],[TN]]+Table1454[[#This Row],[FP]]+Table1454[[#This Row],[FN]]))*100, 2)</f>
        <v>87.27</v>
      </c>
      <c r="E81" s="6" t="str">
        <f>FIXED((Table1454[[#This Row],[TP]]/(Table1454[[#This Row],[TP]]+Table1454[[#This Row],[FP]]))*100, 2)</f>
        <v>97.29</v>
      </c>
      <c r="F81" s="6" t="str">
        <f>FIXED((Table1454[[#This Row],[TP]]/(Table1454[[#This Row],[TP]]+Table1454[[#This Row],[FN]]))*100, 2)</f>
        <v>76.67</v>
      </c>
      <c r="G81" s="6">
        <f>(Table1454[[#This Row],[TP]]+Table1454[[#This Row],[TN]]+Table1454[[#This Row],[FP]]+Table1454[[#This Row],[FN]])</f>
        <v>3000</v>
      </c>
      <c r="H81" s="6">
        <v>1150</v>
      </c>
      <c r="I81" s="6">
        <v>1468</v>
      </c>
      <c r="J81" s="6">
        <v>32</v>
      </c>
      <c r="K81" s="6">
        <v>350</v>
      </c>
      <c r="L81" s="6">
        <v>0</v>
      </c>
      <c r="M81" s="6">
        <f>(Table1454[[#This Row],[Accuracy]]-D75)</f>
        <v>1.2999999999999972</v>
      </c>
      <c r="N81" s="6"/>
    </row>
    <row r="82" spans="1:14" x14ac:dyDescent="0.3">
      <c r="A82" s="5" t="s">
        <v>44</v>
      </c>
      <c r="B82" s="5" t="s">
        <v>36</v>
      </c>
      <c r="C82" s="5" t="s">
        <v>4</v>
      </c>
      <c r="D82" s="11" t="str">
        <f>FIXED(((Table1454[[#This Row],[TP]]+Table1454[[#This Row],[TN]])/(Table1454[[#This Row],[TP]]+Table1454[[#This Row],[TN]]+Table1454[[#This Row],[FP]]+Table1454[[#This Row],[FN]]))*100, 2)</f>
        <v>86.33</v>
      </c>
      <c r="E82" s="6" t="str">
        <f>FIXED((Table1454[[#This Row],[TP]]/(Table1454[[#This Row],[TP]]+Table1454[[#This Row],[FP]]))*100, 2)</f>
        <v>96.34</v>
      </c>
      <c r="F82" s="6" t="str">
        <f>FIXED((Table1454[[#This Row],[TP]]/(Table1454[[#This Row],[TP]]+Table1454[[#This Row],[FN]]))*100, 2)</f>
        <v>75.53</v>
      </c>
      <c r="G82" s="6">
        <f>(Table1454[[#This Row],[TP]]+Table1454[[#This Row],[TN]]+Table1454[[#This Row],[FP]]+Table1454[[#This Row],[FN]])</f>
        <v>3000</v>
      </c>
      <c r="H82" s="6">
        <v>1133</v>
      </c>
      <c r="I82" s="6">
        <v>1457</v>
      </c>
      <c r="J82" s="6">
        <v>43</v>
      </c>
      <c r="K82" s="6">
        <v>367</v>
      </c>
      <c r="L82" s="6">
        <v>0</v>
      </c>
      <c r="M82" s="6">
        <f>(Table1454[[#This Row],[Accuracy]]-D76)</f>
        <v>3.1599999999999966</v>
      </c>
      <c r="N82" s="6">
        <f>(Table1454[[#This Row],[Accuracy]]-D81)</f>
        <v>-0.93999999999999773</v>
      </c>
    </row>
    <row r="83" spans="1:14" x14ac:dyDescent="0.3">
      <c r="A83" s="5" t="s">
        <v>44</v>
      </c>
      <c r="B83" s="5" t="s">
        <v>37</v>
      </c>
      <c r="C83" s="5" t="s">
        <v>4</v>
      </c>
      <c r="D83" s="11" t="str">
        <f>FIXED(((Table1454[[#This Row],[TP]]+Table1454[[#This Row],[TN]])/(Table1454[[#This Row],[TP]]+Table1454[[#This Row],[TN]]+Table1454[[#This Row],[FP]]+Table1454[[#This Row],[FN]]))*100, 2)</f>
        <v>84.47</v>
      </c>
      <c r="E83" s="6" t="str">
        <f>FIXED((Table1454[[#This Row],[TP]]/(Table1454[[#This Row],[TP]]+Table1454[[#This Row],[FP]]))*100, 2)</f>
        <v>94.96</v>
      </c>
      <c r="F83" s="6" t="str">
        <f>FIXED((Table1454[[#This Row],[TP]]/(Table1454[[#This Row],[TP]]+Table1454[[#This Row],[FN]]))*100, 2)</f>
        <v>72.80</v>
      </c>
      <c r="G83" s="6">
        <f>(Table1454[[#This Row],[TP]]+Table1454[[#This Row],[TN]]+Table1454[[#This Row],[FP]]+Table1454[[#This Row],[FN]])</f>
        <v>3000</v>
      </c>
      <c r="H83" s="6">
        <v>1092</v>
      </c>
      <c r="I83" s="6">
        <v>1442</v>
      </c>
      <c r="J83" s="6">
        <v>58</v>
      </c>
      <c r="K83" s="6">
        <v>408</v>
      </c>
      <c r="L83" s="6">
        <v>0</v>
      </c>
      <c r="M83" s="6">
        <f>(Table1454[[#This Row],[Accuracy]]-D77)</f>
        <v>1.2000000000000028</v>
      </c>
      <c r="N83" s="6">
        <f>(Table1454[[#This Row],[Accuracy]]-D81)</f>
        <v>-2.7999999999999972</v>
      </c>
    </row>
    <row r="84" spans="1:14" x14ac:dyDescent="0.3">
      <c r="A84" s="5" t="s">
        <v>44</v>
      </c>
      <c r="B84" s="5" t="s">
        <v>38</v>
      </c>
      <c r="C84" s="5" t="s">
        <v>4</v>
      </c>
      <c r="D84" s="11" t="str">
        <f>FIXED(((Table1454[[#This Row],[TP]]+Table1454[[#This Row],[TN]])/(Table1454[[#This Row],[TP]]+Table1454[[#This Row],[TN]]+Table1454[[#This Row],[FP]]+Table1454[[#This Row],[FN]]))*100, 2)</f>
        <v>70.20</v>
      </c>
      <c r="E84" s="6" t="str">
        <f>FIXED((Table1454[[#This Row],[TP]]/(Table1454[[#This Row],[TP]]+Table1454[[#This Row],[FP]]))*100, 2)</f>
        <v>83.08</v>
      </c>
      <c r="F84" s="6" t="str">
        <f>FIXED((Table1454[[#This Row],[TP]]/(Table1454[[#This Row],[TP]]+Table1454[[#This Row],[FN]]))*100, 2)</f>
        <v>50.73</v>
      </c>
      <c r="G84" s="6">
        <f>(Table1454[[#This Row],[TP]]+Table1454[[#This Row],[TN]]+Table1454[[#This Row],[FP]]+Table1454[[#This Row],[FN]])</f>
        <v>3000</v>
      </c>
      <c r="H84" s="6">
        <v>761</v>
      </c>
      <c r="I84" s="6">
        <v>1345</v>
      </c>
      <c r="J84" s="6">
        <v>155</v>
      </c>
      <c r="K84" s="6">
        <v>739</v>
      </c>
      <c r="L84" s="6">
        <v>0</v>
      </c>
      <c r="M84" s="6">
        <f>(Table1454[[#This Row],[Accuracy]]-D78)</f>
        <v>-7.730000000000004</v>
      </c>
      <c r="N84" s="6">
        <f>(Table1454[[#This Row],[Accuracy]]-D81)</f>
        <v>-17.069999999999993</v>
      </c>
    </row>
    <row r="85" spans="1:14" ht="15" thickBot="1" x14ac:dyDescent="0.35">
      <c r="A85" s="7" t="s">
        <v>44</v>
      </c>
      <c r="B85" s="7" t="s">
        <v>39</v>
      </c>
      <c r="C85" s="7" t="s">
        <v>4</v>
      </c>
      <c r="D85" s="12" t="str">
        <f>FIXED(((Table1454[[#This Row],[TP]]+Table1454[[#This Row],[TN]])/(Table1454[[#This Row],[TP]]+Table1454[[#This Row],[TN]]+Table1454[[#This Row],[FP]]+Table1454[[#This Row],[FN]]))*100, 2)</f>
        <v>73.73</v>
      </c>
      <c r="E85" s="8" t="str">
        <f>FIXED((Table1454[[#This Row],[TP]]/(Table1454[[#This Row],[TP]]+Table1454[[#This Row],[FP]]))*100, 2)</f>
        <v>75.04</v>
      </c>
      <c r="F85" s="8" t="str">
        <f>FIXED((Table1454[[#This Row],[TP]]/(Table1454[[#This Row],[TP]]+Table1454[[#This Row],[FN]]))*100, 2)</f>
        <v>71.13</v>
      </c>
      <c r="G85" s="8">
        <f>(Table1454[[#This Row],[TP]]+Table1454[[#This Row],[TN]]+Table1454[[#This Row],[FP]]+Table1454[[#This Row],[FN]])</f>
        <v>3000</v>
      </c>
      <c r="H85" s="8">
        <v>1067</v>
      </c>
      <c r="I85" s="8">
        <v>1145</v>
      </c>
      <c r="J85" s="8">
        <v>355</v>
      </c>
      <c r="K85" s="8">
        <v>433</v>
      </c>
      <c r="L85" s="8">
        <v>0</v>
      </c>
      <c r="M85" s="8">
        <f>(Table1454[[#This Row],[Accuracy]]-D79)</f>
        <v>-0.17000000000000171</v>
      </c>
      <c r="N85" s="8">
        <f>(Table1454[[#This Row],[Accuracy]]-D81)</f>
        <v>-13.539999999999992</v>
      </c>
    </row>
  </sheetData>
  <conditionalFormatting sqref="D2:D85">
    <cfRule type="colorScale" priority="1">
      <colorScale>
        <cfvo type="min"/>
        <cfvo type="percentile" val="50"/>
        <cfvo type="max"/>
        <color rgb="FFF8696B"/>
        <color rgb="FFFCFCFF"/>
        <color rgb="FF63BE7B"/>
      </colorScale>
    </cfRule>
  </conditionalFormatting>
  <hyperlinks>
    <hyperlink ref="X3" r:id="rId1" xr:uid="{A7A9309E-F4FB-4153-967E-915D01CE5F10}"/>
  </hyperlinks>
  <pageMargins left="0.7" right="0.7" top="0.75" bottom="0.75" header="0.3" footer="0.3"/>
  <pageSetup orientation="portrait" r:id="rId2"/>
  <ignoredErrors>
    <ignoredError sqref="G3" calculatedColumn="1"/>
  </ignoredErrors>
  <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iconSet" priority="2" id="{6D19E62A-9533-4DF5-AF71-6DE8D75769C8}">
            <x14:iconSet iconSet="3Triangles">
              <x14:cfvo type="percent">
                <xm:f>0</xm:f>
              </x14:cfvo>
              <x14:cfvo type="num">
                <xm:f>-5</xm:f>
              </x14:cfvo>
              <x14:cfvo type="num" gte="0">
                <xm:f>5</xm:f>
              </x14:cfvo>
            </x14:iconSet>
          </x14:cfRule>
          <xm:sqref>M2:M85</xm:sqref>
        </x14:conditionalFormatting>
        <x14:conditionalFormatting xmlns:xm="http://schemas.microsoft.com/office/excel/2006/main">
          <x14:cfRule type="iconSet" priority="3" id="{75815436-80D3-4023-B4F1-60DB1286EEDB}">
            <x14:iconSet iconSet="3Triangles">
              <x14:cfvo type="percent">
                <xm:f>0</xm:f>
              </x14:cfvo>
              <x14:cfvo type="num">
                <xm:f>-5</xm:f>
              </x14:cfvo>
              <x14:cfvo type="num" gte="0">
                <xm:f>5</xm:f>
              </x14:cfvo>
            </x14:iconSet>
          </x14:cfRule>
          <xm:sqref>N2:N85</xm:sqref>
        </x14:conditionalFormatting>
      </x14:conditionalFormattings>
    </ext>
    <ext xmlns:x15="http://schemas.microsoft.com/office/spreadsheetml/2010/11/main" uri="{3A4CF648-6AED-40f4-86FF-DC5316D8AED3}">
      <x14:slicerList xmlns:x14="http://schemas.microsoft.com/office/spreadsheetml/2009/9/main">
        <x14:slicer r:id="rId5"/>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BAB7B6-C754-4743-AEEA-B1FD9450C6DD}">
  <sheetPr codeName="Sheet5"/>
  <dimension ref="A1:N61"/>
  <sheetViews>
    <sheetView workbookViewId="0">
      <selection activeCell="L67" sqref="L67"/>
    </sheetView>
  </sheetViews>
  <sheetFormatPr defaultRowHeight="14.4" outlineLevelCol="1" x14ac:dyDescent="0.3"/>
  <cols>
    <col min="1" max="1" width="10.6640625" bestFit="1" customWidth="1"/>
    <col min="2" max="2" width="20.44140625" bestFit="1" customWidth="1"/>
    <col min="3" max="3" width="9.88671875" bestFit="1" customWidth="1"/>
    <col min="4" max="4" width="11.33203125" bestFit="1" customWidth="1"/>
    <col min="5" max="5" width="11.33203125" hidden="1" customWidth="1" outlineLevel="1"/>
    <col min="6" max="6" width="8.44140625" hidden="1" customWidth="1" outlineLevel="1"/>
    <col min="7" max="7" width="14.33203125" hidden="1" customWidth="1" outlineLevel="1"/>
    <col min="8" max="8" width="5.5546875" hidden="1" customWidth="1" outlineLevel="1"/>
    <col min="9" max="9" width="5.6640625" hidden="1" customWidth="1" outlineLevel="1"/>
    <col min="10" max="10" width="5.5546875" hidden="1" customWidth="1" outlineLevel="1"/>
    <col min="11" max="11" width="5.6640625" hidden="1" customWidth="1" outlineLevel="1"/>
    <col min="12" max="12" width="13.33203125" customWidth="1" collapsed="1"/>
    <col min="13" max="13" width="19.44140625" customWidth="1" outlineLevel="1"/>
    <col min="14" max="14" width="24.109375" customWidth="1" outlineLevel="1"/>
  </cols>
  <sheetData>
    <row r="1" spans="1:14" ht="15" thickBot="1" x14ac:dyDescent="0.35">
      <c r="A1" s="1" t="s">
        <v>16</v>
      </c>
      <c r="B1" s="1" t="s">
        <v>17</v>
      </c>
      <c r="C1" s="1" t="s">
        <v>0</v>
      </c>
      <c r="D1" s="1" t="s">
        <v>18</v>
      </c>
      <c r="E1" s="1" t="s">
        <v>19</v>
      </c>
      <c r="F1" s="1" t="s">
        <v>20</v>
      </c>
      <c r="G1" s="1" t="s">
        <v>3</v>
      </c>
      <c r="H1" s="1" t="s">
        <v>21</v>
      </c>
      <c r="I1" s="1" t="s">
        <v>22</v>
      </c>
      <c r="J1" s="1" t="s">
        <v>23</v>
      </c>
      <c r="K1" s="1" t="s">
        <v>24</v>
      </c>
      <c r="L1" s="1" t="s">
        <v>25</v>
      </c>
      <c r="M1" s="1" t="s">
        <v>26</v>
      </c>
      <c r="N1" s="1" t="s">
        <v>27</v>
      </c>
    </row>
    <row r="2" spans="1:14" x14ac:dyDescent="0.3">
      <c r="A2" s="3" t="s">
        <v>28</v>
      </c>
      <c r="B2" s="3" t="s">
        <v>5</v>
      </c>
      <c r="C2" s="3" t="s">
        <v>13</v>
      </c>
      <c r="D2" s="4" t="str">
        <f>FIXED(((Table13[[#This Row],[TP]]+Table13[[#This Row],[TN]])/(Table13[[#This Row],[TP]]+Table13[[#This Row],[TN]]+Table13[[#This Row],[FP]]+Table13[[#This Row],[FN]]))*100, 2)</f>
        <v>85.50</v>
      </c>
      <c r="E2" s="4" t="str">
        <f>FIXED((Table13[[#This Row],[TP]]/(Table13[[#This Row],[TP]]+Table13[[#This Row],[FP]]))*100, 2)</f>
        <v>92.98</v>
      </c>
      <c r="F2" s="4" t="str">
        <f>FIXED((Table13[[#This Row],[TP]]/(Table13[[#This Row],[TP]]+Table13[[#This Row],[FN]]))*100, 2)</f>
        <v>76.80</v>
      </c>
      <c r="G2" s="4">
        <f>(Table13[[#This Row],[TP]]+Table13[[#This Row],[TN]]+Table13[[#This Row],[FP]]+Table13[[#This Row],[FN]])</f>
        <v>1000</v>
      </c>
      <c r="H2" s="4">
        <v>384</v>
      </c>
      <c r="I2" s="4">
        <v>471</v>
      </c>
      <c r="J2" s="4">
        <v>29</v>
      </c>
      <c r="K2" s="4">
        <v>116</v>
      </c>
      <c r="L2" s="4">
        <v>0</v>
      </c>
      <c r="M2" s="4"/>
      <c r="N2" s="4"/>
    </row>
    <row r="3" spans="1:14" hidden="1" x14ac:dyDescent="0.3">
      <c r="A3" s="5" t="s">
        <v>28</v>
      </c>
      <c r="B3" s="5" t="s">
        <v>32</v>
      </c>
      <c r="C3" s="5" t="s">
        <v>13</v>
      </c>
      <c r="D3" s="6" t="e">
        <f>FIXED(((Table13[[#This Row],[TP]]+Table13[[#This Row],[TN]])/(Table13[[#This Row],[TP]]+Table13[[#This Row],[TN]]+Table13[[#This Row],[FP]]+Table13[[#This Row],[FN]]))*100, 2)</f>
        <v>#DIV/0!</v>
      </c>
      <c r="E3" s="6" t="e">
        <f>FIXED((Table13[[#This Row],[TP]]/(Table13[[#This Row],[TP]]+Table13[[#This Row],[FP]]))*100, 2)</f>
        <v>#DIV/0!</v>
      </c>
      <c r="F3" s="6" t="e">
        <f>FIXED((Table13[[#This Row],[TP]]/(Table13[[#This Row],[TP]]+Table13[[#This Row],[FN]]))*100, 2)</f>
        <v>#DIV/0!</v>
      </c>
      <c r="G3" s="6">
        <f>(Table13[[#This Row],[TP]]+Table13[[#This Row],[TN]]+Table13[[#This Row],[FP]]+Table13[[#This Row],[FN]])</f>
        <v>0</v>
      </c>
      <c r="H3" s="6"/>
      <c r="I3" s="6"/>
      <c r="J3" s="6"/>
      <c r="K3" s="6"/>
      <c r="L3" s="6"/>
      <c r="M3" s="6"/>
      <c r="N3" s="6" t="e">
        <f>(Table13[[#This Row],[Accuracy]]-D2)</f>
        <v>#DIV/0!</v>
      </c>
    </row>
    <row r="4" spans="1:14" hidden="1" x14ac:dyDescent="0.3">
      <c r="A4" s="5" t="s">
        <v>28</v>
      </c>
      <c r="B4" s="5" t="s">
        <v>33</v>
      </c>
      <c r="C4" s="5" t="s">
        <v>13</v>
      </c>
      <c r="D4" s="6" t="e">
        <f>FIXED(((Table13[[#This Row],[TP]]+Table13[[#This Row],[TN]])/(Table13[[#This Row],[TP]]+Table13[[#This Row],[TN]]+Table13[[#This Row],[FP]]+Table13[[#This Row],[FN]]))*100, 2)</f>
        <v>#DIV/0!</v>
      </c>
      <c r="E4" s="6" t="e">
        <f>FIXED((Table13[[#This Row],[TP]]/(Table13[[#This Row],[TP]]+Table13[[#This Row],[FP]]))*100, 2)</f>
        <v>#DIV/0!</v>
      </c>
      <c r="F4" s="6" t="e">
        <f>FIXED((Table13[[#This Row],[TP]]/(Table13[[#This Row],[TP]]+Table13[[#This Row],[FN]]))*100, 2)</f>
        <v>#DIV/0!</v>
      </c>
      <c r="G4" s="6">
        <f>(Table13[[#This Row],[TP]]+Table13[[#This Row],[TN]]+Table13[[#This Row],[FP]]+Table13[[#This Row],[FN]])</f>
        <v>0</v>
      </c>
      <c r="H4" s="6"/>
      <c r="I4" s="6"/>
      <c r="J4" s="6"/>
      <c r="K4" s="6"/>
      <c r="L4" s="6"/>
      <c r="M4" s="6"/>
      <c r="N4" s="6" t="e">
        <f>(Table13[[#This Row],[Accuracy]]-D2)</f>
        <v>#DIV/0!</v>
      </c>
    </row>
    <row r="5" spans="1:14" hidden="1" x14ac:dyDescent="0.3">
      <c r="A5" s="5" t="s">
        <v>28</v>
      </c>
      <c r="B5" s="5" t="s">
        <v>34</v>
      </c>
      <c r="C5" s="5" t="s">
        <v>13</v>
      </c>
      <c r="D5" s="6" t="str">
        <f>FIXED(((Table13[[#This Row],[TP]]+Table13[[#This Row],[TN]])/(Table13[[#This Row],[TP]]+Table13[[#This Row],[TN]]+Table13[[#This Row],[FP]]+Table13[[#This Row],[FN]]))*100, 2)</f>
        <v>76.90</v>
      </c>
      <c r="E5" s="6" t="str">
        <f>FIXED((Table13[[#This Row],[TP]]/(Table13[[#This Row],[TP]]+Table13[[#This Row],[FP]]))*100, 2)</f>
        <v>77.73</v>
      </c>
      <c r="F5" s="6" t="str">
        <f>FIXED((Table13[[#This Row],[TP]]/(Table13[[#This Row],[TP]]+Table13[[#This Row],[FN]]))*100, 2)</f>
        <v>75.40</v>
      </c>
      <c r="G5" s="6">
        <f>(Table13[[#This Row],[TP]]+Table13[[#This Row],[TN]]+Table13[[#This Row],[FP]]+Table13[[#This Row],[FN]])</f>
        <v>1000</v>
      </c>
      <c r="H5" s="6">
        <v>377</v>
      </c>
      <c r="I5" s="6">
        <v>392</v>
      </c>
      <c r="J5" s="6">
        <v>108</v>
      </c>
      <c r="K5" s="6">
        <v>123</v>
      </c>
      <c r="L5" s="6">
        <v>0</v>
      </c>
      <c r="M5" s="6"/>
      <c r="N5" s="6">
        <f>(Table13[[#This Row],[Accuracy]]-D2)</f>
        <v>-8.5999999999999943</v>
      </c>
    </row>
    <row r="6" spans="1:14" hidden="1" x14ac:dyDescent="0.3">
      <c r="A6" s="5" t="s">
        <v>28</v>
      </c>
      <c r="B6" s="5" t="s">
        <v>35</v>
      </c>
      <c r="C6" s="5" t="s">
        <v>13</v>
      </c>
      <c r="D6" s="6" t="str">
        <f>FIXED(((Table13[[#This Row],[TP]]+Table13[[#This Row],[TN]])/(Table13[[#This Row],[TP]]+Table13[[#This Row],[TN]]+Table13[[#This Row],[FP]]+Table13[[#This Row],[FN]]))*100, 2)</f>
        <v>52.32</v>
      </c>
      <c r="E6" s="6" t="str">
        <f>FIXED((Table13[[#This Row],[TP]]/(Table13[[#This Row],[TP]]+Table13[[#This Row],[FP]]))*100, 2)</f>
        <v>51.28</v>
      </c>
      <c r="F6" s="6" t="str">
        <f>FIXED((Table13[[#This Row],[TP]]/(Table13[[#This Row],[TP]]+Table13[[#This Row],[FN]]))*100, 2)</f>
        <v>96.57</v>
      </c>
      <c r="G6" s="6">
        <f>(Table13[[#This Row],[TP]]+Table13[[#This Row],[TN]]+Table13[[#This Row],[FP]]+Table13[[#This Row],[FN]])</f>
        <v>990</v>
      </c>
      <c r="H6" s="6">
        <v>479</v>
      </c>
      <c r="I6" s="6">
        <v>39</v>
      </c>
      <c r="J6" s="6">
        <v>455</v>
      </c>
      <c r="K6" s="6">
        <v>17</v>
      </c>
      <c r="L6" s="6"/>
      <c r="M6" s="6"/>
      <c r="N6" s="6">
        <f>(Table13[[#This Row],[Accuracy]]-D2)</f>
        <v>-33.18</v>
      </c>
    </row>
    <row r="7" spans="1:14" ht="15" thickBot="1" x14ac:dyDescent="0.35">
      <c r="A7" s="5" t="s">
        <v>28</v>
      </c>
      <c r="B7" s="5" t="s">
        <v>7</v>
      </c>
      <c r="C7" s="5" t="s">
        <v>13</v>
      </c>
      <c r="D7" s="6" t="str">
        <f>FIXED(((Table13[[#This Row],[TP]]+Table13[[#This Row],[TN]])/(Table13[[#This Row],[TP]]+Table13[[#This Row],[TN]]+Table13[[#This Row],[FP]]+Table13[[#This Row],[FN]]))*100, 2)</f>
        <v>79.40</v>
      </c>
      <c r="E7" s="6" t="str">
        <f>FIXED((Table13[[#This Row],[TP]]/(Table13[[#This Row],[TP]]+Table13[[#This Row],[FP]]))*100, 2)</f>
        <v>88.48</v>
      </c>
      <c r="F7" s="6" t="str">
        <f>FIXED((Table13[[#This Row],[TP]]/(Table13[[#This Row],[TP]]+Table13[[#This Row],[FN]]))*100, 2)</f>
        <v>67.60</v>
      </c>
      <c r="G7" s="6">
        <f>(Table13[[#This Row],[TP]]+Table13[[#This Row],[TN]]+Table13[[#This Row],[FP]]+Table13[[#This Row],[FN]])</f>
        <v>1000</v>
      </c>
      <c r="H7" s="6">
        <v>338</v>
      </c>
      <c r="I7" s="6">
        <v>456</v>
      </c>
      <c r="J7" s="6">
        <v>44</v>
      </c>
      <c r="K7" s="6">
        <v>162</v>
      </c>
      <c r="L7" s="6">
        <v>0</v>
      </c>
      <c r="M7" s="6">
        <f>(Table13[[#This Row],[Accuracy]]-LFW_Result!D9)</f>
        <v>-10.299999999999997</v>
      </c>
      <c r="N7" s="6"/>
    </row>
    <row r="8" spans="1:14" ht="15" hidden="1" thickBot="1" x14ac:dyDescent="0.35">
      <c r="A8" s="5" t="s">
        <v>28</v>
      </c>
      <c r="B8" s="5" t="s">
        <v>36</v>
      </c>
      <c r="C8" s="5" t="s">
        <v>13</v>
      </c>
      <c r="D8" s="6" t="e">
        <f>FIXED(((Table13[[#This Row],[TP]]+Table13[[#This Row],[TN]])/(Table13[[#This Row],[TP]]+Table13[[#This Row],[TN]]+Table13[[#This Row],[FP]]+Table13[[#This Row],[FN]]))*100, 2)</f>
        <v>#DIV/0!</v>
      </c>
      <c r="E8" s="6" t="e">
        <f>FIXED((Table13[[#This Row],[TP]]/(Table13[[#This Row],[TP]]+Table13[[#This Row],[FP]]))*100, 2)</f>
        <v>#DIV/0!</v>
      </c>
      <c r="F8" s="6" t="e">
        <f>FIXED((Table13[[#This Row],[TP]]/(Table13[[#This Row],[TP]]+Table13[[#This Row],[FN]]))*100, 2)</f>
        <v>#DIV/0!</v>
      </c>
      <c r="G8" s="6">
        <f>(Table13[[#This Row],[TP]]+Table13[[#This Row],[TN]]+Table13[[#This Row],[FP]]+Table13[[#This Row],[FN]])</f>
        <v>0</v>
      </c>
      <c r="H8" s="6"/>
      <c r="I8" s="6"/>
      <c r="J8" s="6"/>
      <c r="K8" s="6"/>
      <c r="L8" s="6"/>
      <c r="M8" s="6" t="e">
        <f>(Table13[[#This Row],[Accuracy]]-D3)</f>
        <v>#DIV/0!</v>
      </c>
      <c r="N8" s="6" t="e">
        <f>(Table13[[#This Row],[Accuracy]]-D7)</f>
        <v>#DIV/0!</v>
      </c>
    </row>
    <row r="9" spans="1:14" ht="15" hidden="1" thickBot="1" x14ac:dyDescent="0.35">
      <c r="A9" s="5" t="s">
        <v>28</v>
      </c>
      <c r="B9" s="5" t="s">
        <v>37</v>
      </c>
      <c r="C9" s="5" t="s">
        <v>13</v>
      </c>
      <c r="D9" s="6" t="e">
        <f>FIXED(((Table13[[#This Row],[TP]]+Table13[[#This Row],[TN]])/(Table13[[#This Row],[TP]]+Table13[[#This Row],[TN]]+Table13[[#This Row],[FP]]+Table13[[#This Row],[FN]]))*100, 2)</f>
        <v>#DIV/0!</v>
      </c>
      <c r="E9" s="6" t="e">
        <f>FIXED((Table13[[#This Row],[TP]]/(Table13[[#This Row],[TP]]+Table13[[#This Row],[FP]]))*100, 2)</f>
        <v>#DIV/0!</v>
      </c>
      <c r="F9" s="6" t="e">
        <f>FIXED((Table13[[#This Row],[TP]]/(Table13[[#This Row],[TP]]+Table13[[#This Row],[FN]]))*100, 2)</f>
        <v>#DIV/0!</v>
      </c>
      <c r="G9" s="6">
        <f>(Table13[[#This Row],[TP]]+Table13[[#This Row],[TN]]+Table13[[#This Row],[FP]]+Table13[[#This Row],[FN]])</f>
        <v>0</v>
      </c>
      <c r="H9" s="6"/>
      <c r="I9" s="6"/>
      <c r="J9" s="6"/>
      <c r="K9" s="6"/>
      <c r="L9" s="6"/>
      <c r="M9" s="6" t="e">
        <f>(Table13[[#This Row],[Accuracy]]-D4)</f>
        <v>#DIV/0!</v>
      </c>
      <c r="N9" s="6" t="e">
        <f>(Table13[[#This Row],[Accuracy]]-D7)</f>
        <v>#DIV/0!</v>
      </c>
    </row>
    <row r="10" spans="1:14" ht="15" hidden="1" thickBot="1" x14ac:dyDescent="0.35">
      <c r="A10" s="5" t="s">
        <v>28</v>
      </c>
      <c r="B10" s="5" t="s">
        <v>38</v>
      </c>
      <c r="C10" s="5" t="s">
        <v>13</v>
      </c>
      <c r="D10" s="6" t="str">
        <f>FIXED(((Table13[[#This Row],[TP]]+Table13[[#This Row],[TN]])/(Table13[[#This Row],[TP]]+Table13[[#This Row],[TN]]+Table13[[#This Row],[FP]]+Table13[[#This Row],[FN]]))*100, 2)</f>
        <v>69.30</v>
      </c>
      <c r="E10" s="6" t="str">
        <f>FIXED((Table13[[#This Row],[TP]]/(Table13[[#This Row],[TP]]+Table13[[#This Row],[FP]]))*100, 2)</f>
        <v>68.11</v>
      </c>
      <c r="F10" s="6" t="str">
        <f>FIXED((Table13[[#This Row],[TP]]/(Table13[[#This Row],[TP]]+Table13[[#This Row],[FN]]))*100, 2)</f>
        <v>72.60</v>
      </c>
      <c r="G10" s="6">
        <f>(Table13[[#This Row],[TP]]+Table13[[#This Row],[TN]]+Table13[[#This Row],[FP]]+Table13[[#This Row],[FN]])</f>
        <v>1000</v>
      </c>
      <c r="H10" s="6">
        <v>363</v>
      </c>
      <c r="I10" s="6">
        <v>330</v>
      </c>
      <c r="J10" s="6">
        <v>170</v>
      </c>
      <c r="K10" s="6">
        <v>137</v>
      </c>
      <c r="L10" s="6">
        <v>0</v>
      </c>
      <c r="M10" s="6">
        <f>(Table13[[#This Row],[Accuracy]]-D5)</f>
        <v>-7.6000000000000085</v>
      </c>
      <c r="N10" s="6">
        <f>(Table13[[#This Row],[Accuracy]]-D7)</f>
        <v>-10.100000000000009</v>
      </c>
    </row>
    <row r="11" spans="1:14" ht="15" hidden="1" thickBot="1" x14ac:dyDescent="0.35">
      <c r="A11" s="7" t="s">
        <v>28</v>
      </c>
      <c r="B11" s="7" t="s">
        <v>39</v>
      </c>
      <c r="C11" s="7" t="s">
        <v>13</v>
      </c>
      <c r="D11" s="8" t="str">
        <f>FIXED(((Table13[[#This Row],[TP]]+Table13[[#This Row],[TN]])/(Table13[[#This Row],[TP]]+Table13[[#This Row],[TN]]+Table13[[#This Row],[FP]]+Table13[[#This Row],[FN]]))*100, 2)</f>
        <v>54.67</v>
      </c>
      <c r="E11" s="8" t="str">
        <f>FIXED((Table13[[#This Row],[TP]]/(Table13[[#This Row],[TP]]+Table13[[#This Row],[FP]]))*100, 2)</f>
        <v>52.56</v>
      </c>
      <c r="F11" s="8" t="str">
        <f>FIXED((Table13[[#This Row],[TP]]/(Table13[[#This Row],[TP]]+Table13[[#This Row],[FN]]))*100, 2)</f>
        <v>94.97</v>
      </c>
      <c r="G11" s="8">
        <f>(Table13[[#This Row],[TP]]+Table13[[#This Row],[TN]]+Table13[[#This Row],[FP]]+Table13[[#This Row],[FN]])</f>
        <v>995</v>
      </c>
      <c r="H11" s="8">
        <v>472</v>
      </c>
      <c r="I11" s="8">
        <v>72</v>
      </c>
      <c r="J11" s="8">
        <v>426</v>
      </c>
      <c r="K11" s="8">
        <v>25</v>
      </c>
      <c r="L11" s="8"/>
      <c r="M11" s="8">
        <f>(Table13[[#This Row],[Accuracy]]-D6)</f>
        <v>2.3500000000000014</v>
      </c>
      <c r="N11" s="8">
        <f>(Table13[[#This Row],[Accuracy]]-D7)</f>
        <v>-24.730000000000004</v>
      </c>
    </row>
    <row r="12" spans="1:14" x14ac:dyDescent="0.3">
      <c r="A12" s="3" t="s">
        <v>40</v>
      </c>
      <c r="B12" s="3" t="s">
        <v>5</v>
      </c>
      <c r="C12" s="3" t="s">
        <v>13</v>
      </c>
      <c r="D12" s="4" t="str">
        <f>FIXED(((Table13[[#This Row],[TP]]+Table13[[#This Row],[TN]])/(Table13[[#This Row],[TP]]+Table13[[#This Row],[TN]]+Table13[[#This Row],[FP]]+Table13[[#This Row],[FN]]))*100, 2)</f>
        <v>75.60</v>
      </c>
      <c r="E12" s="4" t="str">
        <f>FIXED((Table13[[#This Row],[TP]]/(Table13[[#This Row],[TP]]+Table13[[#This Row],[FP]]))*100, 2)</f>
        <v>96.04</v>
      </c>
      <c r="F12" s="4" t="str">
        <f>FIXED((Table13[[#This Row],[TP]]/(Table13[[#This Row],[TP]]+Table13[[#This Row],[FN]]))*100, 2)</f>
        <v>53.40</v>
      </c>
      <c r="G12" s="4">
        <f>(Table13[[#This Row],[TP]]+Table13[[#This Row],[TN]]+Table13[[#This Row],[FP]]+Table13[[#This Row],[FN]])</f>
        <v>1000</v>
      </c>
      <c r="H12" s="4">
        <v>267</v>
      </c>
      <c r="I12" s="4">
        <v>489</v>
      </c>
      <c r="J12" s="4">
        <v>11</v>
      </c>
      <c r="K12" s="4">
        <v>233</v>
      </c>
      <c r="L12" s="4">
        <v>0</v>
      </c>
      <c r="M12" s="4"/>
      <c r="N12" s="4"/>
    </row>
    <row r="13" spans="1:14" hidden="1" x14ac:dyDescent="0.3">
      <c r="A13" s="5" t="s">
        <v>40</v>
      </c>
      <c r="B13" s="5" t="s">
        <v>32</v>
      </c>
      <c r="C13" s="5" t="s">
        <v>13</v>
      </c>
      <c r="D13" s="6" t="e">
        <f>FIXED(((Table13[[#This Row],[TP]]+Table13[[#This Row],[TN]])/(Table13[[#This Row],[TP]]+Table13[[#This Row],[TN]]+Table13[[#This Row],[FP]]+Table13[[#This Row],[FN]]))*100, 2)</f>
        <v>#DIV/0!</v>
      </c>
      <c r="E13" s="6" t="e">
        <f>FIXED((Table13[[#This Row],[TP]]/(Table13[[#This Row],[TP]]+Table13[[#This Row],[FP]]))*100, 2)</f>
        <v>#DIV/0!</v>
      </c>
      <c r="F13" s="6" t="e">
        <f>FIXED((Table13[[#This Row],[TP]]/(Table13[[#This Row],[TP]]+Table13[[#This Row],[FN]]))*100, 2)</f>
        <v>#DIV/0!</v>
      </c>
      <c r="G13" s="6">
        <f>(Table13[[#This Row],[TP]]+Table13[[#This Row],[TN]]+Table13[[#This Row],[FP]]+Table13[[#This Row],[FN]])</f>
        <v>0</v>
      </c>
      <c r="H13" s="6"/>
      <c r="I13" s="6"/>
      <c r="J13" s="6"/>
      <c r="K13" s="6"/>
      <c r="L13" s="6">
        <v>0</v>
      </c>
      <c r="M13" s="6"/>
      <c r="N13" s="6" t="e">
        <f>(Table13[[#This Row],[Accuracy]]-D12)</f>
        <v>#DIV/0!</v>
      </c>
    </row>
    <row r="14" spans="1:14" hidden="1" x14ac:dyDescent="0.3">
      <c r="A14" s="5" t="s">
        <v>40</v>
      </c>
      <c r="B14" s="5" t="s">
        <v>33</v>
      </c>
      <c r="C14" s="5" t="s">
        <v>13</v>
      </c>
      <c r="D14" s="6" t="e">
        <f>FIXED(((Table13[[#This Row],[TP]]+Table13[[#This Row],[TN]])/(Table13[[#This Row],[TP]]+Table13[[#This Row],[TN]]+Table13[[#This Row],[FP]]+Table13[[#This Row],[FN]]))*100, 2)</f>
        <v>#DIV/0!</v>
      </c>
      <c r="E14" s="6" t="e">
        <f>FIXED((Table13[[#This Row],[TP]]/(Table13[[#This Row],[TP]]+Table13[[#This Row],[FP]]))*100, 2)</f>
        <v>#DIV/0!</v>
      </c>
      <c r="F14" s="6" t="e">
        <f>FIXED((Table13[[#This Row],[TP]]/(Table13[[#This Row],[TP]]+Table13[[#This Row],[FN]]))*100, 2)</f>
        <v>#DIV/0!</v>
      </c>
      <c r="G14" s="6">
        <f>(Table13[[#This Row],[TP]]+Table13[[#This Row],[TN]]+Table13[[#This Row],[FP]]+Table13[[#This Row],[FN]])</f>
        <v>0</v>
      </c>
      <c r="H14" s="6"/>
      <c r="I14" s="6"/>
      <c r="J14" s="6"/>
      <c r="K14" s="6"/>
      <c r="L14" s="6">
        <v>0</v>
      </c>
      <c r="M14" s="6"/>
      <c r="N14" s="6" t="e">
        <f>(Table13[[#This Row],[Accuracy]]-D12)</f>
        <v>#DIV/0!</v>
      </c>
    </row>
    <row r="15" spans="1:14" hidden="1" x14ac:dyDescent="0.3">
      <c r="A15" s="5" t="s">
        <v>40</v>
      </c>
      <c r="B15" s="5" t="s">
        <v>34</v>
      </c>
      <c r="C15" s="5" t="s">
        <v>13</v>
      </c>
      <c r="D15" s="6" t="str">
        <f>FIXED(((Table13[[#This Row],[TP]]+Table13[[#This Row],[TN]])/(Table13[[#This Row],[TP]]+Table13[[#This Row],[TN]]+Table13[[#This Row],[FP]]+Table13[[#This Row],[FN]]))*100, 2)</f>
        <v>72.30</v>
      </c>
      <c r="E15" s="6" t="str">
        <f>FIXED((Table13[[#This Row],[TP]]/(Table13[[#This Row],[TP]]+Table13[[#This Row],[FP]]))*100, 2)</f>
        <v>90.84</v>
      </c>
      <c r="F15" s="6" t="str">
        <f>FIXED((Table13[[#This Row],[TP]]/(Table13[[#This Row],[TP]]+Table13[[#This Row],[FN]]))*100, 2)</f>
        <v>49.60</v>
      </c>
      <c r="G15" s="6">
        <f>(Table13[[#This Row],[TP]]+Table13[[#This Row],[TN]]+Table13[[#This Row],[FP]]+Table13[[#This Row],[FN]])</f>
        <v>1000</v>
      </c>
      <c r="H15" s="6">
        <v>248</v>
      </c>
      <c r="I15" s="6">
        <v>475</v>
      </c>
      <c r="J15" s="6">
        <v>25</v>
      </c>
      <c r="K15" s="6">
        <v>252</v>
      </c>
      <c r="L15" s="6">
        <v>0</v>
      </c>
      <c r="M15" s="6"/>
      <c r="N15" s="6">
        <f>(Table13[[#This Row],[Accuracy]]-D12)</f>
        <v>-3.2999999999999972</v>
      </c>
    </row>
    <row r="16" spans="1:14" hidden="1" x14ac:dyDescent="0.3">
      <c r="A16" s="5" t="s">
        <v>40</v>
      </c>
      <c r="B16" s="5" t="s">
        <v>35</v>
      </c>
      <c r="C16" s="5" t="s">
        <v>13</v>
      </c>
      <c r="D16" s="6" t="str">
        <f>FIXED(((Table13[[#This Row],[TP]]+Table13[[#This Row],[TN]])/(Table13[[#This Row],[TP]]+Table13[[#This Row],[TN]]+Table13[[#This Row],[FP]]+Table13[[#This Row],[FN]]))*100, 2)</f>
        <v>69.80</v>
      </c>
      <c r="E16" s="6" t="str">
        <f>FIXED((Table13[[#This Row],[TP]]/(Table13[[#This Row],[TP]]+Table13[[#This Row],[FP]]))*100, 2)</f>
        <v>91.56</v>
      </c>
      <c r="F16" s="6" t="str">
        <f>FIXED((Table13[[#This Row],[TP]]/(Table13[[#This Row],[TP]]+Table13[[#This Row],[FN]]))*100, 2)</f>
        <v>43.75</v>
      </c>
      <c r="G16" s="6">
        <f>(Table13[[#This Row],[TP]]+Table13[[#This Row],[TN]]+Table13[[#This Row],[FP]]+Table13[[#This Row],[FN]])</f>
        <v>990</v>
      </c>
      <c r="H16" s="6">
        <v>217</v>
      </c>
      <c r="I16" s="6">
        <v>474</v>
      </c>
      <c r="J16" s="6">
        <v>20</v>
      </c>
      <c r="K16" s="6">
        <v>279</v>
      </c>
      <c r="L16" s="6">
        <v>0</v>
      </c>
      <c r="M16" s="6"/>
      <c r="N16" s="6">
        <f>(Table13[[#This Row],[Accuracy]]-D12)</f>
        <v>-5.7999999999999972</v>
      </c>
    </row>
    <row r="17" spans="1:14" ht="15" thickBot="1" x14ac:dyDescent="0.35">
      <c r="A17" s="5" t="s">
        <v>40</v>
      </c>
      <c r="B17" s="5" t="s">
        <v>7</v>
      </c>
      <c r="C17" s="5" t="s">
        <v>13</v>
      </c>
      <c r="D17" s="6" t="str">
        <f>FIXED(((Table13[[#This Row],[TP]]+Table13[[#This Row],[TN]])/(Table13[[#This Row],[TP]]+Table13[[#This Row],[TN]]+Table13[[#This Row],[FP]]+Table13[[#This Row],[FN]]))*100, 2)</f>
        <v>72.30</v>
      </c>
      <c r="E17" s="6" t="str">
        <f>FIXED((Table13[[#This Row],[TP]]/(Table13[[#This Row],[TP]]+Table13[[#This Row],[FP]]))*100, 2)</f>
        <v>97.45</v>
      </c>
      <c r="F17" s="6" t="str">
        <f>FIXED((Table13[[#This Row],[TP]]/(Table13[[#This Row],[TP]]+Table13[[#This Row],[FN]]))*100, 2)</f>
        <v>45.80</v>
      </c>
      <c r="G17" s="6">
        <f>(Table13[[#This Row],[TP]]+Table13[[#This Row],[TN]]+Table13[[#This Row],[FP]]+Table13[[#This Row],[FN]])</f>
        <v>1000</v>
      </c>
      <c r="H17" s="6">
        <v>229</v>
      </c>
      <c r="I17" s="6">
        <v>494</v>
      </c>
      <c r="J17" s="6">
        <v>6</v>
      </c>
      <c r="K17" s="6">
        <v>271</v>
      </c>
      <c r="L17" s="6">
        <v>0</v>
      </c>
      <c r="M17" s="6">
        <f>(Table13[[#This Row],[Accuracy]]-D12)</f>
        <v>-3.2999999999999972</v>
      </c>
      <c r="N17" s="6"/>
    </row>
    <row r="18" spans="1:14" ht="15" hidden="1" thickBot="1" x14ac:dyDescent="0.35">
      <c r="A18" s="5" t="s">
        <v>40</v>
      </c>
      <c r="B18" s="5" t="s">
        <v>36</v>
      </c>
      <c r="C18" s="5" t="s">
        <v>13</v>
      </c>
      <c r="D18" s="6" t="e">
        <f>FIXED(((Table13[[#This Row],[TP]]+Table13[[#This Row],[TN]])/(Table13[[#This Row],[TP]]+Table13[[#This Row],[TN]]+Table13[[#This Row],[FP]]+Table13[[#This Row],[FN]]))*100, 2)</f>
        <v>#DIV/0!</v>
      </c>
      <c r="E18" s="6" t="e">
        <f>FIXED((Table13[[#This Row],[TP]]/(Table13[[#This Row],[TP]]+Table13[[#This Row],[FP]]))*100, 2)</f>
        <v>#DIV/0!</v>
      </c>
      <c r="F18" s="6" t="e">
        <f>FIXED((Table13[[#This Row],[TP]]/(Table13[[#This Row],[TP]]+Table13[[#This Row],[FN]]))*100, 2)</f>
        <v>#DIV/0!</v>
      </c>
      <c r="G18" s="6">
        <f>(Table13[[#This Row],[TP]]+Table13[[#This Row],[TN]]+Table13[[#This Row],[FP]]+Table13[[#This Row],[FN]])</f>
        <v>0</v>
      </c>
      <c r="H18" s="6"/>
      <c r="I18" s="6"/>
      <c r="J18" s="6"/>
      <c r="K18" s="6"/>
      <c r="L18" s="6">
        <v>0</v>
      </c>
      <c r="M18" s="6" t="e">
        <f>(Table13[[#This Row],[Accuracy]]-D13)</f>
        <v>#DIV/0!</v>
      </c>
      <c r="N18" s="6" t="e">
        <f>(Table13[[#This Row],[Accuracy]]-D17)</f>
        <v>#DIV/0!</v>
      </c>
    </row>
    <row r="19" spans="1:14" ht="15" hidden="1" thickBot="1" x14ac:dyDescent="0.35">
      <c r="A19" s="5" t="s">
        <v>40</v>
      </c>
      <c r="B19" s="5" t="s">
        <v>37</v>
      </c>
      <c r="C19" s="5" t="s">
        <v>13</v>
      </c>
      <c r="D19" s="6" t="e">
        <f>FIXED(((Table13[[#This Row],[TP]]+Table13[[#This Row],[TN]])/(Table13[[#This Row],[TP]]+Table13[[#This Row],[TN]]+Table13[[#This Row],[FP]]+Table13[[#This Row],[FN]]))*100, 2)</f>
        <v>#DIV/0!</v>
      </c>
      <c r="E19" s="6" t="e">
        <f>FIXED((Table13[[#This Row],[TP]]/(Table13[[#This Row],[TP]]+Table13[[#This Row],[FP]]))*100, 2)</f>
        <v>#DIV/0!</v>
      </c>
      <c r="F19" s="6" t="e">
        <f>FIXED((Table13[[#This Row],[TP]]/(Table13[[#This Row],[TP]]+Table13[[#This Row],[FN]]))*100, 2)</f>
        <v>#DIV/0!</v>
      </c>
      <c r="G19" s="6">
        <f>(Table13[[#This Row],[TP]]+Table13[[#This Row],[TN]]+Table13[[#This Row],[FP]]+Table13[[#This Row],[FN]])</f>
        <v>0</v>
      </c>
      <c r="H19" s="6"/>
      <c r="I19" s="6"/>
      <c r="J19" s="6"/>
      <c r="K19" s="6"/>
      <c r="L19" s="6">
        <v>0</v>
      </c>
      <c r="M19" s="6" t="e">
        <f>(Table13[[#This Row],[Accuracy]]-D14)</f>
        <v>#DIV/0!</v>
      </c>
      <c r="N19" s="6" t="e">
        <f>(Table13[[#This Row],[Accuracy]]-D17)</f>
        <v>#DIV/0!</v>
      </c>
    </row>
    <row r="20" spans="1:14" ht="15" hidden="1" thickBot="1" x14ac:dyDescent="0.35">
      <c r="A20" s="5" t="s">
        <v>40</v>
      </c>
      <c r="B20" s="5" t="s">
        <v>38</v>
      </c>
      <c r="C20" s="5" t="s">
        <v>13</v>
      </c>
      <c r="D20" s="6" t="str">
        <f>FIXED(((Table13[[#This Row],[TP]]+Table13[[#This Row],[TN]])/(Table13[[#This Row],[TP]]+Table13[[#This Row],[TN]]+Table13[[#This Row],[FP]]+Table13[[#This Row],[FN]]))*100, 2)</f>
        <v>69.40</v>
      </c>
      <c r="E20" s="6" t="str">
        <f>FIXED((Table13[[#This Row],[TP]]/(Table13[[#This Row],[TP]]+Table13[[#This Row],[FP]]))*100, 2)</f>
        <v>89.75</v>
      </c>
      <c r="F20" s="6" t="str">
        <f>FIXED((Table13[[#This Row],[TP]]/(Table13[[#This Row],[TP]]+Table13[[#This Row],[FN]]))*100, 2)</f>
        <v>43.80</v>
      </c>
      <c r="G20" s="6">
        <f>(Table13[[#This Row],[TP]]+Table13[[#This Row],[TN]]+Table13[[#This Row],[FP]]+Table13[[#This Row],[FN]])</f>
        <v>1000</v>
      </c>
      <c r="H20" s="6">
        <v>219</v>
      </c>
      <c r="I20" s="6">
        <v>475</v>
      </c>
      <c r="J20" s="6">
        <v>25</v>
      </c>
      <c r="K20" s="6">
        <v>281</v>
      </c>
      <c r="L20" s="6">
        <v>0</v>
      </c>
      <c r="M20" s="6">
        <f>(Table13[[#This Row],[Accuracy]]-D15)</f>
        <v>-2.8999999999999915</v>
      </c>
      <c r="N20" s="6">
        <f>(Table13[[#This Row],[Accuracy]]-D17)</f>
        <v>-2.8999999999999915</v>
      </c>
    </row>
    <row r="21" spans="1:14" ht="15" hidden="1" thickBot="1" x14ac:dyDescent="0.35">
      <c r="A21" s="7" t="s">
        <v>40</v>
      </c>
      <c r="B21" s="7" t="s">
        <v>39</v>
      </c>
      <c r="C21" s="7" t="s">
        <v>13</v>
      </c>
      <c r="D21" s="8" t="str">
        <f>FIXED(((Table13[[#This Row],[TP]]+Table13[[#This Row],[TN]])/(Table13[[#This Row],[TP]]+Table13[[#This Row],[TN]]+Table13[[#This Row],[FP]]+Table13[[#This Row],[FN]]))*100, 2)</f>
        <v>71.76</v>
      </c>
      <c r="E21" s="8" t="str">
        <f>FIXED((Table13[[#This Row],[TP]]/(Table13[[#This Row],[TP]]+Table13[[#This Row],[FP]]))*100, 2)</f>
        <v>93.90</v>
      </c>
      <c r="F21" s="8" t="str">
        <f>FIXED((Table13[[#This Row],[TP]]/(Table13[[#This Row],[TP]]+Table13[[#This Row],[FN]]))*100, 2)</f>
        <v>46.48</v>
      </c>
      <c r="G21" s="8">
        <f>(Table13[[#This Row],[TP]]+Table13[[#This Row],[TN]]+Table13[[#This Row],[FP]]+Table13[[#This Row],[FN]])</f>
        <v>995</v>
      </c>
      <c r="H21" s="8">
        <v>231</v>
      </c>
      <c r="I21" s="8">
        <v>483</v>
      </c>
      <c r="J21" s="8">
        <v>15</v>
      </c>
      <c r="K21" s="8">
        <v>266</v>
      </c>
      <c r="L21" s="8">
        <v>0</v>
      </c>
      <c r="M21" s="8">
        <f>(Table13[[#This Row],[Accuracy]]-D16)</f>
        <v>1.960000000000008</v>
      </c>
      <c r="N21" s="8">
        <f>(Table13[[#This Row],[Accuracy]]-D17)</f>
        <v>-0.53999999999999204</v>
      </c>
    </row>
    <row r="22" spans="1:14" x14ac:dyDescent="0.3">
      <c r="A22" s="3" t="s">
        <v>41</v>
      </c>
      <c r="B22" s="3" t="s">
        <v>5</v>
      </c>
      <c r="C22" s="3" t="s">
        <v>13</v>
      </c>
      <c r="D22" s="4" t="str">
        <f>FIXED(((Table13[[#This Row],[TP]]+Table13[[#This Row],[TN]])/(Table13[[#This Row],[TP]]+Table13[[#This Row],[TN]]+Table13[[#This Row],[FP]]+Table13[[#This Row],[FN]]))*100, 2)</f>
        <v>78.80</v>
      </c>
      <c r="E22" s="4" t="str">
        <f>FIXED((Table13[[#This Row],[TP]]/(Table13[[#This Row],[TP]]+Table13[[#This Row],[FP]]))*100, 2)</f>
        <v>95.86</v>
      </c>
      <c r="F22" s="4" t="str">
        <f>FIXED((Table13[[#This Row],[TP]]/(Table13[[#This Row],[TP]]+Table13[[#This Row],[FN]]))*100, 2)</f>
        <v>60.20</v>
      </c>
      <c r="G22" s="4">
        <f>(Table13[[#This Row],[TP]]+Table13[[#This Row],[TN]]+Table13[[#This Row],[FP]]+Table13[[#This Row],[FN]])</f>
        <v>1000</v>
      </c>
      <c r="H22" s="4">
        <v>301</v>
      </c>
      <c r="I22" s="4">
        <v>487</v>
      </c>
      <c r="J22" s="4">
        <v>13</v>
      </c>
      <c r="K22" s="4">
        <v>199</v>
      </c>
      <c r="L22" s="4">
        <v>0</v>
      </c>
      <c r="M22" s="4"/>
      <c r="N22" s="4"/>
    </row>
    <row r="23" spans="1:14" hidden="1" x14ac:dyDescent="0.3">
      <c r="A23" s="5" t="s">
        <v>41</v>
      </c>
      <c r="B23" s="5" t="s">
        <v>32</v>
      </c>
      <c r="C23" s="5" t="s">
        <v>13</v>
      </c>
      <c r="D23" s="6" t="e">
        <f>FIXED(((Table13[[#This Row],[TP]]+Table13[[#This Row],[TN]])/(Table13[[#This Row],[TP]]+Table13[[#This Row],[TN]]+Table13[[#This Row],[FP]]+Table13[[#This Row],[FN]]))*100, 2)</f>
        <v>#DIV/0!</v>
      </c>
      <c r="E23" s="6" t="e">
        <f>FIXED((Table13[[#This Row],[TP]]/(Table13[[#This Row],[TP]]+Table13[[#This Row],[FP]]))*100, 2)</f>
        <v>#DIV/0!</v>
      </c>
      <c r="F23" s="6" t="e">
        <f>FIXED((Table13[[#This Row],[TP]]/(Table13[[#This Row],[TP]]+Table13[[#This Row],[FN]]))*100, 2)</f>
        <v>#DIV/0!</v>
      </c>
      <c r="G23" s="6">
        <f>(Table13[[#This Row],[TP]]+Table13[[#This Row],[TN]]+Table13[[#This Row],[FP]]+Table13[[#This Row],[FN]])</f>
        <v>0</v>
      </c>
      <c r="H23" s="6"/>
      <c r="I23" s="6"/>
      <c r="J23" s="6"/>
      <c r="K23" s="6"/>
      <c r="L23" s="6">
        <v>0</v>
      </c>
      <c r="M23" s="6"/>
      <c r="N23" s="6" t="e">
        <f>(Table13[[#This Row],[Accuracy]]-D22)</f>
        <v>#DIV/0!</v>
      </c>
    </row>
    <row r="24" spans="1:14" hidden="1" x14ac:dyDescent="0.3">
      <c r="A24" s="5" t="s">
        <v>41</v>
      </c>
      <c r="B24" s="5" t="s">
        <v>33</v>
      </c>
      <c r="C24" s="5" t="s">
        <v>13</v>
      </c>
      <c r="D24" s="6" t="e">
        <f>FIXED(((Table13[[#This Row],[TP]]+Table13[[#This Row],[TN]])/(Table13[[#This Row],[TP]]+Table13[[#This Row],[TN]]+Table13[[#This Row],[FP]]+Table13[[#This Row],[FN]]))*100, 2)</f>
        <v>#DIV/0!</v>
      </c>
      <c r="E24" s="6" t="e">
        <f>FIXED((Table13[[#This Row],[TP]]/(Table13[[#This Row],[TP]]+Table13[[#This Row],[FP]]))*100, 2)</f>
        <v>#DIV/0!</v>
      </c>
      <c r="F24" s="6" t="e">
        <f>FIXED((Table13[[#This Row],[TP]]/(Table13[[#This Row],[TP]]+Table13[[#This Row],[FN]]))*100, 2)</f>
        <v>#DIV/0!</v>
      </c>
      <c r="G24" s="6">
        <f>(Table13[[#This Row],[TP]]+Table13[[#This Row],[TN]]+Table13[[#This Row],[FP]]+Table13[[#This Row],[FN]])</f>
        <v>0</v>
      </c>
      <c r="H24" s="6"/>
      <c r="I24" s="6"/>
      <c r="J24" s="6"/>
      <c r="K24" s="6"/>
      <c r="L24" s="6">
        <v>0</v>
      </c>
      <c r="M24" s="6"/>
      <c r="N24" s="6" t="e">
        <f>(Table13[[#This Row],[Accuracy]]-D22)</f>
        <v>#DIV/0!</v>
      </c>
    </row>
    <row r="25" spans="1:14" hidden="1" x14ac:dyDescent="0.3">
      <c r="A25" s="5" t="s">
        <v>41</v>
      </c>
      <c r="B25" s="5" t="s">
        <v>34</v>
      </c>
      <c r="C25" s="5" t="s">
        <v>13</v>
      </c>
      <c r="D25" s="6" t="str">
        <f>FIXED(((Table13[[#This Row],[TP]]+Table13[[#This Row],[TN]])/(Table13[[#This Row],[TP]]+Table13[[#This Row],[TN]]+Table13[[#This Row],[FP]]+Table13[[#This Row],[FN]]))*100, 2)</f>
        <v>73.10</v>
      </c>
      <c r="E25" s="6" t="str">
        <f>FIXED((Table13[[#This Row],[TP]]/(Table13[[#This Row],[TP]]+Table13[[#This Row],[FP]]))*100, 2)</f>
        <v>87.62</v>
      </c>
      <c r="F25" s="6" t="str">
        <f>FIXED((Table13[[#This Row],[TP]]/(Table13[[#This Row],[TP]]+Table13[[#This Row],[FN]]))*100, 2)</f>
        <v>53.80</v>
      </c>
      <c r="G25" s="6">
        <f>(Table13[[#This Row],[TP]]+Table13[[#This Row],[TN]]+Table13[[#This Row],[FP]]+Table13[[#This Row],[FN]])</f>
        <v>1000</v>
      </c>
      <c r="H25" s="6">
        <v>269</v>
      </c>
      <c r="I25" s="6">
        <v>462</v>
      </c>
      <c r="J25" s="6">
        <v>38</v>
      </c>
      <c r="K25" s="6">
        <v>231</v>
      </c>
      <c r="L25" s="6">
        <v>0</v>
      </c>
      <c r="M25" s="6"/>
      <c r="N25" s="6">
        <f>(Table13[[#This Row],[Accuracy]]-D22)</f>
        <v>-5.7000000000000028</v>
      </c>
    </row>
    <row r="26" spans="1:14" hidden="1" x14ac:dyDescent="0.3">
      <c r="A26" s="5" t="s">
        <v>41</v>
      </c>
      <c r="B26" s="5" t="s">
        <v>35</v>
      </c>
      <c r="C26" s="5" t="s">
        <v>13</v>
      </c>
      <c r="D26" s="6" t="str">
        <f>FIXED(((Table13[[#This Row],[TP]]+Table13[[#This Row],[TN]])/(Table13[[#This Row],[TP]]+Table13[[#This Row],[TN]]+Table13[[#This Row],[FP]]+Table13[[#This Row],[FN]]))*100, 2)</f>
        <v>62.22</v>
      </c>
      <c r="E26" s="6" t="str">
        <f>FIXED((Table13[[#This Row],[TP]]/(Table13[[#This Row],[TP]]+Table13[[#This Row],[FP]]))*100, 2)</f>
        <v>61.21</v>
      </c>
      <c r="F26" s="6" t="str">
        <f>FIXED((Table13[[#This Row],[TP]]/(Table13[[#This Row],[TP]]+Table13[[#This Row],[FN]]))*100, 2)</f>
        <v>67.14</v>
      </c>
      <c r="G26" s="6">
        <f>(Table13[[#This Row],[TP]]+Table13[[#This Row],[TN]]+Table13[[#This Row],[FP]]+Table13[[#This Row],[FN]])</f>
        <v>990</v>
      </c>
      <c r="H26" s="6">
        <v>333</v>
      </c>
      <c r="I26" s="6">
        <v>283</v>
      </c>
      <c r="J26" s="6">
        <v>211</v>
      </c>
      <c r="K26" s="6">
        <v>163</v>
      </c>
      <c r="L26" s="6">
        <v>0</v>
      </c>
      <c r="M26" s="6"/>
      <c r="N26" s="6">
        <f>(Table13[[#This Row],[Accuracy]]-D22)</f>
        <v>-16.579999999999998</v>
      </c>
    </row>
    <row r="27" spans="1:14" ht="15" thickBot="1" x14ac:dyDescent="0.35">
      <c r="A27" s="5" t="s">
        <v>41</v>
      </c>
      <c r="B27" s="5" t="s">
        <v>7</v>
      </c>
      <c r="C27" s="5" t="s">
        <v>13</v>
      </c>
      <c r="D27" s="6" t="str">
        <f>FIXED(((Table13[[#This Row],[TP]]+Table13[[#This Row],[TN]])/(Table13[[#This Row],[TP]]+Table13[[#This Row],[TN]]+Table13[[#This Row],[FP]]+Table13[[#This Row],[FN]]))*100, 2)</f>
        <v>72.60</v>
      </c>
      <c r="E27" s="6" t="str">
        <f>FIXED((Table13[[#This Row],[TP]]/(Table13[[#This Row],[TP]]+Table13[[#This Row],[FP]]))*100, 2)</f>
        <v>90.94</v>
      </c>
      <c r="F27" s="6" t="str">
        <f>FIXED((Table13[[#This Row],[TP]]/(Table13[[#This Row],[TP]]+Table13[[#This Row],[FN]]))*100, 2)</f>
        <v>50.20</v>
      </c>
      <c r="G27" s="6">
        <f>(Table13[[#This Row],[TP]]+Table13[[#This Row],[TN]]+Table13[[#This Row],[FP]]+Table13[[#This Row],[FN]])</f>
        <v>1000</v>
      </c>
      <c r="H27" s="6">
        <v>251</v>
      </c>
      <c r="I27" s="6">
        <v>475</v>
      </c>
      <c r="J27" s="6">
        <v>25</v>
      </c>
      <c r="K27" s="6">
        <v>249</v>
      </c>
      <c r="L27" s="6">
        <v>0</v>
      </c>
      <c r="M27" s="6">
        <f>(Table13[[#This Row],[Accuracy]]-D22)</f>
        <v>-6.2000000000000028</v>
      </c>
      <c r="N27" s="6"/>
    </row>
    <row r="28" spans="1:14" ht="15" hidden="1" thickBot="1" x14ac:dyDescent="0.35">
      <c r="A28" s="5" t="s">
        <v>41</v>
      </c>
      <c r="B28" s="5" t="s">
        <v>36</v>
      </c>
      <c r="C28" s="5" t="s">
        <v>13</v>
      </c>
      <c r="D28" s="6" t="e">
        <f>FIXED(((Table13[[#This Row],[TP]]+Table13[[#This Row],[TN]])/(Table13[[#This Row],[TP]]+Table13[[#This Row],[TN]]+Table13[[#This Row],[FP]]+Table13[[#This Row],[FN]]))*100, 2)</f>
        <v>#DIV/0!</v>
      </c>
      <c r="E28" s="6" t="e">
        <f>FIXED((Table13[[#This Row],[TP]]/(Table13[[#This Row],[TP]]+Table13[[#This Row],[FP]]))*100, 2)</f>
        <v>#DIV/0!</v>
      </c>
      <c r="F28" s="6" t="e">
        <f>FIXED((Table13[[#This Row],[TP]]/(Table13[[#This Row],[TP]]+Table13[[#This Row],[FN]]))*100, 2)</f>
        <v>#DIV/0!</v>
      </c>
      <c r="G28" s="6">
        <f>(Table13[[#This Row],[TP]]+Table13[[#This Row],[TN]]+Table13[[#This Row],[FP]]+Table13[[#This Row],[FN]])</f>
        <v>0</v>
      </c>
      <c r="H28" s="6"/>
      <c r="I28" s="6"/>
      <c r="J28" s="6"/>
      <c r="K28" s="6"/>
      <c r="L28" s="6">
        <v>0</v>
      </c>
      <c r="M28" s="6" t="e">
        <f>(Table13[[#This Row],[Accuracy]]-D23)</f>
        <v>#DIV/0!</v>
      </c>
      <c r="N28" s="6" t="e">
        <f>(Table13[[#This Row],[Accuracy]]-D27)</f>
        <v>#DIV/0!</v>
      </c>
    </row>
    <row r="29" spans="1:14" ht="15" hidden="1" thickBot="1" x14ac:dyDescent="0.35">
      <c r="A29" s="5" t="s">
        <v>41</v>
      </c>
      <c r="B29" s="5" t="s">
        <v>37</v>
      </c>
      <c r="C29" s="5" t="s">
        <v>13</v>
      </c>
      <c r="D29" s="6" t="e">
        <f>FIXED(((Table13[[#This Row],[TP]]+Table13[[#This Row],[TN]])/(Table13[[#This Row],[TP]]+Table13[[#This Row],[TN]]+Table13[[#This Row],[FP]]+Table13[[#This Row],[FN]]))*100, 2)</f>
        <v>#DIV/0!</v>
      </c>
      <c r="E29" s="6" t="e">
        <f>FIXED((Table13[[#This Row],[TP]]/(Table13[[#This Row],[TP]]+Table13[[#This Row],[FP]]))*100, 2)</f>
        <v>#DIV/0!</v>
      </c>
      <c r="F29" s="6" t="e">
        <f>FIXED((Table13[[#This Row],[TP]]/(Table13[[#This Row],[TP]]+Table13[[#This Row],[FN]]))*100, 2)</f>
        <v>#DIV/0!</v>
      </c>
      <c r="G29" s="6">
        <f>(Table13[[#This Row],[TP]]+Table13[[#This Row],[TN]]+Table13[[#This Row],[FP]]+Table13[[#This Row],[FN]])</f>
        <v>0</v>
      </c>
      <c r="H29" s="6"/>
      <c r="I29" s="6"/>
      <c r="J29" s="6"/>
      <c r="K29" s="6"/>
      <c r="L29" s="6">
        <v>0</v>
      </c>
      <c r="M29" s="6" t="e">
        <f>(Table13[[#This Row],[Accuracy]]-D24)</f>
        <v>#DIV/0!</v>
      </c>
      <c r="N29" s="6" t="e">
        <f>(Table13[[#This Row],[Accuracy]]-D27)</f>
        <v>#DIV/0!</v>
      </c>
    </row>
    <row r="30" spans="1:14" ht="15" hidden="1" thickBot="1" x14ac:dyDescent="0.35">
      <c r="A30" s="5" t="s">
        <v>41</v>
      </c>
      <c r="B30" s="5" t="s">
        <v>38</v>
      </c>
      <c r="C30" s="5" t="s">
        <v>13</v>
      </c>
      <c r="D30" s="6" t="str">
        <f>FIXED(((Table13[[#This Row],[TP]]+Table13[[#This Row],[TN]])/(Table13[[#This Row],[TP]]+Table13[[#This Row],[TN]]+Table13[[#This Row],[FP]]+Table13[[#This Row],[FN]]))*100, 2)</f>
        <v>70.60</v>
      </c>
      <c r="E30" s="6" t="str">
        <f>FIXED((Table13[[#This Row],[TP]]/(Table13[[#This Row],[TP]]+Table13[[#This Row],[FP]]))*100, 2)</f>
        <v>84.80</v>
      </c>
      <c r="F30" s="6" t="str">
        <f>FIXED((Table13[[#This Row],[TP]]/(Table13[[#This Row],[TP]]+Table13[[#This Row],[FN]]))*100, 2)</f>
        <v>50.20</v>
      </c>
      <c r="G30" s="6">
        <f>(Table13[[#This Row],[TP]]+Table13[[#This Row],[TN]]+Table13[[#This Row],[FP]]+Table13[[#This Row],[FN]])</f>
        <v>1000</v>
      </c>
      <c r="H30" s="6">
        <v>251</v>
      </c>
      <c r="I30" s="6">
        <v>455</v>
      </c>
      <c r="J30" s="6">
        <v>45</v>
      </c>
      <c r="K30" s="6">
        <v>249</v>
      </c>
      <c r="L30" s="6">
        <v>0</v>
      </c>
      <c r="M30" s="6">
        <f>(Table13[[#This Row],[Accuracy]]-D25)</f>
        <v>-2.5</v>
      </c>
      <c r="N30" s="6">
        <f>(Table13[[#This Row],[Accuracy]]-D27)</f>
        <v>-2</v>
      </c>
    </row>
    <row r="31" spans="1:14" ht="15" hidden="1" thickBot="1" x14ac:dyDescent="0.35">
      <c r="A31" s="7" t="s">
        <v>41</v>
      </c>
      <c r="B31" s="7" t="s">
        <v>39</v>
      </c>
      <c r="C31" s="7" t="s">
        <v>13</v>
      </c>
      <c r="D31" s="8" t="str">
        <f>FIXED(((Table13[[#This Row],[TP]]+Table13[[#This Row],[TN]])/(Table13[[#This Row],[TP]]+Table13[[#This Row],[TN]]+Table13[[#This Row],[FP]]+Table13[[#This Row],[FN]]))*100, 2)</f>
        <v>64.42</v>
      </c>
      <c r="E31" s="8" t="str">
        <f>FIXED((Table13[[#This Row],[TP]]/(Table13[[#This Row],[TP]]+Table13[[#This Row],[FP]]))*100, 2)</f>
        <v>62.22</v>
      </c>
      <c r="F31" s="8" t="str">
        <f>FIXED((Table13[[#This Row],[TP]]/(Table13[[#This Row],[TP]]+Table13[[#This Row],[FN]]))*100, 2)</f>
        <v>73.24</v>
      </c>
      <c r="G31" s="8">
        <f>(Table13[[#This Row],[TP]]+Table13[[#This Row],[TN]]+Table13[[#This Row],[FP]]+Table13[[#This Row],[FN]])</f>
        <v>995</v>
      </c>
      <c r="H31" s="8">
        <v>364</v>
      </c>
      <c r="I31" s="8">
        <v>277</v>
      </c>
      <c r="J31" s="8">
        <v>221</v>
      </c>
      <c r="K31" s="8">
        <v>133</v>
      </c>
      <c r="L31" s="8">
        <v>0</v>
      </c>
      <c r="M31" s="8">
        <f>(Table13[[#This Row],[Accuracy]]-D26)</f>
        <v>2.2000000000000028</v>
      </c>
      <c r="N31" s="8">
        <f>(Table13[[#This Row],[Accuracy]]-D27)</f>
        <v>-8.1799999999999926</v>
      </c>
    </row>
    <row r="32" spans="1:14" ht="27" x14ac:dyDescent="0.3">
      <c r="A32" s="3" t="s">
        <v>42</v>
      </c>
      <c r="B32" s="3" t="s">
        <v>5</v>
      </c>
      <c r="C32" s="3" t="s">
        <v>13</v>
      </c>
      <c r="D32" s="4" t="str">
        <f>FIXED(((Table13[[#This Row],[TP]]+Table13[[#This Row],[TN]])/(Table13[[#This Row],[TP]]+Table13[[#This Row],[TN]]+Table13[[#This Row],[FP]]+Table13[[#This Row],[FN]]))*100, 2)</f>
        <v>87.60</v>
      </c>
      <c r="E32" s="4" t="str">
        <f>FIXED((Table13[[#This Row],[TP]]/(Table13[[#This Row],[TP]]+Table13[[#This Row],[FP]]))*100, 2)</f>
        <v>96.53</v>
      </c>
      <c r="F32" s="4" t="str">
        <f>FIXED((Table13[[#This Row],[TP]]/(Table13[[#This Row],[TP]]+Table13[[#This Row],[FN]]))*100, 2)</f>
        <v>78.00</v>
      </c>
      <c r="G32" s="4">
        <f>(Table13[[#This Row],[TP]]+Table13[[#This Row],[TN]]+Table13[[#This Row],[FP]]+Table13[[#This Row],[FN]])</f>
        <v>1000</v>
      </c>
      <c r="H32" s="4">
        <v>390</v>
      </c>
      <c r="I32" s="4">
        <v>486</v>
      </c>
      <c r="J32" s="4">
        <v>14</v>
      </c>
      <c r="K32" s="4">
        <v>110</v>
      </c>
      <c r="L32" s="4">
        <v>0</v>
      </c>
      <c r="M32" s="4"/>
      <c r="N32" s="4"/>
    </row>
    <row r="33" spans="1:14" ht="27" hidden="1" x14ac:dyDescent="0.3">
      <c r="A33" s="5" t="s">
        <v>42</v>
      </c>
      <c r="B33" s="5" t="s">
        <v>32</v>
      </c>
      <c r="C33" s="5" t="s">
        <v>13</v>
      </c>
      <c r="D33" s="6" t="e">
        <f>FIXED(((Table13[[#This Row],[TP]]+Table13[[#This Row],[TN]])/(Table13[[#This Row],[TP]]+Table13[[#This Row],[TN]]+Table13[[#This Row],[FP]]+Table13[[#This Row],[FN]]))*100, 2)</f>
        <v>#DIV/0!</v>
      </c>
      <c r="E33" s="6" t="e">
        <f>FIXED((Table13[[#This Row],[TP]]/(Table13[[#This Row],[TP]]+Table13[[#This Row],[FP]]))*100, 2)</f>
        <v>#DIV/0!</v>
      </c>
      <c r="F33" s="6" t="e">
        <f>FIXED((Table13[[#This Row],[TP]]/(Table13[[#This Row],[TP]]+Table13[[#This Row],[FN]]))*100, 2)</f>
        <v>#DIV/0!</v>
      </c>
      <c r="G33" s="6">
        <f>(Table13[[#This Row],[TP]]+Table13[[#This Row],[TN]]+Table13[[#This Row],[FP]]+Table13[[#This Row],[FN]])</f>
        <v>0</v>
      </c>
      <c r="H33" s="6"/>
      <c r="I33" s="6"/>
      <c r="J33" s="6"/>
      <c r="K33" s="6"/>
      <c r="L33" s="6">
        <v>0</v>
      </c>
      <c r="M33" s="6"/>
      <c r="N33" s="6" t="e">
        <f>(Table13[[#This Row],[Accuracy]]-D32)</f>
        <v>#DIV/0!</v>
      </c>
    </row>
    <row r="34" spans="1:14" ht="27" hidden="1" x14ac:dyDescent="0.3">
      <c r="A34" s="5" t="s">
        <v>42</v>
      </c>
      <c r="B34" s="5" t="s">
        <v>33</v>
      </c>
      <c r="C34" s="5" t="s">
        <v>13</v>
      </c>
      <c r="D34" s="6" t="e">
        <f>FIXED(((Table13[[#This Row],[TP]]+Table13[[#This Row],[TN]])/(Table13[[#This Row],[TP]]+Table13[[#This Row],[TN]]+Table13[[#This Row],[FP]]+Table13[[#This Row],[FN]]))*100, 2)</f>
        <v>#DIV/0!</v>
      </c>
      <c r="E34" s="6" t="e">
        <f>FIXED((Table13[[#This Row],[TP]]/(Table13[[#This Row],[TP]]+Table13[[#This Row],[FP]]))*100, 2)</f>
        <v>#DIV/0!</v>
      </c>
      <c r="F34" s="6" t="e">
        <f>FIXED((Table13[[#This Row],[TP]]/(Table13[[#This Row],[TP]]+Table13[[#This Row],[FN]]))*100, 2)</f>
        <v>#DIV/0!</v>
      </c>
      <c r="G34" s="6">
        <f>(Table13[[#This Row],[TP]]+Table13[[#This Row],[TN]]+Table13[[#This Row],[FP]]+Table13[[#This Row],[FN]])</f>
        <v>0</v>
      </c>
      <c r="H34" s="6"/>
      <c r="I34" s="6"/>
      <c r="J34" s="6"/>
      <c r="K34" s="6"/>
      <c r="L34" s="6">
        <v>0</v>
      </c>
      <c r="M34" s="6"/>
      <c r="N34" s="6" t="e">
        <f>(Table13[[#This Row],[Accuracy]]-D32)</f>
        <v>#DIV/0!</v>
      </c>
    </row>
    <row r="35" spans="1:14" ht="27" hidden="1" x14ac:dyDescent="0.3">
      <c r="A35" s="5" t="s">
        <v>42</v>
      </c>
      <c r="B35" s="5" t="s">
        <v>34</v>
      </c>
      <c r="C35" s="5" t="s">
        <v>13</v>
      </c>
      <c r="D35" s="6" t="str">
        <f>FIXED(((Table13[[#This Row],[TP]]+Table13[[#This Row],[TN]])/(Table13[[#This Row],[TP]]+Table13[[#This Row],[TN]]+Table13[[#This Row],[FP]]+Table13[[#This Row],[FN]]))*100, 2)</f>
        <v>80.00</v>
      </c>
      <c r="E35" s="6" t="str">
        <f>FIXED((Table13[[#This Row],[TP]]/(Table13[[#This Row],[TP]]+Table13[[#This Row],[FP]]))*100, 2)</f>
        <v>91.44</v>
      </c>
      <c r="F35" s="6" t="str">
        <f>FIXED((Table13[[#This Row],[TP]]/(Table13[[#This Row],[TP]]+Table13[[#This Row],[FN]]))*100, 2)</f>
        <v>66.20</v>
      </c>
      <c r="G35" s="6">
        <f>(Table13[[#This Row],[TP]]+Table13[[#This Row],[TN]]+Table13[[#This Row],[FP]]+Table13[[#This Row],[FN]])</f>
        <v>1000</v>
      </c>
      <c r="H35" s="6">
        <v>331</v>
      </c>
      <c r="I35" s="6">
        <v>469</v>
      </c>
      <c r="J35" s="6">
        <v>31</v>
      </c>
      <c r="K35" s="6">
        <v>169</v>
      </c>
      <c r="L35" s="6">
        <v>0</v>
      </c>
      <c r="M35" s="6"/>
      <c r="N35" s="6">
        <f>(Table13[[#This Row],[Accuracy]]-D32)</f>
        <v>-7.5999999999999943</v>
      </c>
    </row>
    <row r="36" spans="1:14" ht="27" hidden="1" x14ac:dyDescent="0.3">
      <c r="A36" s="5" t="s">
        <v>42</v>
      </c>
      <c r="B36" s="5" t="s">
        <v>35</v>
      </c>
      <c r="C36" s="5" t="s">
        <v>13</v>
      </c>
      <c r="D36" s="6" t="str">
        <f>FIXED(((Table13[[#This Row],[TP]]+Table13[[#This Row],[TN]])/(Table13[[#This Row],[TP]]+Table13[[#This Row],[TN]]+Table13[[#This Row],[FP]]+Table13[[#This Row],[FN]]))*100, 2)</f>
        <v>72.73</v>
      </c>
      <c r="E36" s="6" t="str">
        <f>FIXED((Table13[[#This Row],[TP]]/(Table13[[#This Row],[TP]]+Table13[[#This Row],[FP]]))*100, 2)</f>
        <v>73.94</v>
      </c>
      <c r="F36" s="6" t="str">
        <f>FIXED((Table13[[#This Row],[TP]]/(Table13[[#This Row],[TP]]+Table13[[#This Row],[FN]]))*100, 2)</f>
        <v>70.36</v>
      </c>
      <c r="G36" s="6">
        <f>(Table13[[#This Row],[TP]]+Table13[[#This Row],[TN]]+Table13[[#This Row],[FP]]+Table13[[#This Row],[FN]])</f>
        <v>990</v>
      </c>
      <c r="H36" s="6">
        <v>349</v>
      </c>
      <c r="I36" s="6">
        <v>371</v>
      </c>
      <c r="J36" s="6">
        <v>123</v>
      </c>
      <c r="K36" s="6">
        <v>147</v>
      </c>
      <c r="L36" s="6">
        <v>0</v>
      </c>
      <c r="M36" s="6"/>
      <c r="N36" s="6">
        <f>(Table13[[#This Row],[Accuracy]]-D32)</f>
        <v>-14.86999999999999</v>
      </c>
    </row>
    <row r="37" spans="1:14" ht="27.6" thickBot="1" x14ac:dyDescent="0.35">
      <c r="A37" s="5" t="s">
        <v>42</v>
      </c>
      <c r="B37" s="5" t="s">
        <v>7</v>
      </c>
      <c r="C37" s="5" t="s">
        <v>13</v>
      </c>
      <c r="D37" s="6" t="str">
        <f>FIXED(((Table13[[#This Row],[TP]]+Table13[[#This Row],[TN]])/(Table13[[#This Row],[TP]]+Table13[[#This Row],[TN]]+Table13[[#This Row],[FP]]+Table13[[#This Row],[FN]]))*100, 2)</f>
        <v>83.20</v>
      </c>
      <c r="E37" s="6" t="str">
        <f>FIXED((Table13[[#This Row],[TP]]/(Table13[[#This Row],[TP]]+Table13[[#This Row],[FP]]))*100, 2)</f>
        <v>96.11</v>
      </c>
      <c r="F37" s="6" t="str">
        <f>FIXED((Table13[[#This Row],[TP]]/(Table13[[#This Row],[TP]]+Table13[[#This Row],[FN]]))*100, 2)</f>
        <v>69.20</v>
      </c>
      <c r="G37" s="6">
        <f>(Table13[[#This Row],[TP]]+Table13[[#This Row],[TN]]+Table13[[#This Row],[FP]]+Table13[[#This Row],[FN]])</f>
        <v>1000</v>
      </c>
      <c r="H37" s="6">
        <v>346</v>
      </c>
      <c r="I37" s="6">
        <v>486</v>
      </c>
      <c r="J37" s="6">
        <v>14</v>
      </c>
      <c r="K37" s="6">
        <v>154</v>
      </c>
      <c r="L37" s="6">
        <v>0</v>
      </c>
      <c r="M37" s="6">
        <f>(Table13[[#This Row],[Accuracy]]-D32)</f>
        <v>-4.3999999999999915</v>
      </c>
      <c r="N37" s="6"/>
    </row>
    <row r="38" spans="1:14" ht="27.6" hidden="1" thickBot="1" x14ac:dyDescent="0.35">
      <c r="A38" s="5" t="s">
        <v>42</v>
      </c>
      <c r="B38" s="5" t="s">
        <v>36</v>
      </c>
      <c r="C38" s="5" t="s">
        <v>13</v>
      </c>
      <c r="D38" s="6" t="e">
        <f>FIXED(((Table13[[#This Row],[TP]]+Table13[[#This Row],[TN]])/(Table13[[#This Row],[TP]]+Table13[[#This Row],[TN]]+Table13[[#This Row],[FP]]+Table13[[#This Row],[FN]]))*100, 2)</f>
        <v>#DIV/0!</v>
      </c>
      <c r="E38" s="6" t="e">
        <f>FIXED((Table13[[#This Row],[TP]]/(Table13[[#This Row],[TP]]+Table13[[#This Row],[FP]]))*100, 2)</f>
        <v>#DIV/0!</v>
      </c>
      <c r="F38" s="6" t="e">
        <f>FIXED((Table13[[#This Row],[TP]]/(Table13[[#This Row],[TP]]+Table13[[#This Row],[FN]]))*100, 2)</f>
        <v>#DIV/0!</v>
      </c>
      <c r="G38" s="6">
        <f>(Table13[[#This Row],[TP]]+Table13[[#This Row],[TN]]+Table13[[#This Row],[FP]]+Table13[[#This Row],[FN]])</f>
        <v>0</v>
      </c>
      <c r="H38" s="6"/>
      <c r="I38" s="6"/>
      <c r="J38" s="6"/>
      <c r="K38" s="6"/>
      <c r="L38" s="6">
        <v>0</v>
      </c>
      <c r="M38" s="6" t="e">
        <f>(Table13[[#This Row],[Accuracy]]-D33)</f>
        <v>#DIV/0!</v>
      </c>
      <c r="N38" s="6" t="e">
        <f>(Table13[[#This Row],[Accuracy]]-D37)</f>
        <v>#DIV/0!</v>
      </c>
    </row>
    <row r="39" spans="1:14" ht="27.6" hidden="1" thickBot="1" x14ac:dyDescent="0.35">
      <c r="A39" s="5" t="s">
        <v>42</v>
      </c>
      <c r="B39" s="5" t="s">
        <v>37</v>
      </c>
      <c r="C39" s="5" t="s">
        <v>13</v>
      </c>
      <c r="D39" s="6" t="e">
        <f>FIXED(((Table13[[#This Row],[TP]]+Table13[[#This Row],[TN]])/(Table13[[#This Row],[TP]]+Table13[[#This Row],[TN]]+Table13[[#This Row],[FP]]+Table13[[#This Row],[FN]]))*100, 2)</f>
        <v>#DIV/0!</v>
      </c>
      <c r="E39" s="6" t="e">
        <f>FIXED((Table13[[#This Row],[TP]]/(Table13[[#This Row],[TP]]+Table13[[#This Row],[FP]]))*100, 2)</f>
        <v>#DIV/0!</v>
      </c>
      <c r="F39" s="6" t="e">
        <f>FIXED((Table13[[#This Row],[TP]]/(Table13[[#This Row],[TP]]+Table13[[#This Row],[FN]]))*100, 2)</f>
        <v>#DIV/0!</v>
      </c>
      <c r="G39" s="6">
        <f>(Table13[[#This Row],[TP]]+Table13[[#This Row],[TN]]+Table13[[#This Row],[FP]]+Table13[[#This Row],[FN]])</f>
        <v>0</v>
      </c>
      <c r="H39" s="6"/>
      <c r="I39" s="6"/>
      <c r="J39" s="6"/>
      <c r="K39" s="6"/>
      <c r="L39" s="6">
        <v>0</v>
      </c>
      <c r="M39" s="6" t="e">
        <f>(Table13[[#This Row],[Accuracy]]-D34)</f>
        <v>#DIV/0!</v>
      </c>
      <c r="N39" s="6" t="e">
        <f>(Table13[[#This Row],[Accuracy]]-D37)</f>
        <v>#DIV/0!</v>
      </c>
    </row>
    <row r="40" spans="1:14" ht="27.6" hidden="1" thickBot="1" x14ac:dyDescent="0.35">
      <c r="A40" s="5" t="s">
        <v>42</v>
      </c>
      <c r="B40" s="5" t="s">
        <v>38</v>
      </c>
      <c r="C40" s="5" t="s">
        <v>13</v>
      </c>
      <c r="D40" s="6" t="str">
        <f>FIXED(((Table13[[#This Row],[TP]]+Table13[[#This Row],[TN]])/(Table13[[#This Row],[TP]]+Table13[[#This Row],[TN]]+Table13[[#This Row],[FP]]+Table13[[#This Row],[FN]]))*100, 2)</f>
        <v>76.30</v>
      </c>
      <c r="E40" s="6" t="str">
        <f>FIXED((Table13[[#This Row],[TP]]/(Table13[[#This Row],[TP]]+Table13[[#This Row],[FP]]))*100, 2)</f>
        <v>88.12</v>
      </c>
      <c r="F40" s="6" t="str">
        <f>FIXED((Table13[[#This Row],[TP]]/(Table13[[#This Row],[TP]]+Table13[[#This Row],[FN]]))*100, 2)</f>
        <v>60.80</v>
      </c>
      <c r="G40" s="6">
        <f>(Table13[[#This Row],[TP]]+Table13[[#This Row],[TN]]+Table13[[#This Row],[FP]]+Table13[[#This Row],[FN]])</f>
        <v>1000</v>
      </c>
      <c r="H40" s="6">
        <v>304</v>
      </c>
      <c r="I40" s="6">
        <v>459</v>
      </c>
      <c r="J40" s="6">
        <v>41</v>
      </c>
      <c r="K40" s="6">
        <v>196</v>
      </c>
      <c r="L40" s="6">
        <v>0</v>
      </c>
      <c r="M40" s="6">
        <f>(Table13[[#This Row],[Accuracy]]-D35)</f>
        <v>-3.7000000000000028</v>
      </c>
      <c r="N40" s="6">
        <f>(Table13[[#This Row],[Accuracy]]-D37)</f>
        <v>-6.9000000000000057</v>
      </c>
    </row>
    <row r="41" spans="1:14" ht="27.6" hidden="1" thickBot="1" x14ac:dyDescent="0.35">
      <c r="A41" s="7" t="s">
        <v>42</v>
      </c>
      <c r="B41" s="7" t="s">
        <v>39</v>
      </c>
      <c r="C41" s="7" t="s">
        <v>13</v>
      </c>
      <c r="D41" s="8" t="str">
        <f>FIXED(((Table13[[#This Row],[TP]]+Table13[[#This Row],[TN]])/(Table13[[#This Row],[TP]]+Table13[[#This Row],[TN]]+Table13[[#This Row],[FP]]+Table13[[#This Row],[FN]]))*100, 2)</f>
        <v>71.66</v>
      </c>
      <c r="E41" s="8" t="str">
        <f>FIXED((Table13[[#This Row],[TP]]/(Table13[[#This Row],[TP]]+Table13[[#This Row],[FP]]))*100, 2)</f>
        <v>71.29</v>
      </c>
      <c r="F41" s="8" t="str">
        <f>FIXED((Table13[[#This Row],[TP]]/(Table13[[#This Row],[TP]]+Table13[[#This Row],[FN]]))*100, 2)</f>
        <v>72.43</v>
      </c>
      <c r="G41" s="8">
        <f>(Table13[[#This Row],[TP]]+Table13[[#This Row],[TN]]+Table13[[#This Row],[FP]]+Table13[[#This Row],[FN]])</f>
        <v>995</v>
      </c>
      <c r="H41" s="8">
        <v>360</v>
      </c>
      <c r="I41" s="8">
        <v>353</v>
      </c>
      <c r="J41" s="8">
        <v>145</v>
      </c>
      <c r="K41" s="8">
        <v>137</v>
      </c>
      <c r="L41" s="8">
        <v>0</v>
      </c>
      <c r="M41" s="8">
        <f>(Table13[[#This Row],[Accuracy]]-D36)</f>
        <v>-1.0700000000000074</v>
      </c>
      <c r="N41" s="8">
        <f>(Table13[[#This Row],[Accuracy]]-D37)</f>
        <v>-11.540000000000006</v>
      </c>
    </row>
    <row r="42" spans="1:14" x14ac:dyDescent="0.3">
      <c r="A42" s="3" t="s">
        <v>43</v>
      </c>
      <c r="B42" s="3" t="s">
        <v>5</v>
      </c>
      <c r="C42" s="3" t="s">
        <v>13</v>
      </c>
      <c r="D42" s="4" t="str">
        <f>FIXED(((Table13[[#This Row],[TP]]+Table13[[#This Row],[TN]])/(Table13[[#This Row],[TP]]+Table13[[#This Row],[TN]]+Table13[[#This Row],[FP]]+Table13[[#This Row],[FN]]))*100, 2)</f>
        <v>67.90</v>
      </c>
      <c r="E42" s="4" t="str">
        <f>FIXED((Table13[[#This Row],[TP]]/(Table13[[#This Row],[TP]]+Table13[[#This Row],[FP]]))*100, 2)</f>
        <v>98.91</v>
      </c>
      <c r="F42" s="4" t="str">
        <f>FIXED((Table13[[#This Row],[TP]]/(Table13[[#This Row],[TP]]+Table13[[#This Row],[FN]]))*100, 2)</f>
        <v>36.20</v>
      </c>
      <c r="G42" s="4">
        <f>(Table13[[#This Row],[TP]]+Table13[[#This Row],[TN]]+Table13[[#This Row],[FP]]+Table13[[#This Row],[FN]])</f>
        <v>1000</v>
      </c>
      <c r="H42" s="4">
        <v>181</v>
      </c>
      <c r="I42" s="4">
        <v>498</v>
      </c>
      <c r="J42" s="4">
        <v>2</v>
      </c>
      <c r="K42" s="4">
        <v>319</v>
      </c>
      <c r="L42" s="4">
        <v>0</v>
      </c>
      <c r="M42" s="4"/>
      <c r="N42" s="4"/>
    </row>
    <row r="43" spans="1:14" hidden="1" x14ac:dyDescent="0.3">
      <c r="A43" s="5" t="s">
        <v>43</v>
      </c>
      <c r="B43" s="5" t="s">
        <v>32</v>
      </c>
      <c r="C43" s="5" t="s">
        <v>13</v>
      </c>
      <c r="D43" s="6" t="e">
        <f>FIXED(((Table13[[#This Row],[TP]]+Table13[[#This Row],[TN]])/(Table13[[#This Row],[TP]]+Table13[[#This Row],[TN]]+Table13[[#This Row],[FP]]+Table13[[#This Row],[FN]]))*100, 2)</f>
        <v>#DIV/0!</v>
      </c>
      <c r="E43" s="6" t="e">
        <f>FIXED((Table13[[#This Row],[TP]]/(Table13[[#This Row],[TP]]+Table13[[#This Row],[FP]]))*100, 2)</f>
        <v>#DIV/0!</v>
      </c>
      <c r="F43" s="6" t="e">
        <f>FIXED((Table13[[#This Row],[TP]]/(Table13[[#This Row],[TP]]+Table13[[#This Row],[FN]]))*100, 2)</f>
        <v>#DIV/0!</v>
      </c>
      <c r="G43" s="6">
        <f>(Table13[[#This Row],[TP]]+Table13[[#This Row],[TN]]+Table13[[#This Row],[FP]]+Table13[[#This Row],[FN]])</f>
        <v>0</v>
      </c>
      <c r="H43" s="6"/>
      <c r="I43" s="6"/>
      <c r="J43" s="6"/>
      <c r="K43" s="6"/>
      <c r="L43" s="6">
        <v>0</v>
      </c>
      <c r="M43" s="6"/>
      <c r="N43" s="6" t="e">
        <f>(Table13[[#This Row],[Accuracy]]-D42)</f>
        <v>#DIV/0!</v>
      </c>
    </row>
    <row r="44" spans="1:14" hidden="1" x14ac:dyDescent="0.3">
      <c r="A44" s="5" t="s">
        <v>43</v>
      </c>
      <c r="B44" s="5" t="s">
        <v>33</v>
      </c>
      <c r="C44" s="5" t="s">
        <v>13</v>
      </c>
      <c r="D44" s="6" t="e">
        <f>FIXED(((Table13[[#This Row],[TP]]+Table13[[#This Row],[TN]])/(Table13[[#This Row],[TP]]+Table13[[#This Row],[TN]]+Table13[[#This Row],[FP]]+Table13[[#This Row],[FN]]))*100, 2)</f>
        <v>#DIV/0!</v>
      </c>
      <c r="E44" s="6" t="e">
        <f>FIXED((Table13[[#This Row],[TP]]/(Table13[[#This Row],[TP]]+Table13[[#This Row],[FP]]))*100, 2)</f>
        <v>#DIV/0!</v>
      </c>
      <c r="F44" s="6" t="e">
        <f>FIXED((Table13[[#This Row],[TP]]/(Table13[[#This Row],[TP]]+Table13[[#This Row],[FN]]))*100, 2)</f>
        <v>#DIV/0!</v>
      </c>
      <c r="G44" s="6">
        <f>(Table13[[#This Row],[TP]]+Table13[[#This Row],[TN]]+Table13[[#This Row],[FP]]+Table13[[#This Row],[FN]])</f>
        <v>0</v>
      </c>
      <c r="H44" s="6"/>
      <c r="I44" s="6"/>
      <c r="J44" s="6"/>
      <c r="K44" s="6"/>
      <c r="L44" s="6">
        <v>0</v>
      </c>
      <c r="M44" s="6"/>
      <c r="N44" s="6" t="e">
        <f>(Table13[[#This Row],[Accuracy]]-D42)</f>
        <v>#DIV/0!</v>
      </c>
    </row>
    <row r="45" spans="1:14" hidden="1" x14ac:dyDescent="0.3">
      <c r="A45" s="5" t="s">
        <v>43</v>
      </c>
      <c r="B45" s="5" t="s">
        <v>34</v>
      </c>
      <c r="C45" s="5" t="s">
        <v>13</v>
      </c>
      <c r="D45" s="6" t="str">
        <f>FIXED(((Table13[[#This Row],[TP]]+Table13[[#This Row],[TN]])/(Table13[[#This Row],[TP]]+Table13[[#This Row],[TN]]+Table13[[#This Row],[FP]]+Table13[[#This Row],[FN]]))*100, 2)</f>
        <v>68.00</v>
      </c>
      <c r="E45" s="6" t="str">
        <f>FIXED((Table13[[#This Row],[TP]]/(Table13[[#This Row],[TP]]+Table13[[#This Row],[FP]]))*100, 2)</f>
        <v>96.39</v>
      </c>
      <c r="F45" s="6" t="str">
        <f>FIXED((Table13[[#This Row],[TP]]/(Table13[[#This Row],[TP]]+Table13[[#This Row],[FN]]))*100, 2)</f>
        <v>37.40</v>
      </c>
      <c r="G45" s="6">
        <f>(Table13[[#This Row],[TP]]+Table13[[#This Row],[TN]]+Table13[[#This Row],[FP]]+Table13[[#This Row],[FN]])</f>
        <v>1000</v>
      </c>
      <c r="H45" s="6">
        <v>187</v>
      </c>
      <c r="I45" s="6">
        <v>493</v>
      </c>
      <c r="J45" s="6">
        <v>7</v>
      </c>
      <c r="K45" s="6">
        <v>313</v>
      </c>
      <c r="L45" s="6">
        <v>0</v>
      </c>
      <c r="M45" s="6"/>
      <c r="N45" s="6">
        <f>(Table13[[#This Row],[Accuracy]]-D42)</f>
        <v>9.9999999999994316E-2</v>
      </c>
    </row>
    <row r="46" spans="1:14" hidden="1" x14ac:dyDescent="0.3">
      <c r="A46" s="5" t="s">
        <v>43</v>
      </c>
      <c r="B46" s="5" t="s">
        <v>35</v>
      </c>
      <c r="C46" s="5" t="s">
        <v>13</v>
      </c>
      <c r="D46" s="6" t="str">
        <f>FIXED(((Table13[[#This Row],[TP]]+Table13[[#This Row],[TN]])/(Table13[[#This Row],[TP]]+Table13[[#This Row],[TN]]+Table13[[#This Row],[FP]]+Table13[[#This Row],[FN]]))*100, 2)</f>
        <v>65.05</v>
      </c>
      <c r="E46" s="6" t="str">
        <f>FIXED((Table13[[#This Row],[TP]]/(Table13[[#This Row],[TP]]+Table13[[#This Row],[FP]]))*100, 2)</f>
        <v>95.73</v>
      </c>
      <c r="F46" s="6" t="str">
        <f>FIXED((Table13[[#This Row],[TP]]/(Table13[[#This Row],[TP]]+Table13[[#This Row],[FN]]))*100, 2)</f>
        <v>31.65</v>
      </c>
      <c r="G46" s="6">
        <f>(Table13[[#This Row],[TP]]+Table13[[#This Row],[TN]]+Table13[[#This Row],[FP]]+Table13[[#This Row],[FN]])</f>
        <v>990</v>
      </c>
      <c r="H46" s="6">
        <v>157</v>
      </c>
      <c r="I46" s="6">
        <v>487</v>
      </c>
      <c r="J46" s="6">
        <v>7</v>
      </c>
      <c r="K46" s="6">
        <v>339</v>
      </c>
      <c r="L46" s="6">
        <v>0</v>
      </c>
      <c r="M46" s="6"/>
      <c r="N46" s="6">
        <f>(Table13[[#This Row],[Accuracy]]-D42)</f>
        <v>-2.8500000000000085</v>
      </c>
    </row>
    <row r="47" spans="1:14" ht="15" thickBot="1" x14ac:dyDescent="0.35">
      <c r="A47" s="5" t="s">
        <v>43</v>
      </c>
      <c r="B47" s="5" t="s">
        <v>7</v>
      </c>
      <c r="C47" s="5" t="s">
        <v>13</v>
      </c>
      <c r="D47" s="6" t="str">
        <f>FIXED(((Table13[[#This Row],[TP]]+Table13[[#This Row],[TN]])/(Table13[[#This Row],[TP]]+Table13[[#This Row],[TN]]+Table13[[#This Row],[FP]]+Table13[[#This Row],[FN]]))*100, 2)</f>
        <v>67.60</v>
      </c>
      <c r="E47" s="6" t="str">
        <f>FIXED((Table13[[#This Row],[TP]]/(Table13[[#This Row],[TP]]+Table13[[#This Row],[FP]]))*100, 2)</f>
        <v>97.31</v>
      </c>
      <c r="F47" s="6" t="str">
        <f>FIXED((Table13[[#This Row],[TP]]/(Table13[[#This Row],[TP]]+Table13[[#This Row],[FN]]))*100, 2)</f>
        <v>36.20</v>
      </c>
      <c r="G47" s="6">
        <f>(Table13[[#This Row],[TP]]+Table13[[#This Row],[TN]]+Table13[[#This Row],[FP]]+Table13[[#This Row],[FN]])</f>
        <v>1000</v>
      </c>
      <c r="H47" s="6">
        <v>181</v>
      </c>
      <c r="I47" s="6">
        <v>495</v>
      </c>
      <c r="J47" s="6">
        <v>5</v>
      </c>
      <c r="K47" s="6">
        <v>319</v>
      </c>
      <c r="L47" s="6">
        <v>0</v>
      </c>
      <c r="M47" s="6">
        <f>(Table13[[#This Row],[Accuracy]]-D42)</f>
        <v>-0.30000000000001137</v>
      </c>
      <c r="N47" s="6"/>
    </row>
    <row r="48" spans="1:14" ht="15" hidden="1" thickBot="1" x14ac:dyDescent="0.35">
      <c r="A48" s="5" t="s">
        <v>43</v>
      </c>
      <c r="B48" s="5" t="s">
        <v>36</v>
      </c>
      <c r="C48" s="5" t="s">
        <v>13</v>
      </c>
      <c r="D48" s="6" t="e">
        <f>FIXED(((Table13[[#This Row],[TP]]+Table13[[#This Row],[TN]])/(Table13[[#This Row],[TP]]+Table13[[#This Row],[TN]]+Table13[[#This Row],[FP]]+Table13[[#This Row],[FN]]))*100, 2)</f>
        <v>#DIV/0!</v>
      </c>
      <c r="E48" s="6" t="e">
        <f>FIXED((Table13[[#This Row],[TP]]/(Table13[[#This Row],[TP]]+Table13[[#This Row],[FP]]))*100, 2)</f>
        <v>#DIV/0!</v>
      </c>
      <c r="F48" s="6" t="e">
        <f>FIXED((Table13[[#This Row],[TP]]/(Table13[[#This Row],[TP]]+Table13[[#This Row],[FN]]))*100, 2)</f>
        <v>#DIV/0!</v>
      </c>
      <c r="G48" s="6">
        <f>(Table13[[#This Row],[TP]]+Table13[[#This Row],[TN]]+Table13[[#This Row],[FP]]+Table13[[#This Row],[FN]])</f>
        <v>0</v>
      </c>
      <c r="H48" s="6"/>
      <c r="I48" s="6"/>
      <c r="J48" s="6"/>
      <c r="K48" s="6"/>
      <c r="L48" s="6">
        <v>0</v>
      </c>
      <c r="M48" s="6" t="e">
        <f>(Table13[[#This Row],[Accuracy]]-D43)</f>
        <v>#DIV/0!</v>
      </c>
      <c r="N48" s="6" t="e">
        <f>(Table13[[#This Row],[Accuracy]]-D47)</f>
        <v>#DIV/0!</v>
      </c>
    </row>
    <row r="49" spans="1:14" ht="15" hidden="1" thickBot="1" x14ac:dyDescent="0.35">
      <c r="A49" s="5" t="s">
        <v>43</v>
      </c>
      <c r="B49" s="5" t="s">
        <v>37</v>
      </c>
      <c r="C49" s="5" t="s">
        <v>13</v>
      </c>
      <c r="D49" s="6" t="e">
        <f>FIXED(((Table13[[#This Row],[TP]]+Table13[[#This Row],[TN]])/(Table13[[#This Row],[TP]]+Table13[[#This Row],[TN]]+Table13[[#This Row],[FP]]+Table13[[#This Row],[FN]]))*100, 2)</f>
        <v>#DIV/0!</v>
      </c>
      <c r="E49" s="6" t="e">
        <f>FIXED((Table13[[#This Row],[TP]]/(Table13[[#This Row],[TP]]+Table13[[#This Row],[FP]]))*100, 2)</f>
        <v>#DIV/0!</v>
      </c>
      <c r="F49" s="6" t="e">
        <f>FIXED((Table13[[#This Row],[TP]]/(Table13[[#This Row],[TP]]+Table13[[#This Row],[FN]]))*100, 2)</f>
        <v>#DIV/0!</v>
      </c>
      <c r="G49" s="6">
        <f>(Table13[[#This Row],[TP]]+Table13[[#This Row],[TN]]+Table13[[#This Row],[FP]]+Table13[[#This Row],[FN]])</f>
        <v>0</v>
      </c>
      <c r="H49" s="6"/>
      <c r="I49" s="6"/>
      <c r="J49" s="6"/>
      <c r="K49" s="6"/>
      <c r="L49" s="6">
        <v>0</v>
      </c>
      <c r="M49" s="6" t="e">
        <f>(Table13[[#This Row],[Accuracy]]-D44)</f>
        <v>#DIV/0!</v>
      </c>
      <c r="N49" s="6" t="e">
        <f>(Table13[[#This Row],[Accuracy]]-D47)</f>
        <v>#DIV/0!</v>
      </c>
    </row>
    <row r="50" spans="1:14" ht="15" hidden="1" thickBot="1" x14ac:dyDescent="0.35">
      <c r="A50" s="5" t="s">
        <v>43</v>
      </c>
      <c r="B50" s="5" t="s">
        <v>38</v>
      </c>
      <c r="C50" s="5" t="s">
        <v>13</v>
      </c>
      <c r="D50" s="6" t="str">
        <f>FIXED(((Table13[[#This Row],[TP]]+Table13[[#This Row],[TN]])/(Table13[[#This Row],[TP]]+Table13[[#This Row],[TN]]+Table13[[#This Row],[FP]]+Table13[[#This Row],[FN]]))*100, 2)</f>
        <v>66.90</v>
      </c>
      <c r="E50" s="6" t="str">
        <f>FIXED((Table13[[#This Row],[TP]]/(Table13[[#This Row],[TP]]+Table13[[#This Row],[FP]]))*100, 2)</f>
        <v>93.33</v>
      </c>
      <c r="F50" s="6" t="str">
        <f>FIXED((Table13[[#This Row],[TP]]/(Table13[[#This Row],[TP]]+Table13[[#This Row],[FN]]))*100, 2)</f>
        <v>36.40</v>
      </c>
      <c r="G50" s="6">
        <f>(Table13[[#This Row],[TP]]+Table13[[#This Row],[TN]]+Table13[[#This Row],[FP]]+Table13[[#This Row],[FN]])</f>
        <v>1000</v>
      </c>
      <c r="H50" s="6">
        <v>182</v>
      </c>
      <c r="I50" s="6">
        <v>487</v>
      </c>
      <c r="J50" s="6">
        <v>13</v>
      </c>
      <c r="K50" s="6">
        <v>318</v>
      </c>
      <c r="L50" s="6">
        <v>0</v>
      </c>
      <c r="M50" s="6">
        <f>(Table13[[#This Row],[Accuracy]]-D45)</f>
        <v>-1.0999999999999943</v>
      </c>
      <c r="N50" s="6">
        <f>(Table13[[#This Row],[Accuracy]]-D47)</f>
        <v>-0.69999999999998863</v>
      </c>
    </row>
    <row r="51" spans="1:14" ht="15" hidden="1" thickBot="1" x14ac:dyDescent="0.35">
      <c r="A51" s="7" t="s">
        <v>43</v>
      </c>
      <c r="B51" s="7" t="s">
        <v>39</v>
      </c>
      <c r="C51" s="7" t="s">
        <v>13</v>
      </c>
      <c r="D51" s="8" t="str">
        <f>FIXED(((Table13[[#This Row],[TP]]+Table13[[#This Row],[TN]])/(Table13[[#This Row],[TP]]+Table13[[#This Row],[TN]]+Table13[[#This Row],[FP]]+Table13[[#This Row],[FN]]))*100, 2)</f>
        <v>65.93</v>
      </c>
      <c r="E51" s="8" t="str">
        <f>FIXED((Table13[[#This Row],[TP]]/(Table13[[#This Row],[TP]]+Table13[[#This Row],[FP]]))*100, 2)</f>
        <v>98.17</v>
      </c>
      <c r="F51" s="8" t="str">
        <f>FIXED((Table13[[#This Row],[TP]]/(Table13[[#This Row],[TP]]+Table13[[#This Row],[FN]]))*100, 2)</f>
        <v>32.39</v>
      </c>
      <c r="G51" s="8">
        <f>(Table13[[#This Row],[TP]]+Table13[[#This Row],[TN]]+Table13[[#This Row],[FP]]+Table13[[#This Row],[FN]])</f>
        <v>995</v>
      </c>
      <c r="H51" s="8">
        <v>161</v>
      </c>
      <c r="I51" s="8">
        <v>495</v>
      </c>
      <c r="J51" s="8">
        <v>3</v>
      </c>
      <c r="K51" s="8">
        <v>336</v>
      </c>
      <c r="L51" s="8">
        <v>0</v>
      </c>
      <c r="M51" s="8">
        <f>(Table13[[#This Row],[Accuracy]]-D46)</f>
        <v>0.88000000000000966</v>
      </c>
      <c r="N51" s="8">
        <f>(Table13[[#This Row],[Accuracy]]-D47)</f>
        <v>-1.6699999999999875</v>
      </c>
    </row>
    <row r="52" spans="1:14" x14ac:dyDescent="0.3">
      <c r="A52" s="3" t="s">
        <v>44</v>
      </c>
      <c r="B52" s="3" t="s">
        <v>5</v>
      </c>
      <c r="C52" s="3" t="s">
        <v>13</v>
      </c>
      <c r="D52" s="4" t="str">
        <f>FIXED(((Table13[[#This Row],[TP]]+Table13[[#This Row],[TN]])/(Table13[[#This Row],[TP]]+Table13[[#This Row],[TN]]+Table13[[#This Row],[FP]]+Table13[[#This Row],[FN]]))*100, 2)</f>
        <v>83.30</v>
      </c>
      <c r="E52" s="4" t="str">
        <f>FIXED((Table13[[#This Row],[TP]]/(Table13[[#This Row],[TP]]+Table13[[#This Row],[FP]]))*100, 2)</f>
        <v>82.21</v>
      </c>
      <c r="F52" s="4" t="str">
        <f>FIXED((Table13[[#This Row],[TP]]/(Table13[[#This Row],[TP]]+Table13[[#This Row],[FN]]))*100, 2)</f>
        <v>85.00</v>
      </c>
      <c r="G52" s="4">
        <f>(Table13[[#This Row],[TP]]+Table13[[#This Row],[TN]]+Table13[[#This Row],[FP]]+Table13[[#This Row],[FN]])</f>
        <v>1000</v>
      </c>
      <c r="H52" s="4">
        <v>425</v>
      </c>
      <c r="I52" s="4">
        <v>408</v>
      </c>
      <c r="J52" s="4">
        <v>92</v>
      </c>
      <c r="K52" s="4">
        <v>75</v>
      </c>
      <c r="L52" s="4">
        <v>0</v>
      </c>
      <c r="M52" s="4"/>
      <c r="N52" s="4"/>
    </row>
    <row r="53" spans="1:14" hidden="1" x14ac:dyDescent="0.3">
      <c r="A53" s="5" t="s">
        <v>44</v>
      </c>
      <c r="B53" s="5" t="s">
        <v>32</v>
      </c>
      <c r="C53" s="5" t="s">
        <v>13</v>
      </c>
      <c r="D53" s="6" t="e">
        <f>FIXED(((Table13[[#This Row],[TP]]+Table13[[#This Row],[TN]])/(Table13[[#This Row],[TP]]+Table13[[#This Row],[TN]]+Table13[[#This Row],[FP]]+Table13[[#This Row],[FN]]))*100, 2)</f>
        <v>#DIV/0!</v>
      </c>
      <c r="E53" s="6" t="e">
        <f>FIXED((Table13[[#This Row],[TP]]/(Table13[[#This Row],[TP]]+Table13[[#This Row],[FP]]))*100, 2)</f>
        <v>#DIV/0!</v>
      </c>
      <c r="F53" s="6" t="e">
        <f>FIXED((Table13[[#This Row],[TP]]/(Table13[[#This Row],[TP]]+Table13[[#This Row],[FN]]))*100, 2)</f>
        <v>#DIV/0!</v>
      </c>
      <c r="G53" s="6">
        <f>(Table13[[#This Row],[TP]]+Table13[[#This Row],[TN]]+Table13[[#This Row],[FP]]+Table13[[#This Row],[FN]])</f>
        <v>0</v>
      </c>
      <c r="H53" s="6"/>
      <c r="I53" s="6"/>
      <c r="J53" s="6"/>
      <c r="K53" s="6"/>
      <c r="L53" s="6">
        <v>0</v>
      </c>
      <c r="M53" s="6"/>
      <c r="N53" s="6" t="e">
        <f>(Table13[[#This Row],[Accuracy]]-D52)</f>
        <v>#DIV/0!</v>
      </c>
    </row>
    <row r="54" spans="1:14" hidden="1" x14ac:dyDescent="0.3">
      <c r="A54" s="5" t="s">
        <v>44</v>
      </c>
      <c r="B54" s="5" t="s">
        <v>33</v>
      </c>
      <c r="C54" s="5" t="s">
        <v>13</v>
      </c>
      <c r="D54" s="6" t="e">
        <f>FIXED(((Table13[[#This Row],[TP]]+Table13[[#This Row],[TN]])/(Table13[[#This Row],[TP]]+Table13[[#This Row],[TN]]+Table13[[#This Row],[FP]]+Table13[[#This Row],[FN]]))*100, 2)</f>
        <v>#DIV/0!</v>
      </c>
      <c r="E54" s="6" t="e">
        <f>FIXED((Table13[[#This Row],[TP]]/(Table13[[#This Row],[TP]]+Table13[[#This Row],[FP]]))*100, 2)</f>
        <v>#DIV/0!</v>
      </c>
      <c r="F54" s="6" t="e">
        <f>FIXED((Table13[[#This Row],[TP]]/(Table13[[#This Row],[TP]]+Table13[[#This Row],[FN]]))*100, 2)</f>
        <v>#DIV/0!</v>
      </c>
      <c r="G54" s="6">
        <f>(Table13[[#This Row],[TP]]+Table13[[#This Row],[TN]]+Table13[[#This Row],[FP]]+Table13[[#This Row],[FN]])</f>
        <v>0</v>
      </c>
      <c r="H54" s="6"/>
      <c r="I54" s="6"/>
      <c r="J54" s="6"/>
      <c r="K54" s="6"/>
      <c r="L54" s="6">
        <v>0</v>
      </c>
      <c r="M54" s="6"/>
      <c r="N54" s="6" t="e">
        <f>(Table13[[#This Row],[Accuracy]]-D52)</f>
        <v>#DIV/0!</v>
      </c>
    </row>
    <row r="55" spans="1:14" hidden="1" x14ac:dyDescent="0.3">
      <c r="A55" s="5" t="s">
        <v>44</v>
      </c>
      <c r="B55" s="5" t="s">
        <v>34</v>
      </c>
      <c r="C55" s="5" t="s">
        <v>13</v>
      </c>
      <c r="D55" s="6" t="str">
        <f>FIXED(((Table13[[#This Row],[TP]]+Table13[[#This Row],[TN]])/(Table13[[#This Row],[TP]]+Table13[[#This Row],[TN]]+Table13[[#This Row],[FP]]+Table13[[#This Row],[FN]]))*100, 2)</f>
        <v>76.60</v>
      </c>
      <c r="E55" s="6" t="str">
        <f>FIXED((Table13[[#This Row],[TP]]/(Table13[[#This Row],[TP]]+Table13[[#This Row],[FP]]))*100, 2)</f>
        <v>75.38</v>
      </c>
      <c r="F55" s="6" t="str">
        <f>FIXED((Table13[[#This Row],[TP]]/(Table13[[#This Row],[TP]]+Table13[[#This Row],[FN]]))*100, 2)</f>
        <v>79.00</v>
      </c>
      <c r="G55" s="6">
        <f>(Table13[[#This Row],[TP]]+Table13[[#This Row],[TN]]+Table13[[#This Row],[FP]]+Table13[[#This Row],[FN]])</f>
        <v>1000</v>
      </c>
      <c r="H55" s="6">
        <v>395</v>
      </c>
      <c r="I55" s="6">
        <v>371</v>
      </c>
      <c r="J55" s="6">
        <v>129</v>
      </c>
      <c r="K55" s="6">
        <v>105</v>
      </c>
      <c r="L55" s="6">
        <v>0</v>
      </c>
      <c r="M55" s="6"/>
      <c r="N55" s="6">
        <f>(Table13[[#This Row],[Accuracy]]-D52)</f>
        <v>-6.7000000000000028</v>
      </c>
    </row>
    <row r="56" spans="1:14" hidden="1" x14ac:dyDescent="0.3">
      <c r="A56" s="5" t="s">
        <v>44</v>
      </c>
      <c r="B56" s="5" t="s">
        <v>35</v>
      </c>
      <c r="C56" s="5" t="s">
        <v>13</v>
      </c>
      <c r="D56" s="6" t="str">
        <f>FIXED(((Table13[[#This Row],[TP]]+Table13[[#This Row],[TN]])/(Table13[[#This Row],[TP]]+Table13[[#This Row],[TN]]+Table13[[#This Row],[FP]]+Table13[[#This Row],[FN]]))*100, 2)</f>
        <v>68.28</v>
      </c>
      <c r="E56" s="6" t="str">
        <f>FIXED((Table13[[#This Row],[TP]]/(Table13[[#This Row],[TP]]+Table13[[#This Row],[FP]]))*100, 2)</f>
        <v>63.34</v>
      </c>
      <c r="F56" s="6" t="str">
        <f>FIXED((Table13[[#This Row],[TP]]/(Table13[[#This Row],[TP]]+Table13[[#This Row],[FN]]))*100, 2)</f>
        <v>87.10</v>
      </c>
      <c r="G56" s="6">
        <f>(Table13[[#This Row],[TP]]+Table13[[#This Row],[TN]]+Table13[[#This Row],[FP]]+Table13[[#This Row],[FN]])</f>
        <v>990</v>
      </c>
      <c r="H56" s="6">
        <v>432</v>
      </c>
      <c r="I56" s="6">
        <v>244</v>
      </c>
      <c r="J56" s="6">
        <v>250</v>
      </c>
      <c r="K56" s="6">
        <v>64</v>
      </c>
      <c r="L56" s="6">
        <v>0</v>
      </c>
      <c r="M56" s="6"/>
      <c r="N56" s="6">
        <f>(Table13[[#This Row],[Accuracy]]-D52)</f>
        <v>-15.019999999999996</v>
      </c>
    </row>
    <row r="57" spans="1:14" x14ac:dyDescent="0.3">
      <c r="A57" s="5" t="s">
        <v>44</v>
      </c>
      <c r="B57" s="5" t="s">
        <v>7</v>
      </c>
      <c r="C57" s="5" t="s">
        <v>13</v>
      </c>
      <c r="D57" s="6" t="str">
        <f>FIXED(((Table13[[#This Row],[TP]]+Table13[[#This Row],[TN]])/(Table13[[#This Row],[TP]]+Table13[[#This Row],[TN]]+Table13[[#This Row],[FP]]+Table13[[#This Row],[FN]]))*100, 2)</f>
        <v>82.40</v>
      </c>
      <c r="E57" s="6" t="str">
        <f>FIXED((Table13[[#This Row],[TP]]/(Table13[[#This Row],[TP]]+Table13[[#This Row],[FP]]))*100, 2)</f>
        <v>90.30</v>
      </c>
      <c r="F57" s="6" t="str">
        <f>FIXED((Table13[[#This Row],[TP]]/(Table13[[#This Row],[TP]]+Table13[[#This Row],[FN]]))*100, 2)</f>
        <v>72.60</v>
      </c>
      <c r="G57" s="6">
        <f>(Table13[[#This Row],[TP]]+Table13[[#This Row],[TN]]+Table13[[#This Row],[FP]]+Table13[[#This Row],[FN]])</f>
        <v>1000</v>
      </c>
      <c r="H57" s="6">
        <v>363</v>
      </c>
      <c r="I57" s="6">
        <v>461</v>
      </c>
      <c r="J57" s="6">
        <v>39</v>
      </c>
      <c r="K57" s="6">
        <v>137</v>
      </c>
      <c r="L57" s="6">
        <v>0</v>
      </c>
      <c r="M57" s="6">
        <f>(Table13[[#This Row],[Accuracy]]-D52)</f>
        <v>-0.89999999999999147</v>
      </c>
      <c r="N57" s="6"/>
    </row>
    <row r="58" spans="1:14" hidden="1" x14ac:dyDescent="0.3">
      <c r="A58" s="5" t="s">
        <v>44</v>
      </c>
      <c r="B58" s="5" t="s">
        <v>36</v>
      </c>
      <c r="C58" s="5" t="s">
        <v>13</v>
      </c>
      <c r="D58" s="6" t="e">
        <f>FIXED(((Table13[[#This Row],[TP]]+Table13[[#This Row],[TN]])/(Table13[[#This Row],[TP]]+Table13[[#This Row],[TN]]+Table13[[#This Row],[FP]]+Table13[[#This Row],[FN]]))*100, 2)</f>
        <v>#DIV/0!</v>
      </c>
      <c r="E58" s="6" t="e">
        <f>FIXED((Table13[[#This Row],[TP]]/(Table13[[#This Row],[TP]]+Table13[[#This Row],[FP]]))*100, 2)</f>
        <v>#DIV/0!</v>
      </c>
      <c r="F58" s="6" t="e">
        <f>FIXED((Table13[[#This Row],[TP]]/(Table13[[#This Row],[TP]]+Table13[[#This Row],[FN]]))*100, 2)</f>
        <v>#DIV/0!</v>
      </c>
      <c r="G58" s="6">
        <f>(Table13[[#This Row],[TP]]+Table13[[#This Row],[TN]]+Table13[[#This Row],[FP]]+Table13[[#This Row],[FN]])</f>
        <v>0</v>
      </c>
      <c r="H58" s="6"/>
      <c r="I58" s="6"/>
      <c r="J58" s="6"/>
      <c r="K58" s="6"/>
      <c r="L58" s="6">
        <v>0</v>
      </c>
      <c r="M58" s="6" t="e">
        <f>(Table13[[#This Row],[Accuracy]]-D53)</f>
        <v>#DIV/0!</v>
      </c>
      <c r="N58" s="6" t="e">
        <f>(Table13[[#This Row],[Accuracy]]-D57)</f>
        <v>#DIV/0!</v>
      </c>
    </row>
    <row r="59" spans="1:14" hidden="1" x14ac:dyDescent="0.3">
      <c r="A59" s="5" t="s">
        <v>44</v>
      </c>
      <c r="B59" s="5" t="s">
        <v>37</v>
      </c>
      <c r="C59" s="5" t="s">
        <v>13</v>
      </c>
      <c r="D59" s="6" t="e">
        <f>FIXED(((Table13[[#This Row],[TP]]+Table13[[#This Row],[TN]])/(Table13[[#This Row],[TP]]+Table13[[#This Row],[TN]]+Table13[[#This Row],[FP]]+Table13[[#This Row],[FN]]))*100, 2)</f>
        <v>#DIV/0!</v>
      </c>
      <c r="E59" s="6" t="e">
        <f>FIXED((Table13[[#This Row],[TP]]/(Table13[[#This Row],[TP]]+Table13[[#This Row],[FP]]))*100, 2)</f>
        <v>#DIV/0!</v>
      </c>
      <c r="F59" s="6" t="e">
        <f>FIXED((Table13[[#This Row],[TP]]/(Table13[[#This Row],[TP]]+Table13[[#This Row],[FN]]))*100, 2)</f>
        <v>#DIV/0!</v>
      </c>
      <c r="G59" s="6">
        <f>(Table13[[#This Row],[TP]]+Table13[[#This Row],[TN]]+Table13[[#This Row],[FP]]+Table13[[#This Row],[FN]])</f>
        <v>0</v>
      </c>
      <c r="H59" s="6"/>
      <c r="I59" s="6"/>
      <c r="J59" s="6"/>
      <c r="K59" s="6"/>
      <c r="L59" s="6">
        <v>0</v>
      </c>
      <c r="M59" s="6" t="e">
        <f>(Table13[[#This Row],[Accuracy]]-D54)</f>
        <v>#DIV/0!</v>
      </c>
      <c r="N59" s="6" t="e">
        <f>(Table13[[#This Row],[Accuracy]]-D57)</f>
        <v>#DIV/0!</v>
      </c>
    </row>
    <row r="60" spans="1:14" hidden="1" x14ac:dyDescent="0.3">
      <c r="A60" s="5" t="s">
        <v>44</v>
      </c>
      <c r="B60" s="5" t="s">
        <v>38</v>
      </c>
      <c r="C60" s="5" t="s">
        <v>13</v>
      </c>
      <c r="D60" s="6" t="str">
        <f>FIXED(((Table13[[#This Row],[TP]]+Table13[[#This Row],[TN]])/(Table13[[#This Row],[TP]]+Table13[[#This Row],[TN]]+Table13[[#This Row],[FP]]+Table13[[#This Row],[FN]]))*100, 2)</f>
        <v>78.60</v>
      </c>
      <c r="E60" s="6" t="str">
        <f>FIXED((Table13[[#This Row],[TP]]/(Table13[[#This Row],[TP]]+Table13[[#This Row],[FP]]))*100, 2)</f>
        <v>84.71</v>
      </c>
      <c r="F60" s="6" t="str">
        <f>FIXED((Table13[[#This Row],[TP]]/(Table13[[#This Row],[TP]]+Table13[[#This Row],[FN]]))*100, 2)</f>
        <v>69.80</v>
      </c>
      <c r="G60" s="6">
        <f>(Table13[[#This Row],[TP]]+Table13[[#This Row],[TN]]+Table13[[#This Row],[FP]]+Table13[[#This Row],[FN]])</f>
        <v>1000</v>
      </c>
      <c r="H60" s="6">
        <v>349</v>
      </c>
      <c r="I60" s="6">
        <v>437</v>
      </c>
      <c r="J60" s="6">
        <v>63</v>
      </c>
      <c r="K60" s="6">
        <v>151</v>
      </c>
      <c r="L60" s="6">
        <v>0</v>
      </c>
      <c r="M60" s="6">
        <f>(Table13[[#This Row],[Accuracy]]-D55)</f>
        <v>2</v>
      </c>
      <c r="N60" s="6">
        <f>(Table13[[#This Row],[Accuracy]]-D57)</f>
        <v>-3.8000000000000114</v>
      </c>
    </row>
    <row r="61" spans="1:14" ht="15" hidden="1" thickBot="1" x14ac:dyDescent="0.35">
      <c r="A61" s="7" t="s">
        <v>44</v>
      </c>
      <c r="B61" s="7" t="s">
        <v>39</v>
      </c>
      <c r="C61" s="7" t="s">
        <v>13</v>
      </c>
      <c r="D61" s="8" t="str">
        <f>FIXED(((Table13[[#This Row],[TP]]+Table13[[#This Row],[TN]])/(Table13[[#This Row],[TP]]+Table13[[#This Row],[TN]]+Table13[[#This Row],[FP]]+Table13[[#This Row],[FN]]))*100, 2)</f>
        <v>70.45</v>
      </c>
      <c r="E61" s="8" t="str">
        <f>FIXED((Table13[[#This Row],[TP]]/(Table13[[#This Row],[TP]]+Table13[[#This Row],[FP]]))*100, 2)</f>
        <v>65.13</v>
      </c>
      <c r="F61" s="8" t="str">
        <f>FIXED((Table13[[#This Row],[TP]]/(Table13[[#This Row],[TP]]+Table13[[#This Row],[FN]]))*100, 2)</f>
        <v>87.93</v>
      </c>
      <c r="G61" s="8">
        <f>(Table13[[#This Row],[TP]]+Table13[[#This Row],[TN]]+Table13[[#This Row],[FP]]+Table13[[#This Row],[FN]])</f>
        <v>995</v>
      </c>
      <c r="H61" s="8">
        <v>437</v>
      </c>
      <c r="I61" s="8">
        <v>264</v>
      </c>
      <c r="J61" s="8">
        <v>234</v>
      </c>
      <c r="K61" s="8">
        <v>60</v>
      </c>
      <c r="L61" s="8">
        <v>0</v>
      </c>
      <c r="M61" s="8">
        <f>(Table13[[#This Row],[Accuracy]]-D56)</f>
        <v>2.1700000000000017</v>
      </c>
      <c r="N61" s="8">
        <f>(Table13[[#This Row],[Accuracy]]-D57)</f>
        <v>-11.950000000000003</v>
      </c>
    </row>
  </sheetData>
  <pageMargins left="0.7" right="0.7" top="0.75" bottom="0.75" header="0.3" footer="0.3"/>
  <pageSetup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151" id="{35D1C493-016E-4573-8E73-D503D0C58D94}">
            <x14:iconSet iconSet="3Triangles">
              <x14:cfvo type="percent">
                <xm:f>0</xm:f>
              </x14:cfvo>
              <x14:cfvo type="num">
                <xm:f>-5</xm:f>
              </x14:cfvo>
              <x14:cfvo type="num" gte="0">
                <xm:f>5</xm:f>
              </x14:cfvo>
            </x14:iconSet>
          </x14:cfRule>
          <xm:sqref>M2:M61</xm:sqref>
        </x14:conditionalFormatting>
        <x14:conditionalFormatting xmlns:xm="http://schemas.microsoft.com/office/excel/2006/main">
          <x14:cfRule type="iconSet" priority="153" id="{32C0CBBA-CA26-452B-97C8-479C30735CE0}">
            <x14:iconSet iconSet="3Triangles">
              <x14:cfvo type="percent">
                <xm:f>0</xm:f>
              </x14:cfvo>
              <x14:cfvo type="num">
                <xm:f>-5</xm:f>
              </x14:cfvo>
              <x14:cfvo type="num" gte="0">
                <xm:f>5</xm:f>
              </x14:cfvo>
            </x14:iconSet>
          </x14:cfRule>
          <xm:sqref>N2:N61</xm:sqref>
        </x14:conditionalFormatting>
      </x14:conditionalFormattings>
    </ex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DAAF2-826E-4B3E-BA7C-28E2AB1C29B7}">
  <sheetPr codeName="Sheet6"/>
  <dimension ref="A1:N61"/>
  <sheetViews>
    <sheetView workbookViewId="0">
      <selection activeCell="N6" sqref="N6"/>
    </sheetView>
  </sheetViews>
  <sheetFormatPr defaultRowHeight="14.4" outlineLevelCol="1" x14ac:dyDescent="0.3"/>
  <cols>
    <col min="1" max="1" width="10.6640625" bestFit="1" customWidth="1"/>
    <col min="2" max="2" width="20.44140625" bestFit="1" customWidth="1"/>
    <col min="3" max="3" width="9.88671875" bestFit="1" customWidth="1"/>
    <col min="4" max="4" width="11.33203125" bestFit="1" customWidth="1"/>
    <col min="5" max="5" width="11.33203125" hidden="1" customWidth="1" outlineLevel="1"/>
    <col min="6" max="6" width="8.44140625" hidden="1" customWidth="1" outlineLevel="1"/>
    <col min="7" max="7" width="14.33203125" hidden="1" customWidth="1" outlineLevel="1"/>
    <col min="8" max="8" width="5.5546875" hidden="1" customWidth="1" outlineLevel="1"/>
    <col min="9" max="9" width="5.6640625" hidden="1" customWidth="1" outlineLevel="1"/>
    <col min="10" max="10" width="5.5546875" hidden="1" customWidth="1" outlineLevel="1"/>
    <col min="11" max="11" width="5.6640625" hidden="1" customWidth="1" outlineLevel="1"/>
    <col min="12" max="12" width="13.33203125" customWidth="1" collapsed="1"/>
    <col min="13" max="13" width="19.44140625" customWidth="1" outlineLevel="1"/>
    <col min="14" max="14" width="24.109375" customWidth="1" outlineLevel="1"/>
  </cols>
  <sheetData>
    <row r="1" spans="1:14" ht="15" thickBot="1" x14ac:dyDescent="0.35">
      <c r="A1" s="1" t="s">
        <v>16</v>
      </c>
      <c r="B1" s="1" t="s">
        <v>17</v>
      </c>
      <c r="C1" s="1" t="s">
        <v>0</v>
      </c>
      <c r="D1" s="1" t="s">
        <v>18</v>
      </c>
      <c r="E1" s="1" t="s">
        <v>19</v>
      </c>
      <c r="F1" s="1" t="s">
        <v>20</v>
      </c>
      <c r="G1" s="1" t="s">
        <v>3</v>
      </c>
      <c r="H1" s="1" t="s">
        <v>21</v>
      </c>
      <c r="I1" s="1" t="s">
        <v>22</v>
      </c>
      <c r="J1" s="1" t="s">
        <v>23</v>
      </c>
      <c r="K1" s="1" t="s">
        <v>24</v>
      </c>
      <c r="L1" s="1" t="s">
        <v>25</v>
      </c>
      <c r="M1" s="1" t="s">
        <v>26</v>
      </c>
      <c r="N1" s="1" t="s">
        <v>27</v>
      </c>
    </row>
    <row r="2" spans="1:14" x14ac:dyDescent="0.3">
      <c r="A2" s="3" t="s">
        <v>28</v>
      </c>
      <c r="B2" s="3" t="s">
        <v>5</v>
      </c>
      <c r="C2" s="3" t="s">
        <v>13</v>
      </c>
      <c r="D2" s="4" t="str">
        <f>FIXED(((Table137[[#This Row],[TP]]+Table137[[#This Row],[TN]])/(Table137[[#This Row],[TP]]+Table137[[#This Row],[TN]]+Table137[[#This Row],[FP]]+Table137[[#This Row],[FN]]))*100, 2)</f>
        <v>72.33</v>
      </c>
      <c r="E2" s="4" t="str">
        <f>FIXED((Table137[[#This Row],[TP]]/(Table137[[#This Row],[TP]]+Table137[[#This Row],[FP]]))*100, 2)</f>
        <v>85.71</v>
      </c>
      <c r="F2" s="4" t="str">
        <f>FIXED((Table137[[#This Row],[TP]]/(Table137[[#This Row],[TP]]+Table137[[#This Row],[FN]]))*100, 2)</f>
        <v>53.60</v>
      </c>
      <c r="G2" s="4">
        <f>(Table137[[#This Row],[TP]]+Table137[[#This Row],[TN]]+Table137[[#This Row],[FP]]+Table137[[#This Row],[FN]])</f>
        <v>3000</v>
      </c>
      <c r="H2" s="4">
        <v>804</v>
      </c>
      <c r="I2" s="4">
        <v>1366</v>
      </c>
      <c r="J2" s="4">
        <v>134</v>
      </c>
      <c r="K2" s="4">
        <v>696</v>
      </c>
      <c r="L2" s="4">
        <v>0</v>
      </c>
      <c r="M2" s="4"/>
      <c r="N2" s="4"/>
    </row>
    <row r="3" spans="1:14" x14ac:dyDescent="0.3">
      <c r="A3" s="5" t="s">
        <v>28</v>
      </c>
      <c r="B3" s="5" t="s">
        <v>32</v>
      </c>
      <c r="C3" s="5" t="s">
        <v>13</v>
      </c>
      <c r="D3" s="6" t="str">
        <f>FIXED(((Table137[[#This Row],[TP]]+Table137[[#This Row],[TN]])/(Table137[[#This Row],[TP]]+Table137[[#This Row],[TN]]+Table137[[#This Row],[FP]]+Table137[[#This Row],[FN]]))*100, 2)</f>
        <v>72.00</v>
      </c>
      <c r="E3" s="6" t="str">
        <f>FIXED((Table137[[#This Row],[TP]]/(Table137[[#This Row],[TP]]+Table137[[#This Row],[FP]]))*100, 2)</f>
        <v>82.74</v>
      </c>
      <c r="F3" s="6" t="str">
        <f>FIXED((Table137[[#This Row],[TP]]/(Table137[[#This Row],[TP]]+Table137[[#This Row],[FN]]))*100, 2)</f>
        <v>55.60</v>
      </c>
      <c r="G3" s="6">
        <f>(Table137[[#This Row],[TP]]+Table137[[#This Row],[TN]]+Table137[[#This Row],[FP]]+Table137[[#This Row],[FN]])</f>
        <v>3000</v>
      </c>
      <c r="H3" s="6">
        <v>834</v>
      </c>
      <c r="I3" s="6">
        <v>1326</v>
      </c>
      <c r="J3" s="6">
        <v>174</v>
      </c>
      <c r="K3" s="6">
        <v>666</v>
      </c>
      <c r="L3" s="6"/>
      <c r="M3" s="6"/>
      <c r="N3" s="6">
        <f>(Table137[[#This Row],[Accuracy]]-D2)</f>
        <v>-0.32999999999999829</v>
      </c>
    </row>
    <row r="4" spans="1:14" x14ac:dyDescent="0.3">
      <c r="A4" s="5" t="s">
        <v>28</v>
      </c>
      <c r="B4" s="5" t="s">
        <v>33</v>
      </c>
      <c r="C4" s="5" t="s">
        <v>13</v>
      </c>
      <c r="D4" s="6" t="str">
        <f>FIXED(((Table137[[#This Row],[TP]]+Table137[[#This Row],[TN]])/(Table137[[#This Row],[TP]]+Table137[[#This Row],[TN]]+Table137[[#This Row],[FP]]+Table137[[#This Row],[FN]]))*100, 2)</f>
        <v>73.03</v>
      </c>
      <c r="E4" s="6" t="str">
        <f>FIXED((Table137[[#This Row],[TP]]/(Table137[[#This Row],[TP]]+Table137[[#This Row],[FP]]))*100, 2)</f>
        <v>85.66</v>
      </c>
      <c r="F4" s="6" t="str">
        <f>FIXED((Table137[[#This Row],[TP]]/(Table137[[#This Row],[TP]]+Table137[[#This Row],[FN]]))*100, 2)</f>
        <v>55.33</v>
      </c>
      <c r="G4" s="6">
        <f>(Table137[[#This Row],[TP]]+Table137[[#This Row],[TN]]+Table137[[#This Row],[FP]]+Table137[[#This Row],[FN]])</f>
        <v>3000</v>
      </c>
      <c r="H4" s="6">
        <v>830</v>
      </c>
      <c r="I4" s="6">
        <v>1361</v>
      </c>
      <c r="J4" s="6">
        <v>139</v>
      </c>
      <c r="K4" s="6">
        <v>670</v>
      </c>
      <c r="L4" s="6"/>
      <c r="M4" s="6"/>
      <c r="N4" s="6">
        <f>(Table137[[#This Row],[Accuracy]]-D2)</f>
        <v>0.70000000000000284</v>
      </c>
    </row>
    <row r="5" spans="1:14" x14ac:dyDescent="0.3">
      <c r="A5" s="5" t="s">
        <v>28</v>
      </c>
      <c r="B5" s="5" t="s">
        <v>34</v>
      </c>
      <c r="C5" s="5" t="s">
        <v>13</v>
      </c>
      <c r="D5" s="6" t="str">
        <f>FIXED(((Table137[[#This Row],[TP]]+Table137[[#This Row],[TN]])/(Table137[[#This Row],[TP]]+Table137[[#This Row],[TN]]+Table137[[#This Row],[FP]]+Table137[[#This Row],[FN]]))*100, 2)</f>
        <v>61.93</v>
      </c>
      <c r="E5" s="6" t="str">
        <f>FIXED((Table137[[#This Row],[TP]]/(Table137[[#This Row],[TP]]+Table137[[#This Row],[FP]]))*100, 2)</f>
        <v>63.38</v>
      </c>
      <c r="F5" s="6" t="str">
        <f>FIXED((Table137[[#This Row],[TP]]/(Table137[[#This Row],[TP]]+Table137[[#This Row],[FN]]))*100, 2)</f>
        <v>56.53</v>
      </c>
      <c r="G5" s="6">
        <f>(Table137[[#This Row],[TP]]+Table137[[#This Row],[TN]]+Table137[[#This Row],[FP]]+Table137[[#This Row],[FN]])</f>
        <v>3000</v>
      </c>
      <c r="H5" s="6">
        <v>848</v>
      </c>
      <c r="I5" s="6">
        <v>1010</v>
      </c>
      <c r="J5" s="6">
        <v>490</v>
      </c>
      <c r="K5" s="6">
        <v>652</v>
      </c>
      <c r="L5" s="6">
        <v>0</v>
      </c>
      <c r="M5" s="6"/>
      <c r="N5" s="6">
        <f>(Table137[[#This Row],[Accuracy]]-D2)</f>
        <v>-10.399999999999999</v>
      </c>
    </row>
    <row r="6" spans="1:14" x14ac:dyDescent="0.3">
      <c r="A6" s="5" t="s">
        <v>28</v>
      </c>
      <c r="B6" s="5" t="s">
        <v>35</v>
      </c>
      <c r="C6" s="5" t="s">
        <v>13</v>
      </c>
      <c r="D6" s="6" t="str">
        <f>FIXED(((Table137[[#This Row],[TP]]+Table137[[#This Row],[TN]])/(Table137[[#This Row],[TP]]+Table137[[#This Row],[TN]]+Table137[[#This Row],[FP]]+Table137[[#This Row],[FN]]))*100, 2)</f>
        <v>50.83</v>
      </c>
      <c r="E6" s="6" t="str">
        <f>FIXED((Table137[[#This Row],[TP]]/(Table137[[#This Row],[TP]]+Table137[[#This Row],[FP]]))*100, 2)</f>
        <v>50.45</v>
      </c>
      <c r="F6" s="6" t="str">
        <f>FIXED((Table137[[#This Row],[TP]]/(Table137[[#This Row],[TP]]+Table137[[#This Row],[FN]]))*100, 2)</f>
        <v>93.60</v>
      </c>
      <c r="G6" s="6">
        <f>(Table137[[#This Row],[TP]]+Table137[[#This Row],[TN]]+Table137[[#This Row],[FP]]+Table137[[#This Row],[FN]])</f>
        <v>3000</v>
      </c>
      <c r="H6" s="6">
        <v>1404</v>
      </c>
      <c r="I6" s="6">
        <v>121</v>
      </c>
      <c r="J6" s="6">
        <v>1379</v>
      </c>
      <c r="K6" s="6">
        <v>96</v>
      </c>
      <c r="L6" s="6"/>
      <c r="M6" s="6"/>
      <c r="N6" s="6">
        <f>(Table137[[#This Row],[Accuracy]]-D2)</f>
        <v>-21.5</v>
      </c>
    </row>
    <row r="7" spans="1:14" x14ac:dyDescent="0.3">
      <c r="A7" s="5" t="s">
        <v>28</v>
      </c>
      <c r="B7" s="5" t="s">
        <v>7</v>
      </c>
      <c r="C7" s="5" t="s">
        <v>13</v>
      </c>
      <c r="D7" s="6" t="str">
        <f>FIXED(((Table137[[#This Row],[TP]]+Table137[[#This Row],[TN]])/(Table137[[#This Row],[TP]]+Table137[[#This Row],[TN]]+Table137[[#This Row],[FP]]+Table137[[#This Row],[FN]]))*100, 2)</f>
        <v>62.63</v>
      </c>
      <c r="E7" s="6" t="str">
        <f>FIXED((Table137[[#This Row],[TP]]/(Table137[[#This Row],[TP]]+Table137[[#This Row],[FP]]))*100, 2)</f>
        <v>73.96</v>
      </c>
      <c r="F7" s="6" t="str">
        <f>FIXED((Table137[[#This Row],[TP]]/(Table137[[#This Row],[TP]]+Table137[[#This Row],[FN]]))*100, 2)</f>
        <v>39.00</v>
      </c>
      <c r="G7" s="6">
        <f>(Table137[[#This Row],[TP]]+Table137[[#This Row],[TN]]+Table137[[#This Row],[FP]]+Table137[[#This Row],[FN]])</f>
        <v>3000</v>
      </c>
      <c r="H7" s="6">
        <v>585</v>
      </c>
      <c r="I7" s="6">
        <v>1294</v>
      </c>
      <c r="J7" s="6">
        <v>206</v>
      </c>
      <c r="K7" s="6">
        <v>915</v>
      </c>
      <c r="L7" s="6">
        <v>0</v>
      </c>
      <c r="M7" s="6">
        <f>(Table137[[#This Row],[Accuracy]]-D2)</f>
        <v>-9.6999999999999957</v>
      </c>
      <c r="N7" s="6"/>
    </row>
    <row r="8" spans="1:14" x14ac:dyDescent="0.3">
      <c r="A8" s="5" t="s">
        <v>28</v>
      </c>
      <c r="B8" s="5" t="s">
        <v>36</v>
      </c>
      <c r="C8" s="5" t="s">
        <v>13</v>
      </c>
      <c r="D8" s="6" t="str">
        <f>FIXED(((Table137[[#This Row],[TP]]+Table137[[#This Row],[TN]])/(Table137[[#This Row],[TP]]+Table137[[#This Row],[TN]]+Table137[[#This Row],[FP]]+Table137[[#This Row],[FN]]))*100, 2)</f>
        <v>62.83</v>
      </c>
      <c r="E8" s="6" t="str">
        <f>FIXED((Table137[[#This Row],[TP]]/(Table137[[#This Row],[TP]]+Table137[[#This Row],[FP]]))*100, 2)</f>
        <v>75.10</v>
      </c>
      <c r="F8" s="6" t="str">
        <f>FIXED((Table137[[#This Row],[TP]]/(Table137[[#This Row],[TP]]+Table137[[#This Row],[FN]]))*100, 2)</f>
        <v>38.40</v>
      </c>
      <c r="G8" s="6">
        <f>(Table137[[#This Row],[TP]]+Table137[[#This Row],[TN]]+Table137[[#This Row],[FP]]+Table137[[#This Row],[FN]])</f>
        <v>3000</v>
      </c>
      <c r="H8" s="6">
        <v>576</v>
      </c>
      <c r="I8" s="6">
        <v>1309</v>
      </c>
      <c r="J8" s="6">
        <v>191</v>
      </c>
      <c r="K8" s="6">
        <v>924</v>
      </c>
      <c r="L8" s="6"/>
      <c r="M8" s="6">
        <f>(Table137[[#This Row],[Accuracy]]-D3)</f>
        <v>-9.1700000000000017</v>
      </c>
      <c r="N8" s="6">
        <f>(Table137[[#This Row],[Accuracy]]-D7)</f>
        <v>0.19999999999999574</v>
      </c>
    </row>
    <row r="9" spans="1:14" x14ac:dyDescent="0.3">
      <c r="A9" s="5" t="s">
        <v>28</v>
      </c>
      <c r="B9" s="5" t="s">
        <v>37</v>
      </c>
      <c r="C9" s="5" t="s">
        <v>13</v>
      </c>
      <c r="D9" s="6" t="str">
        <f>FIXED(((Table137[[#This Row],[TP]]+Table137[[#This Row],[TN]])/(Table137[[#This Row],[TP]]+Table137[[#This Row],[TN]]+Table137[[#This Row],[FP]]+Table137[[#This Row],[FN]]))*100, 2)</f>
        <v>63.07</v>
      </c>
      <c r="E9" s="6" t="str">
        <f>FIXED((Table137[[#This Row],[TP]]/(Table137[[#This Row],[TP]]+Table137[[#This Row],[FP]]))*100, 2)</f>
        <v>75.99</v>
      </c>
      <c r="F9" s="6" t="str">
        <f>FIXED((Table137[[#This Row],[TP]]/(Table137[[#This Row],[TP]]+Table137[[#This Row],[FN]]))*100, 2)</f>
        <v>38.20</v>
      </c>
      <c r="G9" s="6">
        <f>(Table137[[#This Row],[TP]]+Table137[[#This Row],[TN]]+Table137[[#This Row],[FP]]+Table137[[#This Row],[FN]])</f>
        <v>3000</v>
      </c>
      <c r="H9" s="6">
        <v>573</v>
      </c>
      <c r="I9" s="6">
        <v>1319</v>
      </c>
      <c r="J9" s="6">
        <v>181</v>
      </c>
      <c r="K9" s="6">
        <v>927</v>
      </c>
      <c r="L9" s="6"/>
      <c r="M9" s="6">
        <f>(Table137[[#This Row],[Accuracy]]-D4)</f>
        <v>-9.9600000000000009</v>
      </c>
      <c r="N9" s="6">
        <f>(Table137[[#This Row],[Accuracy]]-D7)</f>
        <v>0.43999999999999773</v>
      </c>
    </row>
    <row r="10" spans="1:14" x14ac:dyDescent="0.3">
      <c r="A10" s="5" t="s">
        <v>28</v>
      </c>
      <c r="B10" s="5" t="s">
        <v>38</v>
      </c>
      <c r="C10" s="5" t="s">
        <v>13</v>
      </c>
      <c r="D10" s="6" t="str">
        <f>FIXED(((Table137[[#This Row],[TP]]+Table137[[#This Row],[TN]])/(Table137[[#This Row],[TP]]+Table137[[#This Row],[TN]]+Table137[[#This Row],[FP]]+Table137[[#This Row],[FN]]))*100, 2)</f>
        <v>59.27</v>
      </c>
      <c r="E10" s="6" t="str">
        <f>FIXED((Table137[[#This Row],[TP]]/(Table137[[#This Row],[TP]]+Table137[[#This Row],[FP]]))*100, 2)</f>
        <v>60.16</v>
      </c>
      <c r="F10" s="6" t="str">
        <f>FIXED((Table137[[#This Row],[TP]]/(Table137[[#This Row],[TP]]+Table137[[#This Row],[FN]]))*100, 2)</f>
        <v>54.87</v>
      </c>
      <c r="G10" s="6">
        <f>(Table137[[#This Row],[TP]]+Table137[[#This Row],[TN]]+Table137[[#This Row],[FP]]+Table137[[#This Row],[FN]])</f>
        <v>3000</v>
      </c>
      <c r="H10" s="6">
        <v>823</v>
      </c>
      <c r="I10" s="6">
        <v>955</v>
      </c>
      <c r="J10" s="6">
        <v>545</v>
      </c>
      <c r="K10" s="6">
        <v>677</v>
      </c>
      <c r="L10" s="6">
        <v>0</v>
      </c>
      <c r="M10" s="6">
        <f>(Table137[[#This Row],[Accuracy]]-D5)</f>
        <v>-2.6599999999999966</v>
      </c>
      <c r="N10" s="6">
        <f>(Table137[[#This Row],[Accuracy]]-D7)</f>
        <v>-3.3599999999999994</v>
      </c>
    </row>
    <row r="11" spans="1:14" ht="15" thickBot="1" x14ac:dyDescent="0.35">
      <c r="A11" s="7" t="s">
        <v>28</v>
      </c>
      <c r="B11" s="7" t="s">
        <v>39</v>
      </c>
      <c r="C11" s="7" t="s">
        <v>13</v>
      </c>
      <c r="D11" s="8" t="str">
        <f>FIXED(((Table137[[#This Row],[TP]]+Table137[[#This Row],[TN]])/(Table137[[#This Row],[TP]]+Table137[[#This Row],[TN]]+Table137[[#This Row],[FP]]+Table137[[#This Row],[FN]]))*100, 2)</f>
        <v>50.80</v>
      </c>
      <c r="E11" s="8" t="str">
        <f>FIXED((Table137[[#This Row],[TP]]/(Table137[[#This Row],[TP]]+Table137[[#This Row],[FP]]))*100, 2)</f>
        <v>50.43</v>
      </c>
      <c r="F11" s="8" t="str">
        <f>FIXED((Table137[[#This Row],[TP]]/(Table137[[#This Row],[TP]]+Table137[[#This Row],[FN]]))*100, 2)</f>
        <v>93.40</v>
      </c>
      <c r="G11" s="8">
        <f>(Table137[[#This Row],[TP]]+Table137[[#This Row],[TN]]+Table137[[#This Row],[FP]]+Table137[[#This Row],[FN]])</f>
        <v>3000</v>
      </c>
      <c r="H11" s="8">
        <v>1401</v>
      </c>
      <c r="I11" s="8">
        <v>123</v>
      </c>
      <c r="J11" s="8">
        <v>1377</v>
      </c>
      <c r="K11" s="8">
        <v>99</v>
      </c>
      <c r="L11" s="8"/>
      <c r="M11" s="8">
        <f>(Table137[[#This Row],[Accuracy]]-D6)</f>
        <v>-3.0000000000001137E-2</v>
      </c>
      <c r="N11" s="8">
        <f>(Table137[[#This Row],[Accuracy]]-D7)</f>
        <v>-11.830000000000005</v>
      </c>
    </row>
    <row r="12" spans="1:14" x14ac:dyDescent="0.3">
      <c r="A12" s="3" t="s">
        <v>40</v>
      </c>
      <c r="B12" s="3" t="s">
        <v>5</v>
      </c>
      <c r="C12" s="3" t="s">
        <v>13</v>
      </c>
      <c r="D12" s="4" t="str">
        <f>FIXED(((Table137[[#This Row],[TP]]+Table137[[#This Row],[TN]])/(Table137[[#This Row],[TP]]+Table137[[#This Row],[TN]]+Table137[[#This Row],[FP]]+Table137[[#This Row],[FN]]))*100, 2)</f>
        <v>55.47</v>
      </c>
      <c r="E12" s="4" t="str">
        <f>FIXED((Table137[[#This Row],[TP]]/(Table137[[#This Row],[TP]]+Table137[[#This Row],[FP]]))*100, 2)</f>
        <v>92.27</v>
      </c>
      <c r="F12" s="4" t="str">
        <f>FIXED((Table137[[#This Row],[TP]]/(Table137[[#This Row],[TP]]+Table137[[#This Row],[FN]]))*100, 2)</f>
        <v>11.93</v>
      </c>
      <c r="G12" s="4">
        <f>(Table137[[#This Row],[TP]]+Table137[[#This Row],[TN]]+Table137[[#This Row],[FP]]+Table137[[#This Row],[FN]])</f>
        <v>3000</v>
      </c>
      <c r="H12" s="4">
        <v>179</v>
      </c>
      <c r="I12" s="4">
        <v>1485</v>
      </c>
      <c r="J12" s="4">
        <v>15</v>
      </c>
      <c r="K12" s="4">
        <v>1321</v>
      </c>
      <c r="L12" s="4">
        <v>0</v>
      </c>
      <c r="M12" s="4"/>
      <c r="N12" s="4"/>
    </row>
    <row r="13" spans="1:14" x14ac:dyDescent="0.3">
      <c r="A13" s="5" t="s">
        <v>40</v>
      </c>
      <c r="B13" s="5" t="s">
        <v>32</v>
      </c>
      <c r="C13" s="5" t="s">
        <v>13</v>
      </c>
      <c r="D13" s="6" t="str">
        <f>FIXED(((Table137[[#This Row],[TP]]+Table137[[#This Row],[TN]])/(Table137[[#This Row],[TP]]+Table137[[#This Row],[TN]]+Table137[[#This Row],[FP]]+Table137[[#This Row],[FN]]))*100, 2)</f>
        <v>54.10</v>
      </c>
      <c r="E13" s="6" t="str">
        <f>FIXED((Table137[[#This Row],[TP]]/(Table137[[#This Row],[TP]]+Table137[[#This Row],[FP]]))*100, 2)</f>
        <v>93.01</v>
      </c>
      <c r="F13" s="6" t="str">
        <f>FIXED((Table137[[#This Row],[TP]]/(Table137[[#This Row],[TP]]+Table137[[#This Row],[FN]]))*100, 2)</f>
        <v>8.87</v>
      </c>
      <c r="G13" s="6">
        <f>(Table137[[#This Row],[TP]]+Table137[[#This Row],[TN]]+Table137[[#This Row],[FP]]+Table137[[#This Row],[FN]])</f>
        <v>3000</v>
      </c>
      <c r="H13" s="6">
        <v>133</v>
      </c>
      <c r="I13" s="6">
        <v>1490</v>
      </c>
      <c r="J13" s="6">
        <v>10</v>
      </c>
      <c r="K13" s="6">
        <v>1367</v>
      </c>
      <c r="L13" s="6">
        <v>0</v>
      </c>
      <c r="M13" s="6"/>
      <c r="N13" s="6">
        <f>(Table137[[#This Row],[Accuracy]]-D12)</f>
        <v>-1.3699999999999974</v>
      </c>
    </row>
    <row r="14" spans="1:14" x14ac:dyDescent="0.3">
      <c r="A14" s="5" t="s">
        <v>40</v>
      </c>
      <c r="B14" s="5" t="s">
        <v>33</v>
      </c>
      <c r="C14" s="5" t="s">
        <v>13</v>
      </c>
      <c r="D14" s="6" t="str">
        <f>FIXED(((Table137[[#This Row],[TP]]+Table137[[#This Row],[TN]])/(Table137[[#This Row],[TP]]+Table137[[#This Row],[TN]]+Table137[[#This Row],[FP]]+Table137[[#This Row],[FN]]))*100, 2)</f>
        <v>54.77</v>
      </c>
      <c r="E14" s="6" t="str">
        <f>FIXED((Table137[[#This Row],[TP]]/(Table137[[#This Row],[TP]]+Table137[[#This Row],[FP]]))*100, 2)</f>
        <v>91.33</v>
      </c>
      <c r="F14" s="6" t="str">
        <f>FIXED((Table137[[#This Row],[TP]]/(Table137[[#This Row],[TP]]+Table137[[#This Row],[FN]]))*100, 2)</f>
        <v>10.53</v>
      </c>
      <c r="G14" s="6">
        <f>(Table137[[#This Row],[TP]]+Table137[[#This Row],[TN]]+Table137[[#This Row],[FP]]+Table137[[#This Row],[FN]])</f>
        <v>3000</v>
      </c>
      <c r="H14" s="6">
        <v>158</v>
      </c>
      <c r="I14" s="6">
        <v>1485</v>
      </c>
      <c r="J14" s="6">
        <v>15</v>
      </c>
      <c r="K14" s="6">
        <v>1342</v>
      </c>
      <c r="L14" s="6">
        <v>0</v>
      </c>
      <c r="M14" s="6"/>
      <c r="N14" s="6">
        <f>(Table137[[#This Row],[Accuracy]]-D12)</f>
        <v>-0.69999999999999574</v>
      </c>
    </row>
    <row r="15" spans="1:14" x14ac:dyDescent="0.3">
      <c r="A15" s="5" t="s">
        <v>40</v>
      </c>
      <c r="B15" s="5" t="s">
        <v>34</v>
      </c>
      <c r="C15" s="5" t="s">
        <v>13</v>
      </c>
      <c r="D15" s="6" t="str">
        <f>FIXED(((Table137[[#This Row],[TP]]+Table137[[#This Row],[TN]])/(Table137[[#This Row],[TP]]+Table137[[#This Row],[TN]]+Table137[[#This Row],[FP]]+Table137[[#This Row],[FN]]))*100, 2)</f>
        <v>56.43</v>
      </c>
      <c r="E15" s="6" t="str">
        <f>FIXED((Table137[[#This Row],[TP]]/(Table137[[#This Row],[TP]]+Table137[[#This Row],[FP]]))*100, 2)</f>
        <v>79.51</v>
      </c>
      <c r="F15" s="6" t="str">
        <f>FIXED((Table137[[#This Row],[TP]]/(Table137[[#This Row],[TP]]+Table137[[#This Row],[FN]]))*100, 2)</f>
        <v>17.33</v>
      </c>
      <c r="G15" s="6">
        <f>(Table137[[#This Row],[TP]]+Table137[[#This Row],[TN]]+Table137[[#This Row],[FP]]+Table137[[#This Row],[FN]])</f>
        <v>3000</v>
      </c>
      <c r="H15" s="6">
        <v>260</v>
      </c>
      <c r="I15" s="6">
        <v>1433</v>
      </c>
      <c r="J15" s="6">
        <v>67</v>
      </c>
      <c r="K15" s="6">
        <v>1240</v>
      </c>
      <c r="L15" s="6">
        <v>0</v>
      </c>
      <c r="M15" s="6"/>
      <c r="N15" s="6">
        <f>(Table137[[#This Row],[Accuracy]]-D12)</f>
        <v>0.96000000000000085</v>
      </c>
    </row>
    <row r="16" spans="1:14" x14ac:dyDescent="0.3">
      <c r="A16" s="5" t="s">
        <v>40</v>
      </c>
      <c r="B16" s="5" t="s">
        <v>35</v>
      </c>
      <c r="C16" s="5" t="s">
        <v>13</v>
      </c>
      <c r="D16" s="6" t="str">
        <f>FIXED(((Table137[[#This Row],[TP]]+Table137[[#This Row],[TN]])/(Table137[[#This Row],[TP]]+Table137[[#This Row],[TN]]+Table137[[#This Row],[FP]]+Table137[[#This Row],[FN]]))*100, 2)</f>
        <v>54.33</v>
      </c>
      <c r="E16" s="6" t="str">
        <f>FIXED((Table137[[#This Row],[TP]]/(Table137[[#This Row],[TP]]+Table137[[#This Row],[FP]]))*100, 2)</f>
        <v>76.00</v>
      </c>
      <c r="F16" s="6" t="str">
        <f>FIXED((Table137[[#This Row],[TP]]/(Table137[[#This Row],[TP]]+Table137[[#This Row],[FN]]))*100, 2)</f>
        <v>12.67</v>
      </c>
      <c r="G16" s="6">
        <f>(Table137[[#This Row],[TP]]+Table137[[#This Row],[TN]]+Table137[[#This Row],[FP]]+Table137[[#This Row],[FN]])</f>
        <v>3000</v>
      </c>
      <c r="H16" s="6">
        <v>190</v>
      </c>
      <c r="I16" s="6">
        <v>1440</v>
      </c>
      <c r="J16" s="6">
        <v>60</v>
      </c>
      <c r="K16" s="6">
        <v>1310</v>
      </c>
      <c r="L16" s="6">
        <v>0</v>
      </c>
      <c r="M16" s="6"/>
      <c r="N16" s="6">
        <f>(Table137[[#This Row],[Accuracy]]-D12)</f>
        <v>-1.1400000000000006</v>
      </c>
    </row>
    <row r="17" spans="1:14" x14ac:dyDescent="0.3">
      <c r="A17" s="5" t="s">
        <v>40</v>
      </c>
      <c r="B17" s="5" t="s">
        <v>7</v>
      </c>
      <c r="C17" s="5" t="s">
        <v>13</v>
      </c>
      <c r="D17" s="6" t="str">
        <f>FIXED(((Table137[[#This Row],[TP]]+Table137[[#This Row],[TN]])/(Table137[[#This Row],[TP]]+Table137[[#This Row],[TN]]+Table137[[#This Row],[FP]]+Table137[[#This Row],[FN]]))*100, 2)</f>
        <v>53.07</v>
      </c>
      <c r="E17" s="6" t="str">
        <f>FIXED((Table137[[#This Row],[TP]]/(Table137[[#This Row],[TP]]+Table137[[#This Row],[FP]]))*100, 2)</f>
        <v>91.07</v>
      </c>
      <c r="F17" s="6" t="str">
        <f>FIXED((Table137[[#This Row],[TP]]/(Table137[[#This Row],[TP]]+Table137[[#This Row],[FN]]))*100, 2)</f>
        <v>6.80</v>
      </c>
      <c r="G17" s="6">
        <f>(Table137[[#This Row],[TP]]+Table137[[#This Row],[TN]]+Table137[[#This Row],[FP]]+Table137[[#This Row],[FN]])</f>
        <v>3000</v>
      </c>
      <c r="H17" s="6">
        <v>102</v>
      </c>
      <c r="I17" s="6">
        <v>1490</v>
      </c>
      <c r="J17" s="6">
        <v>10</v>
      </c>
      <c r="K17" s="6">
        <v>1398</v>
      </c>
      <c r="L17" s="6">
        <v>0</v>
      </c>
      <c r="M17" s="6">
        <f>(Table137[[#This Row],[Accuracy]]-D12)</f>
        <v>-2.3999999999999986</v>
      </c>
      <c r="N17" s="6"/>
    </row>
    <row r="18" spans="1:14" x14ac:dyDescent="0.3">
      <c r="A18" s="5" t="s">
        <v>40</v>
      </c>
      <c r="B18" s="5" t="s">
        <v>36</v>
      </c>
      <c r="C18" s="5" t="s">
        <v>13</v>
      </c>
      <c r="D18" s="6" t="str">
        <f>FIXED(((Table137[[#This Row],[TP]]+Table137[[#This Row],[TN]])/(Table137[[#This Row],[TP]]+Table137[[#This Row],[TN]]+Table137[[#This Row],[FP]]+Table137[[#This Row],[FN]]))*100, 2)</f>
        <v>53.80</v>
      </c>
      <c r="E18" s="6" t="str">
        <f>FIXED((Table137[[#This Row],[TP]]/(Table137[[#This Row],[TP]]+Table137[[#This Row],[FP]]))*100, 2)</f>
        <v>90.71</v>
      </c>
      <c r="F18" s="6" t="str">
        <f>FIXED((Table137[[#This Row],[TP]]/(Table137[[#This Row],[TP]]+Table137[[#This Row],[FN]]))*100, 2)</f>
        <v>8.47</v>
      </c>
      <c r="G18" s="6">
        <f>(Table137[[#This Row],[TP]]+Table137[[#This Row],[TN]]+Table137[[#This Row],[FP]]+Table137[[#This Row],[FN]])</f>
        <v>3000</v>
      </c>
      <c r="H18" s="6">
        <v>127</v>
      </c>
      <c r="I18" s="6">
        <v>1487</v>
      </c>
      <c r="J18" s="6">
        <v>13</v>
      </c>
      <c r="K18" s="6">
        <v>1373</v>
      </c>
      <c r="L18" s="6">
        <v>0</v>
      </c>
      <c r="M18" s="6">
        <f>(Table137[[#This Row],[Accuracy]]-D13)</f>
        <v>-0.30000000000000426</v>
      </c>
      <c r="N18" s="6">
        <f>(Table137[[#This Row],[Accuracy]]-D17)</f>
        <v>0.72999999999999687</v>
      </c>
    </row>
    <row r="19" spans="1:14" x14ac:dyDescent="0.3">
      <c r="A19" s="5" t="s">
        <v>40</v>
      </c>
      <c r="B19" s="5" t="s">
        <v>37</v>
      </c>
      <c r="C19" s="5" t="s">
        <v>13</v>
      </c>
      <c r="D19" s="6" t="str">
        <f>FIXED(((Table137[[#This Row],[TP]]+Table137[[#This Row],[TN]])/(Table137[[#This Row],[TP]]+Table137[[#This Row],[TN]]+Table137[[#This Row],[FP]]+Table137[[#This Row],[FN]]))*100, 2)</f>
        <v>53.90</v>
      </c>
      <c r="E19" s="6" t="str">
        <f>FIXED((Table137[[#This Row],[TP]]/(Table137[[#This Row],[TP]]+Table137[[#This Row],[FP]]))*100, 2)</f>
        <v>90.91</v>
      </c>
      <c r="F19" s="6" t="str">
        <f>FIXED((Table137[[#This Row],[TP]]/(Table137[[#This Row],[TP]]+Table137[[#This Row],[FN]]))*100, 2)</f>
        <v>8.67</v>
      </c>
      <c r="G19" s="6">
        <f>(Table137[[#This Row],[TP]]+Table137[[#This Row],[TN]]+Table137[[#This Row],[FP]]+Table137[[#This Row],[FN]])</f>
        <v>3000</v>
      </c>
      <c r="H19" s="6">
        <v>130</v>
      </c>
      <c r="I19" s="6">
        <v>1487</v>
      </c>
      <c r="J19" s="6">
        <v>13</v>
      </c>
      <c r="K19" s="6">
        <v>1370</v>
      </c>
      <c r="L19" s="6">
        <v>0</v>
      </c>
      <c r="M19" s="6">
        <f>(Table137[[#This Row],[Accuracy]]-D14)</f>
        <v>-0.87000000000000455</v>
      </c>
      <c r="N19" s="6">
        <f>(Table137[[#This Row],[Accuracy]]-D17)</f>
        <v>0.82999999999999829</v>
      </c>
    </row>
    <row r="20" spans="1:14" x14ac:dyDescent="0.3">
      <c r="A20" s="5" t="s">
        <v>40</v>
      </c>
      <c r="B20" s="5" t="s">
        <v>38</v>
      </c>
      <c r="C20" s="5" t="s">
        <v>13</v>
      </c>
      <c r="D20" s="6" t="str">
        <f>FIXED(((Table137[[#This Row],[TP]]+Table137[[#This Row],[TN]])/(Table137[[#This Row],[TP]]+Table137[[#This Row],[TN]]+Table137[[#This Row],[FP]]+Table137[[#This Row],[FN]]))*100, 2)</f>
        <v>53.43</v>
      </c>
      <c r="E20" s="6" t="str">
        <f>FIXED((Table137[[#This Row],[TP]]/(Table137[[#This Row],[TP]]+Table137[[#This Row],[FP]]))*100, 2)</f>
        <v>73.09</v>
      </c>
      <c r="F20" s="6" t="str">
        <f>FIXED((Table137[[#This Row],[TP]]/(Table137[[#This Row],[TP]]+Table137[[#This Row],[FN]]))*100, 2)</f>
        <v>10.87</v>
      </c>
      <c r="G20" s="6">
        <f>(Table137[[#This Row],[TP]]+Table137[[#This Row],[TN]]+Table137[[#This Row],[FP]]+Table137[[#This Row],[FN]])</f>
        <v>3000</v>
      </c>
      <c r="H20" s="6">
        <v>163</v>
      </c>
      <c r="I20" s="6">
        <v>1440</v>
      </c>
      <c r="J20" s="6">
        <v>60</v>
      </c>
      <c r="K20" s="6">
        <v>1337</v>
      </c>
      <c r="L20" s="6">
        <v>0</v>
      </c>
      <c r="M20" s="6">
        <f>(Table137[[#This Row],[Accuracy]]-D15)</f>
        <v>-3</v>
      </c>
      <c r="N20" s="6">
        <f>(Table137[[#This Row],[Accuracy]]-D17)</f>
        <v>0.35999999999999943</v>
      </c>
    </row>
    <row r="21" spans="1:14" ht="15" thickBot="1" x14ac:dyDescent="0.35">
      <c r="A21" s="7" t="s">
        <v>40</v>
      </c>
      <c r="B21" s="7" t="s">
        <v>39</v>
      </c>
      <c r="C21" s="7" t="s">
        <v>13</v>
      </c>
      <c r="D21" s="8" t="str">
        <f>FIXED(((Table137[[#This Row],[TP]]+Table137[[#This Row],[TN]])/(Table137[[#This Row],[TP]]+Table137[[#This Row],[TN]]+Table137[[#This Row],[FP]]+Table137[[#This Row],[FN]]))*100, 2)</f>
        <v>52.47</v>
      </c>
      <c r="E21" s="8" t="str">
        <f>FIXED((Table137[[#This Row],[TP]]/(Table137[[#This Row],[TP]]+Table137[[#This Row],[FP]]))*100, 2)</f>
        <v>72.02</v>
      </c>
      <c r="F21" s="8" t="str">
        <f>FIXED((Table137[[#This Row],[TP]]/(Table137[[#This Row],[TP]]+Table137[[#This Row],[FN]]))*100, 2)</f>
        <v>8.07</v>
      </c>
      <c r="G21" s="8">
        <f>(Table137[[#This Row],[TP]]+Table137[[#This Row],[TN]]+Table137[[#This Row],[FP]]+Table137[[#This Row],[FN]])</f>
        <v>3000</v>
      </c>
      <c r="H21" s="8">
        <v>121</v>
      </c>
      <c r="I21" s="8">
        <v>1453</v>
      </c>
      <c r="J21" s="8">
        <v>47</v>
      </c>
      <c r="K21" s="8">
        <v>1379</v>
      </c>
      <c r="L21" s="8">
        <v>0</v>
      </c>
      <c r="M21" s="8">
        <f>(Table137[[#This Row],[Accuracy]]-D16)</f>
        <v>-1.8599999999999994</v>
      </c>
      <c r="N21" s="8">
        <f>(Table137[[#This Row],[Accuracy]]-D17)</f>
        <v>-0.60000000000000142</v>
      </c>
    </row>
    <row r="22" spans="1:14" x14ac:dyDescent="0.3">
      <c r="A22" s="3" t="s">
        <v>41</v>
      </c>
      <c r="B22" s="3" t="s">
        <v>5</v>
      </c>
      <c r="C22" s="3" t="s">
        <v>13</v>
      </c>
      <c r="D22" s="4" t="str">
        <f>FIXED(((Table137[[#This Row],[TP]]+Table137[[#This Row],[TN]])/(Table137[[#This Row],[TP]]+Table137[[#This Row],[TN]]+Table137[[#This Row],[FP]]+Table137[[#This Row],[FN]]))*100, 2)</f>
        <v>58.70</v>
      </c>
      <c r="E22" s="4" t="str">
        <f>FIXED((Table137[[#This Row],[TP]]/(Table137[[#This Row],[TP]]+Table137[[#This Row],[FP]]))*100, 2)</f>
        <v>82.87</v>
      </c>
      <c r="F22" s="4" t="str">
        <f>FIXED((Table137[[#This Row],[TP]]/(Table137[[#This Row],[TP]]+Table137[[#This Row],[FN]]))*100, 2)</f>
        <v>21.93</v>
      </c>
      <c r="G22" s="4">
        <f>(Table137[[#This Row],[TP]]+Table137[[#This Row],[TN]]+Table137[[#This Row],[FP]]+Table137[[#This Row],[FN]])</f>
        <v>3000</v>
      </c>
      <c r="H22" s="4">
        <v>329</v>
      </c>
      <c r="I22" s="4">
        <v>1432</v>
      </c>
      <c r="J22" s="4">
        <v>68</v>
      </c>
      <c r="K22" s="4">
        <v>1171</v>
      </c>
      <c r="L22" s="4">
        <v>0</v>
      </c>
      <c r="M22" s="4"/>
      <c r="N22" s="4"/>
    </row>
    <row r="23" spans="1:14" x14ac:dyDescent="0.3">
      <c r="A23" s="5" t="s">
        <v>41</v>
      </c>
      <c r="B23" s="5" t="s">
        <v>32</v>
      </c>
      <c r="C23" s="5" t="s">
        <v>13</v>
      </c>
      <c r="D23" s="6" t="str">
        <f>FIXED(((Table137[[#This Row],[TP]]+Table137[[#This Row],[TN]])/(Table137[[#This Row],[TP]]+Table137[[#This Row],[TN]]+Table137[[#This Row],[FP]]+Table137[[#This Row],[FN]]))*100, 2)</f>
        <v>56.70</v>
      </c>
      <c r="E23" s="6" t="str">
        <f>FIXED((Table137[[#This Row],[TP]]/(Table137[[#This Row],[TP]]+Table137[[#This Row],[FP]]))*100, 2)</f>
        <v>84.07</v>
      </c>
      <c r="F23" s="6" t="str">
        <f>FIXED((Table137[[#This Row],[TP]]/(Table137[[#This Row],[TP]]+Table137[[#This Row],[FN]]))*100, 2)</f>
        <v>16.53</v>
      </c>
      <c r="G23" s="6">
        <f>(Table137[[#This Row],[TP]]+Table137[[#This Row],[TN]]+Table137[[#This Row],[FP]]+Table137[[#This Row],[FN]])</f>
        <v>3000</v>
      </c>
      <c r="H23" s="6">
        <v>248</v>
      </c>
      <c r="I23" s="6">
        <v>1453</v>
      </c>
      <c r="J23" s="6">
        <v>47</v>
      </c>
      <c r="K23" s="6">
        <v>1252</v>
      </c>
      <c r="L23" s="6">
        <v>0</v>
      </c>
      <c r="M23" s="6"/>
      <c r="N23" s="6">
        <f>(Table137[[#This Row],[Accuracy]]-D22)</f>
        <v>-2</v>
      </c>
    </row>
    <row r="24" spans="1:14" x14ac:dyDescent="0.3">
      <c r="A24" s="5" t="s">
        <v>41</v>
      </c>
      <c r="B24" s="5" t="s">
        <v>33</v>
      </c>
      <c r="C24" s="5" t="s">
        <v>13</v>
      </c>
      <c r="D24" s="6" t="str">
        <f>FIXED(((Table137[[#This Row],[TP]]+Table137[[#This Row],[TN]])/(Table137[[#This Row],[TP]]+Table137[[#This Row],[TN]]+Table137[[#This Row],[FP]]+Table137[[#This Row],[FN]]))*100, 2)</f>
        <v>57.70</v>
      </c>
      <c r="E24" s="6" t="str">
        <f>FIXED((Table137[[#This Row],[TP]]/(Table137[[#This Row],[TP]]+Table137[[#This Row],[FP]]))*100, 2)</f>
        <v>88.63</v>
      </c>
      <c r="F24" s="6" t="str">
        <f>FIXED((Table137[[#This Row],[TP]]/(Table137[[#This Row],[TP]]+Table137[[#This Row],[FN]]))*100, 2)</f>
        <v>17.67</v>
      </c>
      <c r="G24" s="6">
        <f>(Table137[[#This Row],[TP]]+Table137[[#This Row],[TN]]+Table137[[#This Row],[FP]]+Table137[[#This Row],[FN]])</f>
        <v>3000</v>
      </c>
      <c r="H24" s="6">
        <v>265</v>
      </c>
      <c r="I24" s="6">
        <v>1466</v>
      </c>
      <c r="J24" s="6">
        <v>34</v>
      </c>
      <c r="K24" s="6">
        <v>1235</v>
      </c>
      <c r="L24" s="6">
        <v>0</v>
      </c>
      <c r="M24" s="6"/>
      <c r="N24" s="6">
        <f>(Table137[[#This Row],[Accuracy]]-D22)</f>
        <v>-1</v>
      </c>
    </row>
    <row r="25" spans="1:14" x14ac:dyDescent="0.3">
      <c r="A25" s="5" t="s">
        <v>41</v>
      </c>
      <c r="B25" s="5" t="s">
        <v>34</v>
      </c>
      <c r="C25" s="5" t="s">
        <v>13</v>
      </c>
      <c r="D25" s="6" t="str">
        <f>FIXED(((Table137[[#This Row],[TP]]+Table137[[#This Row],[TN]])/(Table137[[#This Row],[TP]]+Table137[[#This Row],[TN]]+Table137[[#This Row],[FP]]+Table137[[#This Row],[FN]]))*100, 2)</f>
        <v>56.20</v>
      </c>
      <c r="E25" s="6" t="str">
        <f>FIXED((Table137[[#This Row],[TP]]/(Table137[[#This Row],[TP]]+Table137[[#This Row],[FP]]))*100, 2)</f>
        <v>73.85</v>
      </c>
      <c r="F25" s="6" t="str">
        <f>FIXED((Table137[[#This Row],[TP]]/(Table137[[#This Row],[TP]]+Table137[[#This Row],[FN]]))*100, 2)</f>
        <v>19.20</v>
      </c>
      <c r="G25" s="6">
        <f>(Table137[[#This Row],[TP]]+Table137[[#This Row],[TN]]+Table137[[#This Row],[FP]]+Table137[[#This Row],[FN]])</f>
        <v>3000</v>
      </c>
      <c r="H25" s="6">
        <v>288</v>
      </c>
      <c r="I25" s="6">
        <v>1398</v>
      </c>
      <c r="J25" s="6">
        <v>102</v>
      </c>
      <c r="K25" s="6">
        <v>1212</v>
      </c>
      <c r="L25" s="6">
        <v>0</v>
      </c>
      <c r="M25" s="6"/>
      <c r="N25" s="6">
        <f>(Table137[[#This Row],[Accuracy]]-D22)</f>
        <v>-2.5</v>
      </c>
    </row>
    <row r="26" spans="1:14" x14ac:dyDescent="0.3">
      <c r="A26" s="5" t="s">
        <v>41</v>
      </c>
      <c r="B26" s="5" t="s">
        <v>35</v>
      </c>
      <c r="C26" s="5" t="s">
        <v>13</v>
      </c>
      <c r="D26" s="6" t="str">
        <f>FIXED(((Table137[[#This Row],[TP]]+Table137[[#This Row],[TN]])/(Table137[[#This Row],[TP]]+Table137[[#This Row],[TN]]+Table137[[#This Row],[FP]]+Table137[[#This Row],[FN]]))*100, 2)</f>
        <v>55.60</v>
      </c>
      <c r="E26" s="6" t="str">
        <f>FIXED((Table137[[#This Row],[TP]]/(Table137[[#This Row],[TP]]+Table137[[#This Row],[FP]]))*100, 2)</f>
        <v>55.76</v>
      </c>
      <c r="F26" s="6" t="str">
        <f>FIXED((Table137[[#This Row],[TP]]/(Table137[[#This Row],[TP]]+Table137[[#This Row],[FN]]))*100, 2)</f>
        <v>54.20</v>
      </c>
      <c r="G26" s="6">
        <f>(Table137[[#This Row],[TP]]+Table137[[#This Row],[TN]]+Table137[[#This Row],[FP]]+Table137[[#This Row],[FN]])</f>
        <v>3000</v>
      </c>
      <c r="H26" s="6">
        <v>813</v>
      </c>
      <c r="I26" s="6">
        <v>855</v>
      </c>
      <c r="J26" s="6">
        <v>645</v>
      </c>
      <c r="K26" s="6">
        <v>687</v>
      </c>
      <c r="L26" s="6">
        <v>0</v>
      </c>
      <c r="M26" s="6"/>
      <c r="N26" s="6">
        <f>(Table137[[#This Row],[Accuracy]]-D22)</f>
        <v>-3.1000000000000014</v>
      </c>
    </row>
    <row r="27" spans="1:14" x14ac:dyDescent="0.3">
      <c r="A27" s="5" t="s">
        <v>41</v>
      </c>
      <c r="B27" s="5" t="s">
        <v>7</v>
      </c>
      <c r="C27" s="5" t="s">
        <v>13</v>
      </c>
      <c r="D27" s="6" t="str">
        <f>FIXED(((Table137[[#This Row],[TP]]+Table137[[#This Row],[TN]])/(Table137[[#This Row],[TP]]+Table137[[#This Row],[TN]]+Table137[[#This Row],[FP]]+Table137[[#This Row],[FN]]))*100, 2)</f>
        <v>53.53</v>
      </c>
      <c r="E27" s="6" t="str">
        <f>FIXED((Table137[[#This Row],[TP]]/(Table137[[#This Row],[TP]]+Table137[[#This Row],[FP]]))*100, 2)</f>
        <v>65.77</v>
      </c>
      <c r="F27" s="6" t="str">
        <f>FIXED((Table137[[#This Row],[TP]]/(Table137[[#This Row],[TP]]+Table137[[#This Row],[FN]]))*100, 2)</f>
        <v>14.73</v>
      </c>
      <c r="G27" s="6">
        <f>(Table137[[#This Row],[TP]]+Table137[[#This Row],[TN]]+Table137[[#This Row],[FP]]+Table137[[#This Row],[FN]])</f>
        <v>3000</v>
      </c>
      <c r="H27" s="6">
        <v>221</v>
      </c>
      <c r="I27" s="6">
        <v>1385</v>
      </c>
      <c r="J27" s="6">
        <v>115</v>
      </c>
      <c r="K27" s="6">
        <v>1279</v>
      </c>
      <c r="L27" s="6">
        <v>0</v>
      </c>
      <c r="M27" s="6">
        <f>(Table137[[#This Row],[Accuracy]]-D22)</f>
        <v>-5.1700000000000017</v>
      </c>
      <c r="N27" s="6"/>
    </row>
    <row r="28" spans="1:14" x14ac:dyDescent="0.3">
      <c r="A28" s="5" t="s">
        <v>41</v>
      </c>
      <c r="B28" s="5" t="s">
        <v>36</v>
      </c>
      <c r="C28" s="5" t="s">
        <v>13</v>
      </c>
      <c r="D28" s="6" t="str">
        <f>FIXED(((Table137[[#This Row],[TP]]+Table137[[#This Row],[TN]])/(Table137[[#This Row],[TP]]+Table137[[#This Row],[TN]]+Table137[[#This Row],[FP]]+Table137[[#This Row],[FN]]))*100, 2)</f>
        <v>54.53</v>
      </c>
      <c r="E28" s="6" t="str">
        <f>FIXED((Table137[[#This Row],[TP]]/(Table137[[#This Row],[TP]]+Table137[[#This Row],[FP]]))*100, 2)</f>
        <v>74.82</v>
      </c>
      <c r="F28" s="6" t="str">
        <f>FIXED((Table137[[#This Row],[TP]]/(Table137[[#This Row],[TP]]+Table137[[#This Row],[FN]]))*100, 2)</f>
        <v>13.67</v>
      </c>
      <c r="G28" s="6">
        <f>(Table137[[#This Row],[TP]]+Table137[[#This Row],[TN]]+Table137[[#This Row],[FP]]+Table137[[#This Row],[FN]])</f>
        <v>3000</v>
      </c>
      <c r="H28" s="6">
        <v>205</v>
      </c>
      <c r="I28" s="6">
        <v>1431</v>
      </c>
      <c r="J28" s="6">
        <v>69</v>
      </c>
      <c r="K28" s="6">
        <v>1295</v>
      </c>
      <c r="L28" s="6">
        <v>0</v>
      </c>
      <c r="M28" s="6">
        <f>(Table137[[#This Row],[Accuracy]]-D23)</f>
        <v>-2.1700000000000017</v>
      </c>
      <c r="N28" s="6">
        <f>(Table137[[#This Row],[Accuracy]]-D27)</f>
        <v>1</v>
      </c>
    </row>
    <row r="29" spans="1:14" x14ac:dyDescent="0.3">
      <c r="A29" s="5" t="s">
        <v>41</v>
      </c>
      <c r="B29" s="5" t="s">
        <v>37</v>
      </c>
      <c r="C29" s="5" t="s">
        <v>13</v>
      </c>
      <c r="D29" s="6" t="str">
        <f>FIXED(((Table137[[#This Row],[TP]]+Table137[[#This Row],[TN]])/(Table137[[#This Row],[TP]]+Table137[[#This Row],[TN]]+Table137[[#This Row],[FP]]+Table137[[#This Row],[FN]]))*100, 2)</f>
        <v>53.50</v>
      </c>
      <c r="E29" s="6" t="str">
        <f>FIXED((Table137[[#This Row],[TP]]/(Table137[[#This Row],[TP]]+Table137[[#This Row],[FP]]))*100, 2)</f>
        <v>72.15</v>
      </c>
      <c r="F29" s="6" t="str">
        <f>FIXED((Table137[[#This Row],[TP]]/(Table137[[#This Row],[TP]]+Table137[[#This Row],[FN]]))*100, 2)</f>
        <v>11.40</v>
      </c>
      <c r="G29" s="6">
        <f>(Table137[[#This Row],[TP]]+Table137[[#This Row],[TN]]+Table137[[#This Row],[FP]]+Table137[[#This Row],[FN]])</f>
        <v>3000</v>
      </c>
      <c r="H29" s="6">
        <v>171</v>
      </c>
      <c r="I29" s="6">
        <v>1434</v>
      </c>
      <c r="J29" s="6">
        <v>66</v>
      </c>
      <c r="K29" s="6">
        <v>1329</v>
      </c>
      <c r="L29" s="6">
        <v>0</v>
      </c>
      <c r="M29" s="6">
        <f>(Table137[[#This Row],[Accuracy]]-D24)</f>
        <v>-4.2000000000000028</v>
      </c>
      <c r="N29" s="6">
        <f>(Table137[[#This Row],[Accuracy]]-D27)</f>
        <v>-3.0000000000001137E-2</v>
      </c>
    </row>
    <row r="30" spans="1:14" x14ac:dyDescent="0.3">
      <c r="A30" s="5" t="s">
        <v>41</v>
      </c>
      <c r="B30" s="5" t="s">
        <v>38</v>
      </c>
      <c r="C30" s="5" t="s">
        <v>13</v>
      </c>
      <c r="D30" s="6" t="str">
        <f>FIXED(((Table137[[#This Row],[TP]]+Table137[[#This Row],[TN]])/(Table137[[#This Row],[TP]]+Table137[[#This Row],[TN]]+Table137[[#This Row],[FP]]+Table137[[#This Row],[FN]]))*100, 2)</f>
        <v>51.73</v>
      </c>
      <c r="E30" s="6" t="str">
        <f>FIXED((Table137[[#This Row],[TP]]/(Table137[[#This Row],[TP]]+Table137[[#This Row],[FP]]))*100, 2)</f>
        <v>58.67</v>
      </c>
      <c r="F30" s="6" t="str">
        <f>FIXED((Table137[[#This Row],[TP]]/(Table137[[#This Row],[TP]]+Table137[[#This Row],[FN]]))*100, 2)</f>
        <v>11.73</v>
      </c>
      <c r="G30" s="6">
        <f>(Table137[[#This Row],[TP]]+Table137[[#This Row],[TN]]+Table137[[#This Row],[FP]]+Table137[[#This Row],[FN]])</f>
        <v>3000</v>
      </c>
      <c r="H30" s="6">
        <v>176</v>
      </c>
      <c r="I30" s="6">
        <v>1376</v>
      </c>
      <c r="J30" s="6">
        <v>124</v>
      </c>
      <c r="K30" s="6">
        <v>1324</v>
      </c>
      <c r="L30" s="6">
        <v>0</v>
      </c>
      <c r="M30" s="6">
        <f>(Table137[[#This Row],[Accuracy]]-D25)</f>
        <v>-4.470000000000006</v>
      </c>
      <c r="N30" s="6">
        <f>(Table137[[#This Row],[Accuracy]]-D27)</f>
        <v>-1.8000000000000043</v>
      </c>
    </row>
    <row r="31" spans="1:14" ht="15" thickBot="1" x14ac:dyDescent="0.35">
      <c r="A31" s="7" t="s">
        <v>41</v>
      </c>
      <c r="B31" s="7" t="s">
        <v>39</v>
      </c>
      <c r="C31" s="7" t="s">
        <v>13</v>
      </c>
      <c r="D31" s="8" t="str">
        <f>FIXED(((Table137[[#This Row],[TP]]+Table137[[#This Row],[TN]])/(Table137[[#This Row],[TP]]+Table137[[#This Row],[TN]]+Table137[[#This Row],[FP]]+Table137[[#This Row],[FN]]))*100, 2)</f>
        <v>53.83</v>
      </c>
      <c r="E31" s="8" t="str">
        <f>FIXED((Table137[[#This Row],[TP]]/(Table137[[#This Row],[TP]]+Table137[[#This Row],[FP]]))*100, 2)</f>
        <v>53.79</v>
      </c>
      <c r="F31" s="8" t="str">
        <f>FIXED((Table137[[#This Row],[TP]]/(Table137[[#This Row],[TP]]+Table137[[#This Row],[FN]]))*100, 2)</f>
        <v>54.40</v>
      </c>
      <c r="G31" s="8">
        <f>(Table137[[#This Row],[TP]]+Table137[[#This Row],[TN]]+Table137[[#This Row],[FP]]+Table137[[#This Row],[FN]])</f>
        <v>3000</v>
      </c>
      <c r="H31" s="8">
        <v>816</v>
      </c>
      <c r="I31" s="8">
        <v>799</v>
      </c>
      <c r="J31" s="8">
        <v>701</v>
      </c>
      <c r="K31" s="8">
        <v>684</v>
      </c>
      <c r="L31" s="8">
        <v>0</v>
      </c>
      <c r="M31" s="8">
        <f>(Table137[[#This Row],[Accuracy]]-D26)</f>
        <v>-1.7700000000000031</v>
      </c>
      <c r="N31" s="8">
        <f>(Table137[[#This Row],[Accuracy]]-D27)</f>
        <v>0.29999999999999716</v>
      </c>
    </row>
    <row r="32" spans="1:14" ht="27" x14ac:dyDescent="0.3">
      <c r="A32" s="3" t="s">
        <v>42</v>
      </c>
      <c r="B32" s="3" t="s">
        <v>5</v>
      </c>
      <c r="C32" s="3" t="s">
        <v>13</v>
      </c>
      <c r="D32" s="4" t="str">
        <f>FIXED(((Table137[[#This Row],[TP]]+Table137[[#This Row],[TN]])/(Table137[[#This Row],[TP]]+Table137[[#This Row],[TN]]+Table137[[#This Row],[FP]]+Table137[[#This Row],[FN]]))*100, 2)</f>
        <v>81.30</v>
      </c>
      <c r="E32" s="4" t="str">
        <f>FIXED((Table137[[#This Row],[TP]]/(Table137[[#This Row],[TP]]+Table137[[#This Row],[FP]]))*100, 2)</f>
        <v>95.19</v>
      </c>
      <c r="F32" s="4" t="str">
        <f>FIXED((Table137[[#This Row],[TP]]/(Table137[[#This Row],[TP]]+Table137[[#This Row],[FN]]))*100, 2)</f>
        <v>65.93</v>
      </c>
      <c r="G32" s="4">
        <f>(Table137[[#This Row],[TP]]+Table137[[#This Row],[TN]]+Table137[[#This Row],[FP]]+Table137[[#This Row],[FN]])</f>
        <v>3000</v>
      </c>
      <c r="H32" s="4">
        <v>989</v>
      </c>
      <c r="I32" s="4">
        <v>1450</v>
      </c>
      <c r="J32" s="4">
        <v>50</v>
      </c>
      <c r="K32" s="4">
        <v>511</v>
      </c>
      <c r="L32" s="4">
        <v>0</v>
      </c>
      <c r="M32" s="4"/>
      <c r="N32" s="4"/>
    </row>
    <row r="33" spans="1:14" ht="27" x14ac:dyDescent="0.3">
      <c r="A33" s="5" t="s">
        <v>42</v>
      </c>
      <c r="B33" s="5" t="s">
        <v>32</v>
      </c>
      <c r="C33" s="5" t="s">
        <v>13</v>
      </c>
      <c r="D33" s="6" t="str">
        <f>FIXED(((Table137[[#This Row],[TP]]+Table137[[#This Row],[TN]])/(Table137[[#This Row],[TP]]+Table137[[#This Row],[TN]]+Table137[[#This Row],[FP]]+Table137[[#This Row],[FN]]))*100, 2)</f>
        <v>75.20</v>
      </c>
      <c r="E33" s="6" t="str">
        <f>FIXED((Table137[[#This Row],[TP]]/(Table137[[#This Row],[TP]]+Table137[[#This Row],[FP]]))*100, 2)</f>
        <v>92.28</v>
      </c>
      <c r="F33" s="6" t="str">
        <f>FIXED((Table137[[#This Row],[TP]]/(Table137[[#This Row],[TP]]+Table137[[#This Row],[FN]]))*100, 2)</f>
        <v>55.00</v>
      </c>
      <c r="G33" s="6">
        <f>(Table137[[#This Row],[TP]]+Table137[[#This Row],[TN]]+Table137[[#This Row],[FP]]+Table137[[#This Row],[FN]])</f>
        <v>3000</v>
      </c>
      <c r="H33" s="6">
        <v>825</v>
      </c>
      <c r="I33" s="6">
        <v>1431</v>
      </c>
      <c r="J33" s="6">
        <v>69</v>
      </c>
      <c r="K33" s="6">
        <v>675</v>
      </c>
      <c r="L33" s="6">
        <v>0</v>
      </c>
      <c r="M33" s="6"/>
      <c r="N33" s="6">
        <f>(Table137[[#This Row],[Accuracy]]-D32)</f>
        <v>-6.0999999999999943</v>
      </c>
    </row>
    <row r="34" spans="1:14" ht="27" x14ac:dyDescent="0.3">
      <c r="A34" s="5" t="s">
        <v>42</v>
      </c>
      <c r="B34" s="5" t="s">
        <v>33</v>
      </c>
      <c r="C34" s="5" t="s">
        <v>13</v>
      </c>
      <c r="D34" s="6" t="str">
        <f>FIXED(((Table137[[#This Row],[TP]]+Table137[[#This Row],[TN]])/(Table137[[#This Row],[TP]]+Table137[[#This Row],[TN]]+Table137[[#This Row],[FP]]+Table137[[#This Row],[FN]]))*100, 2)</f>
        <v>76.43</v>
      </c>
      <c r="E34" s="6" t="str">
        <f>FIXED((Table137[[#This Row],[TP]]/(Table137[[#This Row],[TP]]+Table137[[#This Row],[FP]]))*100, 2)</f>
        <v>93.91</v>
      </c>
      <c r="F34" s="6" t="str">
        <f>FIXED((Table137[[#This Row],[TP]]/(Table137[[#This Row],[TP]]+Table137[[#This Row],[FN]]))*100, 2)</f>
        <v>56.53</v>
      </c>
      <c r="G34" s="6">
        <f>(Table137[[#This Row],[TP]]+Table137[[#This Row],[TN]]+Table137[[#This Row],[FP]]+Table137[[#This Row],[FN]])</f>
        <v>3000</v>
      </c>
      <c r="H34" s="6">
        <v>848</v>
      </c>
      <c r="I34" s="6">
        <v>1445</v>
      </c>
      <c r="J34" s="6">
        <v>55</v>
      </c>
      <c r="K34" s="6">
        <v>652</v>
      </c>
      <c r="L34" s="6">
        <v>0</v>
      </c>
      <c r="M34" s="6"/>
      <c r="N34" s="6">
        <f>(Table137[[#This Row],[Accuracy]]-D32)</f>
        <v>-4.8699999999999903</v>
      </c>
    </row>
    <row r="35" spans="1:14" ht="27" x14ac:dyDescent="0.3">
      <c r="A35" s="5" t="s">
        <v>42</v>
      </c>
      <c r="B35" s="5" t="s">
        <v>34</v>
      </c>
      <c r="C35" s="5" t="s">
        <v>13</v>
      </c>
      <c r="D35" s="6" t="str">
        <f>FIXED(((Table137[[#This Row],[TP]]+Table137[[#This Row],[TN]])/(Table137[[#This Row],[TP]]+Table137[[#This Row],[TN]]+Table137[[#This Row],[FP]]+Table137[[#This Row],[FN]]))*100, 2)</f>
        <v>68.80</v>
      </c>
      <c r="E35" s="6" t="str">
        <f>FIXED((Table137[[#This Row],[TP]]/(Table137[[#This Row],[TP]]+Table137[[#This Row],[FP]]))*100, 2)</f>
        <v>85.97</v>
      </c>
      <c r="F35" s="6" t="str">
        <f>FIXED((Table137[[#This Row],[TP]]/(Table137[[#This Row],[TP]]+Table137[[#This Row],[FN]]))*100, 2)</f>
        <v>44.93</v>
      </c>
      <c r="G35" s="6">
        <f>(Table137[[#This Row],[TP]]+Table137[[#This Row],[TN]]+Table137[[#This Row],[FP]]+Table137[[#This Row],[FN]])</f>
        <v>3000</v>
      </c>
      <c r="H35" s="6">
        <v>674</v>
      </c>
      <c r="I35" s="6">
        <v>1390</v>
      </c>
      <c r="J35" s="6">
        <v>110</v>
      </c>
      <c r="K35" s="6">
        <v>826</v>
      </c>
      <c r="L35" s="6">
        <v>0</v>
      </c>
      <c r="M35" s="6"/>
      <c r="N35" s="6">
        <f>(Table137[[#This Row],[Accuracy]]-D32)</f>
        <v>-12.5</v>
      </c>
    </row>
    <row r="36" spans="1:14" ht="27" x14ac:dyDescent="0.3">
      <c r="A36" s="5" t="s">
        <v>42</v>
      </c>
      <c r="B36" s="5" t="s">
        <v>35</v>
      </c>
      <c r="C36" s="5" t="s">
        <v>13</v>
      </c>
      <c r="D36" s="6" t="str">
        <f>FIXED(((Table137[[#This Row],[TP]]+Table137[[#This Row],[TN]])/(Table137[[#This Row],[TP]]+Table137[[#This Row],[TN]]+Table137[[#This Row],[FP]]+Table137[[#This Row],[FN]]))*100, 2)</f>
        <v>61.47</v>
      </c>
      <c r="E36" s="6" t="str">
        <f>FIXED((Table137[[#This Row],[TP]]/(Table137[[#This Row],[TP]]+Table137[[#This Row],[FP]]))*100, 2)</f>
        <v>66.17</v>
      </c>
      <c r="F36" s="6" t="str">
        <f>FIXED((Table137[[#This Row],[TP]]/(Table137[[#This Row],[TP]]+Table137[[#This Row],[FN]]))*100, 2)</f>
        <v>46.93</v>
      </c>
      <c r="G36" s="6">
        <f>(Table137[[#This Row],[TP]]+Table137[[#This Row],[TN]]+Table137[[#This Row],[FP]]+Table137[[#This Row],[FN]])</f>
        <v>3000</v>
      </c>
      <c r="H36" s="6">
        <v>704</v>
      </c>
      <c r="I36" s="6">
        <v>1140</v>
      </c>
      <c r="J36" s="6">
        <v>360</v>
      </c>
      <c r="K36" s="6">
        <v>796</v>
      </c>
      <c r="L36" s="6">
        <v>0</v>
      </c>
      <c r="M36" s="6"/>
      <c r="N36" s="6">
        <f>(Table137[[#This Row],[Accuracy]]-D32)</f>
        <v>-19.829999999999998</v>
      </c>
    </row>
    <row r="37" spans="1:14" ht="27" x14ac:dyDescent="0.3">
      <c r="A37" s="5" t="s">
        <v>42</v>
      </c>
      <c r="B37" s="5" t="s">
        <v>7</v>
      </c>
      <c r="C37" s="5" t="s">
        <v>13</v>
      </c>
      <c r="D37" s="6" t="str">
        <f>FIXED(((Table137[[#This Row],[TP]]+Table137[[#This Row],[TN]])/(Table137[[#This Row],[TP]]+Table137[[#This Row],[TN]]+Table137[[#This Row],[FP]]+Table137[[#This Row],[FN]]))*100, 2)</f>
        <v>67.63</v>
      </c>
      <c r="E37" s="6" t="str">
        <f>FIXED((Table137[[#This Row],[TP]]/(Table137[[#This Row],[TP]]+Table137[[#This Row],[FP]]))*100, 2)</f>
        <v>91.52</v>
      </c>
      <c r="F37" s="6" t="str">
        <f>FIXED((Table137[[#This Row],[TP]]/(Table137[[#This Row],[TP]]+Table137[[#This Row],[FN]]))*100, 2)</f>
        <v>38.87</v>
      </c>
      <c r="G37" s="6">
        <f>(Table137[[#This Row],[TP]]+Table137[[#This Row],[TN]]+Table137[[#This Row],[FP]]+Table137[[#This Row],[FN]])</f>
        <v>3000</v>
      </c>
      <c r="H37" s="6">
        <v>583</v>
      </c>
      <c r="I37" s="6">
        <v>1446</v>
      </c>
      <c r="J37" s="6">
        <v>54</v>
      </c>
      <c r="K37" s="6">
        <v>917</v>
      </c>
      <c r="L37" s="6">
        <v>0</v>
      </c>
      <c r="M37" s="6">
        <f>(Table137[[#This Row],[Accuracy]]-D32)</f>
        <v>-13.670000000000002</v>
      </c>
      <c r="N37" s="6"/>
    </row>
    <row r="38" spans="1:14" ht="27" x14ac:dyDescent="0.3">
      <c r="A38" s="5" t="s">
        <v>42</v>
      </c>
      <c r="B38" s="5" t="s">
        <v>36</v>
      </c>
      <c r="C38" s="5" t="s">
        <v>13</v>
      </c>
      <c r="D38" s="6" t="str">
        <f>FIXED(((Table137[[#This Row],[TP]]+Table137[[#This Row],[TN]])/(Table137[[#This Row],[TP]]+Table137[[#This Row],[TN]]+Table137[[#This Row],[FP]]+Table137[[#This Row],[FN]]))*100, 2)</f>
        <v>69.20</v>
      </c>
      <c r="E38" s="6" t="str">
        <f>FIXED((Table137[[#This Row],[TP]]/(Table137[[#This Row],[TP]]+Table137[[#This Row],[FP]]))*100, 2)</f>
        <v>90.11</v>
      </c>
      <c r="F38" s="6" t="str">
        <f>FIXED((Table137[[#This Row],[TP]]/(Table137[[#This Row],[TP]]+Table137[[#This Row],[FN]]))*100, 2)</f>
        <v>43.13</v>
      </c>
      <c r="G38" s="6">
        <f>(Table137[[#This Row],[TP]]+Table137[[#This Row],[TN]]+Table137[[#This Row],[FP]]+Table137[[#This Row],[FN]])</f>
        <v>3000</v>
      </c>
      <c r="H38" s="6">
        <v>647</v>
      </c>
      <c r="I38" s="6">
        <v>1429</v>
      </c>
      <c r="J38" s="6">
        <v>71</v>
      </c>
      <c r="K38" s="6">
        <v>853</v>
      </c>
      <c r="L38" s="6">
        <v>0</v>
      </c>
      <c r="M38" s="6">
        <f>(Table137[[#This Row],[Accuracy]]-D33)</f>
        <v>-6</v>
      </c>
      <c r="N38" s="6">
        <f>(Table137[[#This Row],[Accuracy]]-D37)</f>
        <v>1.5700000000000074</v>
      </c>
    </row>
    <row r="39" spans="1:14" ht="27" x14ac:dyDescent="0.3">
      <c r="A39" s="5" t="s">
        <v>42</v>
      </c>
      <c r="B39" s="5" t="s">
        <v>37</v>
      </c>
      <c r="C39" s="5" t="s">
        <v>13</v>
      </c>
      <c r="D39" s="6" t="str">
        <f>FIXED(((Table137[[#This Row],[TP]]+Table137[[#This Row],[TN]])/(Table137[[#This Row],[TP]]+Table137[[#This Row],[TN]]+Table137[[#This Row],[FP]]+Table137[[#This Row],[FN]]))*100, 2)</f>
        <v>69.67</v>
      </c>
      <c r="E39" s="6" t="str">
        <f>FIXED((Table137[[#This Row],[TP]]/(Table137[[#This Row],[TP]]+Table137[[#This Row],[FP]]))*100, 2)</f>
        <v>91.90</v>
      </c>
      <c r="F39" s="6" t="str">
        <f>FIXED((Table137[[#This Row],[TP]]/(Table137[[#This Row],[TP]]+Table137[[#This Row],[FN]]))*100, 2)</f>
        <v>43.13</v>
      </c>
      <c r="G39" s="6">
        <f>(Table137[[#This Row],[TP]]+Table137[[#This Row],[TN]]+Table137[[#This Row],[FP]]+Table137[[#This Row],[FN]])</f>
        <v>3000</v>
      </c>
      <c r="H39" s="6">
        <v>647</v>
      </c>
      <c r="I39" s="6">
        <v>1443</v>
      </c>
      <c r="J39" s="6">
        <v>57</v>
      </c>
      <c r="K39" s="6">
        <v>853</v>
      </c>
      <c r="L39" s="6">
        <v>0</v>
      </c>
      <c r="M39" s="6">
        <f>(Table137[[#This Row],[Accuracy]]-D34)</f>
        <v>-6.7600000000000051</v>
      </c>
      <c r="N39" s="6">
        <f>(Table137[[#This Row],[Accuracy]]-D37)</f>
        <v>2.0400000000000063</v>
      </c>
    </row>
    <row r="40" spans="1:14" ht="27" x14ac:dyDescent="0.3">
      <c r="A40" s="5" t="s">
        <v>42</v>
      </c>
      <c r="B40" s="5" t="s">
        <v>38</v>
      </c>
      <c r="C40" s="5" t="s">
        <v>13</v>
      </c>
      <c r="D40" s="6" t="str">
        <f>FIXED(((Table137[[#This Row],[TP]]+Table137[[#This Row],[TN]])/(Table137[[#This Row],[TP]]+Table137[[#This Row],[TN]]+Table137[[#This Row],[FP]]+Table137[[#This Row],[FN]]))*100, 2)</f>
        <v>64.13</v>
      </c>
      <c r="E40" s="6" t="str">
        <f>FIXED((Table137[[#This Row],[TP]]/(Table137[[#This Row],[TP]]+Table137[[#This Row],[FP]]))*100, 2)</f>
        <v>85.57</v>
      </c>
      <c r="F40" s="6" t="str">
        <f>FIXED((Table137[[#This Row],[TP]]/(Table137[[#This Row],[TP]]+Table137[[#This Row],[FN]]))*100, 2)</f>
        <v>34.00</v>
      </c>
      <c r="G40" s="6">
        <f>(Table137[[#This Row],[TP]]+Table137[[#This Row],[TN]]+Table137[[#This Row],[FP]]+Table137[[#This Row],[FN]])</f>
        <v>3000</v>
      </c>
      <c r="H40" s="6">
        <v>510</v>
      </c>
      <c r="I40" s="6">
        <v>1414</v>
      </c>
      <c r="J40" s="6">
        <v>86</v>
      </c>
      <c r="K40" s="6">
        <v>990</v>
      </c>
      <c r="L40" s="6">
        <v>0</v>
      </c>
      <c r="M40" s="6">
        <f>(Table137[[#This Row],[Accuracy]]-D35)</f>
        <v>-4.6700000000000017</v>
      </c>
      <c r="N40" s="6">
        <f>(Table137[[#This Row],[Accuracy]]-D37)</f>
        <v>-3.5</v>
      </c>
    </row>
    <row r="41" spans="1:14" ht="27.6" thickBot="1" x14ac:dyDescent="0.35">
      <c r="A41" s="7" t="s">
        <v>42</v>
      </c>
      <c r="B41" s="7" t="s">
        <v>39</v>
      </c>
      <c r="C41" s="7" t="s">
        <v>13</v>
      </c>
      <c r="D41" s="8" t="str">
        <f>FIXED(((Table137[[#This Row],[TP]]+Table137[[#This Row],[TN]])/(Table137[[#This Row],[TP]]+Table137[[#This Row],[TN]]+Table137[[#This Row],[FP]]+Table137[[#This Row],[FN]]))*100, 2)</f>
        <v>56.07</v>
      </c>
      <c r="E41" s="8" t="str">
        <f>FIXED((Table137[[#This Row],[TP]]/(Table137[[#This Row],[TP]]+Table137[[#This Row],[FP]]))*100, 2)</f>
        <v>57.86</v>
      </c>
      <c r="F41" s="8" t="str">
        <f>FIXED((Table137[[#This Row],[TP]]/(Table137[[#This Row],[TP]]+Table137[[#This Row],[FN]]))*100, 2)</f>
        <v>44.67</v>
      </c>
      <c r="G41" s="8">
        <f>(Table137[[#This Row],[TP]]+Table137[[#This Row],[TN]]+Table137[[#This Row],[FP]]+Table137[[#This Row],[FN]])</f>
        <v>3000</v>
      </c>
      <c r="H41" s="8">
        <v>670</v>
      </c>
      <c r="I41" s="8">
        <v>1012</v>
      </c>
      <c r="J41" s="8">
        <v>488</v>
      </c>
      <c r="K41" s="8">
        <v>830</v>
      </c>
      <c r="L41" s="8">
        <v>0</v>
      </c>
      <c r="M41" s="8">
        <f>(Table137[[#This Row],[Accuracy]]-D36)</f>
        <v>-5.3999999999999986</v>
      </c>
      <c r="N41" s="8">
        <f>(Table137[[#This Row],[Accuracy]]-D37)</f>
        <v>-11.559999999999995</v>
      </c>
    </row>
    <row r="42" spans="1:14" x14ac:dyDescent="0.3">
      <c r="A42" s="3" t="s">
        <v>43</v>
      </c>
      <c r="B42" s="3" t="s">
        <v>5</v>
      </c>
      <c r="C42" s="3" t="s">
        <v>13</v>
      </c>
      <c r="D42" s="4" t="str">
        <f>FIXED(((Table137[[#This Row],[TP]]+Table137[[#This Row],[TN]])/(Table137[[#This Row],[TP]]+Table137[[#This Row],[TN]]+Table137[[#This Row],[FP]]+Table137[[#This Row],[FN]]))*100, 2)</f>
        <v>52.60</v>
      </c>
      <c r="E42" s="4" t="str">
        <f>FIXED((Table137[[#This Row],[TP]]/(Table137[[#This Row],[TP]]+Table137[[#This Row],[FP]]))*100, 2)</f>
        <v>88.24</v>
      </c>
      <c r="F42" s="4" t="str">
        <f>FIXED((Table137[[#This Row],[TP]]/(Table137[[#This Row],[TP]]+Table137[[#This Row],[FN]]))*100, 2)</f>
        <v>6.00</v>
      </c>
      <c r="G42" s="4">
        <f>(Table137[[#This Row],[TP]]+Table137[[#This Row],[TN]]+Table137[[#This Row],[FP]]+Table137[[#This Row],[FN]])</f>
        <v>3000</v>
      </c>
      <c r="H42" s="4">
        <v>90</v>
      </c>
      <c r="I42" s="4">
        <v>1488</v>
      </c>
      <c r="J42" s="4">
        <v>12</v>
      </c>
      <c r="K42" s="4">
        <v>1410</v>
      </c>
      <c r="L42" s="4">
        <v>0</v>
      </c>
      <c r="M42" s="4"/>
      <c r="N42" s="4"/>
    </row>
    <row r="43" spans="1:14" x14ac:dyDescent="0.3">
      <c r="A43" s="5" t="s">
        <v>43</v>
      </c>
      <c r="B43" s="5" t="s">
        <v>32</v>
      </c>
      <c r="C43" s="5" t="s">
        <v>13</v>
      </c>
      <c r="D43" s="6" t="str">
        <f>FIXED(((Table137[[#This Row],[TP]]+Table137[[#This Row],[TN]])/(Table137[[#This Row],[TP]]+Table137[[#This Row],[TN]]+Table137[[#This Row],[FP]]+Table137[[#This Row],[FN]]))*100, 2)</f>
        <v>52.00</v>
      </c>
      <c r="E43" s="6" t="str">
        <f>FIXED((Table137[[#This Row],[TP]]/(Table137[[#This Row],[TP]]+Table137[[#This Row],[FP]]))*100, 2)</f>
        <v>85.71</v>
      </c>
      <c r="F43" s="6" t="str">
        <f>FIXED((Table137[[#This Row],[TP]]/(Table137[[#This Row],[TP]]+Table137[[#This Row],[FN]]))*100, 2)</f>
        <v>4.80</v>
      </c>
      <c r="G43" s="6">
        <f>(Table137[[#This Row],[TP]]+Table137[[#This Row],[TN]]+Table137[[#This Row],[FP]]+Table137[[#This Row],[FN]])</f>
        <v>3000</v>
      </c>
      <c r="H43" s="6">
        <v>72</v>
      </c>
      <c r="I43" s="6">
        <v>1488</v>
      </c>
      <c r="J43" s="6">
        <v>12</v>
      </c>
      <c r="K43" s="6">
        <v>1428</v>
      </c>
      <c r="L43" s="6">
        <v>0</v>
      </c>
      <c r="M43" s="6"/>
      <c r="N43" s="6">
        <f>(Table137[[#This Row],[Accuracy]]-D42)</f>
        <v>-0.60000000000000142</v>
      </c>
    </row>
    <row r="44" spans="1:14" x14ac:dyDescent="0.3">
      <c r="A44" s="5" t="s">
        <v>43</v>
      </c>
      <c r="B44" s="5" t="s">
        <v>33</v>
      </c>
      <c r="C44" s="5" t="s">
        <v>13</v>
      </c>
      <c r="D44" s="6" t="str">
        <f>FIXED(((Table137[[#This Row],[TP]]+Table137[[#This Row],[TN]])/(Table137[[#This Row],[TP]]+Table137[[#This Row],[TN]]+Table137[[#This Row],[FP]]+Table137[[#This Row],[FN]]))*100, 2)</f>
        <v>52.67</v>
      </c>
      <c r="E44" s="6" t="str">
        <f>FIXED((Table137[[#This Row],[TP]]/(Table137[[#This Row],[TP]]+Table137[[#This Row],[FP]]))*100, 2)</f>
        <v>89.22</v>
      </c>
      <c r="F44" s="6" t="str">
        <f>FIXED((Table137[[#This Row],[TP]]/(Table137[[#This Row],[TP]]+Table137[[#This Row],[FN]]))*100, 2)</f>
        <v>6.07</v>
      </c>
      <c r="G44" s="6">
        <f>(Table137[[#This Row],[TP]]+Table137[[#This Row],[TN]]+Table137[[#This Row],[FP]]+Table137[[#This Row],[FN]])</f>
        <v>3000</v>
      </c>
      <c r="H44" s="6">
        <v>91</v>
      </c>
      <c r="I44" s="6">
        <v>1489</v>
      </c>
      <c r="J44" s="6">
        <v>11</v>
      </c>
      <c r="K44" s="6">
        <v>1409</v>
      </c>
      <c r="L44" s="6">
        <v>0</v>
      </c>
      <c r="M44" s="6"/>
      <c r="N44" s="6">
        <f>(Table137[[#This Row],[Accuracy]]-D42)</f>
        <v>7.0000000000000284E-2</v>
      </c>
    </row>
    <row r="45" spans="1:14" x14ac:dyDescent="0.3">
      <c r="A45" s="5" t="s">
        <v>43</v>
      </c>
      <c r="B45" s="5" t="s">
        <v>34</v>
      </c>
      <c r="C45" s="5" t="s">
        <v>13</v>
      </c>
      <c r="D45" s="6" t="str">
        <f>FIXED(((Table137[[#This Row],[TP]]+Table137[[#This Row],[TN]])/(Table137[[#This Row],[TP]]+Table137[[#This Row],[TN]]+Table137[[#This Row],[FP]]+Table137[[#This Row],[FN]]))*100, 2)</f>
        <v>52.10</v>
      </c>
      <c r="E45" s="6" t="str">
        <f>FIXED((Table137[[#This Row],[TP]]/(Table137[[#This Row],[TP]]+Table137[[#This Row],[FP]]))*100, 2)</f>
        <v>79.44</v>
      </c>
      <c r="F45" s="6" t="str">
        <f>FIXED((Table137[[#This Row],[TP]]/(Table137[[#This Row],[TP]]+Table137[[#This Row],[FN]]))*100, 2)</f>
        <v>5.67</v>
      </c>
      <c r="G45" s="6">
        <f>(Table137[[#This Row],[TP]]+Table137[[#This Row],[TN]]+Table137[[#This Row],[FP]]+Table137[[#This Row],[FN]])</f>
        <v>3000</v>
      </c>
      <c r="H45" s="6">
        <v>85</v>
      </c>
      <c r="I45" s="6">
        <v>1478</v>
      </c>
      <c r="J45" s="6">
        <v>22</v>
      </c>
      <c r="K45" s="6">
        <v>1415</v>
      </c>
      <c r="L45" s="6">
        <v>0</v>
      </c>
      <c r="M45" s="6"/>
      <c r="N45" s="6">
        <f>(Table137[[#This Row],[Accuracy]]-D42)</f>
        <v>-0.5</v>
      </c>
    </row>
    <row r="46" spans="1:14" x14ac:dyDescent="0.3">
      <c r="A46" s="5" t="s">
        <v>43</v>
      </c>
      <c r="B46" s="5" t="s">
        <v>35</v>
      </c>
      <c r="C46" s="5" t="s">
        <v>13</v>
      </c>
      <c r="D46" s="6" t="str">
        <f>FIXED(((Table137[[#This Row],[TP]]+Table137[[#This Row],[TN]])/(Table137[[#This Row],[TP]]+Table137[[#This Row],[TN]]+Table137[[#This Row],[FP]]+Table137[[#This Row],[FN]]))*100, 2)</f>
        <v>51.53</v>
      </c>
      <c r="E46" s="6" t="str">
        <f>FIXED((Table137[[#This Row],[TP]]/(Table137[[#This Row],[TP]]+Table137[[#This Row],[FP]]))*100, 2)</f>
        <v>75.56</v>
      </c>
      <c r="F46" s="6" t="str">
        <f>FIXED((Table137[[#This Row],[TP]]/(Table137[[#This Row],[TP]]+Table137[[#This Row],[FN]]))*100, 2)</f>
        <v>4.53</v>
      </c>
      <c r="G46" s="6">
        <f>(Table137[[#This Row],[TP]]+Table137[[#This Row],[TN]]+Table137[[#This Row],[FP]]+Table137[[#This Row],[FN]])</f>
        <v>3000</v>
      </c>
      <c r="H46" s="6">
        <v>68</v>
      </c>
      <c r="I46" s="6">
        <v>1478</v>
      </c>
      <c r="J46" s="6">
        <v>22</v>
      </c>
      <c r="K46" s="6">
        <v>1432</v>
      </c>
      <c r="L46" s="6">
        <v>0</v>
      </c>
      <c r="M46" s="6"/>
      <c r="N46" s="6">
        <f>(Table137[[#This Row],[Accuracy]]-D42)</f>
        <v>-1.0700000000000003</v>
      </c>
    </row>
    <row r="47" spans="1:14" x14ac:dyDescent="0.3">
      <c r="A47" s="5" t="s">
        <v>43</v>
      </c>
      <c r="B47" s="5" t="s">
        <v>7</v>
      </c>
      <c r="C47" s="5" t="s">
        <v>13</v>
      </c>
      <c r="D47" s="6" t="str">
        <f>FIXED(((Table137[[#This Row],[TP]]+Table137[[#This Row],[TN]])/(Table137[[#This Row],[TP]]+Table137[[#This Row],[TN]]+Table137[[#This Row],[FP]]+Table137[[#This Row],[FN]]))*100, 2)</f>
        <v>52.70</v>
      </c>
      <c r="E47" s="6" t="str">
        <f>FIXED((Table137[[#This Row],[TP]]/(Table137[[#This Row],[TP]]+Table137[[#This Row],[FP]]))*100, 2)</f>
        <v>82.93</v>
      </c>
      <c r="F47" s="6" t="str">
        <f>FIXED((Table137[[#This Row],[TP]]/(Table137[[#This Row],[TP]]+Table137[[#This Row],[FN]]))*100, 2)</f>
        <v>6.80</v>
      </c>
      <c r="G47" s="6">
        <f>(Table137[[#This Row],[TP]]+Table137[[#This Row],[TN]]+Table137[[#This Row],[FP]]+Table137[[#This Row],[FN]])</f>
        <v>3000</v>
      </c>
      <c r="H47" s="6">
        <v>102</v>
      </c>
      <c r="I47" s="6">
        <v>1479</v>
      </c>
      <c r="J47" s="6">
        <v>21</v>
      </c>
      <c r="K47" s="6">
        <v>1398</v>
      </c>
      <c r="L47" s="6">
        <v>0</v>
      </c>
      <c r="M47" s="6">
        <f>(Table137[[#This Row],[Accuracy]]-D42)</f>
        <v>0.10000000000000142</v>
      </c>
      <c r="N47" s="6"/>
    </row>
    <row r="48" spans="1:14" x14ac:dyDescent="0.3">
      <c r="A48" s="5" t="s">
        <v>43</v>
      </c>
      <c r="B48" s="5" t="s">
        <v>36</v>
      </c>
      <c r="C48" s="5" t="s">
        <v>13</v>
      </c>
      <c r="D48" s="6" t="str">
        <f>FIXED(((Table137[[#This Row],[TP]]+Table137[[#This Row],[TN]])/(Table137[[#This Row],[TP]]+Table137[[#This Row],[TN]]+Table137[[#This Row],[FP]]+Table137[[#This Row],[FN]]))*100, 2)</f>
        <v>54.10</v>
      </c>
      <c r="E48" s="6" t="str">
        <f>FIXED((Table137[[#This Row],[TP]]/(Table137[[#This Row],[TP]]+Table137[[#This Row],[FP]]))*100, 2)</f>
        <v>80.00</v>
      </c>
      <c r="F48" s="6" t="str">
        <f>FIXED((Table137[[#This Row],[TP]]/(Table137[[#This Row],[TP]]+Table137[[#This Row],[FN]]))*100, 2)</f>
        <v>10.93</v>
      </c>
      <c r="G48" s="6">
        <f>(Table137[[#This Row],[TP]]+Table137[[#This Row],[TN]]+Table137[[#This Row],[FP]]+Table137[[#This Row],[FN]])</f>
        <v>3000</v>
      </c>
      <c r="H48" s="6">
        <v>164</v>
      </c>
      <c r="I48" s="6">
        <v>1459</v>
      </c>
      <c r="J48" s="6">
        <v>41</v>
      </c>
      <c r="K48" s="6">
        <v>1336</v>
      </c>
      <c r="L48" s="6">
        <v>0</v>
      </c>
      <c r="M48" s="6">
        <f>(Table137[[#This Row],[Accuracy]]-D43)</f>
        <v>2.1000000000000014</v>
      </c>
      <c r="N48" s="6">
        <f>(Table137[[#This Row],[Accuracy]]-D47)</f>
        <v>1.3999999999999986</v>
      </c>
    </row>
    <row r="49" spans="1:14" x14ac:dyDescent="0.3">
      <c r="A49" s="5" t="s">
        <v>43</v>
      </c>
      <c r="B49" s="5" t="s">
        <v>37</v>
      </c>
      <c r="C49" s="5" t="s">
        <v>13</v>
      </c>
      <c r="D49" s="6" t="str">
        <f>FIXED(((Table137[[#This Row],[TP]]+Table137[[#This Row],[TN]])/(Table137[[#This Row],[TP]]+Table137[[#This Row],[TN]]+Table137[[#This Row],[FP]]+Table137[[#This Row],[FN]]))*100, 2)</f>
        <v>53.30</v>
      </c>
      <c r="E49" s="6" t="str">
        <f>FIXED((Table137[[#This Row],[TP]]/(Table137[[#This Row],[TP]]+Table137[[#This Row],[FP]]))*100, 2)</f>
        <v>82.35</v>
      </c>
      <c r="F49" s="6" t="str">
        <f>FIXED((Table137[[#This Row],[TP]]/(Table137[[#This Row],[TP]]+Table137[[#This Row],[FN]]))*100, 2)</f>
        <v>8.40</v>
      </c>
      <c r="G49" s="6">
        <f>(Table137[[#This Row],[TP]]+Table137[[#This Row],[TN]]+Table137[[#This Row],[FP]]+Table137[[#This Row],[FN]])</f>
        <v>3000</v>
      </c>
      <c r="H49" s="6">
        <v>126</v>
      </c>
      <c r="I49" s="6">
        <v>1473</v>
      </c>
      <c r="J49" s="6">
        <v>27</v>
      </c>
      <c r="K49" s="6">
        <v>1374</v>
      </c>
      <c r="L49" s="6">
        <v>0</v>
      </c>
      <c r="M49" s="6">
        <f>(Table137[[#This Row],[Accuracy]]-D44)</f>
        <v>0.62999999999999545</v>
      </c>
      <c r="N49" s="6">
        <f>(Table137[[#This Row],[Accuracy]]-D47)</f>
        <v>0.59999999999999432</v>
      </c>
    </row>
    <row r="50" spans="1:14" x14ac:dyDescent="0.3">
      <c r="A50" s="5" t="s">
        <v>43</v>
      </c>
      <c r="B50" s="5" t="s">
        <v>38</v>
      </c>
      <c r="C50" s="5" t="s">
        <v>13</v>
      </c>
      <c r="D50" s="6" t="str">
        <f>FIXED(((Table137[[#This Row],[TP]]+Table137[[#This Row],[TN]])/(Table137[[#This Row],[TP]]+Table137[[#This Row],[TN]]+Table137[[#This Row],[FP]]+Table137[[#This Row],[FN]]))*100, 2)</f>
        <v>51.57</v>
      </c>
      <c r="E50" s="6" t="str">
        <f>FIXED((Table137[[#This Row],[TP]]/(Table137[[#This Row],[TP]]+Table137[[#This Row],[FP]]))*100, 2)</f>
        <v>70.80</v>
      </c>
      <c r="F50" s="6" t="str">
        <f>FIXED((Table137[[#This Row],[TP]]/(Table137[[#This Row],[TP]]+Table137[[#This Row],[FN]]))*100, 2)</f>
        <v>5.33</v>
      </c>
      <c r="G50" s="6">
        <f>(Table137[[#This Row],[TP]]+Table137[[#This Row],[TN]]+Table137[[#This Row],[FP]]+Table137[[#This Row],[FN]])</f>
        <v>3000</v>
      </c>
      <c r="H50" s="6">
        <v>80</v>
      </c>
      <c r="I50" s="6">
        <v>1467</v>
      </c>
      <c r="J50" s="6">
        <v>33</v>
      </c>
      <c r="K50" s="6">
        <v>1420</v>
      </c>
      <c r="L50" s="6">
        <v>0</v>
      </c>
      <c r="M50" s="6">
        <f>(Table137[[#This Row],[Accuracy]]-D45)</f>
        <v>-0.53000000000000114</v>
      </c>
      <c r="N50" s="6">
        <f>(Table137[[#This Row],[Accuracy]]-D47)</f>
        <v>-1.1300000000000026</v>
      </c>
    </row>
    <row r="51" spans="1:14" ht="15" thickBot="1" x14ac:dyDescent="0.35">
      <c r="A51" s="7" t="s">
        <v>43</v>
      </c>
      <c r="B51" s="7" t="s">
        <v>39</v>
      </c>
      <c r="C51" s="7" t="s">
        <v>13</v>
      </c>
      <c r="D51" s="8" t="str">
        <f>FIXED(((Table137[[#This Row],[TP]]+Table137[[#This Row],[TN]])/(Table137[[#This Row],[TP]]+Table137[[#This Row],[TN]]+Table137[[#This Row],[FP]]+Table137[[#This Row],[FN]]))*100, 2)</f>
        <v>50.87</v>
      </c>
      <c r="E51" s="8" t="str">
        <f>FIXED((Table137[[#This Row],[TP]]/(Table137[[#This Row],[TP]]+Table137[[#This Row],[FP]]))*100, 2)</f>
        <v>71.67</v>
      </c>
      <c r="F51" s="8" t="str">
        <f>FIXED((Table137[[#This Row],[TP]]/(Table137[[#This Row],[TP]]+Table137[[#This Row],[FN]]))*100, 2)</f>
        <v>2.87</v>
      </c>
      <c r="G51" s="8">
        <f>(Table137[[#This Row],[TP]]+Table137[[#This Row],[TN]]+Table137[[#This Row],[FP]]+Table137[[#This Row],[FN]])</f>
        <v>3000</v>
      </c>
      <c r="H51" s="8">
        <v>43</v>
      </c>
      <c r="I51" s="8">
        <v>1483</v>
      </c>
      <c r="J51" s="8">
        <v>17</v>
      </c>
      <c r="K51" s="8">
        <v>1457</v>
      </c>
      <c r="L51" s="8">
        <v>0</v>
      </c>
      <c r="M51" s="8">
        <f>(Table137[[#This Row],[Accuracy]]-D46)</f>
        <v>-0.66000000000000369</v>
      </c>
      <c r="N51" s="8">
        <f>(Table137[[#This Row],[Accuracy]]-D47)</f>
        <v>-1.8300000000000054</v>
      </c>
    </row>
    <row r="52" spans="1:14" x14ac:dyDescent="0.3">
      <c r="A52" s="3" t="s">
        <v>44</v>
      </c>
      <c r="B52" s="3" t="s">
        <v>5</v>
      </c>
      <c r="C52" s="3" t="s">
        <v>13</v>
      </c>
      <c r="D52" s="4" t="str">
        <f>FIXED(((Table137[[#This Row],[TP]]+Table137[[#This Row],[TN]])/(Table137[[#This Row],[TP]]+Table137[[#This Row],[TN]]+Table137[[#This Row],[FP]]+Table137[[#This Row],[FN]]))*100, 2)</f>
        <v>75.47</v>
      </c>
      <c r="E52" s="4" t="str">
        <f>FIXED((Table137[[#This Row],[TP]]/(Table137[[#This Row],[TP]]+Table137[[#This Row],[FP]]))*100, 2)</f>
        <v>76.24</v>
      </c>
      <c r="F52" s="4" t="str">
        <f>FIXED((Table137[[#This Row],[TP]]/(Table137[[#This Row],[TP]]+Table137[[#This Row],[FN]]))*100, 2)</f>
        <v>74.00</v>
      </c>
      <c r="G52" s="4">
        <f>(Table137[[#This Row],[TP]]+Table137[[#This Row],[TN]]+Table137[[#This Row],[FP]]+Table137[[#This Row],[FN]])</f>
        <v>3000</v>
      </c>
      <c r="H52" s="4">
        <v>1110</v>
      </c>
      <c r="I52" s="4">
        <v>1154</v>
      </c>
      <c r="J52" s="4">
        <v>346</v>
      </c>
      <c r="K52" s="4">
        <v>390</v>
      </c>
      <c r="L52" s="4">
        <v>0</v>
      </c>
      <c r="M52" s="4"/>
      <c r="N52" s="4"/>
    </row>
    <row r="53" spans="1:14" x14ac:dyDescent="0.3">
      <c r="A53" s="5" t="s">
        <v>44</v>
      </c>
      <c r="B53" s="5" t="s">
        <v>32</v>
      </c>
      <c r="C53" s="5" t="s">
        <v>13</v>
      </c>
      <c r="D53" s="6" t="str">
        <f>FIXED(((Table137[[#This Row],[TP]]+Table137[[#This Row],[TN]])/(Table137[[#This Row],[TP]]+Table137[[#This Row],[TN]]+Table137[[#This Row],[FP]]+Table137[[#This Row],[FN]]))*100, 2)</f>
        <v>73.10</v>
      </c>
      <c r="E53" s="6" t="str">
        <f>FIXED((Table137[[#This Row],[TP]]/(Table137[[#This Row],[TP]]+Table137[[#This Row],[FP]]))*100, 2)</f>
        <v>78.01</v>
      </c>
      <c r="F53" s="6" t="str">
        <f>FIXED((Table137[[#This Row],[TP]]/(Table137[[#This Row],[TP]]+Table137[[#This Row],[FN]]))*100, 2)</f>
        <v>64.33</v>
      </c>
      <c r="G53" s="6">
        <f>(Table137[[#This Row],[TP]]+Table137[[#This Row],[TN]]+Table137[[#This Row],[FP]]+Table137[[#This Row],[FN]])</f>
        <v>3000</v>
      </c>
      <c r="H53" s="6">
        <v>965</v>
      </c>
      <c r="I53" s="6">
        <v>1228</v>
      </c>
      <c r="J53" s="6">
        <v>272</v>
      </c>
      <c r="K53" s="6">
        <v>535</v>
      </c>
      <c r="L53" s="6">
        <v>0</v>
      </c>
      <c r="M53" s="6"/>
      <c r="N53" s="6">
        <f>(Table137[[#This Row],[Accuracy]]-D52)</f>
        <v>-2.3700000000000045</v>
      </c>
    </row>
    <row r="54" spans="1:14" x14ac:dyDescent="0.3">
      <c r="A54" s="5" t="s">
        <v>44</v>
      </c>
      <c r="B54" s="5" t="s">
        <v>33</v>
      </c>
      <c r="C54" s="5" t="s">
        <v>13</v>
      </c>
      <c r="D54" s="6" t="str">
        <f>FIXED(((Table137[[#This Row],[TP]]+Table137[[#This Row],[TN]])/(Table137[[#This Row],[TP]]+Table137[[#This Row],[TN]]+Table137[[#This Row],[FP]]+Table137[[#This Row],[FN]]))*100, 2)</f>
        <v>75.47</v>
      </c>
      <c r="E54" s="6" t="str">
        <f>FIXED((Table137[[#This Row],[TP]]/(Table137[[#This Row],[TP]]+Table137[[#This Row],[FP]]))*100, 2)</f>
        <v>81.73</v>
      </c>
      <c r="F54" s="6" t="str">
        <f>FIXED((Table137[[#This Row],[TP]]/(Table137[[#This Row],[TP]]+Table137[[#This Row],[FN]]))*100, 2)</f>
        <v>65.60</v>
      </c>
      <c r="G54" s="6">
        <f>(Table137[[#This Row],[TP]]+Table137[[#This Row],[TN]]+Table137[[#This Row],[FP]]+Table137[[#This Row],[FN]])</f>
        <v>3000</v>
      </c>
      <c r="H54" s="6">
        <v>984</v>
      </c>
      <c r="I54" s="6">
        <v>1280</v>
      </c>
      <c r="J54" s="6">
        <v>220</v>
      </c>
      <c r="K54" s="6">
        <v>516</v>
      </c>
      <c r="L54" s="6">
        <v>0</v>
      </c>
      <c r="M54" s="6"/>
      <c r="N54" s="6">
        <f>(Table137[[#This Row],[Accuracy]]-D52)</f>
        <v>0</v>
      </c>
    </row>
    <row r="55" spans="1:14" x14ac:dyDescent="0.3">
      <c r="A55" s="5" t="s">
        <v>44</v>
      </c>
      <c r="B55" s="5" t="s">
        <v>34</v>
      </c>
      <c r="C55" s="5" t="s">
        <v>13</v>
      </c>
      <c r="D55" s="6" t="str">
        <f>FIXED(((Table137[[#This Row],[TP]]+Table137[[#This Row],[TN]])/(Table137[[#This Row],[TP]]+Table137[[#This Row],[TN]]+Table137[[#This Row],[FP]]+Table137[[#This Row],[FN]]))*100, 2)</f>
        <v>70.53</v>
      </c>
      <c r="E55" s="6" t="str">
        <f>FIXED((Table137[[#This Row],[TP]]/(Table137[[#This Row],[TP]]+Table137[[#This Row],[FP]]))*100, 2)</f>
        <v>71.81</v>
      </c>
      <c r="F55" s="6" t="str">
        <f>FIXED((Table137[[#This Row],[TP]]/(Table137[[#This Row],[TP]]+Table137[[#This Row],[FN]]))*100, 2)</f>
        <v>67.60</v>
      </c>
      <c r="G55" s="6">
        <f>(Table137[[#This Row],[TP]]+Table137[[#This Row],[TN]]+Table137[[#This Row],[FP]]+Table137[[#This Row],[FN]])</f>
        <v>3000</v>
      </c>
      <c r="H55" s="6">
        <v>1014</v>
      </c>
      <c r="I55" s="6">
        <v>1102</v>
      </c>
      <c r="J55" s="6">
        <v>398</v>
      </c>
      <c r="K55" s="6">
        <v>486</v>
      </c>
      <c r="L55" s="6">
        <v>0</v>
      </c>
      <c r="M55" s="6"/>
      <c r="N55" s="6">
        <f>(Table137[[#This Row],[Accuracy]]-D52)</f>
        <v>-4.9399999999999977</v>
      </c>
    </row>
    <row r="56" spans="1:14" x14ac:dyDescent="0.3">
      <c r="A56" s="5" t="s">
        <v>44</v>
      </c>
      <c r="B56" s="5" t="s">
        <v>35</v>
      </c>
      <c r="C56" s="5" t="s">
        <v>13</v>
      </c>
      <c r="D56" s="6" t="str">
        <f>FIXED(((Table137[[#This Row],[TP]]+Table137[[#This Row],[TN]])/(Table137[[#This Row],[TP]]+Table137[[#This Row],[TN]]+Table137[[#This Row],[FP]]+Table137[[#This Row],[FN]]))*100, 2)</f>
        <v>62.53</v>
      </c>
      <c r="E56" s="6" t="str">
        <f>FIXED((Table137[[#This Row],[TP]]/(Table137[[#This Row],[TP]]+Table137[[#This Row],[FP]]))*100, 2)</f>
        <v>59.82</v>
      </c>
      <c r="F56" s="6" t="str">
        <f>FIXED((Table137[[#This Row],[TP]]/(Table137[[#This Row],[TP]]+Table137[[#This Row],[FN]]))*100, 2)</f>
        <v>76.33</v>
      </c>
      <c r="G56" s="6">
        <f>(Table137[[#This Row],[TP]]+Table137[[#This Row],[TN]]+Table137[[#This Row],[FP]]+Table137[[#This Row],[FN]])</f>
        <v>3000</v>
      </c>
      <c r="H56" s="6">
        <v>1145</v>
      </c>
      <c r="I56" s="6">
        <v>731</v>
      </c>
      <c r="J56" s="6">
        <v>769</v>
      </c>
      <c r="K56" s="6">
        <v>355</v>
      </c>
      <c r="L56" s="6">
        <v>0</v>
      </c>
      <c r="M56" s="6"/>
      <c r="N56" s="6">
        <f>(Table137[[#This Row],[Accuracy]]-D52)</f>
        <v>-12.939999999999998</v>
      </c>
    </row>
    <row r="57" spans="1:14" x14ac:dyDescent="0.3">
      <c r="A57" s="5" t="s">
        <v>44</v>
      </c>
      <c r="B57" s="5" t="s">
        <v>7</v>
      </c>
      <c r="C57" s="5" t="s">
        <v>13</v>
      </c>
      <c r="D57" s="6" t="str">
        <f>FIXED(((Table137[[#This Row],[TP]]+Table137[[#This Row],[TN]])/(Table137[[#This Row],[TP]]+Table137[[#This Row],[TN]]+Table137[[#This Row],[FP]]+Table137[[#This Row],[FN]]))*100, 2)</f>
        <v>70.40</v>
      </c>
      <c r="E57" s="6" t="str">
        <f>FIXED((Table137[[#This Row],[TP]]/(Table137[[#This Row],[TP]]+Table137[[#This Row],[FP]]))*100, 2)</f>
        <v>85.50</v>
      </c>
      <c r="F57" s="6" t="str">
        <f>FIXED((Table137[[#This Row],[TP]]/(Table137[[#This Row],[TP]]+Table137[[#This Row],[FN]]))*100, 2)</f>
        <v>49.13</v>
      </c>
      <c r="G57" s="6">
        <f>(Table137[[#This Row],[TP]]+Table137[[#This Row],[TN]]+Table137[[#This Row],[FP]]+Table137[[#This Row],[FN]])</f>
        <v>3000</v>
      </c>
      <c r="H57" s="6">
        <v>737</v>
      </c>
      <c r="I57" s="6">
        <v>1375</v>
      </c>
      <c r="J57" s="6">
        <v>125</v>
      </c>
      <c r="K57" s="6">
        <v>763</v>
      </c>
      <c r="L57" s="6">
        <v>0</v>
      </c>
      <c r="M57" s="6">
        <f>(Table137[[#This Row],[Accuracy]]-D52)</f>
        <v>-5.0699999999999932</v>
      </c>
      <c r="N57" s="6"/>
    </row>
    <row r="58" spans="1:14" x14ac:dyDescent="0.3">
      <c r="A58" s="5" t="s">
        <v>44</v>
      </c>
      <c r="B58" s="5" t="s">
        <v>36</v>
      </c>
      <c r="C58" s="5" t="s">
        <v>13</v>
      </c>
      <c r="D58" s="6" t="str">
        <f>FIXED(((Table137[[#This Row],[TP]]+Table137[[#This Row],[TN]])/(Table137[[#This Row],[TP]]+Table137[[#This Row],[TN]]+Table137[[#This Row],[FP]]+Table137[[#This Row],[FN]]))*100, 2)</f>
        <v>69.43</v>
      </c>
      <c r="E58" s="6" t="str">
        <f>FIXED((Table137[[#This Row],[TP]]/(Table137[[#This Row],[TP]]+Table137[[#This Row],[FP]]))*100, 2)</f>
        <v>81.24</v>
      </c>
      <c r="F58" s="6" t="str">
        <f>FIXED((Table137[[#This Row],[TP]]/(Table137[[#This Row],[TP]]+Table137[[#This Row],[FN]]))*100, 2)</f>
        <v>50.53</v>
      </c>
      <c r="G58" s="6">
        <f>(Table137[[#This Row],[TP]]+Table137[[#This Row],[TN]]+Table137[[#This Row],[FP]]+Table137[[#This Row],[FN]])</f>
        <v>3000</v>
      </c>
      <c r="H58" s="6">
        <v>758</v>
      </c>
      <c r="I58" s="6">
        <v>1325</v>
      </c>
      <c r="J58" s="6">
        <v>175</v>
      </c>
      <c r="K58" s="6">
        <v>742</v>
      </c>
      <c r="L58" s="6">
        <v>0</v>
      </c>
      <c r="M58" s="6">
        <f>(Table137[[#This Row],[Accuracy]]-D53)</f>
        <v>-3.6699999999999875</v>
      </c>
      <c r="N58" s="6">
        <f>(Table137[[#This Row],[Accuracy]]-D57)</f>
        <v>-0.96999999999999886</v>
      </c>
    </row>
    <row r="59" spans="1:14" x14ac:dyDescent="0.3">
      <c r="A59" s="5" t="s">
        <v>44</v>
      </c>
      <c r="B59" s="5" t="s">
        <v>37</v>
      </c>
      <c r="C59" s="5" t="s">
        <v>13</v>
      </c>
      <c r="D59" s="6" t="str">
        <f>FIXED(((Table137[[#This Row],[TP]]+Table137[[#This Row],[TN]])/(Table137[[#This Row],[TP]]+Table137[[#This Row],[TN]]+Table137[[#This Row],[FP]]+Table137[[#This Row],[FN]]))*100, 2)</f>
        <v>69.90</v>
      </c>
      <c r="E59" s="6" t="str">
        <f>FIXED((Table137[[#This Row],[TP]]/(Table137[[#This Row],[TP]]+Table137[[#This Row],[FP]]))*100, 2)</f>
        <v>85.08</v>
      </c>
      <c r="F59" s="6" t="str">
        <f>FIXED((Table137[[#This Row],[TP]]/(Table137[[#This Row],[TP]]+Table137[[#This Row],[FN]]))*100, 2)</f>
        <v>48.27</v>
      </c>
      <c r="G59" s="6">
        <f>(Table137[[#This Row],[TP]]+Table137[[#This Row],[TN]]+Table137[[#This Row],[FP]]+Table137[[#This Row],[FN]])</f>
        <v>3000</v>
      </c>
      <c r="H59" s="6">
        <v>724</v>
      </c>
      <c r="I59" s="6">
        <v>1373</v>
      </c>
      <c r="J59" s="6">
        <v>127</v>
      </c>
      <c r="K59" s="6">
        <v>776</v>
      </c>
      <c r="L59" s="6">
        <v>0</v>
      </c>
      <c r="M59" s="6">
        <f>(Table137[[#This Row],[Accuracy]]-D54)</f>
        <v>-5.5699999999999932</v>
      </c>
      <c r="N59" s="6">
        <f>(Table137[[#This Row],[Accuracy]]-D57)</f>
        <v>-0.5</v>
      </c>
    </row>
    <row r="60" spans="1:14" x14ac:dyDescent="0.3">
      <c r="A60" s="5" t="s">
        <v>44</v>
      </c>
      <c r="B60" s="5" t="s">
        <v>38</v>
      </c>
      <c r="C60" s="5" t="s">
        <v>13</v>
      </c>
      <c r="D60" s="6" t="str">
        <f>FIXED(((Table137[[#This Row],[TP]]+Table137[[#This Row],[TN]])/(Table137[[#This Row],[TP]]+Table137[[#This Row],[TN]]+Table137[[#This Row],[FP]]+Table137[[#This Row],[FN]]))*100, 2)</f>
        <v>66.17</v>
      </c>
      <c r="E60" s="6" t="str">
        <f>FIXED((Table137[[#This Row],[TP]]/(Table137[[#This Row],[TP]]+Table137[[#This Row],[FP]]))*100, 2)</f>
        <v>75.45</v>
      </c>
      <c r="F60" s="6" t="str">
        <f>FIXED((Table137[[#This Row],[TP]]/(Table137[[#This Row],[TP]]+Table137[[#This Row],[FN]]))*100, 2)</f>
        <v>47.93</v>
      </c>
      <c r="G60" s="6">
        <f>(Table137[[#This Row],[TP]]+Table137[[#This Row],[TN]]+Table137[[#This Row],[FP]]+Table137[[#This Row],[FN]])</f>
        <v>3000</v>
      </c>
      <c r="H60" s="6">
        <v>719</v>
      </c>
      <c r="I60" s="6">
        <v>1266</v>
      </c>
      <c r="J60" s="6">
        <v>234</v>
      </c>
      <c r="K60" s="6">
        <v>781</v>
      </c>
      <c r="L60" s="6">
        <v>0</v>
      </c>
      <c r="M60" s="6">
        <f>(Table137[[#This Row],[Accuracy]]-D55)</f>
        <v>-4.3599999999999994</v>
      </c>
      <c r="N60" s="6">
        <f>(Table137[[#This Row],[Accuracy]]-D57)</f>
        <v>-4.230000000000004</v>
      </c>
    </row>
    <row r="61" spans="1:14" ht="15" thickBot="1" x14ac:dyDescent="0.35">
      <c r="A61" s="7" t="s">
        <v>44</v>
      </c>
      <c r="B61" s="7" t="s">
        <v>39</v>
      </c>
      <c r="C61" s="7" t="s">
        <v>13</v>
      </c>
      <c r="D61" s="8" t="str">
        <f>FIXED(((Table137[[#This Row],[TP]]+Table137[[#This Row],[TN]])/(Table137[[#This Row],[TP]]+Table137[[#This Row],[TN]]+Table137[[#This Row],[FP]]+Table137[[#This Row],[FN]]))*100, 2)</f>
        <v>60.93</v>
      </c>
      <c r="E61" s="8" t="str">
        <f>FIXED((Table137[[#This Row],[TP]]/(Table137[[#This Row],[TP]]+Table137[[#This Row],[FP]]))*100, 2)</f>
        <v>58.66</v>
      </c>
      <c r="F61" s="8" t="str">
        <f>FIXED((Table137[[#This Row],[TP]]/(Table137[[#This Row],[TP]]+Table137[[#This Row],[FN]]))*100, 2)</f>
        <v>74.07</v>
      </c>
      <c r="G61" s="8">
        <f>(Table137[[#This Row],[TP]]+Table137[[#This Row],[TN]]+Table137[[#This Row],[FP]]+Table137[[#This Row],[FN]])</f>
        <v>3000</v>
      </c>
      <c r="H61" s="8">
        <v>1111</v>
      </c>
      <c r="I61" s="8">
        <v>717</v>
      </c>
      <c r="J61" s="8">
        <v>783</v>
      </c>
      <c r="K61" s="8">
        <v>389</v>
      </c>
      <c r="L61" s="8">
        <v>0</v>
      </c>
      <c r="M61" s="8">
        <f>(Table137[[#This Row],[Accuracy]]-D56)</f>
        <v>-1.6000000000000014</v>
      </c>
      <c r="N61" s="8">
        <f>(Table137[[#This Row],[Accuracy]]-D57)</f>
        <v>-9.470000000000006</v>
      </c>
    </row>
  </sheetData>
  <pageMargins left="0.7" right="0.7" top="0.75" bottom="0.75" header="0.3" footer="0.3"/>
  <pageSetup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159" id="{0579E5E9-F1AA-490F-AA6D-C899A304B5E6}">
            <x14:iconSet iconSet="3Triangles">
              <x14:cfvo type="percent">
                <xm:f>0</xm:f>
              </x14:cfvo>
              <x14:cfvo type="num">
                <xm:f>-5</xm:f>
              </x14:cfvo>
              <x14:cfvo type="num" gte="0">
                <xm:f>5</xm:f>
              </x14:cfvo>
            </x14:iconSet>
          </x14:cfRule>
          <xm:sqref>M2:M61</xm:sqref>
        </x14:conditionalFormatting>
        <x14:conditionalFormatting xmlns:xm="http://schemas.microsoft.com/office/excel/2006/main">
          <x14:cfRule type="iconSet" priority="161" id="{6AD4255F-FC85-4618-9A29-5304B4ACAC19}">
            <x14:iconSet iconSet="3Triangles">
              <x14:cfvo type="percent">
                <xm:f>0</xm:f>
              </x14:cfvo>
              <x14:cfvo type="num">
                <xm:f>-5</xm:f>
              </x14:cfvo>
              <x14:cfvo type="num" gte="0">
                <xm:f>5</xm:f>
              </x14:cfvo>
            </x14:iconSet>
          </x14:cfRule>
          <xm:sqref>N2:N61</xm:sqref>
        </x14:conditionalFormatting>
      </x14:conditionalFormattings>
    </ext>
    <ext xmlns:x15="http://schemas.microsoft.com/office/spreadsheetml/2010/11/main" uri="{3A4CF648-6AED-40f4-86FF-DC5316D8AED3}">
      <x14:slicerList xmlns:x14="http://schemas.microsoft.com/office/spreadsheetml/2009/9/main">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696B0-2CED-4E4A-A781-8FA47B1FA0D2}">
  <dimension ref="A1:N61"/>
  <sheetViews>
    <sheetView tabSelected="1" workbookViewId="0">
      <selection activeCell="L10" sqref="L10"/>
    </sheetView>
  </sheetViews>
  <sheetFormatPr defaultRowHeight="14.4" outlineLevelCol="1" x14ac:dyDescent="0.3"/>
  <cols>
    <col min="1" max="1" width="10.6640625" bestFit="1" customWidth="1"/>
    <col min="2" max="2" width="20.44140625" bestFit="1" customWidth="1"/>
    <col min="3" max="3" width="9.88671875" bestFit="1" customWidth="1"/>
    <col min="4" max="4" width="11.33203125" bestFit="1" customWidth="1"/>
    <col min="5" max="5" width="11.33203125" hidden="1" customWidth="1" outlineLevel="1"/>
    <col min="6" max="6" width="8.44140625" hidden="1" customWidth="1" outlineLevel="1"/>
    <col min="7" max="7" width="14.33203125" hidden="1" customWidth="1" outlineLevel="1"/>
    <col min="8" max="8" width="5.5546875" hidden="1" customWidth="1" outlineLevel="1"/>
    <col min="9" max="9" width="5.6640625" hidden="1" customWidth="1" outlineLevel="1"/>
    <col min="10" max="10" width="5.5546875" hidden="1" customWidth="1" outlineLevel="1"/>
    <col min="11" max="11" width="5.6640625" hidden="1" customWidth="1" outlineLevel="1"/>
    <col min="12" max="12" width="13.33203125" customWidth="1" collapsed="1"/>
    <col min="13" max="13" width="19.44140625" customWidth="1" outlineLevel="1"/>
    <col min="14" max="14" width="24.109375" customWidth="1" outlineLevel="1"/>
  </cols>
  <sheetData>
    <row r="1" spans="1:14" ht="15" thickBot="1" x14ac:dyDescent="0.35">
      <c r="A1" s="1" t="s">
        <v>16</v>
      </c>
      <c r="B1" s="1" t="s">
        <v>17</v>
      </c>
      <c r="C1" s="1" t="s">
        <v>0</v>
      </c>
      <c r="D1" s="1" t="s">
        <v>18</v>
      </c>
      <c r="E1" s="1" t="s">
        <v>19</v>
      </c>
      <c r="F1" s="1" t="s">
        <v>20</v>
      </c>
      <c r="G1" s="1" t="s">
        <v>3</v>
      </c>
      <c r="H1" s="1" t="s">
        <v>21</v>
      </c>
      <c r="I1" s="1" t="s">
        <v>22</v>
      </c>
      <c r="J1" s="1" t="s">
        <v>23</v>
      </c>
      <c r="K1" s="1" t="s">
        <v>24</v>
      </c>
      <c r="L1" s="1" t="s">
        <v>25</v>
      </c>
      <c r="M1" s="1" t="s">
        <v>26</v>
      </c>
      <c r="N1" s="1" t="s">
        <v>27</v>
      </c>
    </row>
    <row r="2" spans="1:14" x14ac:dyDescent="0.3">
      <c r="A2" s="3" t="s">
        <v>28</v>
      </c>
      <c r="B2" s="3" t="s">
        <v>5</v>
      </c>
      <c r="C2" s="3" t="s">
        <v>49</v>
      </c>
      <c r="D2" s="4" t="str">
        <f>FIXED(((Table1375[[#This Row],[TP]]+Table1375[[#This Row],[TN]])/(Table1375[[#This Row],[TP]]+Table1375[[#This Row],[TN]]+Table1375[[#This Row],[FP]]+Table1375[[#This Row],[FN]]))*100, 2)</f>
        <v>77.97</v>
      </c>
      <c r="E2" s="4" t="str">
        <f>FIXED((Table1375[[#This Row],[TP]]/(Table1375[[#This Row],[TP]]+Table1375[[#This Row],[FP]]))*100, 2)</f>
        <v>97.94</v>
      </c>
      <c r="F2" s="4" t="str">
        <f>FIXED((Table1375[[#This Row],[TP]]/(Table1375[[#This Row],[TP]]+Table1375[[#This Row],[FN]]))*100, 2)</f>
        <v>57.13</v>
      </c>
      <c r="G2" s="4">
        <f>(Table1375[[#This Row],[TP]]+Table1375[[#This Row],[TN]]+Table1375[[#This Row],[FP]]+Table1375[[#This Row],[FN]])</f>
        <v>3000</v>
      </c>
      <c r="H2" s="4">
        <v>857</v>
      </c>
      <c r="I2" s="4">
        <v>1482</v>
      </c>
      <c r="J2" s="4">
        <v>18</v>
      </c>
      <c r="K2" s="4">
        <v>643</v>
      </c>
      <c r="L2" s="4">
        <v>0</v>
      </c>
      <c r="M2" s="4"/>
      <c r="N2" s="4"/>
    </row>
    <row r="3" spans="1:14" x14ac:dyDescent="0.3">
      <c r="A3" s="5" t="s">
        <v>28</v>
      </c>
      <c r="B3" s="5" t="s">
        <v>32</v>
      </c>
      <c r="C3" s="5" t="s">
        <v>49</v>
      </c>
      <c r="D3" s="6" t="str">
        <f>FIXED(((Table1375[[#This Row],[TP]]+Table1375[[#This Row],[TN]])/(Table1375[[#This Row],[TP]]+Table1375[[#This Row],[TN]]+Table1375[[#This Row],[FP]]+Table1375[[#This Row],[FN]]))*100, 2)</f>
        <v>77.17</v>
      </c>
      <c r="E3" s="6" t="str">
        <f>FIXED((Table1375[[#This Row],[TP]]/(Table1375[[#This Row],[TP]]+Table1375[[#This Row],[FP]]))*100, 2)</f>
        <v>97.22</v>
      </c>
      <c r="F3" s="6" t="str">
        <f>FIXED((Table1375[[#This Row],[TP]]/(Table1375[[#This Row],[TP]]+Table1375[[#This Row],[FN]]))*100, 2)</f>
        <v>55.93</v>
      </c>
      <c r="G3" s="6">
        <f>(Table1375[[#This Row],[TP]]+Table1375[[#This Row],[TN]]+Table1375[[#This Row],[FP]]+Table1375[[#This Row],[FN]])</f>
        <v>3000</v>
      </c>
      <c r="H3" s="6">
        <v>839</v>
      </c>
      <c r="I3" s="6">
        <v>1476</v>
      </c>
      <c r="J3" s="6">
        <v>24</v>
      </c>
      <c r="K3" s="6">
        <v>661</v>
      </c>
      <c r="L3" s="6"/>
      <c r="M3" s="6"/>
      <c r="N3" s="6">
        <f>(Table1375[[#This Row],[Accuracy]]-D2)</f>
        <v>-0.79999999999999716</v>
      </c>
    </row>
    <row r="4" spans="1:14" x14ac:dyDescent="0.3">
      <c r="A4" s="5" t="s">
        <v>28</v>
      </c>
      <c r="B4" s="5" t="s">
        <v>33</v>
      </c>
      <c r="C4" s="5" t="s">
        <v>49</v>
      </c>
      <c r="D4" s="6" t="str">
        <f>FIXED(((Table1375[[#This Row],[TP]]+Table1375[[#This Row],[TN]])/(Table1375[[#This Row],[TP]]+Table1375[[#This Row],[TN]]+Table1375[[#This Row],[FP]]+Table1375[[#This Row],[FN]]))*100, 2)</f>
        <v>76.43</v>
      </c>
      <c r="E4" s="6" t="str">
        <f>FIXED((Table1375[[#This Row],[TP]]/(Table1375[[#This Row],[TP]]+Table1375[[#This Row],[FP]]))*100, 2)</f>
        <v>97.94</v>
      </c>
      <c r="F4" s="6" t="str">
        <f>FIXED((Table1375[[#This Row],[TP]]/(Table1375[[#This Row],[TP]]+Table1375[[#This Row],[FN]]))*100, 2)</f>
        <v>54.00</v>
      </c>
      <c r="G4" s="6">
        <f>(Table1375[[#This Row],[TP]]+Table1375[[#This Row],[TN]]+Table1375[[#This Row],[FP]]+Table1375[[#This Row],[FN]])</f>
        <v>3000</v>
      </c>
      <c r="H4" s="6">
        <v>810</v>
      </c>
      <c r="I4" s="6">
        <v>1483</v>
      </c>
      <c r="J4" s="6">
        <v>17</v>
      </c>
      <c r="K4" s="6">
        <v>690</v>
      </c>
      <c r="L4" s="6"/>
      <c r="M4" s="6"/>
      <c r="N4" s="6">
        <f>(Table1375[[#This Row],[Accuracy]]-D2)</f>
        <v>-1.539999999999992</v>
      </c>
    </row>
    <row r="5" spans="1:14" x14ac:dyDescent="0.3">
      <c r="A5" s="5" t="s">
        <v>28</v>
      </c>
      <c r="B5" s="5" t="s">
        <v>34</v>
      </c>
      <c r="C5" s="5" t="s">
        <v>49</v>
      </c>
      <c r="D5" s="6" t="str">
        <f>FIXED(((Table1375[[#This Row],[TP]]+Table1375[[#This Row],[TN]])/(Table1375[[#This Row],[TP]]+Table1375[[#This Row],[TN]]+Table1375[[#This Row],[FP]]+Table1375[[#This Row],[FN]]))*100, 2)</f>
        <v>70.53</v>
      </c>
      <c r="E5" s="6" t="str">
        <f>FIXED((Table1375[[#This Row],[TP]]/(Table1375[[#This Row],[TP]]+Table1375[[#This Row],[FP]]))*100, 2)</f>
        <v>93.75</v>
      </c>
      <c r="F5" s="6" t="str">
        <f>FIXED((Table1375[[#This Row],[TP]]/(Table1375[[#This Row],[TP]]+Table1375[[#This Row],[FN]]))*100, 2)</f>
        <v>44.00</v>
      </c>
      <c r="G5" s="6">
        <f>(Table1375[[#This Row],[TP]]+Table1375[[#This Row],[TN]]+Table1375[[#This Row],[FP]]+Table1375[[#This Row],[FN]])</f>
        <v>3000</v>
      </c>
      <c r="H5" s="6">
        <v>660</v>
      </c>
      <c r="I5" s="6">
        <v>1456</v>
      </c>
      <c r="J5" s="6">
        <v>44</v>
      </c>
      <c r="K5" s="6">
        <v>840</v>
      </c>
      <c r="L5" s="6">
        <v>0</v>
      </c>
      <c r="M5" s="6"/>
      <c r="N5" s="6">
        <f>(Table1375[[#This Row],[Accuracy]]-D2)</f>
        <v>-7.4399999999999977</v>
      </c>
    </row>
    <row r="6" spans="1:14" x14ac:dyDescent="0.3">
      <c r="A6" s="5" t="s">
        <v>28</v>
      </c>
      <c r="B6" s="5" t="s">
        <v>35</v>
      </c>
      <c r="C6" s="5" t="s">
        <v>49</v>
      </c>
      <c r="D6" s="6" t="str">
        <f>FIXED(((Table1375[[#This Row],[TP]]+Table1375[[#This Row],[TN]])/(Table1375[[#This Row],[TP]]+Table1375[[#This Row],[TN]]+Table1375[[#This Row],[FP]]+Table1375[[#This Row],[FN]]))*100, 2)</f>
        <v>56.40</v>
      </c>
      <c r="E6" s="6" t="str">
        <f>FIXED((Table1375[[#This Row],[TP]]/(Table1375[[#This Row],[TP]]+Table1375[[#This Row],[FP]]))*100, 2)</f>
        <v>54.35</v>
      </c>
      <c r="F6" s="6" t="str">
        <f>FIXED((Table1375[[#This Row],[TP]]/(Table1375[[#This Row],[TP]]+Table1375[[#This Row],[FN]]))*100, 2)</f>
        <v>79.93</v>
      </c>
      <c r="G6" s="6">
        <f>(Table1375[[#This Row],[TP]]+Table1375[[#This Row],[TN]]+Table1375[[#This Row],[FP]]+Table1375[[#This Row],[FN]])</f>
        <v>3000</v>
      </c>
      <c r="H6" s="6">
        <v>1199</v>
      </c>
      <c r="I6" s="6">
        <v>493</v>
      </c>
      <c r="J6" s="6">
        <v>1007</v>
      </c>
      <c r="K6" s="6">
        <v>301</v>
      </c>
      <c r="L6" s="6"/>
      <c r="M6" s="6"/>
      <c r="N6" s="6">
        <f>(Table1375[[#This Row],[Accuracy]]-D2)</f>
        <v>-21.57</v>
      </c>
    </row>
    <row r="7" spans="1:14" x14ac:dyDescent="0.3">
      <c r="A7" s="5" t="s">
        <v>28</v>
      </c>
      <c r="B7" s="5" t="s">
        <v>7</v>
      </c>
      <c r="C7" s="5" t="s">
        <v>49</v>
      </c>
      <c r="D7" s="6" t="str">
        <f>FIXED(((Table1375[[#This Row],[TP]]+Table1375[[#This Row],[TN]])/(Table1375[[#This Row],[TP]]+Table1375[[#This Row],[TN]]+Table1375[[#This Row],[FP]]+Table1375[[#This Row],[FN]]))*100, 2)</f>
        <v>73.27</v>
      </c>
      <c r="E7" s="6" t="str">
        <f>FIXED((Table1375[[#This Row],[TP]]/(Table1375[[#This Row],[TP]]+Table1375[[#This Row],[FP]]))*100, 2)</f>
        <v>93.52</v>
      </c>
      <c r="F7" s="6" t="str">
        <f>FIXED((Table1375[[#This Row],[TP]]/(Table1375[[#This Row],[TP]]+Table1375[[#This Row],[FN]]))*100, 2)</f>
        <v>50.00</v>
      </c>
      <c r="G7" s="6">
        <f>(Table1375[[#This Row],[TP]]+Table1375[[#This Row],[TN]]+Table1375[[#This Row],[FP]]+Table1375[[#This Row],[FN]])</f>
        <v>3000</v>
      </c>
      <c r="H7" s="6">
        <v>750</v>
      </c>
      <c r="I7" s="6">
        <v>1448</v>
      </c>
      <c r="J7" s="6">
        <v>52</v>
      </c>
      <c r="K7" s="6">
        <v>750</v>
      </c>
      <c r="L7" s="6">
        <v>0</v>
      </c>
      <c r="M7" s="6">
        <f>(Table1375[[#This Row],[Accuracy]]-D2)</f>
        <v>-4.7000000000000028</v>
      </c>
      <c r="N7" s="6"/>
    </row>
    <row r="8" spans="1:14" x14ac:dyDescent="0.3">
      <c r="A8" s="5" t="s">
        <v>28</v>
      </c>
      <c r="B8" s="5" t="s">
        <v>36</v>
      </c>
      <c r="C8" s="5" t="s">
        <v>49</v>
      </c>
      <c r="D8" s="6" t="str">
        <f>FIXED(((Table1375[[#This Row],[TP]]+Table1375[[#This Row],[TN]])/(Table1375[[#This Row],[TP]]+Table1375[[#This Row],[TN]]+Table1375[[#This Row],[FP]]+Table1375[[#This Row],[FN]]))*100, 2)</f>
        <v>71.70</v>
      </c>
      <c r="E8" s="6" t="str">
        <f>FIXED((Table1375[[#This Row],[TP]]/(Table1375[[#This Row],[TP]]+Table1375[[#This Row],[FP]]))*100, 2)</f>
        <v>92.00</v>
      </c>
      <c r="F8" s="6" t="str">
        <f>FIXED((Table1375[[#This Row],[TP]]/(Table1375[[#This Row],[TP]]+Table1375[[#This Row],[FN]]))*100, 2)</f>
        <v>47.53</v>
      </c>
      <c r="G8" s="6">
        <f>(Table1375[[#This Row],[TP]]+Table1375[[#This Row],[TN]]+Table1375[[#This Row],[FP]]+Table1375[[#This Row],[FN]])</f>
        <v>3000</v>
      </c>
      <c r="H8" s="6">
        <v>713</v>
      </c>
      <c r="I8" s="6">
        <v>1438</v>
      </c>
      <c r="J8" s="6">
        <v>62</v>
      </c>
      <c r="K8" s="6">
        <v>787</v>
      </c>
      <c r="L8" s="6"/>
      <c r="M8" s="6">
        <f>(Table1375[[#This Row],[Accuracy]]-D3)</f>
        <v>-5.4699999999999989</v>
      </c>
      <c r="N8" s="6">
        <f>(Table1375[[#This Row],[Accuracy]]-D7)</f>
        <v>-1.5699999999999932</v>
      </c>
    </row>
    <row r="9" spans="1:14" x14ac:dyDescent="0.3">
      <c r="A9" s="5" t="s">
        <v>28</v>
      </c>
      <c r="B9" s="5" t="s">
        <v>37</v>
      </c>
      <c r="C9" s="5" t="s">
        <v>49</v>
      </c>
      <c r="D9" s="6" t="str">
        <f>FIXED(((Table1375[[#This Row],[TP]]+Table1375[[#This Row],[TN]])/(Table1375[[#This Row],[TP]]+Table1375[[#This Row],[TN]]+Table1375[[#This Row],[FP]]+Table1375[[#This Row],[FN]]))*100, 2)</f>
        <v>72.50</v>
      </c>
      <c r="E9" s="6" t="str">
        <f>FIXED((Table1375[[#This Row],[TP]]/(Table1375[[#This Row],[TP]]+Table1375[[#This Row],[FP]]))*100, 2)</f>
        <v>90.52</v>
      </c>
      <c r="F9" s="6" t="str">
        <f>FIXED((Table1375[[#This Row],[TP]]/(Table1375[[#This Row],[TP]]+Table1375[[#This Row],[FN]]))*100, 2)</f>
        <v>50.27</v>
      </c>
      <c r="G9" s="6">
        <f>(Table1375[[#This Row],[TP]]+Table1375[[#This Row],[TN]]+Table1375[[#This Row],[FP]]+Table1375[[#This Row],[FN]])</f>
        <v>3000</v>
      </c>
      <c r="H9" s="6">
        <v>754</v>
      </c>
      <c r="I9" s="6">
        <v>1421</v>
      </c>
      <c r="J9" s="6">
        <v>79</v>
      </c>
      <c r="K9" s="6">
        <v>746</v>
      </c>
      <c r="L9" s="6"/>
      <c r="M9" s="6">
        <f>(Table1375[[#This Row],[Accuracy]]-D4)</f>
        <v>-3.9300000000000068</v>
      </c>
      <c r="N9" s="6">
        <f>(Table1375[[#This Row],[Accuracy]]-D7)</f>
        <v>-0.76999999999999602</v>
      </c>
    </row>
    <row r="10" spans="1:14" x14ac:dyDescent="0.3">
      <c r="A10" s="5" t="s">
        <v>28</v>
      </c>
      <c r="B10" s="5" t="s">
        <v>38</v>
      </c>
      <c r="C10" s="5" t="s">
        <v>49</v>
      </c>
      <c r="D10" s="6" t="str">
        <f>FIXED(((Table1375[[#This Row],[TP]]+Table1375[[#This Row],[TN]])/(Table1375[[#This Row],[TP]]+Table1375[[#This Row],[TN]]+Table1375[[#This Row],[FP]]+Table1375[[#This Row],[FN]]))*100, 2)</f>
        <v>64.43</v>
      </c>
      <c r="E10" s="6" t="str">
        <f>FIXED((Table1375[[#This Row],[TP]]/(Table1375[[#This Row],[TP]]+Table1375[[#This Row],[FP]]))*100, 2)</f>
        <v>83.99</v>
      </c>
      <c r="F10" s="6" t="str">
        <f>FIXED((Table1375[[#This Row],[TP]]/(Table1375[[#This Row],[TP]]+Table1375[[#This Row],[FN]]))*100, 2)</f>
        <v>35.67</v>
      </c>
      <c r="G10" s="6">
        <f>(Table1375[[#This Row],[TP]]+Table1375[[#This Row],[TN]]+Table1375[[#This Row],[FP]]+Table1375[[#This Row],[FN]])</f>
        <v>3000</v>
      </c>
      <c r="H10" s="6">
        <v>535</v>
      </c>
      <c r="I10" s="6">
        <v>1398</v>
      </c>
      <c r="J10" s="6">
        <v>102</v>
      </c>
      <c r="K10" s="6">
        <v>965</v>
      </c>
      <c r="L10" s="6">
        <v>0</v>
      </c>
      <c r="M10" s="6">
        <f>(Table1375[[#This Row],[Accuracy]]-D5)</f>
        <v>-6.0999999999999943</v>
      </c>
      <c r="N10" s="6">
        <f>(Table1375[[#This Row],[Accuracy]]-D7)</f>
        <v>-8.8399999999999892</v>
      </c>
    </row>
    <row r="11" spans="1:14" ht="15" thickBot="1" x14ac:dyDescent="0.35">
      <c r="A11" s="7" t="s">
        <v>28</v>
      </c>
      <c r="B11" s="7" t="s">
        <v>39</v>
      </c>
      <c r="C11" s="7" t="s">
        <v>49</v>
      </c>
      <c r="D11" s="8" t="str">
        <f>FIXED(((Table1375[[#This Row],[TP]]+Table1375[[#This Row],[TN]])/(Table1375[[#This Row],[TP]]+Table1375[[#This Row],[TN]]+Table1375[[#This Row],[FP]]+Table1375[[#This Row],[FN]]))*100, 2)</f>
        <v>54.67</v>
      </c>
      <c r="E11" s="8" t="str">
        <f>FIXED((Table1375[[#This Row],[TP]]/(Table1375[[#This Row],[TP]]+Table1375[[#This Row],[FP]]))*100, 2)</f>
        <v>52.95</v>
      </c>
      <c r="F11" s="8" t="str">
        <f>FIXED((Table1375[[#This Row],[TP]]/(Table1375[[#This Row],[TP]]+Table1375[[#This Row],[FN]]))*100, 2)</f>
        <v>83.67</v>
      </c>
      <c r="G11" s="8">
        <f>(Table1375[[#This Row],[TP]]+Table1375[[#This Row],[TN]]+Table1375[[#This Row],[FP]]+Table1375[[#This Row],[FN]])</f>
        <v>3000</v>
      </c>
      <c r="H11" s="8">
        <v>1255</v>
      </c>
      <c r="I11" s="8">
        <v>385</v>
      </c>
      <c r="J11" s="8">
        <v>1115</v>
      </c>
      <c r="K11" s="8">
        <v>245</v>
      </c>
      <c r="L11" s="8"/>
      <c r="M11" s="8">
        <f>(Table1375[[#This Row],[Accuracy]]-D6)</f>
        <v>-1.7299999999999969</v>
      </c>
      <c r="N11" s="8">
        <f>(Table1375[[#This Row],[Accuracy]]-D7)</f>
        <v>-18.599999999999994</v>
      </c>
    </row>
    <row r="12" spans="1:14" x14ac:dyDescent="0.3">
      <c r="A12" s="3" t="s">
        <v>40</v>
      </c>
      <c r="B12" s="3" t="s">
        <v>5</v>
      </c>
      <c r="C12" s="3" t="s">
        <v>49</v>
      </c>
      <c r="D12" s="4" t="str">
        <f>FIXED(((Table1375[[#This Row],[TP]]+Table1375[[#This Row],[TN]])/(Table1375[[#This Row],[TP]]+Table1375[[#This Row],[TN]]+Table1375[[#This Row],[FP]]+Table1375[[#This Row],[FN]]))*100, 2)</f>
        <v>53.07</v>
      </c>
      <c r="E12" s="4" t="str">
        <f>FIXED((Table1375[[#This Row],[TP]]/(Table1375[[#This Row],[TP]]+Table1375[[#This Row],[FP]]))*100, 2)</f>
        <v>77.71</v>
      </c>
      <c r="F12" s="4" t="str">
        <f>FIXED((Table1375[[#This Row],[TP]]/(Table1375[[#This Row],[TP]]+Table1375[[#This Row],[FN]]))*100, 2)</f>
        <v>8.60</v>
      </c>
      <c r="G12" s="4">
        <f>(Table1375[[#This Row],[TP]]+Table1375[[#This Row],[TN]]+Table1375[[#This Row],[FP]]+Table1375[[#This Row],[FN]])</f>
        <v>3000</v>
      </c>
      <c r="H12" s="4">
        <v>129</v>
      </c>
      <c r="I12" s="4">
        <v>1463</v>
      </c>
      <c r="J12" s="4">
        <v>37</v>
      </c>
      <c r="K12" s="4">
        <v>1371</v>
      </c>
      <c r="L12" s="4">
        <v>0</v>
      </c>
      <c r="M12" s="4"/>
      <c r="N12" s="4"/>
    </row>
    <row r="13" spans="1:14" x14ac:dyDescent="0.3">
      <c r="A13" s="5" t="s">
        <v>40</v>
      </c>
      <c r="B13" s="5" t="s">
        <v>32</v>
      </c>
      <c r="C13" s="5" t="s">
        <v>49</v>
      </c>
      <c r="D13" s="6" t="str">
        <f>FIXED(((Table1375[[#This Row],[TP]]+Table1375[[#This Row],[TN]])/(Table1375[[#This Row],[TP]]+Table1375[[#This Row],[TN]]+Table1375[[#This Row],[FP]]+Table1375[[#This Row],[FN]]))*100, 2)</f>
        <v>52.57</v>
      </c>
      <c r="E13" s="6" t="str">
        <f>FIXED((Table1375[[#This Row],[TP]]/(Table1375[[#This Row],[TP]]+Table1375[[#This Row],[FP]]))*100, 2)</f>
        <v>73.33</v>
      </c>
      <c r="F13" s="6" t="str">
        <f>FIXED((Table1375[[#This Row],[TP]]/(Table1375[[#This Row],[TP]]+Table1375[[#This Row],[FN]]))*100, 2)</f>
        <v>8.07</v>
      </c>
      <c r="G13" s="6">
        <f>(Table1375[[#This Row],[TP]]+Table1375[[#This Row],[TN]]+Table1375[[#This Row],[FP]]+Table1375[[#This Row],[FN]])</f>
        <v>3000</v>
      </c>
      <c r="H13" s="6">
        <v>121</v>
      </c>
      <c r="I13" s="6">
        <v>1456</v>
      </c>
      <c r="J13" s="6">
        <v>44</v>
      </c>
      <c r="K13" s="6">
        <v>1379</v>
      </c>
      <c r="L13" s="6">
        <v>0</v>
      </c>
      <c r="M13" s="6"/>
      <c r="N13" s="6">
        <f>(Table1375[[#This Row],[Accuracy]]-D12)</f>
        <v>-0.5</v>
      </c>
    </row>
    <row r="14" spans="1:14" x14ac:dyDescent="0.3">
      <c r="A14" s="5" t="s">
        <v>40</v>
      </c>
      <c r="B14" s="5" t="s">
        <v>33</v>
      </c>
      <c r="C14" s="5" t="s">
        <v>49</v>
      </c>
      <c r="D14" s="6" t="str">
        <f>FIXED(((Table1375[[#This Row],[TP]]+Table1375[[#This Row],[TN]])/(Table1375[[#This Row],[TP]]+Table1375[[#This Row],[TN]]+Table1375[[#This Row],[FP]]+Table1375[[#This Row],[FN]]))*100, 2)</f>
        <v>53.17</v>
      </c>
      <c r="E14" s="6" t="str">
        <f>FIXED((Table1375[[#This Row],[TP]]/(Table1375[[#This Row],[TP]]+Table1375[[#This Row],[FP]]))*100, 2)</f>
        <v>76.24</v>
      </c>
      <c r="F14" s="6" t="str">
        <f>FIXED((Table1375[[#This Row],[TP]]/(Table1375[[#This Row],[TP]]+Table1375[[#This Row],[FN]]))*100, 2)</f>
        <v>9.20</v>
      </c>
      <c r="G14" s="6">
        <f>(Table1375[[#This Row],[TP]]+Table1375[[#This Row],[TN]]+Table1375[[#This Row],[FP]]+Table1375[[#This Row],[FN]])</f>
        <v>3000</v>
      </c>
      <c r="H14" s="6">
        <v>138</v>
      </c>
      <c r="I14" s="6">
        <v>1457</v>
      </c>
      <c r="J14" s="6">
        <v>43</v>
      </c>
      <c r="K14" s="6">
        <v>1362</v>
      </c>
      <c r="L14" s="6">
        <v>0</v>
      </c>
      <c r="M14" s="6"/>
      <c r="N14" s="6">
        <f>(Table1375[[#This Row],[Accuracy]]-D12)</f>
        <v>0.10000000000000142</v>
      </c>
    </row>
    <row r="15" spans="1:14" x14ac:dyDescent="0.3">
      <c r="A15" s="5" t="s">
        <v>40</v>
      </c>
      <c r="B15" s="5" t="s">
        <v>34</v>
      </c>
      <c r="C15" s="5" t="s">
        <v>49</v>
      </c>
      <c r="D15" s="6" t="str">
        <f>FIXED(((Table1375[[#This Row],[TP]]+Table1375[[#This Row],[TN]])/(Table1375[[#This Row],[TP]]+Table1375[[#This Row],[TN]]+Table1375[[#This Row],[FP]]+Table1375[[#This Row],[FN]]))*100, 2)</f>
        <v>53.93</v>
      </c>
      <c r="E15" s="6" t="str">
        <f>FIXED((Table1375[[#This Row],[TP]]/(Table1375[[#This Row],[TP]]+Table1375[[#This Row],[FP]]))*100, 2)</f>
        <v>70.49</v>
      </c>
      <c r="F15" s="6" t="str">
        <f>FIXED((Table1375[[#This Row],[TP]]/(Table1375[[#This Row],[TP]]+Table1375[[#This Row],[FN]]))*100, 2)</f>
        <v>13.53</v>
      </c>
      <c r="G15" s="6">
        <f>(Table1375[[#This Row],[TP]]+Table1375[[#This Row],[TN]]+Table1375[[#This Row],[FP]]+Table1375[[#This Row],[FN]])</f>
        <v>3000</v>
      </c>
      <c r="H15" s="6">
        <v>203</v>
      </c>
      <c r="I15" s="6">
        <v>1415</v>
      </c>
      <c r="J15" s="6">
        <v>85</v>
      </c>
      <c r="K15" s="6">
        <v>1297</v>
      </c>
      <c r="L15" s="6">
        <v>0</v>
      </c>
      <c r="M15" s="6"/>
      <c r="N15" s="6">
        <f>(Table1375[[#This Row],[Accuracy]]-D12)</f>
        <v>0.85999999999999943</v>
      </c>
    </row>
    <row r="16" spans="1:14" x14ac:dyDescent="0.3">
      <c r="A16" s="5" t="s">
        <v>40</v>
      </c>
      <c r="B16" s="5" t="s">
        <v>35</v>
      </c>
      <c r="C16" s="5" t="s">
        <v>49</v>
      </c>
      <c r="D16" s="6" t="str">
        <f>FIXED(((Table1375[[#This Row],[TP]]+Table1375[[#This Row],[TN]])/(Table1375[[#This Row],[TP]]+Table1375[[#This Row],[TN]]+Table1375[[#This Row],[FP]]+Table1375[[#This Row],[FN]]))*100, 2)</f>
        <v>53.20</v>
      </c>
      <c r="E16" s="6" t="str">
        <f>FIXED((Table1375[[#This Row],[TP]]/(Table1375[[#This Row],[TP]]+Table1375[[#This Row],[FP]]))*100, 2)</f>
        <v>59.88</v>
      </c>
      <c r="F16" s="6" t="str">
        <f>FIXED((Table1375[[#This Row],[TP]]/(Table1375[[#This Row],[TP]]+Table1375[[#This Row],[FN]]))*100, 2)</f>
        <v>19.40</v>
      </c>
      <c r="G16" s="6">
        <f>(Table1375[[#This Row],[TP]]+Table1375[[#This Row],[TN]]+Table1375[[#This Row],[FP]]+Table1375[[#This Row],[FN]])</f>
        <v>3000</v>
      </c>
      <c r="H16" s="6">
        <v>291</v>
      </c>
      <c r="I16" s="6">
        <v>1305</v>
      </c>
      <c r="J16" s="6">
        <v>195</v>
      </c>
      <c r="K16" s="6">
        <v>1209</v>
      </c>
      <c r="L16" s="6">
        <v>0</v>
      </c>
      <c r="M16" s="6"/>
      <c r="N16" s="6">
        <f>(Table1375[[#This Row],[Accuracy]]-D12)</f>
        <v>0.13000000000000256</v>
      </c>
    </row>
    <row r="17" spans="1:14" x14ac:dyDescent="0.3">
      <c r="A17" s="5" t="s">
        <v>40</v>
      </c>
      <c r="B17" s="5" t="s">
        <v>7</v>
      </c>
      <c r="C17" s="5" t="s">
        <v>49</v>
      </c>
      <c r="D17" s="6" t="str">
        <f>FIXED(((Table1375[[#This Row],[TP]]+Table1375[[#This Row],[TN]])/(Table1375[[#This Row],[TP]]+Table1375[[#This Row],[TN]]+Table1375[[#This Row],[FP]]+Table1375[[#This Row],[FN]]))*100, 2)</f>
        <v>52.27</v>
      </c>
      <c r="E17" s="6" t="str">
        <f>FIXED((Table1375[[#This Row],[TP]]/(Table1375[[#This Row],[TP]]+Table1375[[#This Row],[FP]]))*100, 2)</f>
        <v>72.08</v>
      </c>
      <c r="F17" s="6" t="str">
        <f>FIXED((Table1375[[#This Row],[TP]]/(Table1375[[#This Row],[TP]]+Table1375[[#This Row],[FN]]))*100, 2)</f>
        <v>7.40</v>
      </c>
      <c r="G17" s="6">
        <f>(Table1375[[#This Row],[TP]]+Table1375[[#This Row],[TN]]+Table1375[[#This Row],[FP]]+Table1375[[#This Row],[FN]])</f>
        <v>3000</v>
      </c>
      <c r="H17" s="6">
        <v>111</v>
      </c>
      <c r="I17" s="6">
        <v>1457</v>
      </c>
      <c r="J17" s="6">
        <v>43</v>
      </c>
      <c r="K17" s="6">
        <v>1389</v>
      </c>
      <c r="L17" s="6">
        <v>0</v>
      </c>
      <c r="M17" s="6">
        <f>(Table1375[[#This Row],[Accuracy]]-D12)</f>
        <v>-0.79999999999999716</v>
      </c>
      <c r="N17" s="6"/>
    </row>
    <row r="18" spans="1:14" x14ac:dyDescent="0.3">
      <c r="A18" s="5" t="s">
        <v>40</v>
      </c>
      <c r="B18" s="5" t="s">
        <v>36</v>
      </c>
      <c r="C18" s="5" t="s">
        <v>49</v>
      </c>
      <c r="D18" s="6" t="str">
        <f>FIXED(((Table1375[[#This Row],[TP]]+Table1375[[#This Row],[TN]])/(Table1375[[#This Row],[TP]]+Table1375[[#This Row],[TN]]+Table1375[[#This Row],[FP]]+Table1375[[#This Row],[FN]]))*100, 2)</f>
        <v>53.03</v>
      </c>
      <c r="E18" s="6" t="str">
        <f>FIXED((Table1375[[#This Row],[TP]]/(Table1375[[#This Row],[TP]]+Table1375[[#This Row],[FP]]))*100, 2)</f>
        <v>74.86</v>
      </c>
      <c r="F18" s="6" t="str">
        <f>FIXED((Table1375[[#This Row],[TP]]/(Table1375[[#This Row],[TP]]+Table1375[[#This Row],[FN]]))*100, 2)</f>
        <v>9.13</v>
      </c>
      <c r="G18" s="6">
        <f>(Table1375[[#This Row],[TP]]+Table1375[[#This Row],[TN]]+Table1375[[#This Row],[FP]]+Table1375[[#This Row],[FN]])</f>
        <v>3000</v>
      </c>
      <c r="H18" s="6">
        <v>137</v>
      </c>
      <c r="I18" s="6">
        <v>1454</v>
      </c>
      <c r="J18" s="6">
        <v>46</v>
      </c>
      <c r="K18" s="6">
        <v>1363</v>
      </c>
      <c r="L18" s="6">
        <v>0</v>
      </c>
      <c r="M18" s="6">
        <f>(Table1375[[#This Row],[Accuracy]]-D13)</f>
        <v>0.46000000000000085</v>
      </c>
      <c r="N18" s="6">
        <f>(Table1375[[#This Row],[Accuracy]]-D17)</f>
        <v>0.75999999999999801</v>
      </c>
    </row>
    <row r="19" spans="1:14" x14ac:dyDescent="0.3">
      <c r="A19" s="5" t="s">
        <v>40</v>
      </c>
      <c r="B19" s="5" t="s">
        <v>37</v>
      </c>
      <c r="C19" s="5" t="s">
        <v>49</v>
      </c>
      <c r="D19" s="6" t="str">
        <f>FIXED(((Table1375[[#This Row],[TP]]+Table1375[[#This Row],[TN]])/(Table1375[[#This Row],[TP]]+Table1375[[#This Row],[TN]]+Table1375[[#This Row],[FP]]+Table1375[[#This Row],[FN]]))*100, 2)</f>
        <v>53.03</v>
      </c>
      <c r="E19" s="6" t="str">
        <f>FIXED((Table1375[[#This Row],[TP]]/(Table1375[[#This Row],[TP]]+Table1375[[#This Row],[FP]]))*100, 2)</f>
        <v>74.33</v>
      </c>
      <c r="F19" s="6" t="str">
        <f>FIXED((Table1375[[#This Row],[TP]]/(Table1375[[#This Row],[TP]]+Table1375[[#This Row],[FN]]))*100, 2)</f>
        <v>9.27</v>
      </c>
      <c r="G19" s="6">
        <f>(Table1375[[#This Row],[TP]]+Table1375[[#This Row],[TN]]+Table1375[[#This Row],[FP]]+Table1375[[#This Row],[FN]])</f>
        <v>3000</v>
      </c>
      <c r="H19" s="6">
        <v>139</v>
      </c>
      <c r="I19" s="6">
        <v>1452</v>
      </c>
      <c r="J19" s="6">
        <v>48</v>
      </c>
      <c r="K19" s="6">
        <v>1361</v>
      </c>
      <c r="L19" s="6">
        <v>0</v>
      </c>
      <c r="M19" s="6">
        <f>(Table1375[[#This Row],[Accuracy]]-D14)</f>
        <v>-0.14000000000000057</v>
      </c>
      <c r="N19" s="6">
        <f>(Table1375[[#This Row],[Accuracy]]-D17)</f>
        <v>0.75999999999999801</v>
      </c>
    </row>
    <row r="20" spans="1:14" x14ac:dyDescent="0.3">
      <c r="A20" s="5" t="s">
        <v>40</v>
      </c>
      <c r="B20" s="5" t="s">
        <v>38</v>
      </c>
      <c r="C20" s="5" t="s">
        <v>49</v>
      </c>
      <c r="D20" s="6" t="str">
        <f>FIXED(((Table1375[[#This Row],[TP]]+Table1375[[#This Row],[TN]])/(Table1375[[#This Row],[TP]]+Table1375[[#This Row],[TN]]+Table1375[[#This Row],[FP]]+Table1375[[#This Row],[FN]]))*100, 2)</f>
        <v>54.00</v>
      </c>
      <c r="E20" s="6" t="str">
        <f>FIXED((Table1375[[#This Row],[TP]]/(Table1375[[#This Row],[TP]]+Table1375[[#This Row],[FP]]))*100, 2)</f>
        <v>70.55</v>
      </c>
      <c r="F20" s="6" t="str">
        <f>FIXED((Table1375[[#This Row],[TP]]/(Table1375[[#This Row],[TP]]+Table1375[[#This Row],[FN]]))*100, 2)</f>
        <v>13.73</v>
      </c>
      <c r="G20" s="6">
        <f>(Table1375[[#This Row],[TP]]+Table1375[[#This Row],[TN]]+Table1375[[#This Row],[FP]]+Table1375[[#This Row],[FN]])</f>
        <v>3000</v>
      </c>
      <c r="H20" s="6">
        <v>206</v>
      </c>
      <c r="I20" s="6">
        <v>1414</v>
      </c>
      <c r="J20" s="6">
        <v>86</v>
      </c>
      <c r="K20" s="6">
        <v>1294</v>
      </c>
      <c r="L20" s="6">
        <v>0</v>
      </c>
      <c r="M20" s="6">
        <f>(Table1375[[#This Row],[Accuracy]]-D15)</f>
        <v>7.0000000000000284E-2</v>
      </c>
      <c r="N20" s="6">
        <f>(Table1375[[#This Row],[Accuracy]]-D17)</f>
        <v>1.7299999999999969</v>
      </c>
    </row>
    <row r="21" spans="1:14" ht="15" thickBot="1" x14ac:dyDescent="0.35">
      <c r="A21" s="7" t="s">
        <v>40</v>
      </c>
      <c r="B21" s="7" t="s">
        <v>39</v>
      </c>
      <c r="C21" s="7" t="s">
        <v>49</v>
      </c>
      <c r="D21" s="8" t="str">
        <f>FIXED(((Table1375[[#This Row],[TP]]+Table1375[[#This Row],[TN]])/(Table1375[[#This Row],[TP]]+Table1375[[#This Row],[TN]]+Table1375[[#This Row],[FP]]+Table1375[[#This Row],[FN]]))*100, 2)</f>
        <v>54.37</v>
      </c>
      <c r="E21" s="8" t="str">
        <f>FIXED((Table1375[[#This Row],[TP]]/(Table1375[[#This Row],[TP]]+Table1375[[#This Row],[FP]]))*100, 2)</f>
        <v>61.01</v>
      </c>
      <c r="F21" s="8" t="str">
        <f>FIXED((Table1375[[#This Row],[TP]]/(Table1375[[#This Row],[TP]]+Table1375[[#This Row],[FN]]))*100, 2)</f>
        <v>24.20</v>
      </c>
      <c r="G21" s="8">
        <f>(Table1375[[#This Row],[TP]]+Table1375[[#This Row],[TN]]+Table1375[[#This Row],[FP]]+Table1375[[#This Row],[FN]])</f>
        <v>3000</v>
      </c>
      <c r="H21" s="8">
        <v>363</v>
      </c>
      <c r="I21" s="8">
        <v>1268</v>
      </c>
      <c r="J21" s="8">
        <v>232</v>
      </c>
      <c r="K21" s="8">
        <v>1137</v>
      </c>
      <c r="L21" s="8">
        <v>0</v>
      </c>
      <c r="M21" s="8">
        <f>(Table1375[[#This Row],[Accuracy]]-D16)</f>
        <v>1.1699999999999946</v>
      </c>
      <c r="N21" s="8">
        <f>(Table1375[[#This Row],[Accuracy]]-D17)</f>
        <v>2.0999999999999943</v>
      </c>
    </row>
    <row r="22" spans="1:14" x14ac:dyDescent="0.3">
      <c r="A22" s="3" t="s">
        <v>41</v>
      </c>
      <c r="B22" s="3" t="s">
        <v>5</v>
      </c>
      <c r="C22" s="3" t="s">
        <v>49</v>
      </c>
      <c r="D22" s="4" t="str">
        <f>FIXED(((Table1375[[#This Row],[TP]]+Table1375[[#This Row],[TN]])/(Table1375[[#This Row],[TP]]+Table1375[[#This Row],[TN]]+Table1375[[#This Row],[FP]]+Table1375[[#This Row],[FN]]))*100, 2)</f>
        <v>60.23</v>
      </c>
      <c r="E22" s="4" t="str">
        <f>FIXED((Table1375[[#This Row],[TP]]/(Table1375[[#This Row],[TP]]+Table1375[[#This Row],[FP]]))*100, 2)</f>
        <v>99.68</v>
      </c>
      <c r="F22" s="4" t="str">
        <f>FIXED((Table1375[[#This Row],[TP]]/(Table1375[[#This Row],[TP]]+Table1375[[#This Row],[FN]]))*100, 2)</f>
        <v>20.53</v>
      </c>
      <c r="G22" s="4">
        <f>(Table1375[[#This Row],[TP]]+Table1375[[#This Row],[TN]]+Table1375[[#This Row],[FP]]+Table1375[[#This Row],[FN]])</f>
        <v>3000</v>
      </c>
      <c r="H22" s="4">
        <v>308</v>
      </c>
      <c r="I22" s="4">
        <v>1499</v>
      </c>
      <c r="J22" s="4">
        <v>1</v>
      </c>
      <c r="K22" s="4">
        <v>1192</v>
      </c>
      <c r="L22" s="4">
        <v>0</v>
      </c>
      <c r="M22" s="4"/>
      <c r="N22" s="4"/>
    </row>
    <row r="23" spans="1:14" x14ac:dyDescent="0.3">
      <c r="A23" s="5" t="s">
        <v>41</v>
      </c>
      <c r="B23" s="5" t="s">
        <v>32</v>
      </c>
      <c r="C23" s="5" t="s">
        <v>49</v>
      </c>
      <c r="D23" s="6" t="str">
        <f>FIXED(((Table1375[[#This Row],[TP]]+Table1375[[#This Row],[TN]])/(Table1375[[#This Row],[TP]]+Table1375[[#This Row],[TN]]+Table1375[[#This Row],[FP]]+Table1375[[#This Row],[FN]]))*100, 2)</f>
        <v>58.20</v>
      </c>
      <c r="E23" s="6" t="str">
        <f>FIXED((Table1375[[#This Row],[TP]]/(Table1375[[#This Row],[TP]]+Table1375[[#This Row],[FP]]))*100, 2)</f>
        <v>99.20</v>
      </c>
      <c r="F23" s="6" t="str">
        <f>FIXED((Table1375[[#This Row],[TP]]/(Table1375[[#This Row],[TP]]+Table1375[[#This Row],[FN]]))*100, 2)</f>
        <v>16.53</v>
      </c>
      <c r="G23" s="6">
        <f>(Table1375[[#This Row],[TP]]+Table1375[[#This Row],[TN]]+Table1375[[#This Row],[FP]]+Table1375[[#This Row],[FN]])</f>
        <v>3000</v>
      </c>
      <c r="H23" s="6">
        <v>248</v>
      </c>
      <c r="I23" s="6">
        <v>1498</v>
      </c>
      <c r="J23" s="6">
        <v>2</v>
      </c>
      <c r="K23" s="6">
        <v>1252</v>
      </c>
      <c r="L23" s="6">
        <v>0</v>
      </c>
      <c r="M23" s="6"/>
      <c r="N23" s="6">
        <f>(Table1375[[#This Row],[Accuracy]]-D22)</f>
        <v>-2.029999999999994</v>
      </c>
    </row>
    <row r="24" spans="1:14" x14ac:dyDescent="0.3">
      <c r="A24" s="5" t="s">
        <v>41</v>
      </c>
      <c r="B24" s="5" t="s">
        <v>33</v>
      </c>
      <c r="C24" s="5" t="s">
        <v>49</v>
      </c>
      <c r="D24" s="6" t="str">
        <f>FIXED(((Table1375[[#This Row],[TP]]+Table1375[[#This Row],[TN]])/(Table1375[[#This Row],[TP]]+Table1375[[#This Row],[TN]]+Table1375[[#This Row],[FP]]+Table1375[[#This Row],[FN]]))*100, 2)</f>
        <v>57.47</v>
      </c>
      <c r="E24" s="6" t="str">
        <f>FIXED((Table1375[[#This Row],[TP]]/(Table1375[[#This Row],[TP]]+Table1375[[#This Row],[FP]]))*100, 2)</f>
        <v>99.56</v>
      </c>
      <c r="F24" s="6" t="str">
        <f>FIXED((Table1375[[#This Row],[TP]]/(Table1375[[#This Row],[TP]]+Table1375[[#This Row],[FN]]))*100, 2)</f>
        <v>15.00</v>
      </c>
      <c r="G24" s="6">
        <f>(Table1375[[#This Row],[TP]]+Table1375[[#This Row],[TN]]+Table1375[[#This Row],[FP]]+Table1375[[#This Row],[FN]])</f>
        <v>3000</v>
      </c>
      <c r="H24" s="6">
        <v>225</v>
      </c>
      <c r="I24" s="6">
        <v>1499</v>
      </c>
      <c r="J24" s="6">
        <v>1</v>
      </c>
      <c r="K24" s="6">
        <v>1275</v>
      </c>
      <c r="L24" s="6">
        <v>0</v>
      </c>
      <c r="M24" s="6"/>
      <c r="N24" s="6">
        <f>(Table1375[[#This Row],[Accuracy]]-D22)</f>
        <v>-2.759999999999998</v>
      </c>
    </row>
    <row r="25" spans="1:14" x14ac:dyDescent="0.3">
      <c r="A25" s="5" t="s">
        <v>41</v>
      </c>
      <c r="B25" s="5" t="s">
        <v>34</v>
      </c>
      <c r="C25" s="5" t="s">
        <v>49</v>
      </c>
      <c r="D25" s="6" t="str">
        <f>FIXED(((Table1375[[#This Row],[TP]]+Table1375[[#This Row],[TN]])/(Table1375[[#This Row],[TP]]+Table1375[[#This Row],[TN]]+Table1375[[#This Row],[FP]]+Table1375[[#This Row],[FN]]))*100, 2)</f>
        <v>57.07</v>
      </c>
      <c r="E25" s="6" t="str">
        <f>FIXED((Table1375[[#This Row],[TP]]/(Table1375[[#This Row],[TP]]+Table1375[[#This Row],[FP]]))*100, 2)</f>
        <v>98.18</v>
      </c>
      <c r="F25" s="6" t="str">
        <f>FIXED((Table1375[[#This Row],[TP]]/(Table1375[[#This Row],[TP]]+Table1375[[#This Row],[FN]]))*100, 2)</f>
        <v>14.40</v>
      </c>
      <c r="G25" s="6">
        <f>(Table1375[[#This Row],[TP]]+Table1375[[#This Row],[TN]]+Table1375[[#This Row],[FP]]+Table1375[[#This Row],[FN]])</f>
        <v>3000</v>
      </c>
      <c r="H25" s="6">
        <v>216</v>
      </c>
      <c r="I25" s="6">
        <v>1496</v>
      </c>
      <c r="J25" s="6">
        <v>4</v>
      </c>
      <c r="K25" s="6">
        <v>1284</v>
      </c>
      <c r="L25" s="6">
        <v>0</v>
      </c>
      <c r="M25" s="6"/>
      <c r="N25" s="6">
        <f>(Table1375[[#This Row],[Accuracy]]-D22)</f>
        <v>-3.1599999999999966</v>
      </c>
    </row>
    <row r="26" spans="1:14" x14ac:dyDescent="0.3">
      <c r="A26" s="5" t="s">
        <v>41</v>
      </c>
      <c r="B26" s="5" t="s">
        <v>35</v>
      </c>
      <c r="C26" s="5" t="s">
        <v>49</v>
      </c>
      <c r="D26" s="6" t="str">
        <f>FIXED(((Table1375[[#This Row],[TP]]+Table1375[[#This Row],[TN]])/(Table1375[[#This Row],[TP]]+Table1375[[#This Row],[TN]]+Table1375[[#This Row],[FP]]+Table1375[[#This Row],[FN]]))*100, 2)</f>
        <v>57.43</v>
      </c>
      <c r="E26" s="6" t="str">
        <f>FIXED((Table1375[[#This Row],[TP]]/(Table1375[[#This Row],[TP]]+Table1375[[#This Row],[FP]]))*100, 2)</f>
        <v>94.42</v>
      </c>
      <c r="F26" s="6" t="str">
        <f>FIXED((Table1375[[#This Row],[TP]]/(Table1375[[#This Row],[TP]]+Table1375[[#This Row],[FN]]))*100, 2)</f>
        <v>15.80</v>
      </c>
      <c r="G26" s="6">
        <f>(Table1375[[#This Row],[TP]]+Table1375[[#This Row],[TN]]+Table1375[[#This Row],[FP]]+Table1375[[#This Row],[FN]])</f>
        <v>3000</v>
      </c>
      <c r="H26" s="6">
        <v>237</v>
      </c>
      <c r="I26" s="6">
        <v>1486</v>
      </c>
      <c r="J26" s="6">
        <v>14</v>
      </c>
      <c r="K26" s="6">
        <v>1263</v>
      </c>
      <c r="L26" s="6">
        <v>0</v>
      </c>
      <c r="M26" s="6"/>
      <c r="N26" s="6">
        <f>(Table1375[[#This Row],[Accuracy]]-D22)</f>
        <v>-2.7999999999999972</v>
      </c>
    </row>
    <row r="27" spans="1:14" x14ac:dyDescent="0.3">
      <c r="A27" s="5" t="s">
        <v>41</v>
      </c>
      <c r="B27" s="5" t="s">
        <v>7</v>
      </c>
      <c r="C27" s="5" t="s">
        <v>49</v>
      </c>
      <c r="D27" s="6" t="str">
        <f>FIXED(((Table1375[[#This Row],[TP]]+Table1375[[#This Row],[TN]])/(Table1375[[#This Row],[TP]]+Table1375[[#This Row],[TN]]+Table1375[[#This Row],[FP]]+Table1375[[#This Row],[FN]]))*100, 2)</f>
        <v>59.40</v>
      </c>
      <c r="E27" s="6" t="str">
        <f>FIXED((Table1375[[#This Row],[TP]]/(Table1375[[#This Row],[TP]]+Table1375[[#This Row],[FP]]))*100, 2)</f>
        <v>95.48</v>
      </c>
      <c r="F27" s="6" t="str">
        <f>FIXED((Table1375[[#This Row],[TP]]/(Table1375[[#This Row],[TP]]+Table1375[[#This Row],[FN]]))*100, 2)</f>
        <v>19.73</v>
      </c>
      <c r="G27" s="6">
        <f>(Table1375[[#This Row],[TP]]+Table1375[[#This Row],[TN]]+Table1375[[#This Row],[FP]]+Table1375[[#This Row],[FN]])</f>
        <v>3000</v>
      </c>
      <c r="H27" s="6">
        <v>296</v>
      </c>
      <c r="I27" s="6">
        <v>1486</v>
      </c>
      <c r="J27" s="6">
        <v>14</v>
      </c>
      <c r="K27" s="6">
        <v>1204</v>
      </c>
      <c r="L27" s="6">
        <v>0</v>
      </c>
      <c r="M27" s="6">
        <f>(Table1375[[#This Row],[Accuracy]]-D22)</f>
        <v>-0.82999999999999829</v>
      </c>
      <c r="N27" s="6"/>
    </row>
    <row r="28" spans="1:14" x14ac:dyDescent="0.3">
      <c r="A28" s="5" t="s">
        <v>41</v>
      </c>
      <c r="B28" s="5" t="s">
        <v>36</v>
      </c>
      <c r="C28" s="5" t="s">
        <v>49</v>
      </c>
      <c r="D28" s="6" t="str">
        <f>FIXED(((Table1375[[#This Row],[TP]]+Table1375[[#This Row],[TN]])/(Table1375[[#This Row],[TP]]+Table1375[[#This Row],[TN]]+Table1375[[#This Row],[FP]]+Table1375[[#This Row],[FN]]))*100, 2)</f>
        <v>56.43</v>
      </c>
      <c r="E28" s="6" t="str">
        <f>FIXED((Table1375[[#This Row],[TP]]/(Table1375[[#This Row],[TP]]+Table1375[[#This Row],[FP]]))*100, 2)</f>
        <v>93.67</v>
      </c>
      <c r="F28" s="6" t="str">
        <f>FIXED((Table1375[[#This Row],[TP]]/(Table1375[[#This Row],[TP]]+Table1375[[#This Row],[FN]]))*100, 2)</f>
        <v>13.80</v>
      </c>
      <c r="G28" s="6">
        <f>(Table1375[[#This Row],[TP]]+Table1375[[#This Row],[TN]]+Table1375[[#This Row],[FP]]+Table1375[[#This Row],[FN]])</f>
        <v>3000</v>
      </c>
      <c r="H28" s="6">
        <v>207</v>
      </c>
      <c r="I28" s="6">
        <v>1486</v>
      </c>
      <c r="J28" s="6">
        <v>14</v>
      </c>
      <c r="K28" s="6">
        <v>1293</v>
      </c>
      <c r="L28" s="6">
        <v>0</v>
      </c>
      <c r="M28" s="6">
        <f>(Table1375[[#This Row],[Accuracy]]-D23)</f>
        <v>-1.7700000000000031</v>
      </c>
      <c r="N28" s="6">
        <f>(Table1375[[#This Row],[Accuracy]]-D27)</f>
        <v>-2.9699999999999989</v>
      </c>
    </row>
    <row r="29" spans="1:14" x14ac:dyDescent="0.3">
      <c r="A29" s="5" t="s">
        <v>41</v>
      </c>
      <c r="B29" s="5" t="s">
        <v>37</v>
      </c>
      <c r="C29" s="5" t="s">
        <v>49</v>
      </c>
      <c r="D29" s="6" t="str">
        <f>FIXED(((Table1375[[#This Row],[TP]]+Table1375[[#This Row],[TN]])/(Table1375[[#This Row],[TP]]+Table1375[[#This Row],[TN]]+Table1375[[#This Row],[FP]]+Table1375[[#This Row],[FN]]))*100, 2)</f>
        <v>57.13</v>
      </c>
      <c r="E29" s="6" t="str">
        <f>FIXED((Table1375[[#This Row],[TP]]/(Table1375[[#This Row],[TP]]+Table1375[[#This Row],[FP]]))*100, 2)</f>
        <v>92.46</v>
      </c>
      <c r="F29" s="6" t="str">
        <f>FIXED((Table1375[[#This Row],[TP]]/(Table1375[[#This Row],[TP]]+Table1375[[#This Row],[FN]]))*100, 2)</f>
        <v>15.53</v>
      </c>
      <c r="G29" s="6">
        <f>(Table1375[[#This Row],[TP]]+Table1375[[#This Row],[TN]]+Table1375[[#This Row],[FP]]+Table1375[[#This Row],[FN]])</f>
        <v>3000</v>
      </c>
      <c r="H29" s="6">
        <v>233</v>
      </c>
      <c r="I29" s="6">
        <v>1481</v>
      </c>
      <c r="J29" s="6">
        <v>19</v>
      </c>
      <c r="K29" s="6">
        <v>1267</v>
      </c>
      <c r="L29" s="6">
        <v>0</v>
      </c>
      <c r="M29" s="6">
        <f>(Table1375[[#This Row],[Accuracy]]-D24)</f>
        <v>-0.33999999999999631</v>
      </c>
      <c r="N29" s="6">
        <f>(Table1375[[#This Row],[Accuracy]]-D27)</f>
        <v>-2.269999999999996</v>
      </c>
    </row>
    <row r="30" spans="1:14" x14ac:dyDescent="0.3">
      <c r="A30" s="5" t="s">
        <v>41</v>
      </c>
      <c r="B30" s="5" t="s">
        <v>38</v>
      </c>
      <c r="C30" s="5" t="s">
        <v>49</v>
      </c>
      <c r="D30" s="6" t="str">
        <f>FIXED(((Table1375[[#This Row],[TP]]+Table1375[[#This Row],[TN]])/(Table1375[[#This Row],[TP]]+Table1375[[#This Row],[TN]]+Table1375[[#This Row],[FP]]+Table1375[[#This Row],[FN]]))*100, 2)</f>
        <v>54.93</v>
      </c>
      <c r="E30" s="6" t="str">
        <f>FIXED((Table1375[[#This Row],[TP]]/(Table1375[[#This Row],[TP]]+Table1375[[#This Row],[FP]]))*100, 2)</f>
        <v>93.02</v>
      </c>
      <c r="F30" s="6" t="str">
        <f>FIXED((Table1375[[#This Row],[TP]]/(Table1375[[#This Row],[TP]]+Table1375[[#This Row],[FN]]))*100, 2)</f>
        <v>10.67</v>
      </c>
      <c r="G30" s="6">
        <f>(Table1375[[#This Row],[TP]]+Table1375[[#This Row],[TN]]+Table1375[[#This Row],[FP]]+Table1375[[#This Row],[FN]])</f>
        <v>3000</v>
      </c>
      <c r="H30" s="6">
        <v>160</v>
      </c>
      <c r="I30" s="6">
        <v>1488</v>
      </c>
      <c r="J30" s="6">
        <v>12</v>
      </c>
      <c r="K30" s="6">
        <v>1340</v>
      </c>
      <c r="L30" s="6">
        <v>0</v>
      </c>
      <c r="M30" s="6">
        <f>(Table1375[[#This Row],[Accuracy]]-D25)</f>
        <v>-2.1400000000000006</v>
      </c>
      <c r="N30" s="6">
        <f>(Table1375[[#This Row],[Accuracy]]-D27)</f>
        <v>-4.4699999999999989</v>
      </c>
    </row>
    <row r="31" spans="1:14" ht="15" thickBot="1" x14ac:dyDescent="0.35">
      <c r="A31" s="7" t="s">
        <v>41</v>
      </c>
      <c r="B31" s="7" t="s">
        <v>39</v>
      </c>
      <c r="C31" s="7" t="s">
        <v>49</v>
      </c>
      <c r="D31" s="8" t="str">
        <f>FIXED(((Table1375[[#This Row],[TP]]+Table1375[[#This Row],[TN]])/(Table1375[[#This Row],[TP]]+Table1375[[#This Row],[TN]]+Table1375[[#This Row],[FP]]+Table1375[[#This Row],[FN]]))*100, 2)</f>
        <v>57.10</v>
      </c>
      <c r="E31" s="8" t="str">
        <f>FIXED((Table1375[[#This Row],[TP]]/(Table1375[[#This Row],[TP]]+Table1375[[#This Row],[FP]]))*100, 2)</f>
        <v>89.89</v>
      </c>
      <c r="F31" s="8" t="str">
        <f>FIXED((Table1375[[#This Row],[TP]]/(Table1375[[#This Row],[TP]]+Table1375[[#This Row],[FN]]))*100, 2)</f>
        <v>16.00</v>
      </c>
      <c r="G31" s="8">
        <f>(Table1375[[#This Row],[TP]]+Table1375[[#This Row],[TN]]+Table1375[[#This Row],[FP]]+Table1375[[#This Row],[FN]])</f>
        <v>3000</v>
      </c>
      <c r="H31" s="8">
        <v>240</v>
      </c>
      <c r="I31" s="8">
        <v>1473</v>
      </c>
      <c r="J31" s="8">
        <v>27</v>
      </c>
      <c r="K31" s="8">
        <v>1260</v>
      </c>
      <c r="L31" s="8">
        <v>0</v>
      </c>
      <c r="M31" s="8">
        <f>(Table1375[[#This Row],[Accuracy]]-D26)</f>
        <v>-0.32999999999999829</v>
      </c>
      <c r="N31" s="8">
        <f>(Table1375[[#This Row],[Accuracy]]-D27)</f>
        <v>-2.2999999999999972</v>
      </c>
    </row>
    <row r="32" spans="1:14" ht="27" x14ac:dyDescent="0.3">
      <c r="A32" s="3" t="s">
        <v>42</v>
      </c>
      <c r="B32" s="3" t="s">
        <v>5</v>
      </c>
      <c r="C32" s="3" t="s">
        <v>49</v>
      </c>
      <c r="D32" s="4" t="str">
        <f>FIXED(((Table1375[[#This Row],[TP]]+Table1375[[#This Row],[TN]])/(Table1375[[#This Row],[TP]]+Table1375[[#This Row],[TN]]+Table1375[[#This Row],[FP]]+Table1375[[#This Row],[FN]]))*100, 2)</f>
        <v>84.80</v>
      </c>
      <c r="E32" s="4" t="str">
        <f>FIXED((Table1375[[#This Row],[TP]]/(Table1375[[#This Row],[TP]]+Table1375[[#This Row],[FP]]))*100, 2)</f>
        <v>98.07</v>
      </c>
      <c r="F32" s="4" t="str">
        <f>FIXED((Table1375[[#This Row],[TP]]/(Table1375[[#This Row],[TP]]+Table1375[[#This Row],[FN]]))*100, 2)</f>
        <v>71.00</v>
      </c>
      <c r="G32" s="4">
        <f>(Table1375[[#This Row],[TP]]+Table1375[[#This Row],[TN]]+Table1375[[#This Row],[FP]]+Table1375[[#This Row],[FN]])</f>
        <v>3000</v>
      </c>
      <c r="H32" s="4">
        <v>1065</v>
      </c>
      <c r="I32" s="4">
        <v>1479</v>
      </c>
      <c r="J32" s="4">
        <v>21</v>
      </c>
      <c r="K32" s="4">
        <v>435</v>
      </c>
      <c r="L32" s="4">
        <v>0</v>
      </c>
      <c r="M32" s="4"/>
      <c r="N32" s="4"/>
    </row>
    <row r="33" spans="1:14" ht="27" x14ac:dyDescent="0.3">
      <c r="A33" s="5" t="s">
        <v>42</v>
      </c>
      <c r="B33" s="5" t="s">
        <v>32</v>
      </c>
      <c r="C33" s="5" t="s">
        <v>49</v>
      </c>
      <c r="D33" s="6" t="str">
        <f>FIXED(((Table1375[[#This Row],[TP]]+Table1375[[#This Row],[TN]])/(Table1375[[#This Row],[TP]]+Table1375[[#This Row],[TN]]+Table1375[[#This Row],[FP]]+Table1375[[#This Row],[FN]]))*100, 2)</f>
        <v>82.57</v>
      </c>
      <c r="E33" s="6" t="str">
        <f>FIXED((Table1375[[#This Row],[TP]]/(Table1375[[#This Row],[TP]]+Table1375[[#This Row],[FP]]))*100, 2)</f>
        <v>97.02</v>
      </c>
      <c r="F33" s="6" t="str">
        <f>FIXED((Table1375[[#This Row],[TP]]/(Table1375[[#This Row],[TP]]+Table1375[[#This Row],[FN]]))*100, 2)</f>
        <v>67.20</v>
      </c>
      <c r="G33" s="6">
        <f>(Table1375[[#This Row],[TP]]+Table1375[[#This Row],[TN]]+Table1375[[#This Row],[FP]]+Table1375[[#This Row],[FN]])</f>
        <v>3000</v>
      </c>
      <c r="H33" s="6">
        <v>1008</v>
      </c>
      <c r="I33" s="6">
        <v>1469</v>
      </c>
      <c r="J33" s="6">
        <v>31</v>
      </c>
      <c r="K33" s="6">
        <v>492</v>
      </c>
      <c r="L33" s="6">
        <v>0</v>
      </c>
      <c r="M33" s="6"/>
      <c r="N33" s="6">
        <f>(Table1375[[#This Row],[Accuracy]]-D32)</f>
        <v>-2.230000000000004</v>
      </c>
    </row>
    <row r="34" spans="1:14" ht="27" x14ac:dyDescent="0.3">
      <c r="A34" s="5" t="s">
        <v>42</v>
      </c>
      <c r="B34" s="5" t="s">
        <v>33</v>
      </c>
      <c r="C34" s="5" t="s">
        <v>49</v>
      </c>
      <c r="D34" s="6" t="str">
        <f>FIXED(((Table1375[[#This Row],[TP]]+Table1375[[#This Row],[TN]])/(Table1375[[#This Row],[TP]]+Table1375[[#This Row],[TN]]+Table1375[[#This Row],[FP]]+Table1375[[#This Row],[FN]]))*100, 2)</f>
        <v>82.60</v>
      </c>
      <c r="E34" s="6" t="str">
        <f>FIXED((Table1375[[#This Row],[TP]]/(Table1375[[#This Row],[TP]]+Table1375[[#This Row],[FP]]))*100, 2)</f>
        <v>97.29</v>
      </c>
      <c r="F34" s="6" t="str">
        <f>FIXED((Table1375[[#This Row],[TP]]/(Table1375[[#This Row],[TP]]+Table1375[[#This Row],[FN]]))*100, 2)</f>
        <v>67.07</v>
      </c>
      <c r="G34" s="6">
        <f>(Table1375[[#This Row],[TP]]+Table1375[[#This Row],[TN]]+Table1375[[#This Row],[FP]]+Table1375[[#This Row],[FN]])</f>
        <v>3000</v>
      </c>
      <c r="H34" s="6">
        <v>1006</v>
      </c>
      <c r="I34" s="6">
        <v>1472</v>
      </c>
      <c r="J34" s="6">
        <v>28</v>
      </c>
      <c r="K34" s="6">
        <v>494</v>
      </c>
      <c r="L34" s="6">
        <v>0</v>
      </c>
      <c r="M34" s="6"/>
      <c r="N34" s="6">
        <f>(Table1375[[#This Row],[Accuracy]]-D32)</f>
        <v>-2.2000000000000028</v>
      </c>
    </row>
    <row r="35" spans="1:14" ht="27" x14ac:dyDescent="0.3">
      <c r="A35" s="5" t="s">
        <v>42</v>
      </c>
      <c r="B35" s="5" t="s">
        <v>34</v>
      </c>
      <c r="C35" s="5" t="s">
        <v>49</v>
      </c>
      <c r="D35" s="6" t="str">
        <f>FIXED(((Table1375[[#This Row],[TP]]+Table1375[[#This Row],[TN]])/(Table1375[[#This Row],[TP]]+Table1375[[#This Row],[TN]]+Table1375[[#This Row],[FP]]+Table1375[[#This Row],[FN]]))*100, 2)</f>
        <v>76.33</v>
      </c>
      <c r="E35" s="6" t="str">
        <f>FIXED((Table1375[[#This Row],[TP]]/(Table1375[[#This Row],[TP]]+Table1375[[#This Row],[FP]]))*100, 2)</f>
        <v>93.79</v>
      </c>
      <c r="F35" s="6" t="str">
        <f>FIXED((Table1375[[#This Row],[TP]]/(Table1375[[#This Row],[TP]]+Table1375[[#This Row],[FN]]))*100, 2)</f>
        <v>56.40</v>
      </c>
      <c r="G35" s="6">
        <f>(Table1375[[#This Row],[TP]]+Table1375[[#This Row],[TN]]+Table1375[[#This Row],[FP]]+Table1375[[#This Row],[FN]])</f>
        <v>3000</v>
      </c>
      <c r="H35" s="6">
        <v>846</v>
      </c>
      <c r="I35" s="6">
        <v>1444</v>
      </c>
      <c r="J35" s="6">
        <v>56</v>
      </c>
      <c r="K35" s="6">
        <v>654</v>
      </c>
      <c r="L35" s="6">
        <v>0</v>
      </c>
      <c r="M35" s="6"/>
      <c r="N35" s="6">
        <f>(Table1375[[#This Row],[Accuracy]]-D32)</f>
        <v>-8.4699999999999989</v>
      </c>
    </row>
    <row r="36" spans="1:14" ht="27" x14ac:dyDescent="0.3">
      <c r="A36" s="5" t="s">
        <v>42</v>
      </c>
      <c r="B36" s="5" t="s">
        <v>35</v>
      </c>
      <c r="C36" s="5" t="s">
        <v>49</v>
      </c>
      <c r="D36" s="6" t="str">
        <f>FIXED(((Table1375[[#This Row],[TP]]+Table1375[[#This Row],[TN]])/(Table1375[[#This Row],[TP]]+Table1375[[#This Row],[TN]]+Table1375[[#This Row],[FP]]+Table1375[[#This Row],[FN]]))*100, 2)</f>
        <v>75.03</v>
      </c>
      <c r="E36" s="6" t="str">
        <f>FIXED((Table1375[[#This Row],[TP]]/(Table1375[[#This Row],[TP]]+Table1375[[#This Row],[FP]]))*100, 2)</f>
        <v>89.48</v>
      </c>
      <c r="F36" s="6" t="str">
        <f>FIXED((Table1375[[#This Row],[TP]]/(Table1375[[#This Row],[TP]]+Table1375[[#This Row],[FN]]))*100, 2)</f>
        <v>56.73</v>
      </c>
      <c r="G36" s="6">
        <f>(Table1375[[#This Row],[TP]]+Table1375[[#This Row],[TN]]+Table1375[[#This Row],[FP]]+Table1375[[#This Row],[FN]])</f>
        <v>3000</v>
      </c>
      <c r="H36" s="6">
        <v>851</v>
      </c>
      <c r="I36" s="6">
        <v>1400</v>
      </c>
      <c r="J36" s="6">
        <v>100</v>
      </c>
      <c r="K36" s="6">
        <v>649</v>
      </c>
      <c r="L36" s="6">
        <v>0</v>
      </c>
      <c r="M36" s="6"/>
      <c r="N36" s="6">
        <f>(Table1375[[#This Row],[Accuracy]]-D32)</f>
        <v>-9.769999999999996</v>
      </c>
    </row>
    <row r="37" spans="1:14" ht="27" x14ac:dyDescent="0.3">
      <c r="A37" s="5" t="s">
        <v>42</v>
      </c>
      <c r="B37" s="5" t="s">
        <v>7</v>
      </c>
      <c r="C37" s="5" t="s">
        <v>49</v>
      </c>
      <c r="D37" s="6" t="str">
        <f>FIXED(((Table1375[[#This Row],[TP]]+Table1375[[#This Row],[TN]])/(Table1375[[#This Row],[TP]]+Table1375[[#This Row],[TN]]+Table1375[[#This Row],[FP]]+Table1375[[#This Row],[FN]]))*100, 2)</f>
        <v>78.67</v>
      </c>
      <c r="E37" s="6" t="str">
        <f>FIXED((Table1375[[#This Row],[TP]]/(Table1375[[#This Row],[TP]]+Table1375[[#This Row],[FP]]))*100, 2)</f>
        <v>91.83</v>
      </c>
      <c r="F37" s="6" t="str">
        <f>FIXED((Table1375[[#This Row],[TP]]/(Table1375[[#This Row],[TP]]+Table1375[[#This Row],[FN]]))*100, 2)</f>
        <v>62.93</v>
      </c>
      <c r="G37" s="6">
        <f>(Table1375[[#This Row],[TP]]+Table1375[[#This Row],[TN]]+Table1375[[#This Row],[FP]]+Table1375[[#This Row],[FN]])</f>
        <v>3000</v>
      </c>
      <c r="H37" s="6">
        <v>944</v>
      </c>
      <c r="I37" s="6">
        <v>1416</v>
      </c>
      <c r="J37" s="6">
        <v>84</v>
      </c>
      <c r="K37" s="6">
        <v>556</v>
      </c>
      <c r="L37" s="6">
        <v>0</v>
      </c>
      <c r="M37" s="6">
        <f>(Table1375[[#This Row],[Accuracy]]-D32)</f>
        <v>-6.1299999999999955</v>
      </c>
      <c r="N37" s="6"/>
    </row>
    <row r="38" spans="1:14" ht="27" x14ac:dyDescent="0.3">
      <c r="A38" s="5" t="s">
        <v>42</v>
      </c>
      <c r="B38" s="5" t="s">
        <v>36</v>
      </c>
      <c r="C38" s="5" t="s">
        <v>49</v>
      </c>
      <c r="D38" s="6" t="str">
        <f>FIXED(((Table1375[[#This Row],[TP]]+Table1375[[#This Row],[TN]])/(Table1375[[#This Row],[TP]]+Table1375[[#This Row],[TN]]+Table1375[[#This Row],[FP]]+Table1375[[#This Row],[FN]]))*100, 2)</f>
        <v>78.37</v>
      </c>
      <c r="E38" s="6" t="str">
        <f>FIXED((Table1375[[#This Row],[TP]]/(Table1375[[#This Row],[TP]]+Table1375[[#This Row],[FP]]))*100, 2)</f>
        <v>91.11</v>
      </c>
      <c r="F38" s="6" t="str">
        <f>FIXED((Table1375[[#This Row],[TP]]/(Table1375[[#This Row],[TP]]+Table1375[[#This Row],[FN]]))*100, 2)</f>
        <v>62.87</v>
      </c>
      <c r="G38" s="6">
        <f>(Table1375[[#This Row],[TP]]+Table1375[[#This Row],[TN]]+Table1375[[#This Row],[FP]]+Table1375[[#This Row],[FN]])</f>
        <v>3000</v>
      </c>
      <c r="H38" s="6">
        <v>943</v>
      </c>
      <c r="I38" s="6">
        <v>1408</v>
      </c>
      <c r="J38" s="6">
        <v>92</v>
      </c>
      <c r="K38" s="6">
        <v>557</v>
      </c>
      <c r="L38" s="6">
        <v>0</v>
      </c>
      <c r="M38" s="6">
        <f>(Table1375[[#This Row],[Accuracy]]-D33)</f>
        <v>-4.1999999999999886</v>
      </c>
      <c r="N38" s="6">
        <f>(Table1375[[#This Row],[Accuracy]]-D37)</f>
        <v>-0.29999999999999716</v>
      </c>
    </row>
    <row r="39" spans="1:14" ht="27" x14ac:dyDescent="0.3">
      <c r="A39" s="5" t="s">
        <v>42</v>
      </c>
      <c r="B39" s="5" t="s">
        <v>37</v>
      </c>
      <c r="C39" s="5" t="s">
        <v>49</v>
      </c>
      <c r="D39" s="6" t="str">
        <f>FIXED(((Table1375[[#This Row],[TP]]+Table1375[[#This Row],[TN]])/(Table1375[[#This Row],[TP]]+Table1375[[#This Row],[TN]]+Table1375[[#This Row],[FP]]+Table1375[[#This Row],[FN]]))*100, 2)</f>
        <v>77.63</v>
      </c>
      <c r="E39" s="6" t="str">
        <f>FIXED((Table1375[[#This Row],[TP]]/(Table1375[[#This Row],[TP]]+Table1375[[#This Row],[FP]]))*100, 2)</f>
        <v>89.44</v>
      </c>
      <c r="F39" s="6" t="str">
        <f>FIXED((Table1375[[#This Row],[TP]]/(Table1375[[#This Row],[TP]]+Table1375[[#This Row],[FN]]))*100, 2)</f>
        <v>62.67</v>
      </c>
      <c r="G39" s="6">
        <f>(Table1375[[#This Row],[TP]]+Table1375[[#This Row],[TN]]+Table1375[[#This Row],[FP]]+Table1375[[#This Row],[FN]])</f>
        <v>3000</v>
      </c>
      <c r="H39" s="6">
        <v>940</v>
      </c>
      <c r="I39" s="6">
        <v>1389</v>
      </c>
      <c r="J39" s="6">
        <v>111</v>
      </c>
      <c r="K39" s="6">
        <v>560</v>
      </c>
      <c r="L39" s="6">
        <v>0</v>
      </c>
      <c r="M39" s="6">
        <f>(Table1375[[#This Row],[Accuracy]]-D34)</f>
        <v>-4.9699999999999989</v>
      </c>
      <c r="N39" s="6">
        <f>(Table1375[[#This Row],[Accuracy]]-D37)</f>
        <v>-1.0400000000000063</v>
      </c>
    </row>
    <row r="40" spans="1:14" ht="27" x14ac:dyDescent="0.3">
      <c r="A40" s="5" t="s">
        <v>42</v>
      </c>
      <c r="B40" s="5" t="s">
        <v>38</v>
      </c>
      <c r="C40" s="5" t="s">
        <v>49</v>
      </c>
      <c r="D40" s="6" t="str">
        <f>FIXED(((Table1375[[#This Row],[TP]]+Table1375[[#This Row],[TN]])/(Table1375[[#This Row],[TP]]+Table1375[[#This Row],[TN]]+Table1375[[#This Row],[FP]]+Table1375[[#This Row],[FN]]))*100, 2)</f>
        <v>72.17</v>
      </c>
      <c r="E40" s="6" t="str">
        <f>FIXED((Table1375[[#This Row],[TP]]/(Table1375[[#This Row],[TP]]+Table1375[[#This Row],[FP]]))*100, 2)</f>
        <v>89.92</v>
      </c>
      <c r="F40" s="6" t="str">
        <f>FIXED((Table1375[[#This Row],[TP]]/(Table1375[[#This Row],[TP]]+Table1375[[#This Row],[FN]]))*100, 2)</f>
        <v>49.93</v>
      </c>
      <c r="G40" s="6">
        <f>(Table1375[[#This Row],[TP]]+Table1375[[#This Row],[TN]]+Table1375[[#This Row],[FP]]+Table1375[[#This Row],[FN]])</f>
        <v>3000</v>
      </c>
      <c r="H40" s="6">
        <v>749</v>
      </c>
      <c r="I40" s="6">
        <v>1416</v>
      </c>
      <c r="J40" s="6">
        <v>84</v>
      </c>
      <c r="K40" s="6">
        <v>751</v>
      </c>
      <c r="L40" s="6">
        <v>0</v>
      </c>
      <c r="M40" s="6">
        <f>(Table1375[[#This Row],[Accuracy]]-D35)</f>
        <v>-4.1599999999999966</v>
      </c>
      <c r="N40" s="6">
        <f>(Table1375[[#This Row],[Accuracy]]-D37)</f>
        <v>-6.5</v>
      </c>
    </row>
    <row r="41" spans="1:14" ht="27.6" thickBot="1" x14ac:dyDescent="0.35">
      <c r="A41" s="7" t="s">
        <v>42</v>
      </c>
      <c r="B41" s="7" t="s">
        <v>39</v>
      </c>
      <c r="C41" s="7" t="s">
        <v>49</v>
      </c>
      <c r="D41" s="8" t="str">
        <f>FIXED(((Table1375[[#This Row],[TP]]+Table1375[[#This Row],[TN]])/(Table1375[[#This Row],[TP]]+Table1375[[#This Row],[TN]]+Table1375[[#This Row],[FP]]+Table1375[[#This Row],[FN]]))*100, 2)</f>
        <v>74.47</v>
      </c>
      <c r="E41" s="8" t="str">
        <f>FIXED((Table1375[[#This Row],[TP]]/(Table1375[[#This Row],[TP]]+Table1375[[#This Row],[FP]]))*100, 2)</f>
        <v>85.70</v>
      </c>
      <c r="F41" s="8" t="str">
        <f>FIXED((Table1375[[#This Row],[TP]]/(Table1375[[#This Row],[TP]]+Table1375[[#This Row],[FN]]))*100, 2)</f>
        <v>58.73</v>
      </c>
      <c r="G41" s="8">
        <f>(Table1375[[#This Row],[TP]]+Table1375[[#This Row],[TN]]+Table1375[[#This Row],[FP]]+Table1375[[#This Row],[FN]])</f>
        <v>3000</v>
      </c>
      <c r="H41" s="8">
        <v>881</v>
      </c>
      <c r="I41" s="8">
        <v>1353</v>
      </c>
      <c r="J41" s="8">
        <v>147</v>
      </c>
      <c r="K41" s="8">
        <v>619</v>
      </c>
      <c r="L41" s="8">
        <v>0</v>
      </c>
      <c r="M41" s="8">
        <f>(Table1375[[#This Row],[Accuracy]]-D36)</f>
        <v>-0.56000000000000227</v>
      </c>
      <c r="N41" s="8">
        <f>(Table1375[[#This Row],[Accuracy]]-D37)</f>
        <v>-4.2000000000000028</v>
      </c>
    </row>
    <row r="42" spans="1:14" x14ac:dyDescent="0.3">
      <c r="A42" s="3" t="s">
        <v>43</v>
      </c>
      <c r="B42" s="3" t="s">
        <v>5</v>
      </c>
      <c r="C42" s="3" t="s">
        <v>49</v>
      </c>
      <c r="D42" s="4" t="str">
        <f>FIXED(((Table1375[[#This Row],[TP]]+Table1375[[#This Row],[TN]])/(Table1375[[#This Row],[TP]]+Table1375[[#This Row],[TN]]+Table1375[[#This Row],[FP]]+Table1375[[#This Row],[FN]]))*100, 2)</f>
        <v>51.10</v>
      </c>
      <c r="E42" s="4" t="str">
        <f>FIXED((Table1375[[#This Row],[TP]]/(Table1375[[#This Row],[TP]]+Table1375[[#This Row],[FP]]))*100, 2)</f>
        <v>88.37</v>
      </c>
      <c r="F42" s="4" t="str">
        <f>FIXED((Table1375[[#This Row],[TP]]/(Table1375[[#This Row],[TP]]+Table1375[[#This Row],[FN]]))*100, 2)</f>
        <v>2.53</v>
      </c>
      <c r="G42" s="4">
        <f>(Table1375[[#This Row],[TP]]+Table1375[[#This Row],[TN]]+Table1375[[#This Row],[FP]]+Table1375[[#This Row],[FN]])</f>
        <v>3000</v>
      </c>
      <c r="H42" s="4">
        <v>38</v>
      </c>
      <c r="I42" s="4">
        <v>1495</v>
      </c>
      <c r="J42" s="4">
        <v>5</v>
      </c>
      <c r="K42" s="4">
        <v>1462</v>
      </c>
      <c r="L42" s="4">
        <v>0</v>
      </c>
      <c r="M42" s="4"/>
      <c r="N42" s="4"/>
    </row>
    <row r="43" spans="1:14" x14ac:dyDescent="0.3">
      <c r="A43" s="5" t="s">
        <v>43</v>
      </c>
      <c r="B43" s="5" t="s">
        <v>32</v>
      </c>
      <c r="C43" s="5" t="s">
        <v>49</v>
      </c>
      <c r="D43" s="6" t="str">
        <f>FIXED(((Table1375[[#This Row],[TP]]+Table1375[[#This Row],[TN]])/(Table1375[[#This Row],[TP]]+Table1375[[#This Row],[TN]]+Table1375[[#This Row],[FP]]+Table1375[[#This Row],[FN]]))*100, 2)</f>
        <v>50.80</v>
      </c>
      <c r="E43" s="6" t="str">
        <f>FIXED((Table1375[[#This Row],[TP]]/(Table1375[[#This Row],[TP]]+Table1375[[#This Row],[FP]]))*100, 2)</f>
        <v>83.33</v>
      </c>
      <c r="F43" s="6" t="str">
        <f>FIXED((Table1375[[#This Row],[TP]]/(Table1375[[#This Row],[TP]]+Table1375[[#This Row],[FN]]))*100, 2)</f>
        <v>2.00</v>
      </c>
      <c r="G43" s="6">
        <f>(Table1375[[#This Row],[TP]]+Table1375[[#This Row],[TN]]+Table1375[[#This Row],[FP]]+Table1375[[#This Row],[FN]])</f>
        <v>3000</v>
      </c>
      <c r="H43" s="6">
        <v>30</v>
      </c>
      <c r="I43" s="6">
        <v>1494</v>
      </c>
      <c r="J43" s="6">
        <v>6</v>
      </c>
      <c r="K43" s="6">
        <v>1470</v>
      </c>
      <c r="L43" s="6">
        <v>0</v>
      </c>
      <c r="M43" s="6"/>
      <c r="N43" s="6">
        <f>(Table1375[[#This Row],[Accuracy]]-D42)</f>
        <v>-0.30000000000000426</v>
      </c>
    </row>
    <row r="44" spans="1:14" x14ac:dyDescent="0.3">
      <c r="A44" s="5" t="s">
        <v>43</v>
      </c>
      <c r="B44" s="5" t="s">
        <v>33</v>
      </c>
      <c r="C44" s="5" t="s">
        <v>49</v>
      </c>
      <c r="D44" s="6" t="str">
        <f>FIXED(((Table1375[[#This Row],[TP]]+Table1375[[#This Row],[TN]])/(Table1375[[#This Row],[TP]]+Table1375[[#This Row],[TN]]+Table1375[[#This Row],[FP]]+Table1375[[#This Row],[FN]]))*100, 2)</f>
        <v>51.07</v>
      </c>
      <c r="E44" s="6" t="str">
        <f>FIXED((Table1375[[#This Row],[TP]]/(Table1375[[#This Row],[TP]]+Table1375[[#This Row],[FP]]))*100, 2)</f>
        <v>78.57</v>
      </c>
      <c r="F44" s="6" t="str">
        <f>FIXED((Table1375[[#This Row],[TP]]/(Table1375[[#This Row],[TP]]+Table1375[[#This Row],[FN]]))*100, 2)</f>
        <v>2.93</v>
      </c>
      <c r="G44" s="6">
        <f>(Table1375[[#This Row],[TP]]+Table1375[[#This Row],[TN]]+Table1375[[#This Row],[FP]]+Table1375[[#This Row],[FN]])</f>
        <v>3000</v>
      </c>
      <c r="H44" s="6">
        <v>44</v>
      </c>
      <c r="I44" s="6">
        <v>1488</v>
      </c>
      <c r="J44" s="6">
        <v>12</v>
      </c>
      <c r="K44" s="6">
        <v>1456</v>
      </c>
      <c r="L44" s="6">
        <v>0</v>
      </c>
      <c r="M44" s="6"/>
      <c r="N44" s="6">
        <f>(Table1375[[#This Row],[Accuracy]]-D42)</f>
        <v>-3.0000000000001137E-2</v>
      </c>
    </row>
    <row r="45" spans="1:14" x14ac:dyDescent="0.3">
      <c r="A45" s="5" t="s">
        <v>43</v>
      </c>
      <c r="B45" s="5" t="s">
        <v>34</v>
      </c>
      <c r="C45" s="5" t="s">
        <v>49</v>
      </c>
      <c r="D45" s="6" t="str">
        <f>FIXED(((Table1375[[#This Row],[TP]]+Table1375[[#This Row],[TN]])/(Table1375[[#This Row],[TP]]+Table1375[[#This Row],[TN]]+Table1375[[#This Row],[FP]]+Table1375[[#This Row],[FN]]))*100, 2)</f>
        <v>51.37</v>
      </c>
      <c r="E45" s="6" t="str">
        <f>FIXED((Table1375[[#This Row],[TP]]/(Table1375[[#This Row],[TP]]+Table1375[[#This Row],[FP]]))*100, 2)</f>
        <v>79.71</v>
      </c>
      <c r="F45" s="6" t="str">
        <f>FIXED((Table1375[[#This Row],[TP]]/(Table1375[[#This Row],[TP]]+Table1375[[#This Row],[FN]]))*100, 2)</f>
        <v>3.67</v>
      </c>
      <c r="G45" s="6">
        <f>(Table1375[[#This Row],[TP]]+Table1375[[#This Row],[TN]]+Table1375[[#This Row],[FP]]+Table1375[[#This Row],[FN]])</f>
        <v>3000</v>
      </c>
      <c r="H45" s="6">
        <v>55</v>
      </c>
      <c r="I45" s="6">
        <v>1486</v>
      </c>
      <c r="J45" s="6">
        <v>14</v>
      </c>
      <c r="K45" s="6">
        <v>1445</v>
      </c>
      <c r="L45" s="6">
        <v>0</v>
      </c>
      <c r="M45" s="6"/>
      <c r="N45" s="6">
        <f>(Table1375[[#This Row],[Accuracy]]-D42)</f>
        <v>0.26999999999999602</v>
      </c>
    </row>
    <row r="46" spans="1:14" x14ac:dyDescent="0.3">
      <c r="A46" s="5" t="s">
        <v>43</v>
      </c>
      <c r="B46" s="5" t="s">
        <v>35</v>
      </c>
      <c r="C46" s="5" t="s">
        <v>49</v>
      </c>
      <c r="D46" s="6" t="str">
        <f>FIXED(((Table1375[[#This Row],[TP]]+Table1375[[#This Row],[TN]])/(Table1375[[#This Row],[TP]]+Table1375[[#This Row],[TN]]+Table1375[[#This Row],[FP]]+Table1375[[#This Row],[FN]]))*100, 2)</f>
        <v>50.33</v>
      </c>
      <c r="E46" s="6" t="str">
        <f>FIXED((Table1375[[#This Row],[TP]]/(Table1375[[#This Row],[TP]]+Table1375[[#This Row],[FP]]))*100, 2)</f>
        <v>54.90</v>
      </c>
      <c r="F46" s="6" t="str">
        <f>FIXED((Table1375[[#This Row],[TP]]/(Table1375[[#This Row],[TP]]+Table1375[[#This Row],[FN]]))*100, 2)</f>
        <v>3.73</v>
      </c>
      <c r="G46" s="6">
        <f>(Table1375[[#This Row],[TP]]+Table1375[[#This Row],[TN]]+Table1375[[#This Row],[FP]]+Table1375[[#This Row],[FN]])</f>
        <v>3000</v>
      </c>
      <c r="H46" s="6">
        <v>56</v>
      </c>
      <c r="I46" s="6">
        <v>1454</v>
      </c>
      <c r="J46" s="6">
        <v>46</v>
      </c>
      <c r="K46" s="6">
        <v>1444</v>
      </c>
      <c r="L46" s="6">
        <v>0</v>
      </c>
      <c r="M46" s="6"/>
      <c r="N46" s="6">
        <f>(Table1375[[#This Row],[Accuracy]]-D42)</f>
        <v>-0.77000000000000313</v>
      </c>
    </row>
    <row r="47" spans="1:14" x14ac:dyDescent="0.3">
      <c r="A47" s="5" t="s">
        <v>43</v>
      </c>
      <c r="B47" s="5" t="s">
        <v>7</v>
      </c>
      <c r="C47" s="5" t="s">
        <v>49</v>
      </c>
      <c r="D47" s="6" t="str">
        <f>FIXED(((Table1375[[#This Row],[TP]]+Table1375[[#This Row],[TN]])/(Table1375[[#This Row],[TP]]+Table1375[[#This Row],[TN]]+Table1375[[#This Row],[FP]]+Table1375[[#This Row],[FN]]))*100, 2)</f>
        <v>52.87</v>
      </c>
      <c r="E47" s="6" t="str">
        <f>FIXED((Table1375[[#This Row],[TP]]/(Table1375[[#This Row],[TP]]+Table1375[[#This Row],[FP]]))*100, 2)</f>
        <v>77.56</v>
      </c>
      <c r="F47" s="6" t="str">
        <f>FIXED((Table1375[[#This Row],[TP]]/(Table1375[[#This Row],[TP]]+Table1375[[#This Row],[FN]]))*100, 2)</f>
        <v>8.07</v>
      </c>
      <c r="G47" s="6">
        <f>(Table1375[[#This Row],[TP]]+Table1375[[#This Row],[TN]]+Table1375[[#This Row],[FP]]+Table1375[[#This Row],[FN]])</f>
        <v>3000</v>
      </c>
      <c r="H47" s="6">
        <v>121</v>
      </c>
      <c r="I47" s="6">
        <v>1465</v>
      </c>
      <c r="J47" s="6">
        <v>35</v>
      </c>
      <c r="K47" s="6">
        <v>1379</v>
      </c>
      <c r="L47" s="6">
        <v>0</v>
      </c>
      <c r="M47" s="6">
        <f>(Table1375[[#This Row],[Accuracy]]-D42)</f>
        <v>1.769999999999996</v>
      </c>
      <c r="N47" s="6"/>
    </row>
    <row r="48" spans="1:14" x14ac:dyDescent="0.3">
      <c r="A48" s="5" t="s">
        <v>43</v>
      </c>
      <c r="B48" s="5" t="s">
        <v>36</v>
      </c>
      <c r="C48" s="5" t="s">
        <v>49</v>
      </c>
      <c r="D48" s="6" t="str">
        <f>FIXED(((Table1375[[#This Row],[TP]]+Table1375[[#This Row],[TN]])/(Table1375[[#This Row],[TP]]+Table1375[[#This Row],[TN]]+Table1375[[#This Row],[FP]]+Table1375[[#This Row],[FN]]))*100, 2)</f>
        <v>52.60</v>
      </c>
      <c r="E48" s="6" t="str">
        <f>FIXED((Table1375[[#This Row],[TP]]/(Table1375[[#This Row],[TP]]+Table1375[[#This Row],[FP]]))*100, 2)</f>
        <v>78.26</v>
      </c>
      <c r="F48" s="6" t="str">
        <f>FIXED((Table1375[[#This Row],[TP]]/(Table1375[[#This Row],[TP]]+Table1375[[#This Row],[FN]]))*100, 2)</f>
        <v>7.20</v>
      </c>
      <c r="G48" s="6">
        <f>(Table1375[[#This Row],[TP]]+Table1375[[#This Row],[TN]]+Table1375[[#This Row],[FP]]+Table1375[[#This Row],[FN]])</f>
        <v>3000</v>
      </c>
      <c r="H48" s="6">
        <v>108</v>
      </c>
      <c r="I48" s="6">
        <v>1470</v>
      </c>
      <c r="J48" s="6">
        <v>30</v>
      </c>
      <c r="K48" s="6">
        <v>1392</v>
      </c>
      <c r="L48" s="6">
        <v>0</v>
      </c>
      <c r="M48" s="6">
        <f>(Table1375[[#This Row],[Accuracy]]-D43)</f>
        <v>1.8000000000000043</v>
      </c>
      <c r="N48" s="6">
        <f>(Table1375[[#This Row],[Accuracy]]-D47)</f>
        <v>-0.26999999999999602</v>
      </c>
    </row>
    <row r="49" spans="1:14" x14ac:dyDescent="0.3">
      <c r="A49" s="5" t="s">
        <v>43</v>
      </c>
      <c r="B49" s="5" t="s">
        <v>37</v>
      </c>
      <c r="C49" s="5" t="s">
        <v>49</v>
      </c>
      <c r="D49" s="6" t="str">
        <f>FIXED(((Table1375[[#This Row],[TP]]+Table1375[[#This Row],[TN]])/(Table1375[[#This Row],[TP]]+Table1375[[#This Row],[TN]]+Table1375[[#This Row],[FP]]+Table1375[[#This Row],[FN]]))*100, 2)</f>
        <v>52.53</v>
      </c>
      <c r="E49" s="6" t="str">
        <f>FIXED((Table1375[[#This Row],[TP]]/(Table1375[[#This Row],[TP]]+Table1375[[#This Row],[FP]]))*100, 2)</f>
        <v>77.14</v>
      </c>
      <c r="F49" s="6" t="str">
        <f>FIXED((Table1375[[#This Row],[TP]]/(Table1375[[#This Row],[TP]]+Table1375[[#This Row],[FN]]))*100, 2)</f>
        <v>7.20</v>
      </c>
      <c r="G49" s="6">
        <f>(Table1375[[#This Row],[TP]]+Table1375[[#This Row],[TN]]+Table1375[[#This Row],[FP]]+Table1375[[#This Row],[FN]])</f>
        <v>3000</v>
      </c>
      <c r="H49" s="6">
        <v>108</v>
      </c>
      <c r="I49" s="6">
        <v>1468</v>
      </c>
      <c r="J49" s="6">
        <v>32</v>
      </c>
      <c r="K49" s="6">
        <v>1392</v>
      </c>
      <c r="L49" s="6">
        <v>0</v>
      </c>
      <c r="M49" s="6">
        <f>(Table1375[[#This Row],[Accuracy]]-D44)</f>
        <v>1.4600000000000009</v>
      </c>
      <c r="N49" s="6">
        <f>(Table1375[[#This Row],[Accuracy]]-D47)</f>
        <v>-0.33999999999999631</v>
      </c>
    </row>
    <row r="50" spans="1:14" x14ac:dyDescent="0.3">
      <c r="A50" s="5" t="s">
        <v>43</v>
      </c>
      <c r="B50" s="5" t="s">
        <v>38</v>
      </c>
      <c r="C50" s="5" t="s">
        <v>49</v>
      </c>
      <c r="D50" s="6" t="str">
        <f>FIXED(((Table1375[[#This Row],[TP]]+Table1375[[#This Row],[TN]])/(Table1375[[#This Row],[TP]]+Table1375[[#This Row],[TN]]+Table1375[[#This Row],[FP]]+Table1375[[#This Row],[FN]]))*100, 2)</f>
        <v>52.33</v>
      </c>
      <c r="E50" s="6" t="str">
        <f>FIXED((Table1375[[#This Row],[TP]]/(Table1375[[#This Row],[TP]]+Table1375[[#This Row],[FP]]))*100, 2)</f>
        <v>72.44</v>
      </c>
      <c r="F50" s="6" t="str">
        <f>FIXED((Table1375[[#This Row],[TP]]/(Table1375[[#This Row],[TP]]+Table1375[[#This Row],[FN]]))*100, 2)</f>
        <v>7.53</v>
      </c>
      <c r="G50" s="6">
        <f>(Table1375[[#This Row],[TP]]+Table1375[[#This Row],[TN]]+Table1375[[#This Row],[FP]]+Table1375[[#This Row],[FN]])</f>
        <v>3000</v>
      </c>
      <c r="H50" s="6">
        <v>113</v>
      </c>
      <c r="I50" s="6">
        <v>1457</v>
      </c>
      <c r="J50" s="6">
        <v>43</v>
      </c>
      <c r="K50" s="6">
        <v>1387</v>
      </c>
      <c r="L50" s="6">
        <v>0</v>
      </c>
      <c r="M50" s="6">
        <f>(Table1375[[#This Row],[Accuracy]]-D45)</f>
        <v>0.96000000000000085</v>
      </c>
      <c r="N50" s="6">
        <f>(Table1375[[#This Row],[Accuracy]]-D47)</f>
        <v>-0.53999999999999915</v>
      </c>
    </row>
    <row r="51" spans="1:14" ht="15" thickBot="1" x14ac:dyDescent="0.35">
      <c r="A51" s="7" t="s">
        <v>43</v>
      </c>
      <c r="B51" s="7" t="s">
        <v>39</v>
      </c>
      <c r="C51" s="7" t="s">
        <v>49</v>
      </c>
      <c r="D51" s="8" t="str">
        <f>FIXED(((Table1375[[#This Row],[TP]]+Table1375[[#This Row],[TN]])/(Table1375[[#This Row],[TP]]+Table1375[[#This Row],[TN]]+Table1375[[#This Row],[FP]]+Table1375[[#This Row],[FN]]))*100, 2)</f>
        <v>51.13</v>
      </c>
      <c r="E51" s="8" t="str">
        <f>FIXED((Table1375[[#This Row],[TP]]/(Table1375[[#This Row],[TP]]+Table1375[[#This Row],[FP]]))*100, 2)</f>
        <v>63.93</v>
      </c>
      <c r="F51" s="8" t="str">
        <f>FIXED((Table1375[[#This Row],[TP]]/(Table1375[[#This Row],[TP]]+Table1375[[#This Row],[FN]]))*100, 2)</f>
        <v>5.20</v>
      </c>
      <c r="G51" s="8">
        <f>(Table1375[[#This Row],[TP]]+Table1375[[#This Row],[TN]]+Table1375[[#This Row],[FP]]+Table1375[[#This Row],[FN]])</f>
        <v>3000</v>
      </c>
      <c r="H51" s="8">
        <v>78</v>
      </c>
      <c r="I51" s="8">
        <v>1456</v>
      </c>
      <c r="J51" s="8">
        <v>44</v>
      </c>
      <c r="K51" s="8">
        <v>1422</v>
      </c>
      <c r="L51" s="8">
        <v>0</v>
      </c>
      <c r="M51" s="8">
        <f>(Table1375[[#This Row],[Accuracy]]-D46)</f>
        <v>0.80000000000000426</v>
      </c>
      <c r="N51" s="8">
        <f>(Table1375[[#This Row],[Accuracy]]-D47)</f>
        <v>-1.7399999999999949</v>
      </c>
    </row>
    <row r="52" spans="1:14" x14ac:dyDescent="0.3">
      <c r="A52" s="3" t="s">
        <v>44</v>
      </c>
      <c r="B52" s="3" t="s">
        <v>5</v>
      </c>
      <c r="C52" s="3" t="s">
        <v>49</v>
      </c>
      <c r="D52" s="4" t="str">
        <f>FIXED(((Table1375[[#This Row],[TP]]+Table1375[[#This Row],[TN]])/(Table1375[[#This Row],[TP]]+Table1375[[#This Row],[TN]]+Table1375[[#This Row],[FP]]+Table1375[[#This Row],[FN]]))*100, 2)</f>
        <v>76.90</v>
      </c>
      <c r="E52" s="4" t="str">
        <f>FIXED((Table1375[[#This Row],[TP]]/(Table1375[[#This Row],[TP]]+Table1375[[#This Row],[FP]]))*100, 2)</f>
        <v>80.50</v>
      </c>
      <c r="F52" s="4" t="str">
        <f>FIXED((Table1375[[#This Row],[TP]]/(Table1375[[#This Row],[TP]]+Table1375[[#This Row],[FN]]))*100, 2)</f>
        <v>71.00</v>
      </c>
      <c r="G52" s="4">
        <f>(Table1375[[#This Row],[TP]]+Table1375[[#This Row],[TN]]+Table1375[[#This Row],[FP]]+Table1375[[#This Row],[FN]])</f>
        <v>3000</v>
      </c>
      <c r="H52" s="4">
        <v>1065</v>
      </c>
      <c r="I52" s="4">
        <v>1242</v>
      </c>
      <c r="J52" s="4">
        <v>258</v>
      </c>
      <c r="K52" s="4">
        <v>435</v>
      </c>
      <c r="L52" s="4">
        <v>0</v>
      </c>
      <c r="M52" s="4"/>
      <c r="N52" s="4"/>
    </row>
    <row r="53" spans="1:14" x14ac:dyDescent="0.3">
      <c r="A53" s="5" t="s">
        <v>44</v>
      </c>
      <c r="B53" s="5" t="s">
        <v>32</v>
      </c>
      <c r="C53" s="5" t="s">
        <v>49</v>
      </c>
      <c r="D53" s="6" t="str">
        <f>FIXED(((Table1375[[#This Row],[TP]]+Table1375[[#This Row],[TN]])/(Table1375[[#This Row],[TP]]+Table1375[[#This Row],[TN]]+Table1375[[#This Row],[FP]]+Table1375[[#This Row],[FN]]))*100, 2)</f>
        <v>68.10</v>
      </c>
      <c r="E53" s="6" t="str">
        <f>FIXED((Table1375[[#This Row],[TP]]/(Table1375[[#This Row],[TP]]+Table1375[[#This Row],[FP]]))*100, 2)</f>
        <v>90.70</v>
      </c>
      <c r="F53" s="6" t="str">
        <f>FIXED((Table1375[[#This Row],[TP]]/(Table1375[[#This Row],[TP]]+Table1375[[#This Row],[FN]]))*100, 2)</f>
        <v>40.33</v>
      </c>
      <c r="G53" s="6">
        <f>(Table1375[[#This Row],[TP]]+Table1375[[#This Row],[TN]]+Table1375[[#This Row],[FP]]+Table1375[[#This Row],[FN]])</f>
        <v>3000</v>
      </c>
      <c r="H53" s="6">
        <v>605</v>
      </c>
      <c r="I53" s="6">
        <v>1438</v>
      </c>
      <c r="J53" s="6">
        <v>62</v>
      </c>
      <c r="K53" s="6">
        <v>895</v>
      </c>
      <c r="L53" s="6">
        <v>0</v>
      </c>
      <c r="M53" s="6"/>
      <c r="N53" s="6">
        <f>(Table1375[[#This Row],[Accuracy]]-D52)</f>
        <v>-8.8000000000000114</v>
      </c>
    </row>
    <row r="54" spans="1:14" x14ac:dyDescent="0.3">
      <c r="A54" s="5" t="s">
        <v>44</v>
      </c>
      <c r="B54" s="5" t="s">
        <v>33</v>
      </c>
      <c r="C54" s="5" t="s">
        <v>49</v>
      </c>
      <c r="D54" s="6" t="str">
        <f>FIXED(((Table1375[[#This Row],[TP]]+Table1375[[#This Row],[TN]])/(Table1375[[#This Row],[TP]]+Table1375[[#This Row],[TN]]+Table1375[[#This Row],[FP]]+Table1375[[#This Row],[FN]]))*100, 2)</f>
        <v>75.13</v>
      </c>
      <c r="E54" s="6" t="str">
        <f>FIXED((Table1375[[#This Row],[TP]]/(Table1375[[#This Row],[TP]]+Table1375[[#This Row],[FP]]))*100, 2)</f>
        <v>81.57</v>
      </c>
      <c r="F54" s="6" t="str">
        <f>FIXED((Table1375[[#This Row],[TP]]/(Table1375[[#This Row],[TP]]+Table1375[[#This Row],[FN]]))*100, 2)</f>
        <v>64.93</v>
      </c>
      <c r="G54" s="6">
        <f>(Table1375[[#This Row],[TP]]+Table1375[[#This Row],[TN]]+Table1375[[#This Row],[FP]]+Table1375[[#This Row],[FN]])</f>
        <v>3000</v>
      </c>
      <c r="H54" s="6">
        <v>974</v>
      </c>
      <c r="I54" s="6">
        <v>1280</v>
      </c>
      <c r="J54" s="6">
        <v>220</v>
      </c>
      <c r="K54" s="6">
        <v>526</v>
      </c>
      <c r="L54" s="6">
        <v>0</v>
      </c>
      <c r="M54" s="6"/>
      <c r="N54" s="6">
        <f>(Table1375[[#This Row],[Accuracy]]-D52)</f>
        <v>-1.7700000000000102</v>
      </c>
    </row>
    <row r="55" spans="1:14" x14ac:dyDescent="0.3">
      <c r="A55" s="5" t="s">
        <v>44</v>
      </c>
      <c r="B55" s="5" t="s">
        <v>34</v>
      </c>
      <c r="C55" s="5" t="s">
        <v>49</v>
      </c>
      <c r="D55" s="6" t="str">
        <f>FIXED(((Table1375[[#This Row],[TP]]+Table1375[[#This Row],[TN]])/(Table1375[[#This Row],[TP]]+Table1375[[#This Row],[TN]]+Table1375[[#This Row],[FP]]+Table1375[[#This Row],[FN]]))*100, 2)</f>
        <v>73.70</v>
      </c>
      <c r="E55" s="6" t="str">
        <f>FIXED((Table1375[[#This Row],[TP]]/(Table1375[[#This Row],[TP]]+Table1375[[#This Row],[FP]]))*100, 2)</f>
        <v>76.08</v>
      </c>
      <c r="F55" s="6" t="str">
        <f>FIXED((Table1375[[#This Row],[TP]]/(Table1375[[#This Row],[TP]]+Table1375[[#This Row],[FN]]))*100, 2)</f>
        <v>69.13</v>
      </c>
      <c r="G55" s="6">
        <f>(Table1375[[#This Row],[TP]]+Table1375[[#This Row],[TN]]+Table1375[[#This Row],[FP]]+Table1375[[#This Row],[FN]])</f>
        <v>3000</v>
      </c>
      <c r="H55" s="6">
        <v>1037</v>
      </c>
      <c r="I55" s="6">
        <v>1174</v>
      </c>
      <c r="J55" s="6">
        <v>326</v>
      </c>
      <c r="K55" s="6">
        <v>463</v>
      </c>
      <c r="L55" s="6">
        <v>0</v>
      </c>
      <c r="M55" s="6"/>
      <c r="N55" s="6">
        <f>(Table1375[[#This Row],[Accuracy]]-D52)</f>
        <v>-3.2000000000000028</v>
      </c>
    </row>
    <row r="56" spans="1:14" x14ac:dyDescent="0.3">
      <c r="A56" s="5" t="s">
        <v>44</v>
      </c>
      <c r="B56" s="5" t="s">
        <v>35</v>
      </c>
      <c r="C56" s="5" t="s">
        <v>49</v>
      </c>
      <c r="D56" s="6" t="str">
        <f>FIXED(((Table1375[[#This Row],[TP]]+Table1375[[#This Row],[TN]])/(Table1375[[#This Row],[TP]]+Table1375[[#This Row],[TN]]+Table1375[[#This Row],[FP]]+Table1375[[#This Row],[FN]]))*100, 2)</f>
        <v>68.80</v>
      </c>
      <c r="E56" s="6" t="str">
        <f>FIXED((Table1375[[#This Row],[TP]]/(Table1375[[#This Row],[TP]]+Table1375[[#This Row],[FP]]))*100, 2)</f>
        <v>78.89</v>
      </c>
      <c r="F56" s="6" t="str">
        <f>FIXED((Table1375[[#This Row],[TP]]/(Table1375[[#This Row],[TP]]+Table1375[[#This Row],[FN]]))*100, 2)</f>
        <v>51.33</v>
      </c>
      <c r="G56" s="6">
        <f>(Table1375[[#This Row],[TP]]+Table1375[[#This Row],[TN]]+Table1375[[#This Row],[FP]]+Table1375[[#This Row],[FN]])</f>
        <v>3000</v>
      </c>
      <c r="H56" s="6">
        <v>770</v>
      </c>
      <c r="I56" s="6">
        <v>1294</v>
      </c>
      <c r="J56" s="6">
        <v>206</v>
      </c>
      <c r="K56" s="6">
        <v>730</v>
      </c>
      <c r="L56" s="6">
        <v>0</v>
      </c>
      <c r="M56" s="6"/>
      <c r="N56" s="6">
        <f>(Table1375[[#This Row],[Accuracy]]-D52)</f>
        <v>-8.1000000000000085</v>
      </c>
    </row>
    <row r="57" spans="1:14" x14ac:dyDescent="0.3">
      <c r="A57" s="5" t="s">
        <v>44</v>
      </c>
      <c r="B57" s="5" t="s">
        <v>7</v>
      </c>
      <c r="C57" s="5" t="s">
        <v>49</v>
      </c>
      <c r="D57" s="6" t="str">
        <f>FIXED(((Table1375[[#This Row],[TP]]+Table1375[[#This Row],[TN]])/(Table1375[[#This Row],[TP]]+Table1375[[#This Row],[TN]]+Table1375[[#This Row],[FP]]+Table1375[[#This Row],[FN]]))*100, 2)</f>
        <v>71.43</v>
      </c>
      <c r="E57" s="6" t="str">
        <f>FIXED((Table1375[[#This Row],[TP]]/(Table1375[[#This Row],[TP]]+Table1375[[#This Row],[FP]]))*100, 2)</f>
        <v>90.96</v>
      </c>
      <c r="F57" s="6" t="str">
        <f>FIXED((Table1375[[#This Row],[TP]]/(Table1375[[#This Row],[TP]]+Table1375[[#This Row],[FN]]))*100, 2)</f>
        <v>47.60</v>
      </c>
      <c r="G57" s="6">
        <f>(Table1375[[#This Row],[TP]]+Table1375[[#This Row],[TN]]+Table1375[[#This Row],[FP]]+Table1375[[#This Row],[FN]])</f>
        <v>3000</v>
      </c>
      <c r="H57" s="6">
        <v>714</v>
      </c>
      <c r="I57" s="6">
        <v>1429</v>
      </c>
      <c r="J57" s="6">
        <v>71</v>
      </c>
      <c r="K57" s="6">
        <v>786</v>
      </c>
      <c r="L57" s="6">
        <v>0</v>
      </c>
      <c r="M57" s="6">
        <f>(Table1375[[#This Row],[Accuracy]]-D52)</f>
        <v>-5.4699999999999989</v>
      </c>
      <c r="N57" s="6"/>
    </row>
    <row r="58" spans="1:14" x14ac:dyDescent="0.3">
      <c r="A58" s="5" t="s">
        <v>44</v>
      </c>
      <c r="B58" s="5" t="s">
        <v>36</v>
      </c>
      <c r="C58" s="5" t="s">
        <v>49</v>
      </c>
      <c r="D58" s="6" t="str">
        <f>FIXED(((Table1375[[#This Row],[TP]]+Table1375[[#This Row],[TN]])/(Table1375[[#This Row],[TP]]+Table1375[[#This Row],[TN]]+Table1375[[#This Row],[FP]]+Table1375[[#This Row],[FN]]))*100, 2)</f>
        <v>75.40</v>
      </c>
      <c r="E58" s="6" t="str">
        <f>FIXED((Table1375[[#This Row],[TP]]/(Table1375[[#This Row],[TP]]+Table1375[[#This Row],[FP]]))*100, 2)</f>
        <v>80.38</v>
      </c>
      <c r="F58" s="6" t="str">
        <f>FIXED((Table1375[[#This Row],[TP]]/(Table1375[[#This Row],[TP]]+Table1375[[#This Row],[FN]]))*100, 2)</f>
        <v>67.20</v>
      </c>
      <c r="G58" s="6">
        <f>(Table1375[[#This Row],[TP]]+Table1375[[#This Row],[TN]]+Table1375[[#This Row],[FP]]+Table1375[[#This Row],[FN]])</f>
        <v>3000</v>
      </c>
      <c r="H58" s="6">
        <v>1008</v>
      </c>
      <c r="I58" s="6">
        <v>1254</v>
      </c>
      <c r="J58" s="6">
        <v>246</v>
      </c>
      <c r="K58" s="6">
        <v>492</v>
      </c>
      <c r="L58" s="6">
        <v>0</v>
      </c>
      <c r="M58" s="6">
        <f>(Table1375[[#This Row],[Accuracy]]-D53)</f>
        <v>7.3000000000000114</v>
      </c>
      <c r="N58" s="6">
        <f>(Table1375[[#This Row],[Accuracy]]-D57)</f>
        <v>3.9699999999999989</v>
      </c>
    </row>
    <row r="59" spans="1:14" x14ac:dyDescent="0.3">
      <c r="A59" s="5" t="s">
        <v>44</v>
      </c>
      <c r="B59" s="5" t="s">
        <v>37</v>
      </c>
      <c r="C59" s="5" t="s">
        <v>49</v>
      </c>
      <c r="D59" s="6" t="str">
        <f>FIXED(((Table1375[[#This Row],[TP]]+Table1375[[#This Row],[TN]])/(Table1375[[#This Row],[TP]]+Table1375[[#This Row],[TN]]+Table1375[[#This Row],[FP]]+Table1375[[#This Row],[FN]]))*100, 2)</f>
        <v>69.87</v>
      </c>
      <c r="E59" s="6" t="str">
        <f>FIXED((Table1375[[#This Row],[TP]]/(Table1375[[#This Row],[TP]]+Table1375[[#This Row],[FP]]))*100, 2)</f>
        <v>87.91</v>
      </c>
      <c r="F59" s="6" t="str">
        <f>FIXED((Table1375[[#This Row],[TP]]/(Table1375[[#This Row],[TP]]+Table1375[[#This Row],[FN]]))*100, 2)</f>
        <v>46.07</v>
      </c>
      <c r="G59" s="6">
        <f>(Table1375[[#This Row],[TP]]+Table1375[[#This Row],[TN]]+Table1375[[#This Row],[FP]]+Table1375[[#This Row],[FN]])</f>
        <v>3000</v>
      </c>
      <c r="H59" s="6">
        <v>691</v>
      </c>
      <c r="I59" s="6">
        <v>1405</v>
      </c>
      <c r="J59" s="6">
        <v>95</v>
      </c>
      <c r="K59" s="6">
        <v>809</v>
      </c>
      <c r="L59" s="6">
        <v>0</v>
      </c>
      <c r="M59" s="6">
        <f>(Table1375[[#This Row],[Accuracy]]-D54)</f>
        <v>-5.2599999999999909</v>
      </c>
      <c r="N59" s="6">
        <f>(Table1375[[#This Row],[Accuracy]]-D57)</f>
        <v>-1.5600000000000023</v>
      </c>
    </row>
    <row r="60" spans="1:14" x14ac:dyDescent="0.3">
      <c r="A60" s="5" t="s">
        <v>44</v>
      </c>
      <c r="B60" s="5" t="s">
        <v>38</v>
      </c>
      <c r="C60" s="5" t="s">
        <v>49</v>
      </c>
      <c r="D60" s="6" t="str">
        <f>FIXED(((Table1375[[#This Row],[TP]]+Table1375[[#This Row],[TN]])/(Table1375[[#This Row],[TP]]+Table1375[[#This Row],[TN]]+Table1375[[#This Row],[FP]]+Table1375[[#This Row],[FN]]))*100, 2)</f>
        <v>67.47</v>
      </c>
      <c r="E60" s="6" t="str">
        <f>FIXED((Table1375[[#This Row],[TP]]/(Table1375[[#This Row],[TP]]+Table1375[[#This Row],[FP]]))*100, 2)</f>
        <v>85.60</v>
      </c>
      <c r="F60" s="6" t="str">
        <f>FIXED((Table1375[[#This Row],[TP]]/(Table1375[[#This Row],[TP]]+Table1375[[#This Row],[FN]]))*100, 2)</f>
        <v>42.00</v>
      </c>
      <c r="G60" s="6">
        <f>(Table1375[[#This Row],[TP]]+Table1375[[#This Row],[TN]]+Table1375[[#This Row],[FP]]+Table1375[[#This Row],[FN]])</f>
        <v>3000</v>
      </c>
      <c r="H60" s="6">
        <v>630</v>
      </c>
      <c r="I60" s="6">
        <v>1394</v>
      </c>
      <c r="J60" s="6">
        <v>106</v>
      </c>
      <c r="K60" s="6">
        <v>870</v>
      </c>
      <c r="L60" s="6">
        <v>0</v>
      </c>
      <c r="M60" s="6">
        <f>(Table1375[[#This Row],[Accuracy]]-D55)</f>
        <v>-6.230000000000004</v>
      </c>
      <c r="N60" s="6">
        <f>(Table1375[[#This Row],[Accuracy]]-D57)</f>
        <v>-3.960000000000008</v>
      </c>
    </row>
    <row r="61" spans="1:14" ht="15" thickBot="1" x14ac:dyDescent="0.35">
      <c r="A61" s="7" t="s">
        <v>44</v>
      </c>
      <c r="B61" s="7" t="s">
        <v>39</v>
      </c>
      <c r="C61" s="7" t="s">
        <v>49</v>
      </c>
      <c r="D61" s="8" t="str">
        <f>FIXED(((Table1375[[#This Row],[TP]]+Table1375[[#This Row],[TN]])/(Table1375[[#This Row],[TP]]+Table1375[[#This Row],[TN]]+Table1375[[#This Row],[FP]]+Table1375[[#This Row],[FN]]))*100, 2)</f>
        <v>71.17</v>
      </c>
      <c r="E61" s="8" t="str">
        <f>FIXED((Table1375[[#This Row],[TP]]/(Table1375[[#This Row],[TP]]+Table1375[[#This Row],[FP]]))*100, 2)</f>
        <v>80.32</v>
      </c>
      <c r="F61" s="8" t="str">
        <f>FIXED((Table1375[[#This Row],[TP]]/(Table1375[[#This Row],[TP]]+Table1375[[#This Row],[FN]]))*100, 2)</f>
        <v>56.07</v>
      </c>
      <c r="G61" s="8">
        <f>(Table1375[[#This Row],[TP]]+Table1375[[#This Row],[TN]]+Table1375[[#This Row],[FP]]+Table1375[[#This Row],[FN]])</f>
        <v>3000</v>
      </c>
      <c r="H61" s="8">
        <v>841</v>
      </c>
      <c r="I61" s="8">
        <v>1294</v>
      </c>
      <c r="J61" s="8">
        <v>206</v>
      </c>
      <c r="K61" s="8">
        <v>659</v>
      </c>
      <c r="L61" s="8">
        <v>0</v>
      </c>
      <c r="M61" s="8">
        <f>(Table1375[[#This Row],[Accuracy]]-D56)</f>
        <v>2.3700000000000045</v>
      </c>
      <c r="N61" s="8">
        <f>(Table1375[[#This Row],[Accuracy]]-D57)</f>
        <v>-0.26000000000000512</v>
      </c>
    </row>
  </sheetData>
  <pageMargins left="0.7" right="0.7" top="0.75" bottom="0.75" header="0.3" footer="0.3"/>
  <pageSetup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1" id="{E15D246A-D411-4DAC-9174-8DED85924771}">
            <x14:iconSet iconSet="3Triangles">
              <x14:cfvo type="percent">
                <xm:f>0</xm:f>
              </x14:cfvo>
              <x14:cfvo type="num">
                <xm:f>-5</xm:f>
              </x14:cfvo>
              <x14:cfvo type="num" gte="0">
                <xm:f>5</xm:f>
              </x14:cfvo>
            </x14:iconSet>
          </x14:cfRule>
          <xm:sqref>M2:M61</xm:sqref>
        </x14:conditionalFormatting>
        <x14:conditionalFormatting xmlns:xm="http://schemas.microsoft.com/office/excel/2006/main">
          <x14:cfRule type="iconSet" priority="2" id="{43B158BD-6830-423F-8413-22EBBD911B94}">
            <x14:iconSet iconSet="3Triangles">
              <x14:cfvo type="percent">
                <xm:f>0</xm:f>
              </x14:cfvo>
              <x14:cfvo type="num">
                <xm:f>-5</xm:f>
              </x14:cfvo>
              <x14:cfvo type="num" gte="0">
                <xm:f>5</xm:f>
              </x14:cfvo>
            </x14:iconSet>
          </x14:cfRule>
          <xm:sqref>N2:N61</xm:sqref>
        </x14:conditionalFormatting>
      </x14:conditionalFormattings>
    </ext>
    <ext xmlns:x15="http://schemas.microsoft.com/office/spreadsheetml/2010/11/main" uri="{3A4CF648-6AED-40f4-86FF-DC5316D8AED3}">
      <x14:slicerList xmlns:x14="http://schemas.microsoft.com/office/spreadsheetml/2009/9/main">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E41F115A4C45546A8F5113DF9D4C816" ma:contentTypeVersion="2" ma:contentTypeDescription="Create a new document." ma:contentTypeScope="" ma:versionID="0214ae62d7ac24fb13bf230daa67df99">
  <xsd:schema xmlns:xsd="http://www.w3.org/2001/XMLSchema" xmlns:xs="http://www.w3.org/2001/XMLSchema" xmlns:p="http://schemas.microsoft.com/office/2006/metadata/properties" xmlns:ns3="7a1346a3-5a02-48e2-92bf-7b28164c5aed" targetNamespace="http://schemas.microsoft.com/office/2006/metadata/properties" ma:root="true" ma:fieldsID="4316fb1694d4b6340967ee9ce0dbc853" ns3:_="">
    <xsd:import namespace="7a1346a3-5a02-48e2-92bf-7b28164c5aed"/>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a1346a3-5a02-48e2-92bf-7b28164c5ae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BF66D93-9776-48F8-A42C-D07854FEF531}">
  <ds:schemaRefs>
    <ds:schemaRef ds:uri="http://schemas.microsoft.com/sharepoint/v3/contenttype/forms"/>
  </ds:schemaRefs>
</ds:datastoreItem>
</file>

<file path=customXml/itemProps2.xml><?xml version="1.0" encoding="utf-8"?>
<ds:datastoreItem xmlns:ds="http://schemas.openxmlformats.org/officeDocument/2006/customXml" ds:itemID="{C0D61326-1A5B-4F3B-8C44-9062A1202F8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a1346a3-5a02-48e2-92bf-7b28164c5ae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28FC919-7F35-4C32-AF73-2C078F0D777B}">
  <ds:schemaRefs>
    <ds:schemaRef ds:uri="http://www.w3.org/XML/1998/namespace"/>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purl.org/dc/dcmitype/"/>
    <ds:schemaRef ds:uri="http://schemas.microsoft.com/office/2006/metadata/properties"/>
    <ds:schemaRef ds:uri="7a1346a3-5a02-48e2-92bf-7b28164c5aed"/>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2</vt:i4>
      </vt:variant>
      <vt:variant>
        <vt:lpstr>Named Ranges</vt:lpstr>
      </vt:variant>
      <vt:variant>
        <vt:i4>1</vt:i4>
      </vt:variant>
    </vt:vector>
  </HeadingPairs>
  <TitlesOfParts>
    <vt:vector size="10" baseType="lpstr">
      <vt:lpstr>Dataset-Info</vt:lpstr>
      <vt:lpstr>LFW_Result</vt:lpstr>
      <vt:lpstr>Sheet3</vt:lpstr>
      <vt:lpstr>LFW_Result_(benchmark-fair)</vt:lpstr>
      <vt:lpstr>YTFace_result</vt:lpstr>
      <vt:lpstr>YTFace_result (benchmark-fair)</vt:lpstr>
      <vt:lpstr>AgeDB_result (benchmark-fair)</vt:lpstr>
      <vt:lpstr>Chart2</vt:lpstr>
      <vt:lpstr>Chart1</vt:lpstr>
      <vt:lpstr>'Dataset-Info'!information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ASUS</dc:creator>
  <cp:keywords/>
  <dc:description/>
  <cp:lastModifiedBy>ASUS</cp:lastModifiedBy>
  <cp:revision/>
  <dcterms:created xsi:type="dcterms:W3CDTF">2022-11-25T06:41:47Z</dcterms:created>
  <dcterms:modified xsi:type="dcterms:W3CDTF">2023-01-10T13:30:52Z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0x0101001E41F115A4C45546A8F5113DF9D4C816</vt:lpwstr>
  </property>
</Properties>
</file>