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3"/>
  </bookViews>
  <sheets>
    <sheet name="Confusion Metrics" sheetId="1" r:id="rId1"/>
    <sheet name="Gain Chart" sheetId="2" r:id="rId2"/>
    <sheet name="Lift Chart" sheetId="3" r:id="rId3"/>
    <sheet name="KS- Statistics" sheetId="4" r:id="rId4"/>
  </sheets>
  <calcPr calcId="145621"/>
</workbook>
</file>

<file path=xl/calcChain.xml><?xml version="1.0" encoding="utf-8"?>
<calcChain xmlns="http://schemas.openxmlformats.org/spreadsheetml/2006/main">
  <c r="H26" i="1" l="1"/>
  <c r="H25" i="1"/>
  <c r="H24" i="1"/>
  <c r="H19" i="1"/>
  <c r="H18" i="1"/>
  <c r="H17" i="1"/>
  <c r="H12" i="1"/>
  <c r="H11" i="1"/>
  <c r="H10" i="1"/>
  <c r="C44" i="4"/>
  <c r="B44" i="4"/>
  <c r="F43" i="4"/>
  <c r="F42" i="4"/>
  <c r="F41" i="4"/>
  <c r="F40" i="4"/>
  <c r="F39" i="4"/>
  <c r="F38" i="4"/>
  <c r="F37" i="4"/>
  <c r="F36" i="4"/>
  <c r="F35" i="4"/>
  <c r="F34" i="4"/>
  <c r="D34" i="4"/>
  <c r="D35" i="4" s="1"/>
  <c r="C29" i="4"/>
  <c r="B29" i="4"/>
  <c r="F28" i="4"/>
  <c r="F27" i="4"/>
  <c r="F26" i="4"/>
  <c r="F25" i="4"/>
  <c r="F24" i="4"/>
  <c r="F23" i="4"/>
  <c r="F22" i="4"/>
  <c r="F21" i="4"/>
  <c r="F20" i="4"/>
  <c r="F19" i="4"/>
  <c r="D19" i="4"/>
  <c r="D20" i="4" s="1"/>
  <c r="D21" i="4" s="1"/>
  <c r="C14" i="4"/>
  <c r="B14" i="4"/>
  <c r="F13" i="4"/>
  <c r="F12" i="4"/>
  <c r="F11" i="4"/>
  <c r="F10" i="4"/>
  <c r="F9" i="4"/>
  <c r="F8" i="4"/>
  <c r="F7" i="4"/>
  <c r="F6" i="4"/>
  <c r="F5" i="4"/>
  <c r="F4" i="4"/>
  <c r="G4" i="4" s="1"/>
  <c r="D4" i="4"/>
  <c r="E4" i="4" s="1"/>
  <c r="C14" i="3"/>
  <c r="B14" i="3"/>
  <c r="D4" i="3"/>
  <c r="C46" i="2"/>
  <c r="B46" i="2"/>
  <c r="D36" i="2"/>
  <c r="D37" i="2" s="1"/>
  <c r="C30" i="2"/>
  <c r="B30" i="2"/>
  <c r="D20" i="2"/>
  <c r="D21" i="2" s="1"/>
  <c r="D22" i="2" s="1"/>
  <c r="C14" i="2"/>
  <c r="B14" i="2"/>
  <c r="D4" i="2"/>
  <c r="D5" i="2" s="1"/>
  <c r="E4" i="3" l="1"/>
  <c r="G4" i="3" s="1"/>
  <c r="E20" i="4"/>
  <c r="D5" i="4"/>
  <c r="D6" i="4" s="1"/>
  <c r="D5" i="3"/>
  <c r="D6" i="3" s="1"/>
  <c r="E6" i="3" s="1"/>
  <c r="G6" i="3" s="1"/>
  <c r="E20" i="2"/>
  <c r="F44" i="4"/>
  <c r="F29" i="4"/>
  <c r="G19" i="4"/>
  <c r="G20" i="4" s="1"/>
  <c r="F14" i="4"/>
  <c r="H4" i="4" s="1"/>
  <c r="I4" i="4" s="1"/>
  <c r="D22" i="4"/>
  <c r="E21" i="4"/>
  <c r="D36" i="4"/>
  <c r="G5" i="4"/>
  <c r="E19" i="4"/>
  <c r="G34" i="4"/>
  <c r="D7" i="3"/>
  <c r="E37" i="2"/>
  <c r="D38" i="2"/>
  <c r="E5" i="2"/>
  <c r="D6" i="2"/>
  <c r="E22" i="2"/>
  <c r="D23" i="2"/>
  <c r="E4" i="2"/>
  <c r="E21" i="2"/>
  <c r="E36" i="2"/>
  <c r="E5" i="4" l="1"/>
  <c r="E5" i="3"/>
  <c r="G5" i="3" s="1"/>
  <c r="H19" i="4"/>
  <c r="I19" i="4" s="1"/>
  <c r="G6" i="4"/>
  <c r="H5" i="4"/>
  <c r="I5" i="4" s="1"/>
  <c r="D23" i="4"/>
  <c r="E22" i="4"/>
  <c r="G35" i="4"/>
  <c r="E6" i="4"/>
  <c r="D7" i="4"/>
  <c r="D37" i="4"/>
  <c r="H20" i="4"/>
  <c r="I20" i="4" s="1"/>
  <c r="G21" i="4"/>
  <c r="E7" i="3"/>
  <c r="G7" i="3" s="1"/>
  <c r="D8" i="3"/>
  <c r="D7" i="2"/>
  <c r="E6" i="2"/>
  <c r="D24" i="2"/>
  <c r="E23" i="2"/>
  <c r="D39" i="2"/>
  <c r="E38" i="2"/>
  <c r="H5" i="1"/>
  <c r="H4" i="1"/>
  <c r="H3" i="1"/>
  <c r="D38" i="4" l="1"/>
  <c r="D24" i="4"/>
  <c r="E23" i="4"/>
  <c r="G22" i="4"/>
  <c r="H21" i="4"/>
  <c r="I21" i="4" s="1"/>
  <c r="G36" i="4"/>
  <c r="G7" i="4"/>
  <c r="H6" i="4"/>
  <c r="I6" i="4" s="1"/>
  <c r="E7" i="4"/>
  <c r="D8" i="4"/>
  <c r="E8" i="3"/>
  <c r="G8" i="3" s="1"/>
  <c r="D9" i="3"/>
  <c r="E39" i="2"/>
  <c r="D40" i="2"/>
  <c r="E7" i="2"/>
  <c r="D8" i="2"/>
  <c r="E24" i="2"/>
  <c r="D25" i="2"/>
  <c r="H22" i="4" l="1"/>
  <c r="I22" i="4" s="1"/>
  <c r="G23" i="4"/>
  <c r="D39" i="4"/>
  <c r="D25" i="4"/>
  <c r="E24" i="4"/>
  <c r="G8" i="4"/>
  <c r="H7" i="4"/>
  <c r="I7" i="4" s="1"/>
  <c r="E8" i="4"/>
  <c r="D9" i="4"/>
  <c r="G37" i="4"/>
  <c r="D10" i="3"/>
  <c r="E9" i="3"/>
  <c r="G9" i="3" s="1"/>
  <c r="D9" i="2"/>
  <c r="E8" i="2"/>
  <c r="D26" i="2"/>
  <c r="E25" i="2"/>
  <c r="D41" i="2"/>
  <c r="E40" i="2"/>
  <c r="D10" i="4" l="1"/>
  <c r="E9" i="4"/>
  <c r="D40" i="4"/>
  <c r="E25" i="4"/>
  <c r="D26" i="4"/>
  <c r="G24" i="4"/>
  <c r="H23" i="4"/>
  <c r="I23" i="4" s="1"/>
  <c r="G38" i="4"/>
  <c r="H8" i="4"/>
  <c r="I8" i="4" s="1"/>
  <c r="G9" i="4"/>
  <c r="D11" i="3"/>
  <c r="E10" i="3"/>
  <c r="G10" i="3" s="1"/>
  <c r="E41" i="2"/>
  <c r="D42" i="2"/>
  <c r="E9" i="2"/>
  <c r="D10" i="2"/>
  <c r="E26" i="2"/>
  <c r="D27" i="2"/>
  <c r="G39" i="4" l="1"/>
  <c r="G10" i="4"/>
  <c r="H9" i="4"/>
  <c r="I9" i="4"/>
  <c r="H24" i="4"/>
  <c r="I24" i="4" s="1"/>
  <c r="G25" i="4"/>
  <c r="E10" i="4"/>
  <c r="D11" i="4"/>
  <c r="D27" i="4"/>
  <c r="E26" i="4"/>
  <c r="D41" i="4"/>
  <c r="E11" i="3"/>
  <c r="G11" i="3" s="1"/>
  <c r="D12" i="3"/>
  <c r="D11" i="2"/>
  <c r="E10" i="2"/>
  <c r="D28" i="2"/>
  <c r="E27" i="2"/>
  <c r="D43" i="2"/>
  <c r="E42" i="2"/>
  <c r="E27" i="4" l="1"/>
  <c r="D28" i="4"/>
  <c r="E28" i="4" s="1"/>
  <c r="E11" i="4"/>
  <c r="D12" i="4"/>
  <c r="E41" i="4"/>
  <c r="D42" i="4"/>
  <c r="G40" i="4"/>
  <c r="H25" i="4"/>
  <c r="I25" i="4" s="1"/>
  <c r="G26" i="4"/>
  <c r="G11" i="4"/>
  <c r="H10" i="4"/>
  <c r="I10" i="4" s="1"/>
  <c r="E12" i="3"/>
  <c r="G12" i="3" s="1"/>
  <c r="D13" i="3"/>
  <c r="E13" i="3" s="1"/>
  <c r="G13" i="3" s="1"/>
  <c r="E43" i="2"/>
  <c r="D44" i="2"/>
  <c r="E11" i="2"/>
  <c r="D12" i="2"/>
  <c r="E28" i="2"/>
  <c r="D29" i="2"/>
  <c r="E29" i="2" s="1"/>
  <c r="D43" i="4" l="1"/>
  <c r="E43" i="4" s="1"/>
  <c r="E42" i="4"/>
  <c r="G12" i="4"/>
  <c r="H11" i="4"/>
  <c r="I11" i="4" s="1"/>
  <c r="H26" i="4"/>
  <c r="I26" i="4" s="1"/>
  <c r="G27" i="4"/>
  <c r="G41" i="4"/>
  <c r="E12" i="4"/>
  <c r="D13" i="4"/>
  <c r="E13" i="4" s="1"/>
  <c r="E35" i="4"/>
  <c r="E34" i="4"/>
  <c r="E36" i="4"/>
  <c r="E37" i="4"/>
  <c r="E38" i="4"/>
  <c r="E39" i="4"/>
  <c r="E40" i="4"/>
  <c r="D13" i="2"/>
  <c r="E13" i="2" s="1"/>
  <c r="E12" i="2"/>
  <c r="E44" i="2"/>
  <c r="D45" i="2"/>
  <c r="E45" i="2" s="1"/>
  <c r="H41" i="4" l="1"/>
  <c r="I41" i="4" s="1"/>
  <c r="G42" i="4"/>
  <c r="G28" i="4"/>
  <c r="H28" i="4" s="1"/>
  <c r="I28" i="4" s="1"/>
  <c r="H27" i="4"/>
  <c r="I27" i="4" s="1"/>
  <c r="G13" i="4"/>
  <c r="H13" i="4" s="1"/>
  <c r="I13" i="4" s="1"/>
  <c r="H12" i="4"/>
  <c r="I12" i="4" s="1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G43" i="4" l="1"/>
  <c r="H43" i="4" s="1"/>
  <c r="I43" i="4" s="1"/>
  <c r="H42" i="4"/>
  <c r="I42" i="4" s="1"/>
</calcChain>
</file>

<file path=xl/sharedStrings.xml><?xml version="1.0" encoding="utf-8"?>
<sst xmlns="http://schemas.openxmlformats.org/spreadsheetml/2006/main" count="108" uniqueCount="30">
  <si>
    <t>NO</t>
  </si>
  <si>
    <t>YES</t>
  </si>
  <si>
    <t>Accuracy</t>
  </si>
  <si>
    <t>Sensitivity</t>
  </si>
  <si>
    <t>Specificity</t>
  </si>
  <si>
    <t xml:space="preserve">Attrition </t>
  </si>
  <si>
    <t xml:space="preserve">Non Attrition </t>
  </si>
  <si>
    <t>Predicted</t>
  </si>
  <si>
    <t>Actual</t>
  </si>
  <si>
    <t>Gain Chart</t>
  </si>
  <si>
    <t>Decile</t>
  </si>
  <si>
    <t>Observations</t>
  </si>
  <si>
    <t xml:space="preserve">Total </t>
  </si>
  <si>
    <t>Gain Chart for Random Model</t>
  </si>
  <si>
    <t>Gain Chart for Perfect Model</t>
  </si>
  <si>
    <t>Lift Chart</t>
  </si>
  <si>
    <t>Gain (Random Model)</t>
  </si>
  <si>
    <t>Lift</t>
  </si>
  <si>
    <t>Attr</t>
  </si>
  <si>
    <t>Cum- Attr</t>
  </si>
  <si>
    <t>Gain(%Cum-Attr)</t>
  </si>
  <si>
    <t>% Cum-Attr</t>
  </si>
  <si>
    <t>Non- Attr</t>
  </si>
  <si>
    <t>Cum-Non-Attr</t>
  </si>
  <si>
    <t>%Cum-Non-Attr</t>
  </si>
  <si>
    <t>(%Cum-Attr) - (%Cum-Non-Attr)</t>
  </si>
  <si>
    <t>Confusion Metrics on 50% Cut</t>
  </si>
  <si>
    <t>Confusion Metrics on 40% Cut</t>
  </si>
  <si>
    <t>Confusion Metrics on 30% Cut</t>
  </si>
  <si>
    <t>Confusion Metrics on Final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</si>
</sst>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3" fillId="0" borderId="0" xfId="0" applyFont="1"/>
    <xf numFmtId="0" fontId="2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64" fontId="3" fillId="8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Gain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 generated Model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'Gain Chart'!$A$4:$A$13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'Gain Chart'!$E$4:$E$13</c:f>
              <c:numCache>
                <c:formatCode>0.0%</c:formatCode>
                <c:ptCount val="10"/>
                <c:pt idx="0">
                  <c:v>0.33333333333333331</c:v>
                </c:pt>
                <c:pt idx="1">
                  <c:v>0.539906103286385</c:v>
                </c:pt>
                <c:pt idx="2">
                  <c:v>0.66666666666666663</c:v>
                </c:pt>
                <c:pt idx="3">
                  <c:v>0.784037558685446</c:v>
                </c:pt>
                <c:pt idx="4">
                  <c:v>0.84976525821596249</c:v>
                </c:pt>
                <c:pt idx="5">
                  <c:v>0.89671361502347413</c:v>
                </c:pt>
                <c:pt idx="6">
                  <c:v>0.93896713615023475</c:v>
                </c:pt>
                <c:pt idx="7">
                  <c:v>0.96244131455399062</c:v>
                </c:pt>
                <c:pt idx="8">
                  <c:v>0.9859154929577465</c:v>
                </c:pt>
                <c:pt idx="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A32-4BB1-996F-7A02620492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9986816"/>
        <c:axId val="133004288"/>
      </c:scatterChart>
      <c:scatterChart>
        <c:scatterStyle val="lineMarker"/>
        <c:varyColors val="0"/>
        <c:ser>
          <c:idx val="1"/>
          <c:order val="1"/>
          <c:tx>
            <c:v>Random Model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'Gain Chart'!$A$20:$A$30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Total </c:v>
                </c:pt>
              </c:strCache>
            </c:strRef>
          </c:xVal>
          <c:yVal>
            <c:numRef>
              <c:f>'Gain Chart'!$E$20:$E$30</c:f>
              <c:numCache>
                <c:formatCode>0.0%</c:formatCode>
                <c:ptCount val="11"/>
                <c:pt idx="0">
                  <c:v>9.8591549295774641E-2</c:v>
                </c:pt>
                <c:pt idx="1">
                  <c:v>0.19718309859154928</c:v>
                </c:pt>
                <c:pt idx="2">
                  <c:v>0.29577464788732394</c:v>
                </c:pt>
                <c:pt idx="3">
                  <c:v>0.39906103286384975</c:v>
                </c:pt>
                <c:pt idx="4">
                  <c:v>0.50234741784037562</c:v>
                </c:pt>
                <c:pt idx="5">
                  <c:v>0.60563380281690138</c:v>
                </c:pt>
                <c:pt idx="6">
                  <c:v>0.70422535211267601</c:v>
                </c:pt>
                <c:pt idx="7">
                  <c:v>0.80281690140845074</c:v>
                </c:pt>
                <c:pt idx="8">
                  <c:v>0.90140845070422537</c:v>
                </c:pt>
                <c:pt idx="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A32-4BB1-996F-7A02620492A4}"/>
            </c:ext>
          </c:extLst>
        </c:ser>
        <c:ser>
          <c:idx val="2"/>
          <c:order val="2"/>
          <c:tx>
            <c:v>Perfect Model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'Gain Chart'!$A$36:$A$46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Total </c:v>
                </c:pt>
              </c:strCache>
            </c:strRef>
          </c:xVal>
          <c:yVal>
            <c:numRef>
              <c:f>'Gain Chart'!$E$36:$E$46</c:f>
              <c:numCache>
                <c:formatCode>0.0%</c:formatCode>
                <c:ptCount val="11"/>
                <c:pt idx="0">
                  <c:v>0.62441314553990612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33-4CF9-881E-EE329A9DB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86816"/>
        <c:axId val="133004288"/>
      </c:scatterChart>
      <c:valAx>
        <c:axId val="99986816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04288"/>
        <c:crosses val="autoZero"/>
        <c:crossBetween val="midCat"/>
        <c:majorUnit val="1"/>
      </c:valAx>
      <c:valAx>
        <c:axId val="133004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6816"/>
        <c:crosses val="autoZero"/>
        <c:crossBetween val="midCat"/>
      </c:valAx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Lift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'Lift Chart'!$G$3</c:f>
              <c:strCache>
                <c:ptCount val="1"/>
                <c:pt idx="0">
                  <c:v>Lift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'Lift Chart'!$A$4:$A$13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'Lift Chart'!$G$4:$G$13</c:f>
              <c:numCache>
                <c:formatCode>0.00</c:formatCode>
                <c:ptCount val="10"/>
                <c:pt idx="0">
                  <c:v>3.333333333333333</c:v>
                </c:pt>
                <c:pt idx="1">
                  <c:v>2.699530516431925</c:v>
                </c:pt>
                <c:pt idx="2">
                  <c:v>2.2222222222222223</c:v>
                </c:pt>
                <c:pt idx="3">
                  <c:v>1.960093896713615</c:v>
                </c:pt>
                <c:pt idx="4">
                  <c:v>1.699530516431925</c:v>
                </c:pt>
                <c:pt idx="5">
                  <c:v>1.4945226917057903</c:v>
                </c:pt>
                <c:pt idx="6">
                  <c:v>1.3413816230717641</c:v>
                </c:pt>
                <c:pt idx="7">
                  <c:v>1.2030516431924883</c:v>
                </c:pt>
                <c:pt idx="8">
                  <c:v>1.0954616588419406</c:v>
                </c:pt>
                <c:pt idx="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D6-4124-A7FA-3D58D1DA3EA2}"/>
            </c:ext>
          </c:extLst>
        </c:ser>
        <c:ser>
          <c:idx val="1"/>
          <c:order val="1"/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'Lift Chart'!$A$4:$A$13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D6-4124-A7FA-3D58D1DA3E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0867456"/>
        <c:axId val="140870016"/>
      </c:scatterChart>
      <c:valAx>
        <c:axId val="14086745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0016"/>
        <c:crosses val="autoZero"/>
        <c:crossBetween val="midCat"/>
        <c:majorUnit val="1"/>
      </c:valAx>
      <c:valAx>
        <c:axId val="1408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6745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16</xdr:col>
      <xdr:colOff>238125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A500157-77C6-4E41-B1D6-4A6049544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956F77A-744C-4D76-B2C0-977FBBFE3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5" workbookViewId="0">
      <selection activeCell="M19" sqref="M19"/>
    </sheetView>
  </sheetViews>
  <sheetFormatPr defaultRowHeight="15" x14ac:dyDescent="0.25"/>
  <cols>
    <col min="7" max="7" width="21.140625" bestFit="1" customWidth="1"/>
    <col min="8" max="8" width="12" bestFit="1" customWidth="1"/>
    <col min="9" max="9" width="12.7109375" customWidth="1"/>
  </cols>
  <sheetData>
    <row r="1" spans="1:9" x14ac:dyDescent="0.25">
      <c r="A1" s="17" t="s">
        <v>26</v>
      </c>
      <c r="B1" s="17"/>
      <c r="C1" s="17"/>
      <c r="D1" s="17"/>
    </row>
    <row r="3" spans="1:9" x14ac:dyDescent="0.25">
      <c r="A3" s="1"/>
      <c r="B3" s="1"/>
      <c r="C3" s="16" t="s">
        <v>7</v>
      </c>
      <c r="D3" s="16"/>
      <c r="G3" s="2" t="s">
        <v>2</v>
      </c>
      <c r="H3" s="2">
        <f>(C5+D6)/SUM(C5,C6,D5,D6)</f>
        <v>0.85941043083900226</v>
      </c>
      <c r="I3" s="2"/>
    </row>
    <row r="4" spans="1:9" x14ac:dyDescent="0.25">
      <c r="A4" s="16" t="s">
        <v>8</v>
      </c>
      <c r="B4" s="16"/>
      <c r="C4" s="1" t="s">
        <v>0</v>
      </c>
      <c r="D4" s="1" t="s">
        <v>1</v>
      </c>
      <c r="G4" s="2" t="s">
        <v>5</v>
      </c>
      <c r="H4" s="2">
        <f>D6/(C6+D6)</f>
        <v>0.24882629107981222</v>
      </c>
      <c r="I4" s="3" t="s">
        <v>3</v>
      </c>
    </row>
    <row r="5" spans="1:9" x14ac:dyDescent="0.25">
      <c r="A5" s="1"/>
      <c r="B5" s="1" t="s">
        <v>0</v>
      </c>
      <c r="C5" s="1">
        <v>1084</v>
      </c>
      <c r="D5" s="1">
        <v>26</v>
      </c>
      <c r="G5" s="2" t="s">
        <v>6</v>
      </c>
      <c r="H5" s="2">
        <f>C5/(C5+D5)</f>
        <v>0.97657657657657659</v>
      </c>
      <c r="I5" s="3" t="s">
        <v>4</v>
      </c>
    </row>
    <row r="6" spans="1:9" x14ac:dyDescent="0.25">
      <c r="A6" s="1"/>
      <c r="B6" s="1" t="s">
        <v>1</v>
      </c>
      <c r="C6" s="1">
        <v>160</v>
      </c>
      <c r="D6" s="1">
        <v>53</v>
      </c>
    </row>
    <row r="8" spans="1:9" x14ac:dyDescent="0.25">
      <c r="A8" s="17" t="s">
        <v>27</v>
      </c>
      <c r="B8" s="17"/>
      <c r="C8" s="17"/>
      <c r="D8" s="17"/>
    </row>
    <row r="10" spans="1:9" x14ac:dyDescent="0.25">
      <c r="A10" s="1"/>
      <c r="B10" s="1"/>
      <c r="C10" s="16" t="s">
        <v>7</v>
      </c>
      <c r="D10" s="16"/>
      <c r="G10" s="2" t="s">
        <v>2</v>
      </c>
      <c r="H10" s="2">
        <f>(C12+D13)/SUM(C12,C13,D12,D13)</f>
        <v>0.8495842781557067</v>
      </c>
      <c r="I10" s="2"/>
    </row>
    <row r="11" spans="1:9" x14ac:dyDescent="0.25">
      <c r="A11" s="16" t="s">
        <v>8</v>
      </c>
      <c r="B11" s="16"/>
      <c r="C11" s="1" t="s">
        <v>0</v>
      </c>
      <c r="D11" s="1" t="s">
        <v>1</v>
      </c>
      <c r="G11" s="2" t="s">
        <v>5</v>
      </c>
      <c r="H11" s="2">
        <f>D13/(C13+D13)</f>
        <v>0.32863849765258218</v>
      </c>
      <c r="I11" s="3" t="s">
        <v>3</v>
      </c>
    </row>
    <row r="12" spans="1:9" x14ac:dyDescent="0.25">
      <c r="A12" s="1"/>
      <c r="B12" s="1" t="s">
        <v>0</v>
      </c>
      <c r="C12" s="1">
        <v>1054</v>
      </c>
      <c r="D12" s="1">
        <v>56</v>
      </c>
      <c r="G12" s="2" t="s">
        <v>6</v>
      </c>
      <c r="H12" s="2">
        <f>C12/(C12+D12)</f>
        <v>0.94954954954954951</v>
      </c>
      <c r="I12" s="3" t="s">
        <v>4</v>
      </c>
    </row>
    <row r="13" spans="1:9" x14ac:dyDescent="0.25">
      <c r="A13" s="1"/>
      <c r="B13" s="1" t="s">
        <v>1</v>
      </c>
      <c r="C13" s="1">
        <v>143</v>
      </c>
      <c r="D13" s="1">
        <v>70</v>
      </c>
    </row>
    <row r="15" spans="1:9" x14ac:dyDescent="0.25">
      <c r="A15" s="17" t="s">
        <v>28</v>
      </c>
      <c r="B15" s="17"/>
      <c r="C15" s="17"/>
      <c r="D15" s="17"/>
    </row>
    <row r="17" spans="1:9" x14ac:dyDescent="0.25">
      <c r="A17" s="1"/>
      <c r="B17" s="1"/>
      <c r="C17" s="16" t="s">
        <v>7</v>
      </c>
      <c r="D17" s="16"/>
      <c r="G17" s="2" t="s">
        <v>2</v>
      </c>
      <c r="H17" s="2">
        <f>(C19+D20)/SUM(C19,C20,D19,D20)</f>
        <v>0.84126984126984128</v>
      </c>
      <c r="I17" s="2"/>
    </row>
    <row r="18" spans="1:9" x14ac:dyDescent="0.25">
      <c r="A18" s="16" t="s">
        <v>8</v>
      </c>
      <c r="B18" s="16"/>
      <c r="C18" s="1" t="s">
        <v>0</v>
      </c>
      <c r="D18" s="1" t="s">
        <v>1</v>
      </c>
      <c r="G18" s="2" t="s">
        <v>5</v>
      </c>
      <c r="H18" s="2">
        <f>D20/(C20+D20)</f>
        <v>0.50704225352112675</v>
      </c>
      <c r="I18" s="3" t="s">
        <v>3</v>
      </c>
    </row>
    <row r="19" spans="1:9" x14ac:dyDescent="0.25">
      <c r="A19" s="1"/>
      <c r="B19" s="1" t="s">
        <v>0</v>
      </c>
      <c r="C19" s="1">
        <v>1005</v>
      </c>
      <c r="D19" s="1">
        <v>105</v>
      </c>
      <c r="G19" s="2" t="s">
        <v>6</v>
      </c>
      <c r="H19" s="2">
        <f>C19/(C19+D19)</f>
        <v>0.90540540540540537</v>
      </c>
      <c r="I19" s="3" t="s">
        <v>4</v>
      </c>
    </row>
    <row r="20" spans="1:9" x14ac:dyDescent="0.25">
      <c r="A20" s="1"/>
      <c r="B20" s="1" t="s">
        <v>1</v>
      </c>
      <c r="C20" s="1">
        <v>105</v>
      </c>
      <c r="D20" s="1">
        <v>108</v>
      </c>
    </row>
    <row r="22" spans="1:9" x14ac:dyDescent="0.25">
      <c r="A22" s="17" t="s">
        <v>29</v>
      </c>
      <c r="B22" s="17"/>
      <c r="C22" s="17"/>
      <c r="D22" s="17"/>
    </row>
    <row r="24" spans="1:9" x14ac:dyDescent="0.25">
      <c r="A24" s="1"/>
      <c r="B24" s="1"/>
      <c r="C24" s="16" t="s">
        <v>7</v>
      </c>
      <c r="D24" s="16"/>
      <c r="G24" s="2" t="s">
        <v>2</v>
      </c>
      <c r="H24" s="2">
        <f>(C26+D27)/SUM(C26,C27,D26,D27)</f>
        <v>0.72260015117157972</v>
      </c>
      <c r="I24" s="2"/>
    </row>
    <row r="25" spans="1:9" x14ac:dyDescent="0.25">
      <c r="A25" s="16" t="s">
        <v>8</v>
      </c>
      <c r="B25" s="16"/>
      <c r="C25" s="1" t="s">
        <v>0</v>
      </c>
      <c r="D25" s="1" t="s">
        <v>1</v>
      </c>
      <c r="G25" s="2" t="s">
        <v>5</v>
      </c>
      <c r="H25" s="2">
        <f>D27/(C27+D27)</f>
        <v>0.72300469483568075</v>
      </c>
      <c r="I25" s="3" t="s">
        <v>3</v>
      </c>
    </row>
    <row r="26" spans="1:9" x14ac:dyDescent="0.25">
      <c r="A26" s="1"/>
      <c r="B26" s="1" t="s">
        <v>0</v>
      </c>
      <c r="C26" s="1">
        <v>802</v>
      </c>
      <c r="D26" s="1">
        <v>308</v>
      </c>
      <c r="G26" s="2" t="s">
        <v>6</v>
      </c>
      <c r="H26" s="2">
        <f>C26/(C26+D26)</f>
        <v>0.72252252252252247</v>
      </c>
      <c r="I26" s="3" t="s">
        <v>4</v>
      </c>
    </row>
    <row r="27" spans="1:9" x14ac:dyDescent="0.25">
      <c r="A27" s="1"/>
      <c r="B27" s="1" t="s">
        <v>1</v>
      </c>
      <c r="C27" s="1">
        <v>59</v>
      </c>
      <c r="D27" s="1">
        <v>154</v>
      </c>
    </row>
  </sheetData>
  <mergeCells count="12">
    <mergeCell ref="A25:B25"/>
    <mergeCell ref="A11:B11"/>
    <mergeCell ref="A15:D15"/>
    <mergeCell ref="C17:D17"/>
    <mergeCell ref="A18:B18"/>
    <mergeCell ref="A22:D22"/>
    <mergeCell ref="C24:D24"/>
    <mergeCell ref="C3:D3"/>
    <mergeCell ref="A4:B4"/>
    <mergeCell ref="A1:D1"/>
    <mergeCell ref="A8:D8"/>
    <mergeCell ref="C10:D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opLeftCell="A29" workbookViewId="0">
      <selection activeCell="B36" sqref="B36:C45"/>
    </sheetView>
  </sheetViews>
  <sheetFormatPr defaultRowHeight="15" x14ac:dyDescent="0.25"/>
  <cols>
    <col min="1" max="1" width="7.5703125" bestFit="1" customWidth="1"/>
    <col min="2" max="2" width="14.85546875" bestFit="1" customWidth="1"/>
    <col min="3" max="3" width="7.28515625" bestFit="1" customWidth="1"/>
    <col min="4" max="4" width="13.140625" bestFit="1" customWidth="1"/>
    <col min="5" max="5" width="20.5703125" bestFit="1" customWidth="1"/>
  </cols>
  <sheetData>
    <row r="1" spans="1:5" ht="17.25" x14ac:dyDescent="0.25">
      <c r="A1" s="18" t="s">
        <v>9</v>
      </c>
      <c r="B1" s="18"/>
      <c r="C1" s="18"/>
      <c r="D1" s="18"/>
      <c r="E1" s="18"/>
    </row>
    <row r="2" spans="1:5" ht="17.25" x14ac:dyDescent="0.3">
      <c r="A2" s="4"/>
      <c r="B2" s="4"/>
      <c r="C2" s="4"/>
      <c r="D2" s="4"/>
      <c r="E2" s="4"/>
    </row>
    <row r="3" spans="1:5" ht="17.25" x14ac:dyDescent="0.25">
      <c r="A3" s="5" t="s">
        <v>10</v>
      </c>
      <c r="B3" s="5" t="s">
        <v>11</v>
      </c>
      <c r="C3" s="5" t="s">
        <v>18</v>
      </c>
      <c r="D3" s="5" t="s">
        <v>19</v>
      </c>
      <c r="E3" s="5" t="s">
        <v>20</v>
      </c>
    </row>
    <row r="4" spans="1:5" ht="17.25" x14ac:dyDescent="0.25">
      <c r="A4" s="7">
        <v>1</v>
      </c>
      <c r="B4" s="7">
        <v>133</v>
      </c>
      <c r="C4" s="7">
        <v>71</v>
      </c>
      <c r="D4" s="7">
        <f>C4</f>
        <v>71</v>
      </c>
      <c r="E4" s="8">
        <f>D4/C$14</f>
        <v>0.33333333333333331</v>
      </c>
    </row>
    <row r="5" spans="1:5" ht="17.25" x14ac:dyDescent="0.25">
      <c r="A5" s="7">
        <v>2</v>
      </c>
      <c r="B5" s="7">
        <v>132</v>
      </c>
      <c r="C5" s="7">
        <v>44</v>
      </c>
      <c r="D5" s="7">
        <f>C5+D4</f>
        <v>115</v>
      </c>
      <c r="E5" s="8">
        <f t="shared" ref="E5:E13" si="0">D5/C$14</f>
        <v>0.539906103286385</v>
      </c>
    </row>
    <row r="6" spans="1:5" ht="17.25" x14ac:dyDescent="0.25">
      <c r="A6" s="7">
        <v>3</v>
      </c>
      <c r="B6" s="7">
        <v>132</v>
      </c>
      <c r="C6" s="7">
        <v>27</v>
      </c>
      <c r="D6" s="7">
        <f t="shared" ref="D6:D13" si="1">C6+D5</f>
        <v>142</v>
      </c>
      <c r="E6" s="8">
        <f t="shared" si="0"/>
        <v>0.66666666666666663</v>
      </c>
    </row>
    <row r="7" spans="1:5" ht="17.25" x14ac:dyDescent="0.25">
      <c r="A7" s="7">
        <v>4</v>
      </c>
      <c r="B7" s="7">
        <v>133</v>
      </c>
      <c r="C7" s="7">
        <v>25</v>
      </c>
      <c r="D7" s="7">
        <f>C7+D6</f>
        <v>167</v>
      </c>
      <c r="E7" s="8">
        <f t="shared" si="0"/>
        <v>0.784037558685446</v>
      </c>
    </row>
    <row r="8" spans="1:5" ht="17.25" x14ac:dyDescent="0.25">
      <c r="A8" s="7">
        <v>5</v>
      </c>
      <c r="B8" s="7">
        <v>132</v>
      </c>
      <c r="C8" s="7">
        <v>14</v>
      </c>
      <c r="D8" s="7">
        <f t="shared" si="1"/>
        <v>181</v>
      </c>
      <c r="E8" s="8">
        <f t="shared" si="0"/>
        <v>0.84976525821596249</v>
      </c>
    </row>
    <row r="9" spans="1:5" ht="17.25" x14ac:dyDescent="0.25">
      <c r="A9" s="7">
        <v>6</v>
      </c>
      <c r="B9" s="7">
        <v>132</v>
      </c>
      <c r="C9" s="7">
        <v>10</v>
      </c>
      <c r="D9" s="7">
        <f t="shared" si="1"/>
        <v>191</v>
      </c>
      <c r="E9" s="8">
        <f t="shared" si="0"/>
        <v>0.89671361502347413</v>
      </c>
    </row>
    <row r="10" spans="1:5" ht="17.25" x14ac:dyDescent="0.25">
      <c r="A10" s="7">
        <v>7</v>
      </c>
      <c r="B10" s="7">
        <v>133</v>
      </c>
      <c r="C10" s="7">
        <v>9</v>
      </c>
      <c r="D10" s="7">
        <f t="shared" si="1"/>
        <v>200</v>
      </c>
      <c r="E10" s="8">
        <f t="shared" si="0"/>
        <v>0.93896713615023475</v>
      </c>
    </row>
    <row r="11" spans="1:5" ht="17.25" x14ac:dyDescent="0.25">
      <c r="A11" s="7">
        <v>8</v>
      </c>
      <c r="B11" s="7">
        <v>132</v>
      </c>
      <c r="C11" s="7">
        <v>5</v>
      </c>
      <c r="D11" s="7">
        <f t="shared" si="1"/>
        <v>205</v>
      </c>
      <c r="E11" s="8">
        <f t="shared" si="0"/>
        <v>0.96244131455399062</v>
      </c>
    </row>
    <row r="12" spans="1:5" ht="17.25" x14ac:dyDescent="0.25">
      <c r="A12" s="7">
        <v>9</v>
      </c>
      <c r="B12" s="7">
        <v>132</v>
      </c>
      <c r="C12" s="7">
        <v>5</v>
      </c>
      <c r="D12" s="7">
        <f t="shared" si="1"/>
        <v>210</v>
      </c>
      <c r="E12" s="8">
        <f t="shared" si="0"/>
        <v>0.9859154929577465</v>
      </c>
    </row>
    <row r="13" spans="1:5" ht="17.25" x14ac:dyDescent="0.25">
      <c r="A13" s="7">
        <v>10</v>
      </c>
      <c r="B13" s="7">
        <v>132</v>
      </c>
      <c r="C13" s="7">
        <v>3</v>
      </c>
      <c r="D13" s="7">
        <f t="shared" si="1"/>
        <v>213</v>
      </c>
      <c r="E13" s="8">
        <f t="shared" si="0"/>
        <v>1</v>
      </c>
    </row>
    <row r="14" spans="1:5" ht="17.25" x14ac:dyDescent="0.25">
      <c r="A14" s="9" t="s">
        <v>12</v>
      </c>
      <c r="B14" s="9">
        <f>SUM(B4:B13)</f>
        <v>1323</v>
      </c>
      <c r="C14" s="9">
        <f>SUM(C4:C13)</f>
        <v>213</v>
      </c>
      <c r="D14" s="10"/>
      <c r="E14" s="10"/>
    </row>
    <row r="15" spans="1:5" ht="17.25" x14ac:dyDescent="0.3">
      <c r="A15" s="4"/>
      <c r="B15" s="4"/>
      <c r="C15" s="4"/>
      <c r="D15" s="4"/>
      <c r="E15" s="4"/>
    </row>
    <row r="16" spans="1:5" ht="17.25" x14ac:dyDescent="0.25">
      <c r="A16" s="18" t="s">
        <v>13</v>
      </c>
      <c r="B16" s="18"/>
      <c r="C16" s="18"/>
      <c r="D16" s="18"/>
      <c r="E16" s="18"/>
    </row>
    <row r="17" spans="1:5" ht="17.25" x14ac:dyDescent="0.3">
      <c r="A17" s="4"/>
      <c r="B17" s="4"/>
      <c r="C17" s="4"/>
      <c r="D17" s="4"/>
      <c r="E17" s="4"/>
    </row>
    <row r="18" spans="1:5" ht="17.25" x14ac:dyDescent="0.25">
      <c r="A18" s="5" t="s">
        <v>10</v>
      </c>
      <c r="B18" s="5" t="s">
        <v>11</v>
      </c>
      <c r="C18" s="5" t="s">
        <v>18</v>
      </c>
      <c r="D18" s="5" t="s">
        <v>19</v>
      </c>
      <c r="E18" s="5" t="s">
        <v>20</v>
      </c>
    </row>
    <row r="19" spans="1:5" ht="17.25" x14ac:dyDescent="0.25">
      <c r="A19" s="6">
        <v>0</v>
      </c>
      <c r="B19" s="6">
        <v>0</v>
      </c>
      <c r="C19" s="6">
        <v>0</v>
      </c>
      <c r="D19" s="6">
        <v>0</v>
      </c>
      <c r="E19" s="6">
        <v>0</v>
      </c>
    </row>
    <row r="20" spans="1:5" ht="17.25" x14ac:dyDescent="0.25">
      <c r="A20" s="7">
        <v>1</v>
      </c>
      <c r="B20" s="7">
        <v>133</v>
      </c>
      <c r="C20" s="7">
        <v>21</v>
      </c>
      <c r="D20" s="7">
        <f>C20</f>
        <v>21</v>
      </c>
      <c r="E20" s="8">
        <f>D20/C$14</f>
        <v>9.8591549295774641E-2</v>
      </c>
    </row>
    <row r="21" spans="1:5" ht="17.25" x14ac:dyDescent="0.25">
      <c r="A21" s="7">
        <v>2</v>
      </c>
      <c r="B21" s="7">
        <v>132</v>
      </c>
      <c r="C21" s="7">
        <v>21</v>
      </c>
      <c r="D21" s="7">
        <f>C21+D20</f>
        <v>42</v>
      </c>
      <c r="E21" s="8">
        <f t="shared" ref="E21:E29" si="2">D21/C$14</f>
        <v>0.19718309859154928</v>
      </c>
    </row>
    <row r="22" spans="1:5" ht="17.25" x14ac:dyDescent="0.25">
      <c r="A22" s="7">
        <v>3</v>
      </c>
      <c r="B22" s="7">
        <v>132</v>
      </c>
      <c r="C22" s="7">
        <v>21</v>
      </c>
      <c r="D22" s="7">
        <f t="shared" ref="D22:D29" si="3">C22+D21</f>
        <v>63</v>
      </c>
      <c r="E22" s="8">
        <f t="shared" si="2"/>
        <v>0.29577464788732394</v>
      </c>
    </row>
    <row r="23" spans="1:5" ht="17.25" x14ac:dyDescent="0.25">
      <c r="A23" s="7">
        <v>4</v>
      </c>
      <c r="B23" s="7">
        <v>133</v>
      </c>
      <c r="C23" s="7">
        <v>22</v>
      </c>
      <c r="D23" s="7">
        <f t="shared" si="3"/>
        <v>85</v>
      </c>
      <c r="E23" s="8">
        <f t="shared" si="2"/>
        <v>0.39906103286384975</v>
      </c>
    </row>
    <row r="24" spans="1:5" ht="17.25" x14ac:dyDescent="0.25">
      <c r="A24" s="7">
        <v>5</v>
      </c>
      <c r="B24" s="7">
        <v>132</v>
      </c>
      <c r="C24" s="7">
        <v>22</v>
      </c>
      <c r="D24" s="7">
        <f t="shared" si="3"/>
        <v>107</v>
      </c>
      <c r="E24" s="8">
        <f t="shared" si="2"/>
        <v>0.50234741784037562</v>
      </c>
    </row>
    <row r="25" spans="1:5" ht="17.25" x14ac:dyDescent="0.25">
      <c r="A25" s="7">
        <v>6</v>
      </c>
      <c r="B25" s="7">
        <v>132</v>
      </c>
      <c r="C25" s="7">
        <v>22</v>
      </c>
      <c r="D25" s="7">
        <f t="shared" si="3"/>
        <v>129</v>
      </c>
      <c r="E25" s="8">
        <f t="shared" si="2"/>
        <v>0.60563380281690138</v>
      </c>
    </row>
    <row r="26" spans="1:5" ht="17.25" x14ac:dyDescent="0.25">
      <c r="A26" s="7">
        <v>7</v>
      </c>
      <c r="B26" s="7">
        <v>133</v>
      </c>
      <c r="C26" s="7">
        <v>21</v>
      </c>
      <c r="D26" s="7">
        <f t="shared" si="3"/>
        <v>150</v>
      </c>
      <c r="E26" s="8">
        <f t="shared" si="2"/>
        <v>0.70422535211267601</v>
      </c>
    </row>
    <row r="27" spans="1:5" ht="17.25" x14ac:dyDescent="0.25">
      <c r="A27" s="7">
        <v>8</v>
      </c>
      <c r="B27" s="7">
        <v>132</v>
      </c>
      <c r="C27" s="7">
        <v>21</v>
      </c>
      <c r="D27" s="7">
        <f t="shared" si="3"/>
        <v>171</v>
      </c>
      <c r="E27" s="8">
        <f t="shared" si="2"/>
        <v>0.80281690140845074</v>
      </c>
    </row>
    <row r="28" spans="1:5" ht="17.25" x14ac:dyDescent="0.25">
      <c r="A28" s="7">
        <v>9</v>
      </c>
      <c r="B28" s="7">
        <v>132</v>
      </c>
      <c r="C28" s="7">
        <v>21</v>
      </c>
      <c r="D28" s="7">
        <f t="shared" si="3"/>
        <v>192</v>
      </c>
      <c r="E28" s="8">
        <f t="shared" si="2"/>
        <v>0.90140845070422537</v>
      </c>
    </row>
    <row r="29" spans="1:5" ht="17.25" x14ac:dyDescent="0.25">
      <c r="A29" s="7">
        <v>10</v>
      </c>
      <c r="B29" s="7">
        <v>132</v>
      </c>
      <c r="C29" s="7">
        <v>21</v>
      </c>
      <c r="D29" s="7">
        <f t="shared" si="3"/>
        <v>213</v>
      </c>
      <c r="E29" s="8">
        <f t="shared" si="2"/>
        <v>1</v>
      </c>
    </row>
    <row r="30" spans="1:5" ht="17.25" x14ac:dyDescent="0.25">
      <c r="A30" s="9" t="s">
        <v>12</v>
      </c>
      <c r="B30" s="9">
        <f>SUM(B20:B29)</f>
        <v>1323</v>
      </c>
      <c r="C30" s="9">
        <f>SUM(C20:C29)</f>
        <v>213</v>
      </c>
      <c r="D30" s="10"/>
      <c r="E30" s="10"/>
    </row>
    <row r="31" spans="1:5" ht="17.25" x14ac:dyDescent="0.3">
      <c r="A31" s="4"/>
      <c r="B31" s="4"/>
      <c r="C31" s="4"/>
      <c r="D31" s="4"/>
      <c r="E31" s="4"/>
    </row>
    <row r="32" spans="1:5" ht="17.25" x14ac:dyDescent="0.25">
      <c r="A32" s="18" t="s">
        <v>14</v>
      </c>
      <c r="B32" s="18"/>
      <c r="C32" s="18"/>
      <c r="D32" s="18"/>
      <c r="E32" s="18"/>
    </row>
    <row r="33" spans="1:5" ht="17.25" x14ac:dyDescent="0.3">
      <c r="A33" s="4"/>
      <c r="B33" s="4"/>
      <c r="C33" s="4"/>
      <c r="D33" s="4"/>
      <c r="E33" s="4"/>
    </row>
    <row r="34" spans="1:5" ht="17.25" x14ac:dyDescent="0.25">
      <c r="A34" s="5" t="s">
        <v>10</v>
      </c>
      <c r="B34" s="5" t="s">
        <v>11</v>
      </c>
      <c r="C34" s="5" t="s">
        <v>18</v>
      </c>
      <c r="D34" s="5" t="s">
        <v>19</v>
      </c>
      <c r="E34" s="5" t="s">
        <v>20</v>
      </c>
    </row>
    <row r="35" spans="1:5" ht="17.25" x14ac:dyDescent="0.25">
      <c r="A35" s="6">
        <v>0</v>
      </c>
      <c r="B35" s="6">
        <v>0</v>
      </c>
      <c r="C35" s="6">
        <v>0</v>
      </c>
      <c r="D35" s="6">
        <v>0</v>
      </c>
      <c r="E35" s="6">
        <v>0</v>
      </c>
    </row>
    <row r="36" spans="1:5" ht="17.25" x14ac:dyDescent="0.25">
      <c r="A36" s="7">
        <v>1</v>
      </c>
      <c r="B36" s="7">
        <v>133</v>
      </c>
      <c r="C36" s="7">
        <v>133</v>
      </c>
      <c r="D36" s="7">
        <f>C36</f>
        <v>133</v>
      </c>
      <c r="E36" s="8">
        <f>D36/C$14</f>
        <v>0.62441314553990612</v>
      </c>
    </row>
    <row r="37" spans="1:5" ht="17.25" x14ac:dyDescent="0.25">
      <c r="A37" s="7">
        <v>2</v>
      </c>
      <c r="B37" s="7">
        <v>132</v>
      </c>
      <c r="C37" s="7">
        <v>80</v>
      </c>
      <c r="D37" s="7">
        <f>C37+D36</f>
        <v>213</v>
      </c>
      <c r="E37" s="8">
        <f t="shared" ref="E37:E45" si="4">D37/C$14</f>
        <v>1</v>
      </c>
    </row>
    <row r="38" spans="1:5" ht="17.25" x14ac:dyDescent="0.25">
      <c r="A38" s="7">
        <v>3</v>
      </c>
      <c r="B38" s="7">
        <v>132</v>
      </c>
      <c r="C38" s="7">
        <v>0</v>
      </c>
      <c r="D38" s="7">
        <f t="shared" ref="D38:D45" si="5">C38+D37</f>
        <v>213</v>
      </c>
      <c r="E38" s="8">
        <f t="shared" si="4"/>
        <v>1</v>
      </c>
    </row>
    <row r="39" spans="1:5" ht="17.25" x14ac:dyDescent="0.25">
      <c r="A39" s="7">
        <v>4</v>
      </c>
      <c r="B39" s="7">
        <v>133</v>
      </c>
      <c r="C39" s="7">
        <v>0</v>
      </c>
      <c r="D39" s="7">
        <f t="shared" si="5"/>
        <v>213</v>
      </c>
      <c r="E39" s="8">
        <f t="shared" si="4"/>
        <v>1</v>
      </c>
    </row>
    <row r="40" spans="1:5" ht="17.25" x14ac:dyDescent="0.25">
      <c r="A40" s="7">
        <v>5</v>
      </c>
      <c r="B40" s="7">
        <v>132</v>
      </c>
      <c r="C40" s="7">
        <v>0</v>
      </c>
      <c r="D40" s="7">
        <f t="shared" si="5"/>
        <v>213</v>
      </c>
      <c r="E40" s="8">
        <f t="shared" si="4"/>
        <v>1</v>
      </c>
    </row>
    <row r="41" spans="1:5" ht="17.25" x14ac:dyDescent="0.25">
      <c r="A41" s="7">
        <v>6</v>
      </c>
      <c r="B41" s="7">
        <v>132</v>
      </c>
      <c r="C41" s="7">
        <v>0</v>
      </c>
      <c r="D41" s="7">
        <f t="shared" si="5"/>
        <v>213</v>
      </c>
      <c r="E41" s="8">
        <f t="shared" si="4"/>
        <v>1</v>
      </c>
    </row>
    <row r="42" spans="1:5" ht="17.25" x14ac:dyDescent="0.25">
      <c r="A42" s="7">
        <v>7</v>
      </c>
      <c r="B42" s="7">
        <v>133</v>
      </c>
      <c r="C42" s="7">
        <v>0</v>
      </c>
      <c r="D42" s="7">
        <f t="shared" si="5"/>
        <v>213</v>
      </c>
      <c r="E42" s="8">
        <f t="shared" si="4"/>
        <v>1</v>
      </c>
    </row>
    <row r="43" spans="1:5" ht="17.25" x14ac:dyDescent="0.25">
      <c r="A43" s="7">
        <v>8</v>
      </c>
      <c r="B43" s="7">
        <v>132</v>
      </c>
      <c r="C43" s="7">
        <v>0</v>
      </c>
      <c r="D43" s="7">
        <f t="shared" si="5"/>
        <v>213</v>
      </c>
      <c r="E43" s="8">
        <f t="shared" si="4"/>
        <v>1</v>
      </c>
    </row>
    <row r="44" spans="1:5" ht="17.25" x14ac:dyDescent="0.25">
      <c r="A44" s="7">
        <v>9</v>
      </c>
      <c r="B44" s="7">
        <v>132</v>
      </c>
      <c r="C44" s="7">
        <v>0</v>
      </c>
      <c r="D44" s="7">
        <f t="shared" si="5"/>
        <v>213</v>
      </c>
      <c r="E44" s="8">
        <f t="shared" si="4"/>
        <v>1</v>
      </c>
    </row>
    <row r="45" spans="1:5" ht="17.25" x14ac:dyDescent="0.25">
      <c r="A45" s="7">
        <v>10</v>
      </c>
      <c r="B45" s="7">
        <v>132</v>
      </c>
      <c r="C45" s="7">
        <v>0</v>
      </c>
      <c r="D45" s="7">
        <f t="shared" si="5"/>
        <v>213</v>
      </c>
      <c r="E45" s="8">
        <f t="shared" si="4"/>
        <v>1</v>
      </c>
    </row>
    <row r="46" spans="1:5" ht="17.25" x14ac:dyDescent="0.25">
      <c r="A46" s="9" t="s">
        <v>12</v>
      </c>
      <c r="B46" s="9">
        <f>SUM(B36:B45)</f>
        <v>1323</v>
      </c>
      <c r="C46" s="9">
        <f>SUM(C36:C45)</f>
        <v>213</v>
      </c>
      <c r="D46" s="10"/>
      <c r="E46" s="10"/>
    </row>
  </sheetData>
  <mergeCells count="3">
    <mergeCell ref="A1:E1"/>
    <mergeCell ref="A16:E16"/>
    <mergeCell ref="A32:E32"/>
  </mergeCells>
  <pageMargins left="0.7" right="0.7" top="0.75" bottom="0.75" header="0.3" footer="0.3"/>
  <ignoredErrors>
    <ignoredError sqref="C46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B4" sqref="B4:C13"/>
    </sheetView>
  </sheetViews>
  <sheetFormatPr defaultRowHeight="15" x14ac:dyDescent="0.25"/>
  <cols>
    <col min="2" max="2" width="14.85546875" bestFit="1" customWidth="1"/>
    <col min="4" max="4" width="13.140625" bestFit="1" customWidth="1"/>
    <col min="5" max="5" width="20.5703125" bestFit="1" customWidth="1"/>
    <col min="6" max="6" width="23.85546875" bestFit="1" customWidth="1"/>
  </cols>
  <sheetData>
    <row r="1" spans="1:7" ht="17.25" x14ac:dyDescent="0.25">
      <c r="A1" s="18" t="s">
        <v>15</v>
      </c>
      <c r="B1" s="18"/>
      <c r="C1" s="18"/>
      <c r="D1" s="18"/>
      <c r="E1" s="18"/>
      <c r="F1" s="18"/>
      <c r="G1" s="18"/>
    </row>
    <row r="2" spans="1:7" ht="17.25" x14ac:dyDescent="0.3">
      <c r="A2" s="4"/>
      <c r="B2" s="4"/>
      <c r="C2" s="4"/>
      <c r="D2" s="4"/>
      <c r="E2" s="4"/>
      <c r="F2" s="4"/>
      <c r="G2" s="4"/>
    </row>
    <row r="3" spans="1:7" ht="17.25" x14ac:dyDescent="0.25">
      <c r="A3" s="5" t="s">
        <v>10</v>
      </c>
      <c r="B3" s="5" t="s">
        <v>11</v>
      </c>
      <c r="C3" s="5" t="s">
        <v>18</v>
      </c>
      <c r="D3" s="5" t="s">
        <v>19</v>
      </c>
      <c r="E3" s="5" t="s">
        <v>20</v>
      </c>
      <c r="F3" s="5" t="s">
        <v>16</v>
      </c>
      <c r="G3" s="5" t="s">
        <v>17</v>
      </c>
    </row>
    <row r="4" spans="1:7" ht="17.25" x14ac:dyDescent="0.25">
      <c r="A4" s="7">
        <v>1</v>
      </c>
      <c r="B4" s="7">
        <v>133</v>
      </c>
      <c r="C4" s="7">
        <v>71</v>
      </c>
      <c r="D4" s="7">
        <f>C4</f>
        <v>71</v>
      </c>
      <c r="E4" s="8">
        <f>D4/C$14</f>
        <v>0.33333333333333331</v>
      </c>
      <c r="F4" s="11">
        <v>0.1</v>
      </c>
      <c r="G4" s="12">
        <f>E4/F4</f>
        <v>3.333333333333333</v>
      </c>
    </row>
    <row r="5" spans="1:7" ht="17.25" x14ac:dyDescent="0.25">
      <c r="A5" s="7">
        <v>2</v>
      </c>
      <c r="B5" s="7">
        <v>132</v>
      </c>
      <c r="C5" s="7">
        <v>44</v>
      </c>
      <c r="D5" s="7">
        <f>C5+D4</f>
        <v>115</v>
      </c>
      <c r="E5" s="8">
        <f t="shared" ref="E5:E13" si="0">D5/C$14</f>
        <v>0.539906103286385</v>
      </c>
      <c r="F5" s="11">
        <v>0.2</v>
      </c>
      <c r="G5" s="12">
        <f t="shared" ref="G5:G13" si="1">E5/F5</f>
        <v>2.699530516431925</v>
      </c>
    </row>
    <row r="6" spans="1:7" ht="17.25" x14ac:dyDescent="0.25">
      <c r="A6" s="7">
        <v>3</v>
      </c>
      <c r="B6" s="7">
        <v>132</v>
      </c>
      <c r="C6" s="7">
        <v>27</v>
      </c>
      <c r="D6" s="7">
        <f t="shared" ref="D6:D13" si="2">C6+D5</f>
        <v>142</v>
      </c>
      <c r="E6" s="8">
        <f t="shared" si="0"/>
        <v>0.66666666666666663</v>
      </c>
      <c r="F6" s="11">
        <v>0.3</v>
      </c>
      <c r="G6" s="12">
        <f t="shared" si="1"/>
        <v>2.2222222222222223</v>
      </c>
    </row>
    <row r="7" spans="1:7" ht="17.25" x14ac:dyDescent="0.25">
      <c r="A7" s="7">
        <v>4</v>
      </c>
      <c r="B7" s="7">
        <v>133</v>
      </c>
      <c r="C7" s="7">
        <v>25</v>
      </c>
      <c r="D7" s="7">
        <f t="shared" si="2"/>
        <v>167</v>
      </c>
      <c r="E7" s="8">
        <f t="shared" si="0"/>
        <v>0.784037558685446</v>
      </c>
      <c r="F7" s="11">
        <v>0.4</v>
      </c>
      <c r="G7" s="12">
        <f t="shared" si="1"/>
        <v>1.960093896713615</v>
      </c>
    </row>
    <row r="8" spans="1:7" ht="17.25" x14ac:dyDescent="0.25">
      <c r="A8" s="7">
        <v>5</v>
      </c>
      <c r="B8" s="7">
        <v>132</v>
      </c>
      <c r="C8" s="7">
        <v>14</v>
      </c>
      <c r="D8" s="7">
        <f t="shared" si="2"/>
        <v>181</v>
      </c>
      <c r="E8" s="8">
        <f t="shared" si="0"/>
        <v>0.84976525821596249</v>
      </c>
      <c r="F8" s="11">
        <v>0.5</v>
      </c>
      <c r="G8" s="12">
        <f t="shared" si="1"/>
        <v>1.699530516431925</v>
      </c>
    </row>
    <row r="9" spans="1:7" ht="17.25" x14ac:dyDescent="0.25">
      <c r="A9" s="7">
        <v>6</v>
      </c>
      <c r="B9" s="7">
        <v>132</v>
      </c>
      <c r="C9" s="7">
        <v>10</v>
      </c>
      <c r="D9" s="7">
        <f t="shared" si="2"/>
        <v>191</v>
      </c>
      <c r="E9" s="8">
        <f t="shared" si="0"/>
        <v>0.89671361502347413</v>
      </c>
      <c r="F9" s="11">
        <v>0.6</v>
      </c>
      <c r="G9" s="12">
        <f t="shared" si="1"/>
        <v>1.4945226917057903</v>
      </c>
    </row>
    <row r="10" spans="1:7" ht="17.25" x14ac:dyDescent="0.25">
      <c r="A10" s="7">
        <v>7</v>
      </c>
      <c r="B10" s="7">
        <v>133</v>
      </c>
      <c r="C10" s="7">
        <v>9</v>
      </c>
      <c r="D10" s="7">
        <f t="shared" si="2"/>
        <v>200</v>
      </c>
      <c r="E10" s="8">
        <f t="shared" si="0"/>
        <v>0.93896713615023475</v>
      </c>
      <c r="F10" s="11">
        <v>0.7</v>
      </c>
      <c r="G10" s="12">
        <f t="shared" si="1"/>
        <v>1.3413816230717641</v>
      </c>
    </row>
    <row r="11" spans="1:7" ht="17.25" x14ac:dyDescent="0.25">
      <c r="A11" s="7">
        <v>8</v>
      </c>
      <c r="B11" s="7">
        <v>132</v>
      </c>
      <c r="C11" s="7">
        <v>5</v>
      </c>
      <c r="D11" s="7">
        <f t="shared" si="2"/>
        <v>205</v>
      </c>
      <c r="E11" s="8">
        <f t="shared" si="0"/>
        <v>0.96244131455399062</v>
      </c>
      <c r="F11" s="11">
        <v>0.8</v>
      </c>
      <c r="G11" s="12">
        <f t="shared" si="1"/>
        <v>1.2030516431924883</v>
      </c>
    </row>
    <row r="12" spans="1:7" ht="17.25" x14ac:dyDescent="0.25">
      <c r="A12" s="7">
        <v>9</v>
      </c>
      <c r="B12" s="7">
        <v>132</v>
      </c>
      <c r="C12" s="7">
        <v>5</v>
      </c>
      <c r="D12" s="7">
        <f t="shared" si="2"/>
        <v>210</v>
      </c>
      <c r="E12" s="8">
        <f t="shared" si="0"/>
        <v>0.9859154929577465</v>
      </c>
      <c r="F12" s="11">
        <v>0.9</v>
      </c>
      <c r="G12" s="12">
        <f t="shared" si="1"/>
        <v>1.0954616588419406</v>
      </c>
    </row>
    <row r="13" spans="1:7" ht="17.25" x14ac:dyDescent="0.25">
      <c r="A13" s="7">
        <v>10</v>
      </c>
      <c r="B13" s="7">
        <v>132</v>
      </c>
      <c r="C13" s="7">
        <v>3</v>
      </c>
      <c r="D13" s="7">
        <f t="shared" si="2"/>
        <v>213</v>
      </c>
      <c r="E13" s="8">
        <f t="shared" si="0"/>
        <v>1</v>
      </c>
      <c r="F13" s="11">
        <v>1</v>
      </c>
      <c r="G13" s="12">
        <f t="shared" si="1"/>
        <v>1</v>
      </c>
    </row>
    <row r="14" spans="1:7" ht="17.25" x14ac:dyDescent="0.25">
      <c r="A14" s="9" t="s">
        <v>12</v>
      </c>
      <c r="B14" s="9">
        <f>SUM(B4:B13)</f>
        <v>1323</v>
      </c>
      <c r="C14" s="9">
        <f>SUM(C4:C13)</f>
        <v>213</v>
      </c>
      <c r="D14" s="10"/>
      <c r="E14" s="10"/>
      <c r="F14" s="10"/>
      <c r="G14" s="10"/>
    </row>
  </sheetData>
  <mergeCells count="1">
    <mergeCell ref="A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4"/>
  <sheetViews>
    <sheetView tabSelected="1" workbookViewId="0">
      <selection activeCell="G10" sqref="G10"/>
    </sheetView>
  </sheetViews>
  <sheetFormatPr defaultColWidth="17.5703125" defaultRowHeight="17.25" x14ac:dyDescent="0.25"/>
  <cols>
    <col min="1" max="7" width="17.5703125" style="10"/>
    <col min="8" max="8" width="23.140625" style="10" customWidth="1"/>
    <col min="9" max="9" width="37.7109375" style="10" bestFit="1" customWidth="1"/>
    <col min="10" max="16384" width="17.5703125" style="10"/>
  </cols>
  <sheetData>
    <row r="3" spans="1:9" ht="21" customHeight="1" x14ac:dyDescent="0.25">
      <c r="A3" s="5" t="s">
        <v>10</v>
      </c>
      <c r="B3" s="5" t="s">
        <v>11</v>
      </c>
      <c r="C3" s="5" t="s">
        <v>18</v>
      </c>
      <c r="D3" s="5" t="s">
        <v>19</v>
      </c>
      <c r="E3" s="5" t="s">
        <v>21</v>
      </c>
      <c r="F3" s="5" t="s">
        <v>22</v>
      </c>
      <c r="G3" s="5" t="s">
        <v>23</v>
      </c>
      <c r="H3" s="5" t="s">
        <v>24</v>
      </c>
      <c r="I3" s="5" t="s">
        <v>25</v>
      </c>
    </row>
    <row r="4" spans="1:9" ht="21" customHeight="1" x14ac:dyDescent="0.25">
      <c r="A4" s="7">
        <v>1</v>
      </c>
      <c r="B4" s="7">
        <v>133</v>
      </c>
      <c r="C4" s="7">
        <v>71</v>
      </c>
      <c r="D4" s="7">
        <f>C4</f>
        <v>71</v>
      </c>
      <c r="E4" s="8">
        <f>D4/C$14</f>
        <v>0.33333333333333331</v>
      </c>
      <c r="F4" s="7">
        <f>B4-C4</f>
        <v>62</v>
      </c>
      <c r="G4" s="7">
        <f>F4</f>
        <v>62</v>
      </c>
      <c r="H4" s="8">
        <f>G4/F$14</f>
        <v>5.5855855855855854E-2</v>
      </c>
      <c r="I4" s="8">
        <f>E4-H4</f>
        <v>0.27747747747747747</v>
      </c>
    </row>
    <row r="5" spans="1:9" ht="21" customHeight="1" x14ac:dyDescent="0.25">
      <c r="A5" s="7">
        <v>2</v>
      </c>
      <c r="B5" s="7">
        <v>132</v>
      </c>
      <c r="C5" s="7">
        <v>44</v>
      </c>
      <c r="D5" s="7">
        <f>C5+D4</f>
        <v>115</v>
      </c>
      <c r="E5" s="8">
        <f t="shared" ref="E5:E13" si="0">D5/C$14</f>
        <v>0.539906103286385</v>
      </c>
      <c r="F5" s="7">
        <f t="shared" ref="F5:F13" si="1">B5-C5</f>
        <v>88</v>
      </c>
      <c r="G5" s="7">
        <f>G4+F5</f>
        <v>150</v>
      </c>
      <c r="H5" s="8">
        <f t="shared" ref="H5:H13" si="2">G5/F$14</f>
        <v>0.13513513513513514</v>
      </c>
      <c r="I5" s="8">
        <f t="shared" ref="I5:I13" si="3">E5-H5</f>
        <v>0.40477096815124985</v>
      </c>
    </row>
    <row r="6" spans="1:9" ht="21" customHeight="1" x14ac:dyDescent="0.25">
      <c r="A6" s="7">
        <v>3</v>
      </c>
      <c r="B6" s="7">
        <v>132</v>
      </c>
      <c r="C6" s="7">
        <v>27</v>
      </c>
      <c r="D6" s="7">
        <f t="shared" ref="D6:D13" si="4">C6+D5</f>
        <v>142</v>
      </c>
      <c r="E6" s="8">
        <f t="shared" si="0"/>
        <v>0.66666666666666663</v>
      </c>
      <c r="F6" s="7">
        <f t="shared" si="1"/>
        <v>105</v>
      </c>
      <c r="G6" s="7">
        <f>G5+F6</f>
        <v>255</v>
      </c>
      <c r="H6" s="8">
        <f t="shared" si="2"/>
        <v>0.22972972972972974</v>
      </c>
      <c r="I6" s="8">
        <f t="shared" si="3"/>
        <v>0.43693693693693691</v>
      </c>
    </row>
    <row r="7" spans="1:9" ht="21" customHeight="1" x14ac:dyDescent="0.25">
      <c r="A7" s="7">
        <v>4</v>
      </c>
      <c r="B7" s="7">
        <v>133</v>
      </c>
      <c r="C7" s="7">
        <v>25</v>
      </c>
      <c r="D7" s="7">
        <f t="shared" si="4"/>
        <v>167</v>
      </c>
      <c r="E7" s="8">
        <f t="shared" si="0"/>
        <v>0.784037558685446</v>
      </c>
      <c r="F7" s="7">
        <f t="shared" si="1"/>
        <v>108</v>
      </c>
      <c r="G7" s="7">
        <f t="shared" ref="G7:G13" si="5">G6+F7</f>
        <v>363</v>
      </c>
      <c r="H7" s="8">
        <f t="shared" si="2"/>
        <v>0.32702702702702702</v>
      </c>
      <c r="I7" s="8">
        <f t="shared" si="3"/>
        <v>0.45701053165841898</v>
      </c>
    </row>
    <row r="8" spans="1:9" ht="21" customHeight="1" x14ac:dyDescent="0.25">
      <c r="A8" s="7">
        <v>5</v>
      </c>
      <c r="B8" s="7">
        <v>132</v>
      </c>
      <c r="C8" s="7">
        <v>14</v>
      </c>
      <c r="D8" s="7">
        <f t="shared" si="4"/>
        <v>181</v>
      </c>
      <c r="E8" s="8">
        <f t="shared" si="0"/>
        <v>0.84976525821596249</v>
      </c>
      <c r="F8" s="7">
        <f t="shared" si="1"/>
        <v>118</v>
      </c>
      <c r="G8" s="7">
        <f t="shared" si="5"/>
        <v>481</v>
      </c>
      <c r="H8" s="8">
        <f t="shared" si="2"/>
        <v>0.43333333333333335</v>
      </c>
      <c r="I8" s="8">
        <f t="shared" si="3"/>
        <v>0.41643192488262915</v>
      </c>
    </row>
    <row r="9" spans="1:9" ht="21" customHeight="1" x14ac:dyDescent="0.25">
      <c r="A9" s="7">
        <v>6</v>
      </c>
      <c r="B9" s="7">
        <v>132</v>
      </c>
      <c r="C9" s="7">
        <v>10</v>
      </c>
      <c r="D9" s="7">
        <f t="shared" si="4"/>
        <v>191</v>
      </c>
      <c r="E9" s="8">
        <f t="shared" si="0"/>
        <v>0.89671361502347413</v>
      </c>
      <c r="F9" s="7">
        <f t="shared" si="1"/>
        <v>122</v>
      </c>
      <c r="G9" s="7">
        <f t="shared" si="5"/>
        <v>603</v>
      </c>
      <c r="H9" s="8">
        <f t="shared" si="2"/>
        <v>0.54324324324324325</v>
      </c>
      <c r="I9" s="8">
        <f t="shared" si="3"/>
        <v>0.35347037178023089</v>
      </c>
    </row>
    <row r="10" spans="1:9" ht="21" customHeight="1" x14ac:dyDescent="0.25">
      <c r="A10" s="7">
        <v>7</v>
      </c>
      <c r="B10" s="7">
        <v>133</v>
      </c>
      <c r="C10" s="7">
        <v>9</v>
      </c>
      <c r="D10" s="7">
        <f t="shared" si="4"/>
        <v>200</v>
      </c>
      <c r="E10" s="8">
        <f t="shared" si="0"/>
        <v>0.93896713615023475</v>
      </c>
      <c r="F10" s="7">
        <f t="shared" si="1"/>
        <v>124</v>
      </c>
      <c r="G10" s="7">
        <f t="shared" si="5"/>
        <v>727</v>
      </c>
      <c r="H10" s="8">
        <f t="shared" si="2"/>
        <v>0.65495495495495493</v>
      </c>
      <c r="I10" s="8">
        <f t="shared" si="3"/>
        <v>0.28401218119527982</v>
      </c>
    </row>
    <row r="11" spans="1:9" ht="21" customHeight="1" x14ac:dyDescent="0.25">
      <c r="A11" s="7">
        <v>8</v>
      </c>
      <c r="B11" s="7">
        <v>132</v>
      </c>
      <c r="C11" s="7">
        <v>5</v>
      </c>
      <c r="D11" s="7">
        <f t="shared" si="4"/>
        <v>205</v>
      </c>
      <c r="E11" s="8">
        <f t="shared" si="0"/>
        <v>0.96244131455399062</v>
      </c>
      <c r="F11" s="7">
        <f t="shared" si="1"/>
        <v>127</v>
      </c>
      <c r="G11" s="7">
        <f t="shared" si="5"/>
        <v>854</v>
      </c>
      <c r="H11" s="8">
        <f t="shared" si="2"/>
        <v>0.76936936936936939</v>
      </c>
      <c r="I11" s="8">
        <f t="shared" si="3"/>
        <v>0.19307194518462123</v>
      </c>
    </row>
    <row r="12" spans="1:9" ht="21" customHeight="1" x14ac:dyDescent="0.25">
      <c r="A12" s="7">
        <v>9</v>
      </c>
      <c r="B12" s="7">
        <v>132</v>
      </c>
      <c r="C12" s="7">
        <v>5</v>
      </c>
      <c r="D12" s="7">
        <f t="shared" si="4"/>
        <v>210</v>
      </c>
      <c r="E12" s="8">
        <f t="shared" si="0"/>
        <v>0.9859154929577465</v>
      </c>
      <c r="F12" s="7">
        <f t="shared" si="1"/>
        <v>127</v>
      </c>
      <c r="G12" s="7">
        <f t="shared" si="5"/>
        <v>981</v>
      </c>
      <c r="H12" s="8">
        <f t="shared" si="2"/>
        <v>0.88378378378378375</v>
      </c>
      <c r="I12" s="8">
        <f t="shared" si="3"/>
        <v>0.10213170917396275</v>
      </c>
    </row>
    <row r="13" spans="1:9" ht="21" customHeight="1" x14ac:dyDescent="0.25">
      <c r="A13" s="7">
        <v>10</v>
      </c>
      <c r="B13" s="7">
        <v>132</v>
      </c>
      <c r="C13" s="7">
        <v>3</v>
      </c>
      <c r="D13" s="7">
        <f t="shared" si="4"/>
        <v>213</v>
      </c>
      <c r="E13" s="8">
        <f t="shared" si="0"/>
        <v>1</v>
      </c>
      <c r="F13" s="7">
        <f t="shared" si="1"/>
        <v>129</v>
      </c>
      <c r="G13" s="7">
        <f t="shared" si="5"/>
        <v>1110</v>
      </c>
      <c r="H13" s="8">
        <f t="shared" si="2"/>
        <v>1</v>
      </c>
      <c r="I13" s="8">
        <f t="shared" si="3"/>
        <v>0</v>
      </c>
    </row>
    <row r="14" spans="1:9" ht="21" customHeight="1" x14ac:dyDescent="0.25">
      <c r="A14" s="9" t="s">
        <v>12</v>
      </c>
      <c r="B14" s="9">
        <f>SUM(B4:B13)</f>
        <v>1323</v>
      </c>
      <c r="C14" s="13">
        <f>SUM(C4:C13)</f>
        <v>213</v>
      </c>
      <c r="D14" s="14"/>
      <c r="F14" s="13">
        <f>SUM(F4:F13)</f>
        <v>1110</v>
      </c>
    </row>
    <row r="18" spans="1:9" ht="21" customHeight="1" x14ac:dyDescent="0.25">
      <c r="A18" s="5" t="s">
        <v>10</v>
      </c>
      <c r="B18" s="5" t="s">
        <v>11</v>
      </c>
      <c r="C18" s="5" t="s">
        <v>18</v>
      </c>
      <c r="D18" s="5" t="s">
        <v>19</v>
      </c>
      <c r="E18" s="5" t="s">
        <v>21</v>
      </c>
      <c r="F18" s="5" t="s">
        <v>22</v>
      </c>
      <c r="G18" s="5" t="s">
        <v>23</v>
      </c>
      <c r="H18" s="5" t="s">
        <v>24</v>
      </c>
      <c r="I18" s="5" t="s">
        <v>25</v>
      </c>
    </row>
    <row r="19" spans="1:9" ht="21" customHeight="1" x14ac:dyDescent="0.25">
      <c r="A19" s="7">
        <v>1</v>
      </c>
      <c r="B19" s="7">
        <v>133</v>
      </c>
      <c r="C19" s="7">
        <v>21</v>
      </c>
      <c r="D19" s="7">
        <f>C19</f>
        <v>21</v>
      </c>
      <c r="E19" s="8">
        <f>D19/C$29</f>
        <v>9.8591549295774641E-2</v>
      </c>
      <c r="F19" s="7">
        <f>B19-C19</f>
        <v>112</v>
      </c>
      <c r="G19" s="7">
        <f>F19</f>
        <v>112</v>
      </c>
      <c r="H19" s="8">
        <f>G19/F$29</f>
        <v>0.1009009009009009</v>
      </c>
      <c r="I19" s="8">
        <f>E19-H19</f>
        <v>-2.3093516051262558E-3</v>
      </c>
    </row>
    <row r="20" spans="1:9" ht="21" customHeight="1" x14ac:dyDescent="0.25">
      <c r="A20" s="7">
        <v>2</v>
      </c>
      <c r="B20" s="7">
        <v>132</v>
      </c>
      <c r="C20" s="7">
        <v>21</v>
      </c>
      <c r="D20" s="7">
        <f>C20+D19</f>
        <v>42</v>
      </c>
      <c r="E20" s="8">
        <f t="shared" ref="E20:E28" si="6">D20/C$29</f>
        <v>0.19718309859154928</v>
      </c>
      <c r="F20" s="7">
        <f t="shared" ref="F20:F28" si="7">B20-C20</f>
        <v>111</v>
      </c>
      <c r="G20" s="7">
        <f>G19+F20</f>
        <v>223</v>
      </c>
      <c r="H20" s="8">
        <f t="shared" ref="H20:H28" si="8">G20/F$29</f>
        <v>0.2009009009009009</v>
      </c>
      <c r="I20" s="8">
        <f t="shared" ref="I20:I28" si="9">E20-H20</f>
        <v>-3.7178023093516199E-3</v>
      </c>
    </row>
    <row r="21" spans="1:9" ht="21" customHeight="1" x14ac:dyDescent="0.25">
      <c r="A21" s="7">
        <v>3</v>
      </c>
      <c r="B21" s="7">
        <v>132</v>
      </c>
      <c r="C21" s="7">
        <v>21</v>
      </c>
      <c r="D21" s="7">
        <f t="shared" ref="D21:D28" si="10">C21+D20</f>
        <v>63</v>
      </c>
      <c r="E21" s="8">
        <f t="shared" si="6"/>
        <v>0.29577464788732394</v>
      </c>
      <c r="F21" s="7">
        <f t="shared" si="7"/>
        <v>111</v>
      </c>
      <c r="G21" s="7">
        <f>G20+F21</f>
        <v>334</v>
      </c>
      <c r="H21" s="8">
        <f t="shared" si="8"/>
        <v>0.30090090090090088</v>
      </c>
      <c r="I21" s="8">
        <f t="shared" si="9"/>
        <v>-5.1262530135769424E-3</v>
      </c>
    </row>
    <row r="22" spans="1:9" ht="21" customHeight="1" x14ac:dyDescent="0.25">
      <c r="A22" s="7">
        <v>4</v>
      </c>
      <c r="B22" s="7">
        <v>133</v>
      </c>
      <c r="C22" s="7">
        <v>22</v>
      </c>
      <c r="D22" s="7">
        <f t="shared" si="10"/>
        <v>85</v>
      </c>
      <c r="E22" s="8">
        <f t="shared" si="6"/>
        <v>0.39906103286384975</v>
      </c>
      <c r="F22" s="7">
        <f t="shared" si="7"/>
        <v>111</v>
      </c>
      <c r="G22" s="7">
        <f t="shared" ref="G22:G28" si="11">G21+F22</f>
        <v>445</v>
      </c>
      <c r="H22" s="8">
        <f t="shared" si="8"/>
        <v>0.40090090090090091</v>
      </c>
      <c r="I22" s="8">
        <f t="shared" si="9"/>
        <v>-1.8398680370511622E-3</v>
      </c>
    </row>
    <row r="23" spans="1:9" ht="21" customHeight="1" x14ac:dyDescent="0.25">
      <c r="A23" s="7">
        <v>5</v>
      </c>
      <c r="B23" s="7">
        <v>132</v>
      </c>
      <c r="C23" s="7">
        <v>22</v>
      </c>
      <c r="D23" s="7">
        <f t="shared" si="10"/>
        <v>107</v>
      </c>
      <c r="E23" s="8">
        <f t="shared" si="6"/>
        <v>0.50234741784037562</v>
      </c>
      <c r="F23" s="7">
        <f t="shared" si="7"/>
        <v>110</v>
      </c>
      <c r="G23" s="7">
        <f t="shared" si="11"/>
        <v>555</v>
      </c>
      <c r="H23" s="8">
        <f t="shared" si="8"/>
        <v>0.5</v>
      </c>
      <c r="I23" s="15">
        <f t="shared" si="9"/>
        <v>2.3474178403756207E-3</v>
      </c>
    </row>
    <row r="24" spans="1:9" ht="21" customHeight="1" x14ac:dyDescent="0.25">
      <c r="A24" s="7">
        <v>6</v>
      </c>
      <c r="B24" s="7">
        <v>132</v>
      </c>
      <c r="C24" s="7">
        <v>22</v>
      </c>
      <c r="D24" s="7">
        <f t="shared" si="10"/>
        <v>129</v>
      </c>
      <c r="E24" s="8">
        <f t="shared" si="6"/>
        <v>0.60563380281690138</v>
      </c>
      <c r="F24" s="7">
        <f t="shared" si="7"/>
        <v>110</v>
      </c>
      <c r="G24" s="7">
        <f t="shared" si="11"/>
        <v>665</v>
      </c>
      <c r="H24" s="8">
        <f t="shared" si="8"/>
        <v>0.59909909909909909</v>
      </c>
      <c r="I24" s="8">
        <f t="shared" si="9"/>
        <v>6.5347037178022926E-3</v>
      </c>
    </row>
    <row r="25" spans="1:9" ht="21" customHeight="1" x14ac:dyDescent="0.25">
      <c r="A25" s="7">
        <v>7</v>
      </c>
      <c r="B25" s="7">
        <v>133</v>
      </c>
      <c r="C25" s="7">
        <v>21</v>
      </c>
      <c r="D25" s="7">
        <f t="shared" si="10"/>
        <v>150</v>
      </c>
      <c r="E25" s="8">
        <f t="shared" si="6"/>
        <v>0.70422535211267601</v>
      </c>
      <c r="F25" s="7">
        <f t="shared" si="7"/>
        <v>112</v>
      </c>
      <c r="G25" s="7">
        <f t="shared" si="11"/>
        <v>777</v>
      </c>
      <c r="H25" s="8">
        <f t="shared" si="8"/>
        <v>0.7</v>
      </c>
      <c r="I25" s="8">
        <f t="shared" si="9"/>
        <v>4.2253521126760507E-3</v>
      </c>
    </row>
    <row r="26" spans="1:9" ht="21" customHeight="1" x14ac:dyDescent="0.25">
      <c r="A26" s="7">
        <v>8</v>
      </c>
      <c r="B26" s="7">
        <v>132</v>
      </c>
      <c r="C26" s="7">
        <v>21</v>
      </c>
      <c r="D26" s="7">
        <f t="shared" si="10"/>
        <v>171</v>
      </c>
      <c r="E26" s="8">
        <f t="shared" si="6"/>
        <v>0.80281690140845074</v>
      </c>
      <c r="F26" s="7">
        <f t="shared" si="7"/>
        <v>111</v>
      </c>
      <c r="G26" s="7">
        <f t="shared" si="11"/>
        <v>888</v>
      </c>
      <c r="H26" s="8">
        <f t="shared" si="8"/>
        <v>0.8</v>
      </c>
      <c r="I26" s="8">
        <f t="shared" si="9"/>
        <v>2.8169014084507005E-3</v>
      </c>
    </row>
    <row r="27" spans="1:9" ht="21" customHeight="1" x14ac:dyDescent="0.25">
      <c r="A27" s="7">
        <v>9</v>
      </c>
      <c r="B27" s="7">
        <v>132</v>
      </c>
      <c r="C27" s="7">
        <v>21</v>
      </c>
      <c r="D27" s="7">
        <f t="shared" si="10"/>
        <v>192</v>
      </c>
      <c r="E27" s="8">
        <f t="shared" si="6"/>
        <v>0.90140845070422537</v>
      </c>
      <c r="F27" s="7">
        <f t="shared" si="7"/>
        <v>111</v>
      </c>
      <c r="G27" s="7">
        <f t="shared" si="11"/>
        <v>999</v>
      </c>
      <c r="H27" s="8">
        <f t="shared" si="8"/>
        <v>0.9</v>
      </c>
      <c r="I27" s="8">
        <f t="shared" si="9"/>
        <v>1.4084507042253502E-3</v>
      </c>
    </row>
    <row r="28" spans="1:9" ht="21" customHeight="1" x14ac:dyDescent="0.25">
      <c r="A28" s="7">
        <v>10</v>
      </c>
      <c r="B28" s="7">
        <v>132</v>
      </c>
      <c r="C28" s="7">
        <v>21</v>
      </c>
      <c r="D28" s="7">
        <f t="shared" si="10"/>
        <v>213</v>
      </c>
      <c r="E28" s="8">
        <f t="shared" si="6"/>
        <v>1</v>
      </c>
      <c r="F28" s="7">
        <f t="shared" si="7"/>
        <v>111</v>
      </c>
      <c r="G28" s="7">
        <f t="shared" si="11"/>
        <v>1110</v>
      </c>
      <c r="H28" s="8">
        <f t="shared" si="8"/>
        <v>1</v>
      </c>
      <c r="I28" s="8">
        <f t="shared" si="9"/>
        <v>0</v>
      </c>
    </row>
    <row r="29" spans="1:9" ht="21" customHeight="1" x14ac:dyDescent="0.25">
      <c r="A29" s="9" t="s">
        <v>12</v>
      </c>
      <c r="B29" s="9">
        <f>SUM(B19:B28)</f>
        <v>1323</v>
      </c>
      <c r="C29" s="13">
        <f>SUM(C19:C28)</f>
        <v>213</v>
      </c>
      <c r="D29" s="14"/>
      <c r="F29" s="13">
        <f>SUM(F19:F28)</f>
        <v>1110</v>
      </c>
    </row>
    <row r="33" spans="1:9" ht="21" customHeight="1" x14ac:dyDescent="0.25">
      <c r="A33" s="5" t="s">
        <v>10</v>
      </c>
      <c r="B33" s="5" t="s">
        <v>11</v>
      </c>
      <c r="C33" s="5" t="s">
        <v>18</v>
      </c>
      <c r="D33" s="5" t="s">
        <v>19</v>
      </c>
      <c r="E33" s="5" t="s">
        <v>21</v>
      </c>
      <c r="F33" s="5" t="s">
        <v>22</v>
      </c>
      <c r="G33" s="5" t="s">
        <v>23</v>
      </c>
      <c r="H33" s="5" t="s">
        <v>24</v>
      </c>
      <c r="I33" s="5" t="s">
        <v>25</v>
      </c>
    </row>
    <row r="34" spans="1:9" ht="21" customHeight="1" x14ac:dyDescent="0.25">
      <c r="A34" s="7">
        <v>1</v>
      </c>
      <c r="B34" s="7">
        <v>133</v>
      </c>
      <c r="C34" s="7">
        <v>133</v>
      </c>
      <c r="D34" s="7">
        <f>C34</f>
        <v>133</v>
      </c>
      <c r="E34" s="8">
        <f>D34/D$12</f>
        <v>0.6333333333333333</v>
      </c>
      <c r="F34" s="7">
        <f>B34-C34</f>
        <v>0</v>
      </c>
      <c r="G34" s="7">
        <f>F34</f>
        <v>0</v>
      </c>
      <c r="H34" s="8">
        <f>G34/$G$12</f>
        <v>0</v>
      </c>
      <c r="I34" s="8">
        <f>E34-H34</f>
        <v>0.6333333333333333</v>
      </c>
    </row>
    <row r="35" spans="1:9" ht="21" customHeight="1" x14ac:dyDescent="0.25">
      <c r="A35" s="7">
        <v>2</v>
      </c>
      <c r="B35" s="7">
        <v>132</v>
      </c>
      <c r="C35" s="7">
        <v>80</v>
      </c>
      <c r="D35" s="7">
        <f>C35+D34</f>
        <v>213</v>
      </c>
      <c r="E35" s="8">
        <f t="shared" ref="E35:E43" si="12">D35/D$12</f>
        <v>1.0142857142857142</v>
      </c>
      <c r="F35" s="7">
        <f t="shared" ref="F35:F43" si="13">B35-C35</f>
        <v>52</v>
      </c>
      <c r="G35" s="7">
        <f>G34+F35</f>
        <v>52</v>
      </c>
      <c r="H35" s="8">
        <f t="shared" ref="H35:H43" si="14">G35/$G$12</f>
        <v>5.3007135575942915E-2</v>
      </c>
      <c r="I35" s="8">
        <f t="shared" ref="I35:I43" si="15">E35-H35</f>
        <v>0.96127857870977129</v>
      </c>
    </row>
    <row r="36" spans="1:9" ht="21" customHeight="1" x14ac:dyDescent="0.25">
      <c r="A36" s="7">
        <v>3</v>
      </c>
      <c r="B36" s="7">
        <v>132</v>
      </c>
      <c r="C36" s="7">
        <v>0</v>
      </c>
      <c r="D36" s="7">
        <f t="shared" ref="D36:D43" si="16">C36+D35</f>
        <v>213</v>
      </c>
      <c r="E36" s="8">
        <f t="shared" si="12"/>
        <v>1.0142857142857142</v>
      </c>
      <c r="F36" s="7">
        <f t="shared" si="13"/>
        <v>132</v>
      </c>
      <c r="G36" s="7">
        <f>G35+F36</f>
        <v>184</v>
      </c>
      <c r="H36" s="8">
        <f t="shared" si="14"/>
        <v>0.1875637104994903</v>
      </c>
      <c r="I36" s="15">
        <f t="shared" si="15"/>
        <v>0.82672200378622396</v>
      </c>
    </row>
    <row r="37" spans="1:9" ht="21" customHeight="1" x14ac:dyDescent="0.25">
      <c r="A37" s="7">
        <v>4</v>
      </c>
      <c r="B37" s="7">
        <v>133</v>
      </c>
      <c r="C37" s="7">
        <v>0</v>
      </c>
      <c r="D37" s="7">
        <f t="shared" si="16"/>
        <v>213</v>
      </c>
      <c r="E37" s="8">
        <f t="shared" si="12"/>
        <v>1.0142857142857142</v>
      </c>
      <c r="F37" s="7">
        <f t="shared" si="13"/>
        <v>133</v>
      </c>
      <c r="G37" s="7">
        <f t="shared" ref="G37:G43" si="17">G36+F37</f>
        <v>317</v>
      </c>
      <c r="H37" s="8">
        <f t="shared" si="14"/>
        <v>0.32313965341488277</v>
      </c>
      <c r="I37" s="8">
        <f t="shared" si="15"/>
        <v>0.69114606087083152</v>
      </c>
    </row>
    <row r="38" spans="1:9" ht="21" customHeight="1" x14ac:dyDescent="0.25">
      <c r="A38" s="7">
        <v>5</v>
      </c>
      <c r="B38" s="7">
        <v>132</v>
      </c>
      <c r="C38" s="7">
        <v>0</v>
      </c>
      <c r="D38" s="7">
        <f t="shared" si="16"/>
        <v>213</v>
      </c>
      <c r="E38" s="8">
        <f t="shared" si="12"/>
        <v>1.0142857142857142</v>
      </c>
      <c r="F38" s="7">
        <f t="shared" si="13"/>
        <v>132</v>
      </c>
      <c r="G38" s="7">
        <f t="shared" si="17"/>
        <v>449</v>
      </c>
      <c r="H38" s="8">
        <f t="shared" si="14"/>
        <v>0.45769622833843016</v>
      </c>
      <c r="I38" s="8">
        <f t="shared" si="15"/>
        <v>0.55658948594728408</v>
      </c>
    </row>
    <row r="39" spans="1:9" ht="21" customHeight="1" x14ac:dyDescent="0.25">
      <c r="A39" s="7">
        <v>6</v>
      </c>
      <c r="B39" s="7">
        <v>132</v>
      </c>
      <c r="C39" s="7">
        <v>0</v>
      </c>
      <c r="D39" s="7">
        <f t="shared" si="16"/>
        <v>213</v>
      </c>
      <c r="E39" s="8">
        <f t="shared" si="12"/>
        <v>1.0142857142857142</v>
      </c>
      <c r="F39" s="7">
        <f t="shared" si="13"/>
        <v>132</v>
      </c>
      <c r="G39" s="7">
        <f t="shared" si="17"/>
        <v>581</v>
      </c>
      <c r="H39" s="8">
        <f t="shared" si="14"/>
        <v>0.5922528032619776</v>
      </c>
      <c r="I39" s="8">
        <f t="shared" si="15"/>
        <v>0.42203291102373663</v>
      </c>
    </row>
    <row r="40" spans="1:9" ht="21" customHeight="1" x14ac:dyDescent="0.25">
      <c r="A40" s="7">
        <v>7</v>
      </c>
      <c r="B40" s="7">
        <v>133</v>
      </c>
      <c r="C40" s="7">
        <v>0</v>
      </c>
      <c r="D40" s="7">
        <f t="shared" si="16"/>
        <v>213</v>
      </c>
      <c r="E40" s="8">
        <f t="shared" si="12"/>
        <v>1.0142857142857142</v>
      </c>
      <c r="F40" s="7">
        <f t="shared" si="13"/>
        <v>133</v>
      </c>
      <c r="G40" s="7">
        <f t="shared" si="17"/>
        <v>714</v>
      </c>
      <c r="H40" s="8">
        <f t="shared" si="14"/>
        <v>0.72782874617737003</v>
      </c>
      <c r="I40" s="8">
        <f t="shared" si="15"/>
        <v>0.2864569681083442</v>
      </c>
    </row>
    <row r="41" spans="1:9" ht="21" customHeight="1" x14ac:dyDescent="0.25">
      <c r="A41" s="7">
        <v>8</v>
      </c>
      <c r="B41" s="7">
        <v>132</v>
      </c>
      <c r="C41" s="7">
        <v>0</v>
      </c>
      <c r="D41" s="7">
        <f t="shared" si="16"/>
        <v>213</v>
      </c>
      <c r="E41" s="8">
        <f t="shared" si="12"/>
        <v>1.0142857142857142</v>
      </c>
      <c r="F41" s="7">
        <f t="shared" si="13"/>
        <v>132</v>
      </c>
      <c r="G41" s="7">
        <f t="shared" si="17"/>
        <v>846</v>
      </c>
      <c r="H41" s="8">
        <f t="shared" si="14"/>
        <v>0.86238532110091748</v>
      </c>
      <c r="I41" s="8">
        <f t="shared" si="15"/>
        <v>0.15190039318479676</v>
      </c>
    </row>
    <row r="42" spans="1:9" ht="21" customHeight="1" x14ac:dyDescent="0.25">
      <c r="A42" s="7">
        <v>9</v>
      </c>
      <c r="B42" s="7">
        <v>132</v>
      </c>
      <c r="C42" s="7">
        <v>0</v>
      </c>
      <c r="D42" s="7">
        <f t="shared" si="16"/>
        <v>213</v>
      </c>
      <c r="E42" s="8">
        <f t="shared" si="12"/>
        <v>1.0142857142857142</v>
      </c>
      <c r="F42" s="7">
        <f t="shared" si="13"/>
        <v>132</v>
      </c>
      <c r="G42" s="7">
        <f t="shared" si="17"/>
        <v>978</v>
      </c>
      <c r="H42" s="8">
        <f t="shared" si="14"/>
        <v>0.99694189602446481</v>
      </c>
      <c r="I42" s="8">
        <f t="shared" si="15"/>
        <v>1.7343818261249422E-2</v>
      </c>
    </row>
    <row r="43" spans="1:9" ht="21" customHeight="1" x14ac:dyDescent="0.25">
      <c r="A43" s="7">
        <v>10</v>
      </c>
      <c r="B43" s="7">
        <v>132</v>
      </c>
      <c r="C43" s="7">
        <v>0</v>
      </c>
      <c r="D43" s="7">
        <f t="shared" si="16"/>
        <v>213</v>
      </c>
      <c r="E43" s="8">
        <f t="shared" si="12"/>
        <v>1.0142857142857142</v>
      </c>
      <c r="F43" s="7">
        <f t="shared" si="13"/>
        <v>132</v>
      </c>
      <c r="G43" s="7">
        <f t="shared" si="17"/>
        <v>1110</v>
      </c>
      <c r="H43" s="8">
        <f t="shared" si="14"/>
        <v>1.1314984709480123</v>
      </c>
      <c r="I43" s="8">
        <f t="shared" si="15"/>
        <v>-0.11721275666229802</v>
      </c>
    </row>
    <row r="44" spans="1:9" ht="21" customHeight="1" x14ac:dyDescent="0.25">
      <c r="A44" s="9" t="s">
        <v>12</v>
      </c>
      <c r="B44" s="9">
        <f>SUM(B34:B43)</f>
        <v>1323</v>
      </c>
      <c r="C44" s="13">
        <f>SUM(C34:C43)</f>
        <v>213</v>
      </c>
      <c r="D44" s="14"/>
      <c r="F44" s="13">
        <f>SUM(F34:F43)</f>
        <v>1110</v>
      </c>
    </row>
  </sheetData>
  <conditionalFormatting sqref="I4:I13">
    <cfRule type="top10" dxfId="1" priority="2" percent="1" rank="10"/>
    <cfRule type="top10" priority="3" percent="1" rank="10"/>
  </conditionalFormatting>
  <conditionalFormatting sqref="I19:I28">
    <cfRule type="top10" dxfId="0" priority="1" percent="1" rank="10"/>
  </conditionalFormatting>
  <pageMargins left="0.7" right="0.7" top="0.75" bottom="0.75" header="0.3" footer="0.3"/>
  <ignoredErrors>
    <ignoredError sqref="I24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Confusion Metrics</vt:lpstr>
      <vt:lpstr>Gain Chart</vt:lpstr>
      <vt:lpstr>Lift Chart</vt:lpstr>
      <vt:lpstr>KS- 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2017-12-17T07:59:12Z</dcterms:created>
  <dcterms:modified xsi:type="dcterms:W3CDTF">2017-12-19T16:46:38Z</dcterms:modified>
</cp:coreProperties>
</file>