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41e685af1331c2c/1. TUe/2. Master/Y2Q2/Seminar Process Analytics (2IMI00)/Replication/"/>
    </mc:Choice>
  </mc:AlternateContent>
  <xr:revisionPtr revIDLastSave="187" documentId="8_{09C4C5FF-5C28-42F5-A89A-D8F27381EEDE}" xr6:coauthVersionLast="46" xr6:coauthVersionMax="46" xr10:uidLastSave="{EC8568F0-34A7-4580-B288-26A5EB7944D6}"/>
  <bookViews>
    <workbookView xWindow="9972" yWindow="5832" windowWidth="17280" windowHeight="10044" xr2:uid="{AC2C464E-7A06-470F-BA24-12CEAA6EFE74}"/>
  </bookViews>
  <sheets>
    <sheet name="Sheet1" sheetId="1" r:id="rId1"/>
    <sheet name="comparison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4" i="1" l="1"/>
  <c r="R14" i="1"/>
  <c r="N14" i="1"/>
  <c r="J14" i="1"/>
  <c r="F14" i="1"/>
  <c r="W14" i="1" s="1"/>
  <c r="X8" i="1" l="1"/>
  <c r="X10" i="1"/>
  <c r="E9" i="1"/>
  <c r="F9" i="1" s="1"/>
  <c r="I9" i="1"/>
  <c r="J9" i="1" s="1"/>
  <c r="M9" i="1"/>
  <c r="N9" i="1" s="1"/>
  <c r="Q9" i="1"/>
  <c r="R9" i="1" s="1"/>
  <c r="U9" i="1"/>
  <c r="V9" i="1" s="1"/>
  <c r="E7" i="1"/>
  <c r="F7" i="1" s="1"/>
  <c r="I7" i="1"/>
  <c r="J7" i="1" s="1"/>
  <c r="M7" i="1"/>
  <c r="N7" i="1" s="1"/>
  <c r="Q7" i="1"/>
  <c r="R7" i="1" s="1"/>
  <c r="U7" i="1"/>
  <c r="V7" i="1" s="1"/>
  <c r="E5" i="1"/>
  <c r="I5" i="1"/>
  <c r="M5" i="1"/>
  <c r="Q5" i="1"/>
  <c r="U5" i="1"/>
  <c r="Z17" i="2"/>
  <c r="V17" i="2"/>
  <c r="R17" i="2"/>
  <c r="M17" i="2"/>
  <c r="H17" i="2"/>
  <c r="C17" i="2"/>
  <c r="AA16" i="2"/>
  <c r="V16" i="2" s="1"/>
  <c r="H16" i="2"/>
  <c r="W15" i="2"/>
  <c r="W16" i="2" s="1"/>
  <c r="S15" i="2"/>
  <c r="S16" i="2" s="1"/>
  <c r="O15" i="2"/>
  <c r="J15" i="2"/>
  <c r="J16" i="2" s="1"/>
  <c r="E15" i="2"/>
  <c r="E16" i="2" s="1"/>
  <c r="F16" i="2" s="1"/>
  <c r="Z12" i="2"/>
  <c r="V12" i="2"/>
  <c r="R12" i="2"/>
  <c r="M12" i="2"/>
  <c r="H12" i="2"/>
  <c r="C12" i="2"/>
  <c r="AA10" i="2"/>
  <c r="W9" i="2"/>
  <c r="S9" i="2"/>
  <c r="S10" i="2" s="1"/>
  <c r="T10" i="2" s="1"/>
  <c r="O9" i="2"/>
  <c r="J9" i="2"/>
  <c r="E9" i="2"/>
  <c r="AA8" i="2"/>
  <c r="E8" i="2" s="1"/>
  <c r="F8" i="2" s="1"/>
  <c r="W7" i="2"/>
  <c r="S7" i="2"/>
  <c r="O7" i="2"/>
  <c r="J7" i="2"/>
  <c r="E7" i="2"/>
  <c r="W5" i="2"/>
  <c r="W6" i="2" s="1"/>
  <c r="X6" i="2" s="1"/>
  <c r="S5" i="2"/>
  <c r="S6" i="2" s="1"/>
  <c r="T6" i="2" s="1"/>
  <c r="O5" i="2"/>
  <c r="O6" i="2" s="1"/>
  <c r="P6" i="2" s="1"/>
  <c r="J5" i="2"/>
  <c r="J6" i="2" s="1"/>
  <c r="K6" i="2" s="1"/>
  <c r="E5" i="2"/>
  <c r="E6" i="2" s="1"/>
  <c r="F6" i="2" s="1"/>
  <c r="O16" i="2" l="1"/>
  <c r="W10" i="2"/>
  <c r="X10" i="2" s="1"/>
  <c r="K16" i="2"/>
  <c r="O10" i="2"/>
  <c r="P10" i="2" s="1"/>
  <c r="E10" i="2"/>
  <c r="F10" i="2" s="1"/>
  <c r="J10" i="2"/>
  <c r="K10" i="2" s="1"/>
  <c r="C13" i="2"/>
  <c r="Z6" i="2"/>
  <c r="C18" i="2"/>
  <c r="X16" i="2"/>
  <c r="J8" i="2"/>
  <c r="K8" i="2" s="1"/>
  <c r="H18" i="2" s="1"/>
  <c r="M16" i="2"/>
  <c r="P16" i="2" s="1"/>
  <c r="O8" i="2"/>
  <c r="P8" i="2" s="1"/>
  <c r="M13" i="2" s="1"/>
  <c r="S8" i="2"/>
  <c r="T8" i="2" s="1"/>
  <c r="R13" i="2" s="1"/>
  <c r="R16" i="2"/>
  <c r="T16" i="2" s="1"/>
  <c r="W8" i="2"/>
  <c r="X8" i="2" s="1"/>
  <c r="Z10" i="2" l="1"/>
  <c r="Z16" i="2"/>
  <c r="V18" i="2"/>
  <c r="V13" i="2"/>
  <c r="H13" i="2"/>
  <c r="Z8" i="2"/>
  <c r="R18" i="2"/>
  <c r="M18" i="2"/>
  <c r="Z18" i="2" l="1"/>
  <c r="Z13" i="2"/>
  <c r="E6" i="1"/>
  <c r="F6" i="1" s="1"/>
  <c r="I6" i="1"/>
  <c r="J6" i="1" s="1"/>
  <c r="M6" i="1"/>
  <c r="N6" i="1" s="1"/>
  <c r="Q6" i="1"/>
  <c r="R6" i="1" s="1"/>
  <c r="U6" i="1"/>
  <c r="V6" i="1" s="1"/>
  <c r="M8" i="1"/>
  <c r="N8" i="1" s="1"/>
  <c r="I10" i="1" l="1"/>
  <c r="J10" i="1" s="1"/>
  <c r="U10" i="1"/>
  <c r="V10" i="1" s="1"/>
  <c r="Q10" i="1"/>
  <c r="R10" i="1" s="1"/>
  <c r="U8" i="1"/>
  <c r="V8" i="1" s="1"/>
  <c r="S12" i="1" s="1"/>
  <c r="M10" i="1"/>
  <c r="N10" i="1" s="1"/>
  <c r="K12" i="1" s="1"/>
  <c r="I8" i="1"/>
  <c r="J8" i="1" s="1"/>
  <c r="Q8" i="1"/>
  <c r="R8" i="1" s="1"/>
  <c r="O12" i="1" s="1"/>
  <c r="E10" i="1"/>
  <c r="F10" i="1" s="1"/>
  <c r="E8" i="1"/>
  <c r="F8" i="1" s="1"/>
  <c r="C12" i="1" s="1"/>
  <c r="G12" i="1" l="1"/>
  <c r="W6" i="1"/>
  <c r="W10" i="1"/>
  <c r="W8" i="1" l="1"/>
  <c r="W12" i="1" l="1"/>
</calcChain>
</file>

<file path=xl/sharedStrings.xml><?xml version="1.0" encoding="utf-8"?>
<sst xmlns="http://schemas.openxmlformats.org/spreadsheetml/2006/main" count="86" uniqueCount="22">
  <si>
    <t>Thr</t>
  </si>
  <si>
    <t>Diff</t>
  </si>
  <si>
    <t>sign.</t>
  </si>
  <si>
    <t>Avg</t>
  </si>
  <si>
    <t>Number of cases</t>
  </si>
  <si>
    <t>&lt; 2.2e-16</t>
  </si>
  <si>
    <t>Traffic (excerpt)</t>
  </si>
  <si>
    <t>BPIC 2012</t>
  </si>
  <si>
    <t>3.607e-16</t>
  </si>
  <si>
    <t>2.255e-15</t>
  </si>
  <si>
    <t>3.808e-12</t>
  </si>
  <si>
    <t>BPIC 2017</t>
  </si>
  <si>
    <t>Average</t>
  </si>
  <si>
    <t>Traffic (full)</t>
  </si>
  <si>
    <r>
      <rPr>
        <b/>
        <sz val="10"/>
        <color theme="1"/>
        <rFont val="Symbol"/>
        <family val="1"/>
        <charset val="2"/>
      </rPr>
      <t>a</t>
    </r>
    <r>
      <rPr>
        <b/>
        <vertAlign val="subscript"/>
        <sz val="10"/>
        <color theme="1"/>
        <rFont val="Century Schoolbook"/>
        <family val="1"/>
      </rPr>
      <t>min</t>
    </r>
    <r>
      <rPr>
        <b/>
        <sz val="10"/>
        <color theme="1"/>
        <rFont val="Century Schoolbook"/>
        <family val="1"/>
      </rPr>
      <t xml:space="preserve"> = 0.0</t>
    </r>
  </si>
  <si>
    <r>
      <rPr>
        <b/>
        <sz val="10"/>
        <color theme="1"/>
        <rFont val="Symbol"/>
        <family val="1"/>
        <charset val="2"/>
      </rPr>
      <t>k</t>
    </r>
    <r>
      <rPr>
        <b/>
        <sz val="10"/>
        <color theme="1"/>
        <rFont val="Century Schoolbook"/>
        <family val="1"/>
      </rPr>
      <t xml:space="preserve"> = .1</t>
    </r>
  </si>
  <si>
    <r>
      <rPr>
        <b/>
        <sz val="10"/>
        <color theme="1"/>
        <rFont val="Symbol"/>
        <family val="1"/>
        <charset val="2"/>
      </rPr>
      <t>k</t>
    </r>
    <r>
      <rPr>
        <b/>
        <sz val="10"/>
        <color theme="1"/>
        <rFont val="Century Schoolbook"/>
        <family val="1"/>
      </rPr>
      <t xml:space="preserve"> = .2</t>
    </r>
  </si>
  <si>
    <r>
      <rPr>
        <b/>
        <sz val="10"/>
        <color theme="1"/>
        <rFont val="Symbol"/>
        <family val="1"/>
        <charset val="2"/>
      </rPr>
      <t>k</t>
    </r>
    <r>
      <rPr>
        <b/>
        <sz val="10"/>
        <color theme="1"/>
        <rFont val="Century Schoolbook"/>
        <family val="1"/>
      </rPr>
      <t xml:space="preserve"> = .3</t>
    </r>
  </si>
  <si>
    <r>
      <rPr>
        <b/>
        <sz val="10"/>
        <color theme="1"/>
        <rFont val="Symbol"/>
        <family val="1"/>
        <charset val="2"/>
      </rPr>
      <t>k</t>
    </r>
    <r>
      <rPr>
        <b/>
        <sz val="10"/>
        <color theme="1"/>
        <rFont val="Century Schoolbook"/>
        <family val="1"/>
      </rPr>
      <t xml:space="preserve"> = .4</t>
    </r>
  </si>
  <si>
    <r>
      <rPr>
        <b/>
        <sz val="10"/>
        <color theme="1"/>
        <rFont val="Symbol"/>
        <family val="1"/>
        <charset val="2"/>
      </rPr>
      <t>k</t>
    </r>
    <r>
      <rPr>
        <b/>
        <sz val="10"/>
        <color theme="1"/>
        <rFont val="Century Schoolbook"/>
        <family val="1"/>
      </rPr>
      <t xml:space="preserve"> = .5</t>
    </r>
  </si>
  <si>
    <t>RL-rep</t>
  </si>
  <si>
    <t>RL-ori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</si>
</sst>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entury Schoolbook"/>
      <family val="1"/>
      <charset val="2"/>
    </font>
    <font>
      <b/>
      <sz val="10"/>
      <color theme="1"/>
      <name val="Symbol"/>
      <family val="1"/>
      <charset val="2"/>
    </font>
    <font>
      <b/>
      <vertAlign val="subscript"/>
      <sz val="10"/>
      <color theme="1"/>
      <name val="Century Schoolbook"/>
      <family val="1"/>
    </font>
    <font>
      <b/>
      <sz val="10"/>
      <color theme="1"/>
      <name val="Century Schoolbook"/>
      <family val="1"/>
    </font>
    <font>
      <sz val="10"/>
      <color theme="1"/>
      <name val="Century Schoolbook"/>
      <family val="1"/>
    </font>
    <font>
      <sz val="10"/>
      <color theme="1"/>
      <name val="Calibri"/>
      <family val="2"/>
      <scheme val="minor"/>
    </font>
    <font>
      <i/>
      <sz val="10"/>
      <color theme="1"/>
      <name val="Century Schoolbook"/>
      <family val="1"/>
    </font>
    <font>
      <b/>
      <i/>
      <sz val="10"/>
      <color theme="1"/>
      <name val="Century Schoolbook"/>
      <family val="1"/>
    </font>
    <font>
      <b/>
      <sz val="10"/>
      <color theme="8"/>
      <name val="Century Schoolbook"/>
      <family val="1"/>
    </font>
    <font>
      <sz val="10"/>
      <color theme="8"/>
      <name val="Century Schoolbook"/>
      <family val="1"/>
    </font>
    <font>
      <i/>
      <sz val="10"/>
      <color theme="8"/>
      <name val="Century Schoolbook"/>
      <family val="1"/>
    </font>
    <font>
      <sz val="10"/>
      <color theme="8"/>
      <name val="Calibri"/>
      <family val="2"/>
      <scheme val="minor"/>
    </font>
    <font>
      <b/>
      <i/>
      <sz val="10"/>
      <color theme="8"/>
      <name val="Century Schoolbook"/>
      <family val="1"/>
    </font>
    <font>
      <b/>
      <sz val="10"/>
      <name val="Century Schoolbook"/>
      <family val="1"/>
    </font>
    <font>
      <sz val="10"/>
      <name val="Century Schoolbook"/>
      <family val="1"/>
    </font>
    <font>
      <i/>
      <sz val="10"/>
      <name val="Century Schoolbook"/>
      <family val="1"/>
    </font>
    <font>
      <sz val="10"/>
      <name val="Calibri"/>
      <family val="2"/>
      <scheme val="minor"/>
    </font>
    <font>
      <b/>
      <i/>
      <sz val="10"/>
      <name val="Century Schoolbook"/>
      <family val="1"/>
    </font>
    <font>
      <sz val="10"/>
      <color theme="2" tint="-0.249977111117893"/>
      <name val="Century Schoolbook"/>
      <family val="1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5" fillId="2" borderId="2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6" fillId="0" borderId="0" xfId="0" applyFont="1"/>
    <xf numFmtId="0" fontId="7" fillId="0" borderId="0" xfId="0" applyFont="1"/>
    <xf numFmtId="0" fontId="6" fillId="2" borderId="4" xfId="0" applyFont="1" applyFill="1" applyBorder="1" applyAlignment="1">
      <alignment horizontal="center" wrapText="1"/>
    </xf>
    <xf numFmtId="0" fontId="8" fillId="2" borderId="4" xfId="0" applyFont="1" applyFill="1" applyBorder="1" applyAlignment="1">
      <alignment horizontal="center" wrapText="1"/>
    </xf>
    <xf numFmtId="0" fontId="7" fillId="2" borderId="4" xfId="0" applyFont="1" applyFill="1" applyBorder="1" applyAlignment="1">
      <alignment horizontal="center" wrapText="1"/>
    </xf>
    <xf numFmtId="0" fontId="9" fillId="2" borderId="4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wrapText="1"/>
    </xf>
    <xf numFmtId="1" fontId="11" fillId="0" borderId="2" xfId="0" applyNumberFormat="1" applyFont="1" applyBorder="1"/>
    <xf numFmtId="1" fontId="12" fillId="0" borderId="2" xfId="1" applyNumberFormat="1" applyFont="1" applyBorder="1"/>
    <xf numFmtId="1" fontId="13" fillId="0" borderId="2" xfId="1" applyNumberFormat="1" applyFont="1" applyBorder="1"/>
    <xf numFmtId="1" fontId="14" fillId="0" borderId="6" xfId="0" applyNumberFormat="1" applyFont="1" applyBorder="1"/>
    <xf numFmtId="0" fontId="15" fillId="3" borderId="2" xfId="0" applyFont="1" applyFill="1" applyBorder="1" applyAlignment="1">
      <alignment wrapText="1"/>
    </xf>
    <xf numFmtId="164" fontId="16" fillId="0" borderId="2" xfId="0" applyNumberFormat="1" applyFont="1" applyBorder="1"/>
    <xf numFmtId="165" fontId="17" fillId="0" borderId="2" xfId="1" applyNumberFormat="1" applyFont="1" applyBorder="1"/>
    <xf numFmtId="165" fontId="18" fillId="0" borderId="2" xfId="1" quotePrefix="1" applyNumberFormat="1" applyFont="1" applyBorder="1" applyAlignment="1">
      <alignment wrapText="1"/>
    </xf>
    <xf numFmtId="165" fontId="19" fillId="0" borderId="2" xfId="0" applyNumberFormat="1" applyFont="1" applyBorder="1"/>
    <xf numFmtId="1" fontId="16" fillId="0" borderId="2" xfId="0" applyNumberFormat="1" applyFont="1" applyBorder="1"/>
    <xf numFmtId="1" fontId="17" fillId="0" borderId="2" xfId="1" applyNumberFormat="1" applyFont="1" applyBorder="1"/>
    <xf numFmtId="1" fontId="18" fillId="0" borderId="2" xfId="1" applyNumberFormat="1" applyFont="1" applyBorder="1"/>
    <xf numFmtId="1" fontId="19" fillId="0" borderId="2" xfId="0" applyNumberFormat="1" applyFont="1" applyBorder="1"/>
    <xf numFmtId="165" fontId="18" fillId="0" borderId="2" xfId="1" quotePrefix="1" applyNumberFormat="1" applyFont="1" applyBorder="1"/>
    <xf numFmtId="0" fontId="18" fillId="0" borderId="0" xfId="0" applyFont="1"/>
    <xf numFmtId="165" fontId="18" fillId="0" borderId="2" xfId="1" quotePrefix="1" applyNumberFormat="1" applyFont="1" applyFill="1" applyBorder="1" applyAlignment="1">
      <alignment wrapText="1"/>
    </xf>
    <xf numFmtId="0" fontId="19" fillId="3" borderId="7" xfId="0" applyFont="1" applyFill="1" applyBorder="1" applyAlignment="1">
      <alignment wrapText="1"/>
    </xf>
    <xf numFmtId="0" fontId="18" fillId="0" borderId="7" xfId="0" applyFont="1" applyBorder="1"/>
    <xf numFmtId="165" fontId="19" fillId="0" borderId="7" xfId="0" applyNumberFormat="1" applyFont="1" applyBorder="1"/>
    <xf numFmtId="0" fontId="16" fillId="0" borderId="0" xfId="0" applyFont="1"/>
    <xf numFmtId="165" fontId="15" fillId="0" borderId="0" xfId="0" applyNumberFormat="1" applyFont="1"/>
    <xf numFmtId="0" fontId="15" fillId="3" borderId="8" xfId="0" applyFont="1" applyFill="1" applyBorder="1" applyAlignment="1">
      <alignment wrapText="1"/>
    </xf>
    <xf numFmtId="0" fontId="13" fillId="0" borderId="0" xfId="0" applyFont="1"/>
    <xf numFmtId="164" fontId="16" fillId="0" borderId="9" xfId="0" applyNumberFormat="1" applyFont="1" applyBorder="1"/>
    <xf numFmtId="0" fontId="20" fillId="2" borderId="4" xfId="0" applyFont="1" applyFill="1" applyBorder="1" applyAlignment="1">
      <alignment horizontal="center" wrapText="1"/>
    </xf>
    <xf numFmtId="1" fontId="20" fillId="0" borderId="2" xfId="0" applyNumberFormat="1" applyFont="1" applyBorder="1"/>
    <xf numFmtId="164" fontId="20" fillId="0" borderId="2" xfId="0" applyNumberFormat="1" applyFont="1" applyBorder="1"/>
    <xf numFmtId="0" fontId="2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5" fillId="2" borderId="14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165" fontId="19" fillId="0" borderId="11" xfId="0" applyNumberFormat="1" applyFont="1" applyBorder="1"/>
    <xf numFmtId="165" fontId="19" fillId="0" borderId="12" xfId="0" applyNumberFormat="1" applyFont="1" applyBorder="1"/>
    <xf numFmtId="0" fontId="18" fillId="0" borderId="12" xfId="0" applyFont="1" applyBorder="1"/>
    <xf numFmtId="0" fontId="18" fillId="0" borderId="13" xfId="0" applyFont="1" applyBorder="1"/>
    <xf numFmtId="165" fontId="19" fillId="0" borderId="7" xfId="0" applyNumberFormat="1" applyFont="1" applyBorder="1"/>
    <xf numFmtId="0" fontId="18" fillId="0" borderId="7" xfId="0" applyFont="1" applyBorder="1"/>
    <xf numFmtId="0" fontId="5" fillId="2" borderId="2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PM2020-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ummary (2)"/>
      <sheetName val="Summary (Weak)"/>
      <sheetName val="bpic17-RL (CAiSE Reward)"/>
      <sheetName val="traffic-RL (2)"/>
      <sheetName val="traffic (2)"/>
      <sheetName val="bpic12-RL (2)"/>
      <sheetName val="bpic12 (2)"/>
      <sheetName val="bpic17-RL (2)"/>
      <sheetName val="bpic17 (2)"/>
      <sheetName val="emp.thresh. (2)"/>
      <sheetName val="traffic-RL"/>
      <sheetName val="traffic"/>
      <sheetName val="bpic12-RL"/>
      <sheetName val="bpic12"/>
      <sheetName val="bpic17-RL"/>
      <sheetName val="bpic17"/>
      <sheetName val="emp.thresh."/>
    </sheetNames>
    <sheetDataSet>
      <sheetData sheetId="0"/>
      <sheetData sheetId="1"/>
      <sheetData sheetId="2"/>
      <sheetData sheetId="3"/>
      <sheetData sheetId="4"/>
      <sheetData sheetId="5">
        <row r="1">
          <cell r="C1">
            <v>194774</v>
          </cell>
          <cell r="E1">
            <v>307533</v>
          </cell>
          <cell r="G1">
            <v>420025</v>
          </cell>
          <cell r="I1">
            <v>532781</v>
          </cell>
          <cell r="K1">
            <v>645273</v>
          </cell>
        </row>
        <row r="2">
          <cell r="C2">
            <v>922799</v>
          </cell>
          <cell r="E2">
            <v>1416382</v>
          </cell>
          <cell r="G2">
            <v>1909344</v>
          </cell>
          <cell r="I2">
            <v>2402896</v>
          </cell>
          <cell r="K2">
            <v>2895858</v>
          </cell>
        </row>
      </sheetData>
      <sheetData sheetId="6"/>
      <sheetData sheetId="7">
        <row r="1">
          <cell r="C1">
            <v>66435</v>
          </cell>
          <cell r="E1">
            <v>74464</v>
          </cell>
          <cell r="G1">
            <v>82461</v>
          </cell>
          <cell r="I1">
            <v>90140</v>
          </cell>
          <cell r="K1">
            <v>96340</v>
          </cell>
        </row>
      </sheetData>
      <sheetData sheetId="8"/>
      <sheetData sheetId="9">
        <row r="1">
          <cell r="C1">
            <v>77251</v>
          </cell>
          <cell r="E1">
            <v>123748</v>
          </cell>
          <cell r="G1">
            <v>163975</v>
          </cell>
          <cell r="I1">
            <v>203858</v>
          </cell>
          <cell r="K1">
            <v>231749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D674F-CE71-436D-BB58-DC2E27FAD43B}">
  <dimension ref="B3:X14"/>
  <sheetViews>
    <sheetView tabSelected="1" topLeftCell="S1" zoomScale="145" zoomScaleNormal="145" workbookViewId="0">
      <selection activeCell="W14" sqref="W14"/>
    </sheetView>
  </sheetViews>
  <sheetFormatPr defaultColWidth="17.21875" defaultRowHeight="13.8"/>
  <cols>
    <col min="1" max="2" width="17.21875" style="4"/>
    <col min="3" max="4" width="5.44140625" style="4" customWidth="1"/>
    <col min="5" max="5" width="5.77734375" style="4" customWidth="1"/>
    <col min="6" max="6" width="8.21875" style="4" customWidth="1"/>
    <col min="7" max="7" width="5.33203125" style="4" customWidth="1"/>
    <col min="8" max="8" width="4.5546875" style="4" customWidth="1"/>
    <col min="9" max="9" width="5.77734375" style="4" customWidth="1"/>
    <col min="10" max="10" width="8.21875" style="4" customWidth="1"/>
    <col min="11" max="12" width="5.44140625" style="4" customWidth="1"/>
    <col min="13" max="13" width="5.77734375" style="4" customWidth="1"/>
    <col min="14" max="14" width="8.21875" style="4" customWidth="1"/>
    <col min="15" max="16" width="5.44140625" style="4" customWidth="1"/>
    <col min="17" max="17" width="5.77734375" style="4" customWidth="1"/>
    <col min="18" max="18" width="8.21875" style="4" customWidth="1"/>
    <col min="19" max="20" width="5.44140625" style="4" customWidth="1"/>
    <col min="21" max="21" width="5.77734375" style="4" customWidth="1"/>
    <col min="22" max="22" width="8.21875" style="4" customWidth="1"/>
    <col min="23" max="23" width="8.44140625" style="4" customWidth="1"/>
    <col min="24" max="24" width="14" style="4" bestFit="1" customWidth="1"/>
    <col min="25" max="16384" width="17.21875" style="4"/>
  </cols>
  <sheetData>
    <row r="3" spans="2:24">
      <c r="B3" s="37" t="s">
        <v>14</v>
      </c>
      <c r="C3" s="39" t="s">
        <v>15</v>
      </c>
      <c r="D3" s="40"/>
      <c r="E3" s="40"/>
      <c r="F3" s="41"/>
      <c r="G3" s="39" t="s">
        <v>16</v>
      </c>
      <c r="H3" s="40"/>
      <c r="I3" s="40"/>
      <c r="J3" s="41"/>
      <c r="K3" s="39" t="s">
        <v>17</v>
      </c>
      <c r="L3" s="40"/>
      <c r="M3" s="40"/>
      <c r="N3" s="41"/>
      <c r="O3" s="39" t="s">
        <v>18</v>
      </c>
      <c r="P3" s="40"/>
      <c r="Q3" s="40"/>
      <c r="R3" s="41"/>
      <c r="S3" s="39" t="s">
        <v>19</v>
      </c>
      <c r="T3" s="40"/>
      <c r="U3" s="40"/>
      <c r="V3" s="41"/>
      <c r="W3" s="3"/>
    </row>
    <row r="4" spans="2:24" ht="31.2" customHeight="1" thickBot="1">
      <c r="B4" s="38"/>
      <c r="C4" s="34" t="s">
        <v>21</v>
      </c>
      <c r="D4" s="5" t="s">
        <v>20</v>
      </c>
      <c r="E4" s="5" t="s">
        <v>0</v>
      </c>
      <c r="F4" s="6" t="s">
        <v>1</v>
      </c>
      <c r="G4" s="34" t="s">
        <v>21</v>
      </c>
      <c r="H4" s="5" t="s">
        <v>20</v>
      </c>
      <c r="I4" s="5" t="s">
        <v>0</v>
      </c>
      <c r="J4" s="6" t="s">
        <v>1</v>
      </c>
      <c r="K4" s="34" t="s">
        <v>21</v>
      </c>
      <c r="L4" s="5" t="s">
        <v>20</v>
      </c>
      <c r="M4" s="5" t="s">
        <v>0</v>
      </c>
      <c r="N4" s="6" t="s">
        <v>1</v>
      </c>
      <c r="O4" s="34" t="s">
        <v>21</v>
      </c>
      <c r="P4" s="5" t="s">
        <v>20</v>
      </c>
      <c r="Q4" s="5" t="s">
        <v>0</v>
      </c>
      <c r="R4" s="6" t="s">
        <v>1</v>
      </c>
      <c r="S4" s="34" t="s">
        <v>21</v>
      </c>
      <c r="T4" s="5" t="s">
        <v>20</v>
      </c>
      <c r="U4" s="5" t="s">
        <v>0</v>
      </c>
      <c r="V4" s="6" t="s">
        <v>1</v>
      </c>
      <c r="W4" s="8" t="s">
        <v>3</v>
      </c>
      <c r="X4" s="4" t="s">
        <v>4</v>
      </c>
    </row>
    <row r="5" spans="2:24" hidden="1">
      <c r="B5" s="9"/>
      <c r="C5" s="35"/>
      <c r="D5" s="10"/>
      <c r="E5" s="10">
        <f>'[1]traffic (2)'!C1</f>
        <v>194774</v>
      </c>
      <c r="F5" s="11"/>
      <c r="G5" s="35"/>
      <c r="H5" s="10"/>
      <c r="I5" s="10">
        <f>'[1]traffic (2)'!E1</f>
        <v>307533</v>
      </c>
      <c r="J5" s="11"/>
      <c r="K5" s="35"/>
      <c r="L5" s="10"/>
      <c r="M5" s="10">
        <f>'[1]traffic (2)'!G1</f>
        <v>420025</v>
      </c>
      <c r="N5" s="11"/>
      <c r="O5" s="35"/>
      <c r="P5" s="10"/>
      <c r="Q5" s="10">
        <f>'[1]traffic (2)'!I1</f>
        <v>532781</v>
      </c>
      <c r="R5" s="11"/>
      <c r="S5" s="35"/>
      <c r="T5" s="10"/>
      <c r="U5" s="10">
        <f>'[1]traffic (2)'!K1</f>
        <v>645273</v>
      </c>
      <c r="V5" s="11"/>
      <c r="W5" s="13"/>
    </row>
    <row r="6" spans="2:24" ht="18" customHeight="1">
      <c r="B6" s="14" t="s">
        <v>6</v>
      </c>
      <c r="C6" s="36">
        <v>28.4</v>
      </c>
      <c r="D6" s="15">
        <v>21.4</v>
      </c>
      <c r="E6" s="15">
        <f>E5/$X6</f>
        <v>27.824857142857145</v>
      </c>
      <c r="F6" s="16">
        <f>(D6-E6)/E6</f>
        <v>-0.23090350868185702</v>
      </c>
      <c r="G6" s="36">
        <v>38.1</v>
      </c>
      <c r="H6" s="15">
        <v>27.8</v>
      </c>
      <c r="I6" s="15">
        <f>I5/$X6</f>
        <v>43.933285714285716</v>
      </c>
      <c r="J6" s="16">
        <f>(H6-I6)/I6</f>
        <v>-0.36722237938692759</v>
      </c>
      <c r="K6" s="36">
        <v>47.8</v>
      </c>
      <c r="L6" s="15">
        <v>34.200000000000003</v>
      </c>
      <c r="M6" s="15">
        <f>M5/$X6</f>
        <v>60.003571428571426</v>
      </c>
      <c r="N6" s="16">
        <f>(L6-M6)/M6</f>
        <v>-0.43003392655199091</v>
      </c>
      <c r="O6" s="36">
        <v>57.5</v>
      </c>
      <c r="P6" s="15">
        <v>40.700000000000003</v>
      </c>
      <c r="Q6" s="15">
        <f>Q5/$X6</f>
        <v>76.111571428571423</v>
      </c>
      <c r="R6" s="16">
        <f>(P6-Q6)/Q6</f>
        <v>-0.46525870855004209</v>
      </c>
      <c r="S6" s="36">
        <v>67.2</v>
      </c>
      <c r="T6" s="15">
        <v>47.1</v>
      </c>
      <c r="U6" s="15">
        <f>U5/$X6</f>
        <v>92.18185714285714</v>
      </c>
      <c r="V6" s="16">
        <f>(T6-U6)/U6</f>
        <v>-0.48905347039160169</v>
      </c>
      <c r="W6" s="18">
        <f>AVERAGE(F6,J6,N6,V6,R6)</f>
        <v>-0.39649439871248388</v>
      </c>
      <c r="X6" s="4">
        <v>7000</v>
      </c>
    </row>
    <row r="7" spans="2:24" hidden="1">
      <c r="B7" s="14"/>
      <c r="C7" s="35"/>
      <c r="D7" s="19"/>
      <c r="E7" s="19">
        <f>'[1]bpic12 (2)'!C1</f>
        <v>66435</v>
      </c>
      <c r="F7" s="16">
        <f t="shared" ref="F7:F10" si="0">(D7-E7)/E7</f>
        <v>-1</v>
      </c>
      <c r="G7" s="35"/>
      <c r="H7" s="19"/>
      <c r="I7" s="19">
        <f>'[1]bpic12 (2)'!E1</f>
        <v>74464</v>
      </c>
      <c r="J7" s="16">
        <f t="shared" ref="J7:J10" si="1">(H7-I7)/I7</f>
        <v>-1</v>
      </c>
      <c r="K7" s="35"/>
      <c r="L7" s="19"/>
      <c r="M7" s="19">
        <f>'[1]bpic12 (2)'!G1</f>
        <v>82461</v>
      </c>
      <c r="N7" s="16">
        <f t="shared" ref="N7:N10" si="2">(L7-M7)/M7</f>
        <v>-1</v>
      </c>
      <c r="O7" s="35"/>
      <c r="P7" s="19"/>
      <c r="Q7" s="19">
        <f>'[1]bpic12 (2)'!I1</f>
        <v>90140</v>
      </c>
      <c r="R7" s="16">
        <f t="shared" ref="R7:R10" si="3">(P7-Q7)/Q7</f>
        <v>-1</v>
      </c>
      <c r="S7" s="35"/>
      <c r="T7" s="19"/>
      <c r="U7" s="19">
        <f>'[1]bpic12 (2)'!K1</f>
        <v>96340</v>
      </c>
      <c r="V7" s="16">
        <f t="shared" ref="V7:V10" si="4">(T7-U7)/U7</f>
        <v>-1</v>
      </c>
      <c r="W7" s="22"/>
    </row>
    <row r="8" spans="2:24">
      <c r="B8" s="14" t="s">
        <v>7</v>
      </c>
      <c r="C8" s="36">
        <v>22.3</v>
      </c>
      <c r="D8" s="15">
        <v>19.899999999999999</v>
      </c>
      <c r="E8" s="15">
        <f>'[1]bpic12 (2)'!C1/X8</f>
        <v>22.55091649694501</v>
      </c>
      <c r="F8" s="16">
        <f t="shared" si="0"/>
        <v>-0.11755249491984654</v>
      </c>
      <c r="G8" s="36">
        <v>24.6</v>
      </c>
      <c r="H8" s="15">
        <v>22.6</v>
      </c>
      <c r="I8" s="15">
        <f>'[1]bpic12 (2)'!E1/X8</f>
        <v>25.276306856754921</v>
      </c>
      <c r="J8" s="16">
        <f t="shared" si="1"/>
        <v>-0.10588203695745586</v>
      </c>
      <c r="K8" s="36">
        <v>27</v>
      </c>
      <c r="L8" s="15">
        <v>25.2</v>
      </c>
      <c r="M8" s="15">
        <f>'[1]bpic12 (2)'!G1/X8</f>
        <v>27.990835030549899</v>
      </c>
      <c r="N8" s="16">
        <f t="shared" si="2"/>
        <v>-9.9705315239931661E-2</v>
      </c>
      <c r="O8" s="36">
        <v>29.4</v>
      </c>
      <c r="P8" s="15">
        <v>27.8</v>
      </c>
      <c r="Q8" s="15">
        <f>'[1]bpic12 (2)'!I1/X8</f>
        <v>30.597420230821452</v>
      </c>
      <c r="R8" s="16">
        <f t="shared" si="3"/>
        <v>-9.1426669625027698E-2</v>
      </c>
      <c r="S8" s="36">
        <v>31.7</v>
      </c>
      <c r="T8" s="15">
        <v>30.4</v>
      </c>
      <c r="U8" s="15">
        <f>'[1]bpic12 (2)'!K1/X8</f>
        <v>32.701968771215206</v>
      </c>
      <c r="V8" s="16">
        <f t="shared" si="4"/>
        <v>-7.0392360390284431E-2</v>
      </c>
      <c r="W8" s="18">
        <f>AVERAGE(F8,J8,N8,V8,R8)</f>
        <v>-9.6991775426509247E-2</v>
      </c>
      <c r="X8" s="4">
        <f>4400-1454</f>
        <v>2946</v>
      </c>
    </row>
    <row r="9" spans="2:24" hidden="1">
      <c r="B9" s="14"/>
      <c r="C9" s="35"/>
      <c r="D9" s="19"/>
      <c r="E9" s="19">
        <f>'[1]bpic17 (2)'!C1</f>
        <v>77251</v>
      </c>
      <c r="F9" s="16">
        <f t="shared" si="0"/>
        <v>-1</v>
      </c>
      <c r="G9" s="35"/>
      <c r="H9" s="19"/>
      <c r="I9" s="19">
        <f>'[1]bpic17 (2)'!E1</f>
        <v>123748</v>
      </c>
      <c r="J9" s="16">
        <f t="shared" si="1"/>
        <v>-1</v>
      </c>
      <c r="K9" s="35"/>
      <c r="L9" s="19"/>
      <c r="M9" s="19">
        <f>'[1]bpic17 (2)'!G1</f>
        <v>163975</v>
      </c>
      <c r="N9" s="16">
        <f t="shared" si="2"/>
        <v>-1</v>
      </c>
      <c r="O9" s="35"/>
      <c r="P9" s="19"/>
      <c r="Q9" s="19">
        <f>'[1]bpic17 (2)'!I1</f>
        <v>203858</v>
      </c>
      <c r="R9" s="16">
        <f t="shared" si="3"/>
        <v>-1</v>
      </c>
      <c r="S9" s="35"/>
      <c r="T9" s="19"/>
      <c r="U9" s="19">
        <f>'[1]bpic17 (2)'!K1</f>
        <v>231749</v>
      </c>
      <c r="V9" s="16">
        <f t="shared" si="4"/>
        <v>-1</v>
      </c>
      <c r="W9" s="22"/>
    </row>
    <row r="10" spans="2:24">
      <c r="B10" s="14" t="s">
        <v>11</v>
      </c>
      <c r="C10" s="36">
        <v>8.3000000000000007</v>
      </c>
      <c r="D10" s="15">
        <v>8.6999999999999993</v>
      </c>
      <c r="E10" s="15">
        <f>E9/$X$10</f>
        <v>11.039011146041727</v>
      </c>
      <c r="F10" s="16">
        <f t="shared" si="0"/>
        <v>-0.21188593027921979</v>
      </c>
      <c r="G10" s="36">
        <v>15</v>
      </c>
      <c r="H10" s="15">
        <v>15.2</v>
      </c>
      <c r="I10" s="15">
        <f>I9/$X10</f>
        <v>17.683338096599027</v>
      </c>
      <c r="J10" s="16">
        <f t="shared" si="1"/>
        <v>-0.14043378478844099</v>
      </c>
      <c r="K10" s="36">
        <v>21</v>
      </c>
      <c r="L10" s="15">
        <v>21.6</v>
      </c>
      <c r="M10" s="15">
        <f>M9/$X10</f>
        <v>23.431694769934268</v>
      </c>
      <c r="N10" s="16">
        <f t="shared" si="2"/>
        <v>-7.8171672511053489E-2</v>
      </c>
      <c r="O10" s="36">
        <v>28.2</v>
      </c>
      <c r="P10" s="15">
        <v>28</v>
      </c>
      <c r="Q10" s="15">
        <f>Q9/$X10</f>
        <v>29.130894541297515</v>
      </c>
      <c r="R10" s="16">
        <f t="shared" si="3"/>
        <v>-3.8821140205437164E-2</v>
      </c>
      <c r="S10" s="36">
        <v>34.9</v>
      </c>
      <c r="T10" s="15">
        <v>34.4</v>
      </c>
      <c r="U10" s="15">
        <f>U9/$X10</f>
        <v>33.116461846241783</v>
      </c>
      <c r="V10" s="16">
        <f t="shared" si="4"/>
        <v>3.8758311794225606E-2</v>
      </c>
      <c r="W10" s="18">
        <f>AVERAGE(F10,J10,N10,V10,R10)</f>
        <v>-8.6110843197985162E-2</v>
      </c>
      <c r="X10" s="4">
        <f>10500-3502</f>
        <v>6998</v>
      </c>
    </row>
    <row r="11" spans="2:24" ht="14.4" thickBot="1"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</row>
    <row r="12" spans="2:24" ht="15" thickTop="1" thickBot="1">
      <c r="B12" s="26" t="s">
        <v>12</v>
      </c>
      <c r="C12" s="42">
        <f>AVERAGE(F5:F10)</f>
        <v>-0.51206838677618471</v>
      </c>
      <c r="D12" s="43"/>
      <c r="E12" s="44"/>
      <c r="F12" s="45"/>
      <c r="G12" s="42">
        <f>AVERAGE(J5:J10)</f>
        <v>-0.52270764022656491</v>
      </c>
      <c r="H12" s="43"/>
      <c r="I12" s="44"/>
      <c r="J12" s="45"/>
      <c r="K12" s="42">
        <f>AVERAGE(N5:N10)</f>
        <v>-0.52158218286059521</v>
      </c>
      <c r="L12" s="43"/>
      <c r="M12" s="44"/>
      <c r="N12" s="45"/>
      <c r="O12" s="42">
        <f>AVERAGE(R5:R10)</f>
        <v>-0.51910130367610141</v>
      </c>
      <c r="P12" s="43"/>
      <c r="Q12" s="44"/>
      <c r="R12" s="45"/>
      <c r="S12" s="42">
        <f>AVERAGE(V5:V10)</f>
        <v>-0.50413750379753208</v>
      </c>
      <c r="T12" s="43"/>
      <c r="U12" s="44"/>
      <c r="V12" s="45"/>
      <c r="W12" s="28">
        <f>AVERAGE(W5:W9)</f>
        <v>-0.24674308706949655</v>
      </c>
    </row>
    <row r="13" spans="2:24" ht="14.4" thickTop="1"/>
    <row r="14" spans="2:24" ht="18" customHeight="1">
      <c r="B14" s="14" t="s">
        <v>13</v>
      </c>
      <c r="C14" s="36">
        <v>17.7</v>
      </c>
      <c r="D14" s="15">
        <v>18.5</v>
      </c>
      <c r="E14" s="15">
        <v>19.8</v>
      </c>
      <c r="F14" s="16">
        <f>(D14-E14)/E14</f>
        <v>-6.5656565656565691E-2</v>
      </c>
      <c r="G14" s="36">
        <v>23.9</v>
      </c>
      <c r="H14" s="15">
        <v>24.6</v>
      </c>
      <c r="I14" s="15">
        <v>30.3</v>
      </c>
      <c r="J14" s="16">
        <f>(H14-I14)/I14</f>
        <v>-0.18811881188118809</v>
      </c>
      <c r="K14" s="36">
        <v>30.2</v>
      </c>
      <c r="L14" s="15">
        <v>30.7</v>
      </c>
      <c r="M14" s="15">
        <v>40.9</v>
      </c>
      <c r="N14" s="16">
        <f>(L14-M14)/M14</f>
        <v>-0.2493887530562347</v>
      </c>
      <c r="O14" s="36">
        <v>36.4</v>
      </c>
      <c r="P14" s="15">
        <v>36.799999999999997</v>
      </c>
      <c r="Q14" s="15">
        <v>51.5</v>
      </c>
      <c r="R14" s="16">
        <f>(P14-Q14)/Q14</f>
        <v>-0.28543689320388355</v>
      </c>
      <c r="S14" s="36">
        <v>42.7</v>
      </c>
      <c r="T14" s="15">
        <v>42.9</v>
      </c>
      <c r="U14" s="15">
        <v>62</v>
      </c>
      <c r="V14" s="16">
        <f>(T14-U14)/U14</f>
        <v>-0.3080645161290323</v>
      </c>
      <c r="W14" s="18">
        <f>AVERAGE(F14,J14,N14,V14,R14)</f>
        <v>-0.21933310798538086</v>
      </c>
      <c r="X14" s="4">
        <v>7000</v>
      </c>
    </row>
  </sheetData>
  <mergeCells count="11">
    <mergeCell ref="S3:V3"/>
    <mergeCell ref="C12:F12"/>
    <mergeCell ref="G12:J12"/>
    <mergeCell ref="K12:N12"/>
    <mergeCell ref="O12:R12"/>
    <mergeCell ref="S12:V12"/>
    <mergeCell ref="B3:B4"/>
    <mergeCell ref="C3:F3"/>
    <mergeCell ref="G3:J3"/>
    <mergeCell ref="K3:N3"/>
    <mergeCell ref="O3:R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1765F-17E4-4455-9C89-553F3A9637EB}">
  <dimension ref="B3:AA19"/>
  <sheetViews>
    <sheetView workbookViewId="0">
      <selection activeCell="N4" sqref="N4"/>
    </sheetView>
  </sheetViews>
  <sheetFormatPr defaultRowHeight="14.4"/>
  <cols>
    <col min="2" max="2" width="15.88671875" customWidth="1"/>
  </cols>
  <sheetData>
    <row r="3" spans="2:27">
      <c r="B3" s="37" t="s">
        <v>14</v>
      </c>
      <c r="C3" s="48" t="s">
        <v>15</v>
      </c>
      <c r="D3" s="48"/>
      <c r="E3" s="48"/>
      <c r="F3" s="48"/>
      <c r="G3" s="1"/>
      <c r="H3" s="48" t="s">
        <v>16</v>
      </c>
      <c r="I3" s="48"/>
      <c r="J3" s="48"/>
      <c r="K3" s="48"/>
      <c r="L3" s="1"/>
      <c r="M3" s="48" t="s">
        <v>17</v>
      </c>
      <c r="N3" s="48"/>
      <c r="O3" s="48"/>
      <c r="P3" s="48"/>
      <c r="Q3" s="1"/>
      <c r="R3" s="48" t="s">
        <v>18</v>
      </c>
      <c r="S3" s="48"/>
      <c r="T3" s="48"/>
      <c r="U3" s="1"/>
      <c r="V3" s="48" t="s">
        <v>19</v>
      </c>
      <c r="W3" s="48"/>
      <c r="X3" s="48"/>
      <c r="Y3" s="2"/>
      <c r="Z3" s="3"/>
      <c r="AA3" s="4"/>
    </row>
    <row r="4" spans="2:27" ht="15" thickBot="1">
      <c r="B4" s="38"/>
      <c r="C4" s="5" t="s">
        <v>20</v>
      </c>
      <c r="D4" s="5" t="s">
        <v>21</v>
      </c>
      <c r="E4" s="5" t="s">
        <v>0</v>
      </c>
      <c r="F4" s="6" t="s">
        <v>1</v>
      </c>
      <c r="G4" s="7" t="s">
        <v>2</v>
      </c>
      <c r="H4" s="5" t="s">
        <v>20</v>
      </c>
      <c r="I4" s="5" t="s">
        <v>21</v>
      </c>
      <c r="J4" s="5" t="s">
        <v>0</v>
      </c>
      <c r="K4" s="6" t="s">
        <v>1</v>
      </c>
      <c r="L4" s="7" t="s">
        <v>2</v>
      </c>
      <c r="M4" s="5" t="s">
        <v>20</v>
      </c>
      <c r="N4" s="5"/>
      <c r="O4" s="5" t="s">
        <v>0</v>
      </c>
      <c r="P4" s="6" t="s">
        <v>1</v>
      </c>
      <c r="Q4" s="7" t="s">
        <v>2</v>
      </c>
      <c r="R4" s="5" t="s">
        <v>20</v>
      </c>
      <c r="S4" s="5" t="s">
        <v>0</v>
      </c>
      <c r="T4" s="6" t="s">
        <v>1</v>
      </c>
      <c r="U4" s="7" t="s">
        <v>2</v>
      </c>
      <c r="V4" s="5" t="s">
        <v>20</v>
      </c>
      <c r="W4" s="5" t="s">
        <v>0</v>
      </c>
      <c r="X4" s="6" t="s">
        <v>1</v>
      </c>
      <c r="Y4" s="7" t="s">
        <v>2</v>
      </c>
      <c r="Z4" s="8" t="s">
        <v>3</v>
      </c>
      <c r="AA4" s="4" t="s">
        <v>4</v>
      </c>
    </row>
    <row r="5" spans="2:27">
      <c r="B5" s="9"/>
      <c r="C5" s="10"/>
      <c r="D5" s="10"/>
      <c r="E5" s="10">
        <f>'[1]traffic (2)'!C1</f>
        <v>194774</v>
      </c>
      <c r="F5" s="11"/>
      <c r="G5" s="12"/>
      <c r="H5" s="10"/>
      <c r="I5" s="10"/>
      <c r="J5" s="10">
        <f>'[1]traffic (2)'!E1</f>
        <v>307533</v>
      </c>
      <c r="K5" s="11"/>
      <c r="L5" s="12"/>
      <c r="M5" s="10"/>
      <c r="N5" s="10"/>
      <c r="O5" s="10">
        <f>'[1]traffic (2)'!G1</f>
        <v>420025</v>
      </c>
      <c r="P5" s="11"/>
      <c r="Q5" s="12"/>
      <c r="R5" s="10"/>
      <c r="S5" s="10">
        <f>'[1]traffic (2)'!I1</f>
        <v>532781</v>
      </c>
      <c r="T5" s="11"/>
      <c r="U5" s="12"/>
      <c r="V5" s="10"/>
      <c r="W5" s="10">
        <f>'[1]traffic (2)'!K1</f>
        <v>645273</v>
      </c>
      <c r="X5" s="11"/>
      <c r="Y5" s="12"/>
      <c r="Z5" s="13"/>
      <c r="AA5" s="4"/>
    </row>
    <row r="6" spans="2:27" ht="24.6" customHeight="1">
      <c r="B6" s="14" t="s">
        <v>6</v>
      </c>
      <c r="C6" s="15">
        <v>14.5</v>
      </c>
      <c r="D6" s="15"/>
      <c r="E6" s="15">
        <f>E5/$AA6</f>
        <v>27.824857142857145</v>
      </c>
      <c r="F6" s="16">
        <f>(C6-E6)/C6</f>
        <v>-0.91895566502463066</v>
      </c>
      <c r="G6" s="17"/>
      <c r="H6" s="15">
        <v>13.8</v>
      </c>
      <c r="I6" s="15"/>
      <c r="J6" s="15">
        <f>J5/$AA6</f>
        <v>43.933285714285716</v>
      </c>
      <c r="K6" s="16">
        <f>(H6-J6)/H6</f>
        <v>-2.1835714285714287</v>
      </c>
      <c r="L6" s="17"/>
      <c r="M6" s="15">
        <v>19.059999999999999</v>
      </c>
      <c r="N6" s="15"/>
      <c r="O6" s="15">
        <f>O5/$AA6</f>
        <v>60.003571428571426</v>
      </c>
      <c r="P6" s="16">
        <f>(M6-O6)/M6</f>
        <v>-2.1481412082146609</v>
      </c>
      <c r="Q6" s="17"/>
      <c r="R6" s="15">
        <v>24.33</v>
      </c>
      <c r="S6" s="15">
        <f>S5/$AA6</f>
        <v>76.111571428571423</v>
      </c>
      <c r="T6" s="16">
        <f>(R6-S6)/R6</f>
        <v>-2.1283013328636016</v>
      </c>
      <c r="U6" s="17"/>
      <c r="V6" s="15">
        <v>29.59</v>
      </c>
      <c r="W6" s="15">
        <f>W5/$AA6</f>
        <v>92.18185714285714</v>
      </c>
      <c r="X6" s="16">
        <f>(V6-W6)/V6</f>
        <v>-2.1153043982040263</v>
      </c>
      <c r="Y6" s="17"/>
      <c r="Z6" s="18">
        <f>AVERAGE(F6,K6,P6,X6,T6)</f>
        <v>-1.8988548065756696</v>
      </c>
      <c r="AA6" s="4">
        <v>7000</v>
      </c>
    </row>
    <row r="7" spans="2:27">
      <c r="B7" s="14"/>
      <c r="C7" s="19"/>
      <c r="D7" s="19"/>
      <c r="E7" s="19">
        <f>'[1]bpic12 (2)'!C1</f>
        <v>66435</v>
      </c>
      <c r="F7" s="20"/>
      <c r="G7" s="21"/>
      <c r="H7" s="19"/>
      <c r="I7" s="19"/>
      <c r="J7" s="19">
        <f>'[1]bpic12 (2)'!E1</f>
        <v>74464</v>
      </c>
      <c r="K7" s="20"/>
      <c r="L7" s="21"/>
      <c r="M7" s="19"/>
      <c r="N7" s="19"/>
      <c r="O7" s="19">
        <f>'[1]bpic12 (2)'!G1</f>
        <v>82461</v>
      </c>
      <c r="P7" s="20"/>
      <c r="Q7" s="21"/>
      <c r="R7" s="19"/>
      <c r="S7" s="19">
        <f>'[1]bpic12 (2)'!I1</f>
        <v>90140</v>
      </c>
      <c r="T7" s="20"/>
      <c r="U7" s="21"/>
      <c r="V7" s="19"/>
      <c r="W7" s="19">
        <f>'[1]bpic12 (2)'!K1</f>
        <v>96340</v>
      </c>
      <c r="X7" s="20"/>
      <c r="Y7" s="21"/>
      <c r="Z7" s="22"/>
      <c r="AA7" s="4"/>
    </row>
    <row r="8" spans="2:27">
      <c r="B8" s="14" t="s">
        <v>7</v>
      </c>
      <c r="C8" s="15">
        <v>13.12</v>
      </c>
      <c r="D8" s="15"/>
      <c r="E8" s="15">
        <f>'[1]bpic12 (2)'!C1/AA8</f>
        <v>22.55091649694501</v>
      </c>
      <c r="F8" s="16">
        <f>(C8-E8)/C8</f>
        <v>-0.71881985495007716</v>
      </c>
      <c r="G8" s="17" t="s">
        <v>5</v>
      </c>
      <c r="H8" s="15">
        <v>14.98</v>
      </c>
      <c r="I8" s="15"/>
      <c r="J8" s="15">
        <f>'[1]bpic12 (2)'!E1/AA8</f>
        <v>25.276306856754921</v>
      </c>
      <c r="K8" s="16">
        <f>(H8-J8)/H8</f>
        <v>-0.68733690632542865</v>
      </c>
      <c r="L8" s="17" t="s">
        <v>5</v>
      </c>
      <c r="M8" s="15">
        <v>16.84</v>
      </c>
      <c r="N8" s="15"/>
      <c r="O8" s="15">
        <f>'[1]bpic12 (2)'!G1/AA8</f>
        <v>27.990835030549899</v>
      </c>
      <c r="P8" s="16">
        <f>(M8-O8)/M8</f>
        <v>-0.66216360038894895</v>
      </c>
      <c r="Q8" s="23" t="s">
        <v>8</v>
      </c>
      <c r="R8" s="15">
        <v>18.7</v>
      </c>
      <c r="S8" s="15">
        <f>'[1]bpic12 (2)'!I1/AA8</f>
        <v>30.597420230821452</v>
      </c>
      <c r="T8" s="16">
        <f>(R8-S8)/R8</f>
        <v>-0.63622568079259112</v>
      </c>
      <c r="U8" s="23" t="s">
        <v>9</v>
      </c>
      <c r="V8" s="15">
        <v>20.5</v>
      </c>
      <c r="W8" s="15">
        <f>'[1]bpic12 (2)'!K1/AA8</f>
        <v>32.701968771215206</v>
      </c>
      <c r="X8" s="16">
        <f>(V8-W8)/V8</f>
        <v>-0.59521798883976618</v>
      </c>
      <c r="Y8" s="23" t="s">
        <v>10</v>
      </c>
      <c r="Z8" s="18">
        <f>AVERAGE(F8,K8,P8,X8,T8)</f>
        <v>-0.65995280625936248</v>
      </c>
      <c r="AA8" s="4">
        <f>4400-1454</f>
        <v>2946</v>
      </c>
    </row>
    <row r="9" spans="2:27">
      <c r="B9" s="14"/>
      <c r="C9" s="19"/>
      <c r="D9" s="19"/>
      <c r="E9" s="19">
        <f>'[1]bpic17 (2)'!C1</f>
        <v>77251</v>
      </c>
      <c r="F9" s="20"/>
      <c r="G9" s="21"/>
      <c r="H9" s="19"/>
      <c r="I9" s="19"/>
      <c r="J9" s="19">
        <f>'[1]bpic17 (2)'!E1</f>
        <v>123748</v>
      </c>
      <c r="K9" s="20"/>
      <c r="L9" s="21"/>
      <c r="M9" s="19"/>
      <c r="N9" s="19"/>
      <c r="O9" s="19">
        <f>'[1]bpic17 (2)'!G1</f>
        <v>163975</v>
      </c>
      <c r="P9" s="20"/>
      <c r="Q9" s="21"/>
      <c r="R9" s="19"/>
      <c r="S9" s="19">
        <f>'[1]bpic17 (2)'!I1</f>
        <v>203858</v>
      </c>
      <c r="T9" s="20"/>
      <c r="U9" s="21"/>
      <c r="V9" s="19"/>
      <c r="W9" s="19">
        <f>'[1]bpic17 (2)'!K1</f>
        <v>231749</v>
      </c>
      <c r="X9" s="20"/>
      <c r="Y9" s="21"/>
      <c r="Z9" s="22"/>
      <c r="AA9" s="4"/>
    </row>
    <row r="10" spans="2:27">
      <c r="B10" s="14" t="s">
        <v>11</v>
      </c>
      <c r="C10" s="15">
        <v>6.45</v>
      </c>
      <c r="D10" s="15"/>
      <c r="E10" s="15">
        <f>E9/$AA$10</f>
        <v>11.039011146041727</v>
      </c>
      <c r="F10" s="16">
        <f>(C10-E10)/C10</f>
        <v>-0.711474596285539</v>
      </c>
      <c r="G10" s="17" t="s">
        <v>5</v>
      </c>
      <c r="H10" s="15">
        <v>11.6</v>
      </c>
      <c r="I10" s="15"/>
      <c r="J10" s="15">
        <f>J9/$AA10</f>
        <v>17.683338096599027</v>
      </c>
      <c r="K10" s="16">
        <f>(H10-J10)/H10</f>
        <v>-0.5244256979826748</v>
      </c>
      <c r="L10" s="25" t="s">
        <v>5</v>
      </c>
      <c r="M10" s="15">
        <v>16.8</v>
      </c>
      <c r="N10" s="15"/>
      <c r="O10" s="15">
        <f>O9/$AA10</f>
        <v>23.431694769934268</v>
      </c>
      <c r="P10" s="16">
        <f>(M10-O10)/M10</f>
        <v>-0.3947437363056111</v>
      </c>
      <c r="Q10" s="25" t="s">
        <v>5</v>
      </c>
      <c r="R10" s="15">
        <v>22.03</v>
      </c>
      <c r="S10" s="15">
        <f>S9/$AA10</f>
        <v>29.130894541297515</v>
      </c>
      <c r="T10" s="16">
        <f>(R10-S10)/R10</f>
        <v>-0.32232839497492116</v>
      </c>
      <c r="U10" s="25" t="s">
        <v>5</v>
      </c>
      <c r="V10" s="15">
        <v>27.2</v>
      </c>
      <c r="W10" s="15">
        <f>W9/$AA10</f>
        <v>33.116461846241783</v>
      </c>
      <c r="X10" s="16">
        <f>(V10-W10)/V10</f>
        <v>-0.21751697964124206</v>
      </c>
      <c r="Y10" s="17" t="s">
        <v>5</v>
      </c>
      <c r="Z10" s="18">
        <f>AVERAGE(F10,K10,P10,X10,T10)</f>
        <v>-0.43409788103799762</v>
      </c>
      <c r="AA10" s="4">
        <f>10500-3502</f>
        <v>6998</v>
      </c>
    </row>
    <row r="11" spans="2:27" ht="15" thickBot="1"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4"/>
    </row>
    <row r="12" spans="2:27" ht="15.6" thickTop="1" thickBot="1">
      <c r="B12" s="26" t="s">
        <v>12</v>
      </c>
      <c r="C12" s="46" t="e">
        <f>AVERAGE(#REF!,#REF!,#REF!)</f>
        <v>#REF!</v>
      </c>
      <c r="D12" s="46"/>
      <c r="E12" s="47"/>
      <c r="F12" s="47"/>
      <c r="G12" s="27"/>
      <c r="H12" s="46" t="e">
        <f>AVERAGE(#REF!,#REF!,#REF!)</f>
        <v>#REF!</v>
      </c>
      <c r="I12" s="46"/>
      <c r="J12" s="47"/>
      <c r="K12" s="47"/>
      <c r="L12" s="27"/>
      <c r="M12" s="46" t="e">
        <f>AVERAGE(#REF!,#REF!,#REF!)</f>
        <v>#REF!</v>
      </c>
      <c r="N12" s="46"/>
      <c r="O12" s="47"/>
      <c r="P12" s="47"/>
      <c r="Q12" s="27"/>
      <c r="R12" s="46" t="e">
        <f>AVERAGE(#REF!,#REF!,#REF!)</f>
        <v>#REF!</v>
      </c>
      <c r="S12" s="47"/>
      <c r="T12" s="47"/>
      <c r="U12" s="27"/>
      <c r="V12" s="46" t="e">
        <f>AVERAGE(#REF!,#REF!,#REF!)</f>
        <v>#REF!</v>
      </c>
      <c r="W12" s="47"/>
      <c r="X12" s="47"/>
      <c r="Y12" s="27"/>
      <c r="Z12" s="28" t="e">
        <f>AVERAGE(#REF!,#REF!,#REF!)</f>
        <v>#REF!</v>
      </c>
      <c r="AA12" s="4"/>
    </row>
    <row r="13" spans="2:27" ht="15.6" thickTop="1" thickBot="1">
      <c r="B13" s="26" t="s">
        <v>12</v>
      </c>
      <c r="C13" s="46">
        <f>AVERAGE(F5:F9)</f>
        <v>-0.81888775998735386</v>
      </c>
      <c r="D13" s="46"/>
      <c r="E13" s="47"/>
      <c r="F13" s="47"/>
      <c r="G13" s="27"/>
      <c r="H13" s="46">
        <f>AVERAGE(K5:K9)</f>
        <v>-1.4354541674484287</v>
      </c>
      <c r="I13" s="46"/>
      <c r="J13" s="47"/>
      <c r="K13" s="47"/>
      <c r="L13" s="27"/>
      <c r="M13" s="46">
        <f>AVERAGE(P5:P9)</f>
        <v>-1.4051524043018049</v>
      </c>
      <c r="N13" s="46"/>
      <c r="O13" s="47"/>
      <c r="P13" s="47"/>
      <c r="Q13" s="27"/>
      <c r="R13" s="46">
        <f>AVERAGE(T5:T9)</f>
        <v>-1.3822635068280964</v>
      </c>
      <c r="S13" s="47"/>
      <c r="T13" s="47"/>
      <c r="U13" s="27"/>
      <c r="V13" s="46">
        <f>AVERAGE(X5:X9)</f>
        <v>-1.3552611935218963</v>
      </c>
      <c r="W13" s="47"/>
      <c r="X13" s="47"/>
      <c r="Y13" s="27"/>
      <c r="Z13" s="28">
        <f>AVERAGE(Z5:Z9)</f>
        <v>-1.2794038064175162</v>
      </c>
      <c r="AA13" s="4"/>
    </row>
    <row r="14" spans="2:27" ht="15" thickTop="1">
      <c r="B14" s="29"/>
      <c r="C14" s="29"/>
      <c r="D14" s="29"/>
      <c r="E14" s="29"/>
      <c r="F14" s="29"/>
      <c r="G14" s="24"/>
      <c r="H14" s="29"/>
      <c r="I14" s="29"/>
      <c r="J14" s="29"/>
      <c r="K14" s="29"/>
      <c r="L14" s="24"/>
      <c r="M14" s="29"/>
      <c r="N14" s="29"/>
      <c r="O14" s="29"/>
      <c r="P14" s="29"/>
      <c r="Q14" s="24"/>
      <c r="R14" s="29"/>
      <c r="S14" s="29"/>
      <c r="T14" s="29"/>
      <c r="U14" s="24"/>
      <c r="V14" s="29"/>
      <c r="W14" s="29"/>
      <c r="X14" s="29"/>
      <c r="Y14" s="24"/>
      <c r="Z14" s="30"/>
      <c r="AA14" s="4"/>
    </row>
    <row r="15" spans="2:27">
      <c r="B15" s="31"/>
      <c r="C15" s="19">
        <v>826278</v>
      </c>
      <c r="D15" s="19"/>
      <c r="E15" s="19">
        <f>'[1]traffic (2)'!C2</f>
        <v>922799</v>
      </c>
      <c r="F15" s="20"/>
      <c r="G15" s="21"/>
      <c r="H15" s="19">
        <v>1118085</v>
      </c>
      <c r="I15" s="19"/>
      <c r="J15" s="19">
        <f>'[1]traffic (2)'!E2</f>
        <v>1416382</v>
      </c>
      <c r="K15" s="20"/>
      <c r="L15" s="21"/>
      <c r="M15" s="19">
        <v>1409818</v>
      </c>
      <c r="N15" s="19"/>
      <c r="O15" s="19">
        <f>'[1]traffic (2)'!G2</f>
        <v>1909344</v>
      </c>
      <c r="P15" s="20"/>
      <c r="Q15" s="21"/>
      <c r="R15" s="19">
        <v>1701625</v>
      </c>
      <c r="S15" s="19">
        <f>'[1]traffic (2)'!I2</f>
        <v>2402896</v>
      </c>
      <c r="T15" s="20"/>
      <c r="U15" s="21"/>
      <c r="V15" s="19">
        <v>1993358</v>
      </c>
      <c r="W15" s="19">
        <f>'[1]traffic (2)'!K2</f>
        <v>2895858</v>
      </c>
      <c r="X15" s="20"/>
      <c r="Y15" s="21"/>
      <c r="Z15" s="22"/>
      <c r="AA15" s="32"/>
    </row>
    <row r="16" spans="2:27" ht="15" thickBot="1">
      <c r="B16" s="14" t="s">
        <v>13</v>
      </c>
      <c r="C16" s="33">
        <v>5.84</v>
      </c>
      <c r="D16" s="33"/>
      <c r="E16" s="33">
        <f>E15/$AA16</f>
        <v>19.760996188273587</v>
      </c>
      <c r="F16" s="16">
        <f>(C16-E16)/C16</f>
        <v>-2.3837322240194498</v>
      </c>
      <c r="G16" s="17" t="s">
        <v>5</v>
      </c>
      <c r="H16" s="33">
        <f>H15/$AA16</f>
        <v>23.942888346395993</v>
      </c>
      <c r="I16" s="33"/>
      <c r="J16" s="33">
        <f>J15/$AA16</f>
        <v>30.330677973360743</v>
      </c>
      <c r="K16" s="16">
        <f>(H16-J16)/H16</f>
        <v>-0.26679277514679106</v>
      </c>
      <c r="L16" s="17" t="s">
        <v>5</v>
      </c>
      <c r="M16" s="33">
        <f>M15/$AA16</f>
        <v>30.190115208360101</v>
      </c>
      <c r="N16" s="33"/>
      <c r="O16" s="33">
        <f>O15/$AA16</f>
        <v>40.887061544391621</v>
      </c>
      <c r="P16" s="16">
        <f>(M16-O16)/M16</f>
        <v>-0.35431949372188459</v>
      </c>
      <c r="Q16" s="17" t="s">
        <v>5</v>
      </c>
      <c r="R16" s="33">
        <f>R15/$AA16</f>
        <v>36.438926720630434</v>
      </c>
      <c r="S16" s="33">
        <f>S15/$AA16</f>
        <v>51.456079489485631</v>
      </c>
      <c r="T16" s="16">
        <f>(R16-S16)/R16</f>
        <v>-0.4121184162197899</v>
      </c>
      <c r="U16" s="17" t="s">
        <v>5</v>
      </c>
      <c r="V16" s="33">
        <f>V15/$AA16</f>
        <v>42.686153582594542</v>
      </c>
      <c r="W16" s="33">
        <f>W15/$AA16</f>
        <v>62.012463060516509</v>
      </c>
      <c r="X16" s="16">
        <f>(V16-W16)/V16</f>
        <v>-0.45275359468795873</v>
      </c>
      <c r="Y16" s="17" t="s">
        <v>5</v>
      </c>
      <c r="Z16" s="18">
        <f>AVERAGE(F16,K16,P16,X16,T16)</f>
        <v>-0.77394330075917472</v>
      </c>
      <c r="AA16" s="32">
        <f>50200-3502</f>
        <v>46698</v>
      </c>
    </row>
    <row r="17" spans="2:27" ht="15.6" thickTop="1" thickBot="1">
      <c r="B17" s="26" t="s">
        <v>12</v>
      </c>
      <c r="C17" s="46" t="e">
        <f>AVERAGE(#REF!,#REF!,#REF!)</f>
        <v>#REF!</v>
      </c>
      <c r="D17" s="46"/>
      <c r="E17" s="47"/>
      <c r="F17" s="47"/>
      <c r="G17" s="27"/>
      <c r="H17" s="46" t="e">
        <f>AVERAGE(#REF!,#REF!,#REF!)</f>
        <v>#REF!</v>
      </c>
      <c r="I17" s="46"/>
      <c r="J17" s="47"/>
      <c r="K17" s="47"/>
      <c r="L17" s="27"/>
      <c r="M17" s="46" t="e">
        <f>AVERAGE(#REF!,#REF!,#REF!)</f>
        <v>#REF!</v>
      </c>
      <c r="N17" s="46"/>
      <c r="O17" s="47"/>
      <c r="P17" s="47"/>
      <c r="Q17" s="27"/>
      <c r="R17" s="46" t="e">
        <f>AVERAGE(#REF!,#REF!,#REF!)</f>
        <v>#REF!</v>
      </c>
      <c r="S17" s="47"/>
      <c r="T17" s="47"/>
      <c r="U17" s="27"/>
      <c r="V17" s="46" t="e">
        <f>AVERAGE(#REF!,#REF!,#REF!)</f>
        <v>#REF!</v>
      </c>
      <c r="W17" s="47"/>
      <c r="X17" s="47"/>
      <c r="Y17" s="27"/>
      <c r="Z17" s="28" t="e">
        <f>AVERAGE(#REF!,#REF!,#REF!)</f>
        <v>#REF!</v>
      </c>
      <c r="AA17" s="4"/>
    </row>
    <row r="18" spans="2:27" ht="15.6" thickTop="1" thickBot="1">
      <c r="B18" s="26" t="s">
        <v>12</v>
      </c>
      <c r="C18" s="46">
        <f>AVERAGE(F8,F10,F16)</f>
        <v>-1.2713422250850221</v>
      </c>
      <c r="D18" s="46"/>
      <c r="E18" s="47"/>
      <c r="F18" s="47"/>
      <c r="G18" s="27"/>
      <c r="H18" s="46">
        <f>AVERAGE(K8,K10,K16)</f>
        <v>-0.49285179315163147</v>
      </c>
      <c r="I18" s="46"/>
      <c r="J18" s="47"/>
      <c r="K18" s="47"/>
      <c r="L18" s="27"/>
      <c r="M18" s="46">
        <f>AVERAGE(P8,P10,P16)</f>
        <v>-0.47040894347214818</v>
      </c>
      <c r="N18" s="46"/>
      <c r="O18" s="47"/>
      <c r="P18" s="47"/>
      <c r="Q18" s="27"/>
      <c r="R18" s="46">
        <f>AVERAGE(T8,T10,T16)</f>
        <v>-0.45689083066243402</v>
      </c>
      <c r="S18" s="47"/>
      <c r="T18" s="47"/>
      <c r="U18" s="27"/>
      <c r="V18" s="46">
        <f>AVERAGE(X8,X10,X16)</f>
        <v>-0.42182952105632232</v>
      </c>
      <c r="W18" s="47"/>
      <c r="X18" s="47"/>
      <c r="Y18" s="27"/>
      <c r="Z18" s="28">
        <f>AVERAGE(Z8,Z10,Z16)</f>
        <v>-0.62266466268551157</v>
      </c>
      <c r="AA18" s="4"/>
    </row>
    <row r="19" spans="2:27" ht="15" thickTop="1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</sheetData>
  <mergeCells count="26">
    <mergeCell ref="V3:X3"/>
    <mergeCell ref="B3:B4"/>
    <mergeCell ref="C3:F3"/>
    <mergeCell ref="H3:K3"/>
    <mergeCell ref="M3:P3"/>
    <mergeCell ref="R3:T3"/>
    <mergeCell ref="C13:F13"/>
    <mergeCell ref="H13:K13"/>
    <mergeCell ref="M13:P13"/>
    <mergeCell ref="R13:T13"/>
    <mergeCell ref="V13:X13"/>
    <mergeCell ref="C12:F12"/>
    <mergeCell ref="H12:K12"/>
    <mergeCell ref="M12:P12"/>
    <mergeCell ref="R12:T12"/>
    <mergeCell ref="V12:X12"/>
    <mergeCell ref="C18:F18"/>
    <mergeCell ref="H18:K18"/>
    <mergeCell ref="M18:P18"/>
    <mergeCell ref="R18:T18"/>
    <mergeCell ref="V18:X18"/>
    <mergeCell ref="C17:F17"/>
    <mergeCell ref="H17:K17"/>
    <mergeCell ref="M17:P17"/>
    <mergeCell ref="R17:T17"/>
    <mergeCell ref="V17:X1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d o x N U q 8 Z G L O i A A A A 9 Q A A A B I A H A B D b 2 5 m a W c v U G F j a 2 F n Z S 5 4 b W w g o h g A K K A U A A A A A A A A A A A A A A A A A A A A A A A A A A A A h Y + x D o I w F E V / h X S n L e i g 5 F E G V z A m J s a 1 K R U a 4 W G g W P 7 N w U / y F 4 Q o 6 u Z 4 7 z n D v Y / b H Z K h r r y r b j v T Y E w C y o m n U T W 5 w S I m v T 3 5 K 5 I I 2 E l 1 l o X 2 R h m 7 a O j y m J T W X i L G n H P U L W j T F i z k P G D H L N 2 r U t e S f G T z X / Y N d l a i 0 k T A 4 T V G h H T N 6 T I c J w G b O 8 g M f v n E J v p T w q a v b N 9 q o d H f p s D m C O x 9 Q T w B U E s D B B Q A A g A I A H a M T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2 j E 1 S K I p H u A 4 A A A A R A A A A E w A c A E Z v c m 1 1 b G F z L 1 N l Y 3 R p b 2 4 x L m 0 g o h g A K K A U A A A A A A A A A A A A A A A A A A A A A A A A A A A A K 0 5 N L s n M z 1 M I h t C G 1 g B Q S w E C L Q A U A A I A C A B 2 j E 1 S r x k Y s 6 I A A A D 1 A A A A E g A A A A A A A A A A A A A A A A A A A A A A Q 2 9 u Z m l n L 1 B h Y 2 t h Z 2 U u e G 1 s U E s B A i 0 A F A A C A A g A d o x N U g / K 6 a u k A A A A 6 Q A A A B M A A A A A A A A A A A A A A A A A 7 g A A A F t D b 2 5 0 Z W 5 0 X 1 R 5 c G V z X S 5 4 b W x Q S w E C L Q A U A A I A C A B 2 j E 1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P e d 7 S Z 4 m U m J w Q A F Q t 4 P E A A A A A A C A A A A A A A Q Z g A A A A E A A C A A A A C m w i O M j D j a 6 A g L g 6 Z N Y U 8 + W t C k S 9 X 3 3 K a h B D r 3 f X b d s A A A A A A O g A A A A A I A A C A A A A D 6 N d r 7 R o R S b R L z B l 2 x P K m k 9 q t N W R s N h e 0 Z O C 6 6 F l X i L V A A A A A D l 2 N X C 4 w X X d H W d c m L 6 y g 9 h j K V v l m 4 F Y I y f z U Y D 1 c 3 3 a n s h 4 P q m f s 8 4 6 A V d 5 w 3 q F T 3 9 + 2 t A d h S h Q s 0 E V d 9 L w E e g H 2 G O L i j n + r R Q G P B Q 5 T g 9 E A A A A B b u K / j K q e N Z a a 4 9 d F A E Q + / G S G U 3 9 g v t O r i x 7 + 2 + T b 4 l V H N 1 o v c 1 u Q C T h i h o K F t C c r e B M R B y r 9 j J Y 4 V P d 2 v Y B N X < / D a t a M a s h u p > 
</file>

<file path=customXml/itemProps1.xml><?xml version="1.0" encoding="utf-8"?>
<ds:datastoreItem xmlns:ds="http://schemas.openxmlformats.org/officeDocument/2006/customXml" ds:itemID="{39AB5DEC-9EDE-497B-B691-7DD531ACBF7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 Chu</dc:creator>
  <cp:lastModifiedBy>Vi Chu</cp:lastModifiedBy>
  <dcterms:created xsi:type="dcterms:W3CDTF">2021-02-08T19:33:36Z</dcterms:created>
  <dcterms:modified xsi:type="dcterms:W3CDTF">2021-02-13T22:15:57Z</dcterms:modified>
</cp:coreProperties>
</file>