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ushmita\Documents\"/>
    </mc:Choice>
  </mc:AlternateContent>
  <xr:revisionPtr revIDLastSave="0" documentId="13_ncr:1_{4B68BB56-A11A-4EB0-A525-A0D206A48BE7}" xr6:coauthVersionLast="47" xr6:coauthVersionMax="47" xr10:uidLastSave="{00000000-0000-0000-0000-000000000000}"/>
  <bookViews>
    <workbookView showSheetTabs="0" xWindow="-108" yWindow="-108" windowWidth="23256" windowHeight="12456" activeTab="6" xr2:uid="{00000000-000D-0000-FFFF-FFFF00000000}"/>
  </bookViews>
  <sheets>
    <sheet name="total sales" sheetId="18" r:id="rId1"/>
    <sheet name="country bar chart " sheetId="23" r:id="rId2"/>
    <sheet name="top 5 customers" sheetId="24" r:id="rId3"/>
    <sheet name="orders" sheetId="17" r:id="rId4"/>
    <sheet name="customers" sheetId="13" r:id="rId5"/>
    <sheet name="products" sheetId="2" r:id="rId6"/>
    <sheet name="dashboard" sheetId="25"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9" i="17"/>
  <c r="O75" i="17"/>
  <c r="O81" i="17"/>
  <c r="O105" i="17"/>
  <c r="O106" i="17"/>
  <c r="O107" i="17"/>
  <c r="O141" i="17"/>
  <c r="O178" i="17"/>
  <c r="O180" i="17"/>
  <c r="O185" i="17"/>
  <c r="O214" i="17"/>
  <c r="O250" i="17"/>
  <c r="O256" i="17"/>
  <c r="O278" i="17"/>
  <c r="O279" i="17"/>
  <c r="O348" i="17"/>
  <c r="O349" i="17"/>
  <c r="O350" i="17"/>
  <c r="O355" i="17"/>
  <c r="O419" i="17"/>
  <c r="O420" i="17"/>
  <c r="O421" i="17"/>
  <c r="O422" i="17"/>
  <c r="O423" i="17"/>
  <c r="O453" i="17"/>
  <c r="O492" i="17"/>
  <c r="O494" i="17"/>
  <c r="O525" i="17"/>
  <c r="O526" i="17"/>
  <c r="O597" i="17"/>
  <c r="O599" i="17"/>
  <c r="O604" i="17"/>
  <c r="O633" i="17"/>
  <c r="O669" i="17"/>
  <c r="O675" i="17"/>
  <c r="O697" i="17"/>
  <c r="O698" i="17"/>
  <c r="O734" i="17"/>
  <c r="O767" i="17"/>
  <c r="O768" i="17"/>
  <c r="O769" i="17"/>
  <c r="O773" i="17"/>
  <c r="O838" i="17"/>
  <c r="O839" i="17"/>
  <c r="O840" i="17"/>
  <c r="O841" i="17"/>
  <c r="O842" i="17"/>
  <c r="O911" i="17"/>
  <c r="O912" i="17"/>
  <c r="O937" i="17"/>
  <c r="O938" i="17"/>
  <c r="O996" i="17"/>
  <c r="O998" i="17"/>
  <c r="N7" i="17"/>
  <c r="N56" i="17"/>
  <c r="N77" i="17"/>
  <c r="N82" i="17"/>
  <c r="N113" i="17"/>
  <c r="N116" i="17"/>
  <c r="N128" i="17"/>
  <c r="N131" i="17"/>
  <c r="N173" i="17"/>
  <c r="N203" i="17"/>
  <c r="N212" i="17"/>
  <c r="N217" i="17"/>
  <c r="N233" i="17"/>
  <c r="N257" i="17"/>
  <c r="N281" i="17"/>
  <c r="N284" i="17"/>
  <c r="N288" i="17"/>
  <c r="N299" i="17"/>
  <c r="N302" i="17"/>
  <c r="N317" i="17"/>
  <c r="N322" i="17"/>
  <c r="N389" i="17"/>
  <c r="N394" i="17"/>
  <c r="N406" i="17"/>
  <c r="N409" i="17"/>
  <c r="N425" i="17"/>
  <c r="N426" i="17"/>
  <c r="N430" i="17"/>
  <c r="N437" i="17"/>
  <c r="N441" i="17"/>
  <c r="N454" i="17"/>
  <c r="N461" i="17"/>
  <c r="N485" i="17"/>
  <c r="N490" i="17"/>
  <c r="N502" i="17"/>
  <c r="N505" i="17"/>
  <c r="N521" i="17"/>
  <c r="N522" i="17"/>
  <c r="N526" i="17"/>
  <c r="N533" i="17"/>
  <c r="N537" i="17"/>
  <c r="N550" i="17"/>
  <c r="N557" i="17"/>
  <c r="N581" i="17"/>
  <c r="N586" i="17"/>
  <c r="N598" i="17"/>
  <c r="N601" i="17"/>
  <c r="N617" i="17"/>
  <c r="N618" i="17"/>
  <c r="N622" i="17"/>
  <c r="N629" i="17"/>
  <c r="N633" i="17"/>
  <c r="N646" i="17"/>
  <c r="N653" i="17"/>
  <c r="N677" i="17"/>
  <c r="N682" i="17"/>
  <c r="N694" i="17"/>
  <c r="N697" i="17"/>
  <c r="N713" i="17"/>
  <c r="N714" i="17"/>
  <c r="N718" i="17"/>
  <c r="N725" i="17"/>
  <c r="N729" i="17"/>
  <c r="N742" i="17"/>
  <c r="N749" i="17"/>
  <c r="N773" i="17"/>
  <c r="N778" i="17"/>
  <c r="N790" i="17"/>
  <c r="N793" i="17"/>
  <c r="N809" i="17"/>
  <c r="N810" i="17"/>
  <c r="N814" i="17"/>
  <c r="N821" i="17"/>
  <c r="N825" i="17"/>
  <c r="N838" i="17"/>
  <c r="N845" i="17"/>
  <c r="N869" i="17"/>
  <c r="N874" i="17"/>
  <c r="N886" i="17"/>
  <c r="N889" i="17"/>
  <c r="N905" i="17"/>
  <c r="N906" i="17"/>
  <c r="N910" i="17"/>
  <c r="N917" i="17"/>
  <c r="N921" i="17"/>
  <c r="N934" i="17"/>
  <c r="N941" i="17"/>
  <c r="N965" i="17"/>
  <c r="N970" i="17"/>
  <c r="N982" i="17"/>
  <c r="N985" i="17"/>
  <c r="N1001" i="17"/>
  <c r="N2" i="17"/>
  <c r="M5" i="17"/>
  <c r="M6" i="17"/>
  <c r="M17" i="17"/>
  <c r="M18" i="17"/>
  <c r="M34" i="17"/>
  <c r="M35" i="17"/>
  <c r="M36" i="17"/>
  <c r="M38" i="17"/>
  <c r="M46" i="17"/>
  <c r="M53" i="17"/>
  <c r="M55" i="17"/>
  <c r="M65" i="17"/>
  <c r="M66" i="17"/>
  <c r="M67" i="17"/>
  <c r="M69" i="17"/>
  <c r="M82" i="17"/>
  <c r="M94" i="17"/>
  <c r="M97" i="17"/>
  <c r="M114" i="17"/>
  <c r="M115" i="17"/>
  <c r="M117" i="17"/>
  <c r="M118" i="17"/>
  <c r="M119" i="17"/>
  <c r="M126" i="17"/>
  <c r="M142" i="17"/>
  <c r="M149" i="17"/>
  <c r="M150" i="17"/>
  <c r="M163" i="17"/>
  <c r="M166" i="17"/>
  <c r="M167" i="17"/>
  <c r="M174" i="17"/>
  <c r="M177" i="17"/>
  <c r="M178" i="17"/>
  <c r="M179" i="17"/>
  <c r="M197" i="17"/>
  <c r="M198" i="17"/>
  <c r="M199" i="17"/>
  <c r="M209" i="17"/>
  <c r="M226" i="17"/>
  <c r="M227" i="17"/>
  <c r="M228" i="17"/>
  <c r="M230" i="17"/>
  <c r="M245" i="17"/>
  <c r="M247" i="17"/>
  <c r="M257" i="17"/>
  <c r="M258" i="17"/>
  <c r="M259" i="17"/>
  <c r="M261" i="17"/>
  <c r="M274" i="17"/>
  <c r="M286" i="17"/>
  <c r="M289" i="17"/>
  <c r="M306" i="17"/>
  <c r="M307" i="17"/>
  <c r="M309" i="17"/>
  <c r="M310" i="17"/>
  <c r="M311" i="17"/>
  <c r="M318" i="17"/>
  <c r="M334" i="17"/>
  <c r="M341" i="17"/>
  <c r="M342" i="17"/>
  <c r="M355" i="17"/>
  <c r="M358" i="17"/>
  <c r="M359" i="17"/>
  <c r="M365" i="17"/>
  <c r="M366" i="17"/>
  <c r="M369" i="17"/>
  <c r="M370" i="17"/>
  <c r="M389" i="17"/>
  <c r="M390" i="17"/>
  <c r="M391" i="17"/>
  <c r="M403" i="17"/>
  <c r="M406" i="17"/>
  <c r="M407" i="17"/>
  <c r="M413" i="17"/>
  <c r="M414" i="17"/>
  <c r="M417" i="17"/>
  <c r="M418" i="17"/>
  <c r="M437" i="17"/>
  <c r="M438" i="17"/>
  <c r="M439" i="17"/>
  <c r="M451" i="17"/>
  <c r="M454" i="17"/>
  <c r="M455" i="17"/>
  <c r="M461" i="17"/>
  <c r="M462" i="17"/>
  <c r="M465" i="17"/>
  <c r="M466" i="17"/>
  <c r="M485" i="17"/>
  <c r="M486" i="17"/>
  <c r="M487" i="17"/>
  <c r="M499" i="17"/>
  <c r="M502" i="17"/>
  <c r="M503" i="17"/>
  <c r="M509" i="17"/>
  <c r="M510" i="17"/>
  <c r="M513" i="17"/>
  <c r="M514" i="17"/>
  <c r="M533" i="17"/>
  <c r="M534" i="17"/>
  <c r="M535" i="17"/>
  <c r="M547" i="17"/>
  <c r="M550" i="17"/>
  <c r="M551" i="17"/>
  <c r="M557" i="17"/>
  <c r="M558" i="17"/>
  <c r="M561" i="17"/>
  <c r="M562" i="17"/>
  <c r="M581" i="17"/>
  <c r="M582" i="17"/>
  <c r="M583" i="17"/>
  <c r="M595" i="17"/>
  <c r="M598" i="17"/>
  <c r="M599" i="17"/>
  <c r="M605" i="17"/>
  <c r="M606" i="17"/>
  <c r="M609" i="17"/>
  <c r="M610" i="17"/>
  <c r="M629" i="17"/>
  <c r="M630" i="17"/>
  <c r="M631" i="17"/>
  <c r="M643" i="17"/>
  <c r="M646" i="17"/>
  <c r="M647" i="17"/>
  <c r="M653" i="17"/>
  <c r="M654" i="17"/>
  <c r="M657" i="17"/>
  <c r="M658" i="17"/>
  <c r="M677" i="17"/>
  <c r="M678" i="17"/>
  <c r="M679" i="17"/>
  <c r="M689" i="17"/>
  <c r="M691" i="17"/>
  <c r="M692" i="17"/>
  <c r="M697" i="17"/>
  <c r="M713" i="17"/>
  <c r="M714" i="17"/>
  <c r="M715" i="17"/>
  <c r="M716" i="17"/>
  <c r="M725" i="17"/>
  <c r="M727" i="17"/>
  <c r="M728" i="17"/>
  <c r="M733" i="17"/>
  <c r="M749" i="17"/>
  <c r="M750" i="17"/>
  <c r="M751" i="17"/>
  <c r="M752" i="17"/>
  <c r="M761" i="17"/>
  <c r="M763" i="17"/>
  <c r="M764" i="17"/>
  <c r="M769" i="17"/>
  <c r="M785" i="17"/>
  <c r="M786" i="17"/>
  <c r="M787" i="17"/>
  <c r="M788" i="17"/>
  <c r="M797" i="17"/>
  <c r="M799" i="17"/>
  <c r="M800" i="17"/>
  <c r="M805" i="17"/>
  <c r="M821" i="17"/>
  <c r="M822" i="17"/>
  <c r="M823" i="17"/>
  <c r="M824" i="17"/>
  <c r="M833" i="17"/>
  <c r="M835" i="17"/>
  <c r="M836" i="17"/>
  <c r="M841" i="17"/>
  <c r="M857" i="17"/>
  <c r="M858" i="17"/>
  <c r="M859" i="17"/>
  <c r="M860" i="17"/>
  <c r="M869" i="17"/>
  <c r="M871" i="17"/>
  <c r="M872" i="17"/>
  <c r="M877" i="17"/>
  <c r="M893" i="17"/>
  <c r="M894" i="17"/>
  <c r="M895" i="17"/>
  <c r="M896" i="17"/>
  <c r="M905" i="17"/>
  <c r="M907" i="17"/>
  <c r="M908" i="17"/>
  <c r="M913" i="17"/>
  <c r="M929" i="17"/>
  <c r="M930" i="17"/>
  <c r="M931" i="17"/>
  <c r="M932" i="17"/>
  <c r="M941" i="17"/>
  <c r="M943" i="17"/>
  <c r="M944" i="17"/>
  <c r="M949" i="17"/>
  <c r="M965" i="17"/>
  <c r="M966" i="17"/>
  <c r="M967" i="17"/>
  <c r="M968" i="17"/>
  <c r="M977" i="17"/>
  <c r="M979" i="17"/>
  <c r="M980" i="17"/>
  <c r="M985" i="17"/>
  <c r="M1001" i="17"/>
  <c r="M2" i="17"/>
  <c r="L3" i="17"/>
  <c r="M3" i="17" s="1"/>
  <c r="L4" i="17"/>
  <c r="M4" i="17" s="1"/>
  <c r="L5" i="17"/>
  <c r="L6" i="17"/>
  <c r="L7" i="17"/>
  <c r="M7" i="17" s="1"/>
  <c r="L8" i="17"/>
  <c r="M8" i="17" s="1"/>
  <c r="L9" i="17"/>
  <c r="M9" i="17" s="1"/>
  <c r="L10" i="17"/>
  <c r="M10" i="17" s="1"/>
  <c r="L11" i="17"/>
  <c r="M11" i="17" s="1"/>
  <c r="L12" i="17"/>
  <c r="M12" i="17" s="1"/>
  <c r="L13" i="17"/>
  <c r="M13" i="17" s="1"/>
  <c r="L14" i="17"/>
  <c r="M14" i="17" s="1"/>
  <c r="L15" i="17"/>
  <c r="M15" i="17" s="1"/>
  <c r="L16" i="17"/>
  <c r="M16" i="17" s="1"/>
  <c r="L17" i="17"/>
  <c r="L18" i="17"/>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L35" i="17"/>
  <c r="L36" i="17"/>
  <c r="L37" i="17"/>
  <c r="M37" i="17" s="1"/>
  <c r="L38" i="17"/>
  <c r="L39" i="17"/>
  <c r="M39" i="17" s="1"/>
  <c r="L40" i="17"/>
  <c r="M40" i="17" s="1"/>
  <c r="L41" i="17"/>
  <c r="M41" i="17" s="1"/>
  <c r="L42" i="17"/>
  <c r="M42" i="17" s="1"/>
  <c r="L43" i="17"/>
  <c r="M43" i="17" s="1"/>
  <c r="L44" i="17"/>
  <c r="M44" i="17" s="1"/>
  <c r="L45" i="17"/>
  <c r="M45" i="17" s="1"/>
  <c r="L46" i="17"/>
  <c r="L47" i="17"/>
  <c r="M47" i="17" s="1"/>
  <c r="L48" i="17"/>
  <c r="M48" i="17" s="1"/>
  <c r="L49" i="17"/>
  <c r="M49" i="17" s="1"/>
  <c r="L50" i="17"/>
  <c r="M50" i="17" s="1"/>
  <c r="L51" i="17"/>
  <c r="M51" i="17" s="1"/>
  <c r="L52" i="17"/>
  <c r="M52" i="17" s="1"/>
  <c r="L53" i="17"/>
  <c r="L54" i="17"/>
  <c r="M54" i="17" s="1"/>
  <c r="L55" i="17"/>
  <c r="L56" i="17"/>
  <c r="M56" i="17" s="1"/>
  <c r="L57" i="17"/>
  <c r="M57" i="17" s="1"/>
  <c r="L58" i="17"/>
  <c r="M58" i="17" s="1"/>
  <c r="L59" i="17"/>
  <c r="M59" i="17" s="1"/>
  <c r="L60" i="17"/>
  <c r="M60" i="17" s="1"/>
  <c r="L61" i="17"/>
  <c r="M61" i="17" s="1"/>
  <c r="L62" i="17"/>
  <c r="M62" i="17" s="1"/>
  <c r="L63" i="17"/>
  <c r="M63" i="17" s="1"/>
  <c r="L64" i="17"/>
  <c r="M64" i="17" s="1"/>
  <c r="L65" i="17"/>
  <c r="L66" i="17"/>
  <c r="L67" i="17"/>
  <c r="L68" i="17"/>
  <c r="M68" i="17" s="1"/>
  <c r="L69" i="17"/>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L95" i="17"/>
  <c r="M95" i="17" s="1"/>
  <c r="L96" i="17"/>
  <c r="M96" i="17" s="1"/>
  <c r="L97" i="17"/>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L115" i="17"/>
  <c r="L116" i="17"/>
  <c r="M116" i="17" s="1"/>
  <c r="L117" i="17"/>
  <c r="L118" i="17"/>
  <c r="L119" i="17"/>
  <c r="L120" i="17"/>
  <c r="M120" i="17" s="1"/>
  <c r="L121" i="17"/>
  <c r="M121" i="17" s="1"/>
  <c r="L122" i="17"/>
  <c r="M122" i="17" s="1"/>
  <c r="L123" i="17"/>
  <c r="M123" i="17" s="1"/>
  <c r="L124" i="17"/>
  <c r="M124" i="17" s="1"/>
  <c r="L125" i="17"/>
  <c r="M125" i="17" s="1"/>
  <c r="L126" i="17"/>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M143" i="17" s="1"/>
  <c r="L144" i="17"/>
  <c r="M144" i="17" s="1"/>
  <c r="L145" i="17"/>
  <c r="M145" i="17" s="1"/>
  <c r="L146" i="17"/>
  <c r="M146" i="17" s="1"/>
  <c r="L147" i="17"/>
  <c r="M147" i="17" s="1"/>
  <c r="L148" i="17"/>
  <c r="M148" i="17" s="1"/>
  <c r="L149" i="17"/>
  <c r="L150" i="17"/>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L164" i="17"/>
  <c r="M164" i="17" s="1"/>
  <c r="L165" i="17"/>
  <c r="M165" i="17" s="1"/>
  <c r="L166" i="17"/>
  <c r="L167" i="17"/>
  <c r="L168" i="17"/>
  <c r="M168" i="17" s="1"/>
  <c r="L169" i="17"/>
  <c r="M169" i="17" s="1"/>
  <c r="L170" i="17"/>
  <c r="M170" i="17" s="1"/>
  <c r="L171" i="17"/>
  <c r="M171" i="17" s="1"/>
  <c r="L172" i="17"/>
  <c r="M172" i="17" s="1"/>
  <c r="L173" i="17"/>
  <c r="M173" i="17" s="1"/>
  <c r="L174" i="17"/>
  <c r="L175" i="17"/>
  <c r="M175" i="17" s="1"/>
  <c r="L176" i="17"/>
  <c r="M176" i="17" s="1"/>
  <c r="L177" i="17"/>
  <c r="L178" i="17"/>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L198" i="17"/>
  <c r="L199" i="17"/>
  <c r="L200" i="17"/>
  <c r="M200" i="17" s="1"/>
  <c r="L201" i="17"/>
  <c r="M201" i="17" s="1"/>
  <c r="L202" i="17"/>
  <c r="M202" i="17" s="1"/>
  <c r="L203" i="17"/>
  <c r="M203" i="17" s="1"/>
  <c r="L204" i="17"/>
  <c r="M204" i="17" s="1"/>
  <c r="L205" i="17"/>
  <c r="M205" i="17" s="1"/>
  <c r="L206" i="17"/>
  <c r="M206" i="17" s="1"/>
  <c r="L207" i="17"/>
  <c r="M207" i="17" s="1"/>
  <c r="L208" i="17"/>
  <c r="M208" i="17" s="1"/>
  <c r="L209" i="17"/>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L227" i="17"/>
  <c r="L228" i="17"/>
  <c r="L229" i="17"/>
  <c r="M229" i="17" s="1"/>
  <c r="L230" i="17"/>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L246" i="17"/>
  <c r="M246" i="17" s="1"/>
  <c r="L247" i="17"/>
  <c r="L248" i="17"/>
  <c r="M248" i="17" s="1"/>
  <c r="L249" i="17"/>
  <c r="M249" i="17" s="1"/>
  <c r="L250" i="17"/>
  <c r="M250" i="17" s="1"/>
  <c r="L251" i="17"/>
  <c r="M251" i="17" s="1"/>
  <c r="L252" i="17"/>
  <c r="M252" i="17" s="1"/>
  <c r="L253" i="17"/>
  <c r="M253" i="17" s="1"/>
  <c r="L254" i="17"/>
  <c r="M254" i="17" s="1"/>
  <c r="L255" i="17"/>
  <c r="M255" i="17" s="1"/>
  <c r="L256" i="17"/>
  <c r="M256" i="17" s="1"/>
  <c r="L257" i="17"/>
  <c r="L258" i="17"/>
  <c r="L259" i="17"/>
  <c r="L260" i="17"/>
  <c r="M260" i="17" s="1"/>
  <c r="L261" i="17"/>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M287" i="17" s="1"/>
  <c r="L288" i="17"/>
  <c r="M288" i="17" s="1"/>
  <c r="L289" i="17"/>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L308" i="17"/>
  <c r="M308" i="17" s="1"/>
  <c r="L309" i="17"/>
  <c r="L310" i="17"/>
  <c r="L311" i="17"/>
  <c r="L312" i="17"/>
  <c r="M312" i="17" s="1"/>
  <c r="L313" i="17"/>
  <c r="M313" i="17" s="1"/>
  <c r="L314" i="17"/>
  <c r="M314" i="17" s="1"/>
  <c r="L315" i="17"/>
  <c r="M315" i="17" s="1"/>
  <c r="L316" i="17"/>
  <c r="M316" i="17" s="1"/>
  <c r="L317" i="17"/>
  <c r="M317" i="17" s="1"/>
  <c r="L318" i="17"/>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M335" i="17" s="1"/>
  <c r="L336" i="17"/>
  <c r="M336" i="17" s="1"/>
  <c r="L337" i="17"/>
  <c r="M337" i="17" s="1"/>
  <c r="L338" i="17"/>
  <c r="M338" i="17" s="1"/>
  <c r="L339" i="17"/>
  <c r="M339" i="17" s="1"/>
  <c r="L340" i="17"/>
  <c r="M340" i="17" s="1"/>
  <c r="L341" i="17"/>
  <c r="L342" i="17"/>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L356" i="17"/>
  <c r="M356" i="17" s="1"/>
  <c r="L357" i="17"/>
  <c r="M357" i="17" s="1"/>
  <c r="L358" i="17"/>
  <c r="L359" i="17"/>
  <c r="L360" i="17"/>
  <c r="M360" i="17" s="1"/>
  <c r="L361" i="17"/>
  <c r="M361" i="17" s="1"/>
  <c r="L362" i="17"/>
  <c r="M362" i="17" s="1"/>
  <c r="L363" i="17"/>
  <c r="M363" i="17" s="1"/>
  <c r="L364" i="17"/>
  <c r="M364" i="17" s="1"/>
  <c r="L365" i="17"/>
  <c r="L366" i="17"/>
  <c r="L367" i="17"/>
  <c r="M367" i="17" s="1"/>
  <c r="L368" i="17"/>
  <c r="M368" i="17" s="1"/>
  <c r="L369" i="17"/>
  <c r="L370" i="17"/>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L390" i="17"/>
  <c r="L391" i="17"/>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M404" i="17" s="1"/>
  <c r="L405" i="17"/>
  <c r="M405" i="17" s="1"/>
  <c r="L406" i="17"/>
  <c r="L407" i="17"/>
  <c r="L408" i="17"/>
  <c r="M408" i="17" s="1"/>
  <c r="L409" i="17"/>
  <c r="M409" i="17" s="1"/>
  <c r="L410" i="17"/>
  <c r="M410" i="17" s="1"/>
  <c r="L411" i="17"/>
  <c r="M411" i="17" s="1"/>
  <c r="L412" i="17"/>
  <c r="M412" i="17" s="1"/>
  <c r="L413" i="17"/>
  <c r="L414" i="17"/>
  <c r="L415" i="17"/>
  <c r="M415" i="17" s="1"/>
  <c r="L416" i="17"/>
  <c r="M416" i="17" s="1"/>
  <c r="L417" i="17"/>
  <c r="L418" i="17"/>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L438" i="17"/>
  <c r="L439" i="17"/>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L452" i="17"/>
  <c r="M452" i="17" s="1"/>
  <c r="L453" i="17"/>
  <c r="M453" i="17" s="1"/>
  <c r="L454" i="17"/>
  <c r="L455" i="17"/>
  <c r="L456" i="17"/>
  <c r="M456" i="17" s="1"/>
  <c r="L457" i="17"/>
  <c r="M457" i="17" s="1"/>
  <c r="L458" i="17"/>
  <c r="M458" i="17" s="1"/>
  <c r="L459" i="17"/>
  <c r="M459" i="17" s="1"/>
  <c r="L460" i="17"/>
  <c r="M460" i="17" s="1"/>
  <c r="L461" i="17"/>
  <c r="L462" i="17"/>
  <c r="L463" i="17"/>
  <c r="M463" i="17" s="1"/>
  <c r="L464" i="17"/>
  <c r="M464" i="17" s="1"/>
  <c r="L465" i="17"/>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L486" i="17"/>
  <c r="L487" i="17"/>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L500" i="17"/>
  <c r="M500" i="17" s="1"/>
  <c r="L501" i="17"/>
  <c r="M501" i="17" s="1"/>
  <c r="L502" i="17"/>
  <c r="L503" i="17"/>
  <c r="L504" i="17"/>
  <c r="M504" i="17" s="1"/>
  <c r="L505" i="17"/>
  <c r="M505" i="17" s="1"/>
  <c r="L506" i="17"/>
  <c r="M506" i="17" s="1"/>
  <c r="L507" i="17"/>
  <c r="M507" i="17" s="1"/>
  <c r="L508" i="17"/>
  <c r="M508" i="17" s="1"/>
  <c r="L509" i="17"/>
  <c r="L510" i="17"/>
  <c r="L511" i="17"/>
  <c r="M511" i="17" s="1"/>
  <c r="L512" i="17"/>
  <c r="M512" i="17" s="1"/>
  <c r="L513" i="17"/>
  <c r="L514" i="17"/>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L534" i="17"/>
  <c r="L535" i="17"/>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L548" i="17"/>
  <c r="M548" i="17" s="1"/>
  <c r="L549" i="17"/>
  <c r="M549" i="17" s="1"/>
  <c r="L550" i="17"/>
  <c r="L551" i="17"/>
  <c r="L552" i="17"/>
  <c r="M552" i="17" s="1"/>
  <c r="L553" i="17"/>
  <c r="M553" i="17" s="1"/>
  <c r="L554" i="17"/>
  <c r="M554" i="17" s="1"/>
  <c r="L555" i="17"/>
  <c r="M555" i="17" s="1"/>
  <c r="L556" i="17"/>
  <c r="M556" i="17" s="1"/>
  <c r="L557" i="17"/>
  <c r="L558" i="17"/>
  <c r="L559" i="17"/>
  <c r="M559" i="17" s="1"/>
  <c r="L560" i="17"/>
  <c r="M560" i="17" s="1"/>
  <c r="L561" i="17"/>
  <c r="L562" i="17"/>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L582" i="17"/>
  <c r="L583" i="17"/>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L596" i="17"/>
  <c r="M596" i="17" s="1"/>
  <c r="L597" i="17"/>
  <c r="M597" i="17" s="1"/>
  <c r="L598" i="17"/>
  <c r="L599" i="17"/>
  <c r="L600" i="17"/>
  <c r="M600" i="17" s="1"/>
  <c r="L601" i="17"/>
  <c r="M601" i="17" s="1"/>
  <c r="L602" i="17"/>
  <c r="M602" i="17" s="1"/>
  <c r="L603" i="17"/>
  <c r="M603" i="17" s="1"/>
  <c r="L604" i="17"/>
  <c r="M604" i="17" s="1"/>
  <c r="L605" i="17"/>
  <c r="L606" i="17"/>
  <c r="L607" i="17"/>
  <c r="M607" i="17" s="1"/>
  <c r="L608" i="17"/>
  <c r="M608" i="17" s="1"/>
  <c r="L609" i="17"/>
  <c r="L610" i="17"/>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L630" i="17"/>
  <c r="L631" i="17"/>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L644" i="17"/>
  <c r="M644" i="17" s="1"/>
  <c r="L645" i="17"/>
  <c r="M645" i="17" s="1"/>
  <c r="L646" i="17"/>
  <c r="L647" i="17"/>
  <c r="L648" i="17"/>
  <c r="M648" i="17" s="1"/>
  <c r="L649" i="17"/>
  <c r="M649" i="17" s="1"/>
  <c r="L650" i="17"/>
  <c r="M650" i="17" s="1"/>
  <c r="L651" i="17"/>
  <c r="M651" i="17" s="1"/>
  <c r="L652" i="17"/>
  <c r="M652" i="17" s="1"/>
  <c r="L653" i="17"/>
  <c r="L654" i="17"/>
  <c r="L655" i="17"/>
  <c r="M655" i="17" s="1"/>
  <c r="L656" i="17"/>
  <c r="M656" i="17" s="1"/>
  <c r="L657" i="17"/>
  <c r="L658" i="17"/>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L678" i="17"/>
  <c r="L679" i="17"/>
  <c r="L680" i="17"/>
  <c r="M680" i="17" s="1"/>
  <c r="L681" i="17"/>
  <c r="M681" i="17" s="1"/>
  <c r="L682" i="17"/>
  <c r="M682" i="17" s="1"/>
  <c r="L683" i="17"/>
  <c r="M683" i="17" s="1"/>
  <c r="L684" i="17"/>
  <c r="M684" i="17" s="1"/>
  <c r="L685" i="17"/>
  <c r="M685" i="17" s="1"/>
  <c r="L686" i="17"/>
  <c r="M686" i="17" s="1"/>
  <c r="L687" i="17"/>
  <c r="M687" i="17" s="1"/>
  <c r="L688" i="17"/>
  <c r="M688" i="17" s="1"/>
  <c r="L689" i="17"/>
  <c r="L690" i="17"/>
  <c r="M690" i="17" s="1"/>
  <c r="L691" i="17"/>
  <c r="L692" i="17"/>
  <c r="L693" i="17"/>
  <c r="M693" i="17" s="1"/>
  <c r="L694" i="17"/>
  <c r="M694" i="17" s="1"/>
  <c r="L695" i="17"/>
  <c r="M695" i="17" s="1"/>
  <c r="L696" i="17"/>
  <c r="M696" i="17" s="1"/>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L714" i="17"/>
  <c r="L715" i="17"/>
  <c r="L716" i="17"/>
  <c r="L717" i="17"/>
  <c r="M717" i="17" s="1"/>
  <c r="L718" i="17"/>
  <c r="M718" i="17" s="1"/>
  <c r="L719" i="17"/>
  <c r="M719" i="17" s="1"/>
  <c r="L720" i="17"/>
  <c r="M720" i="17" s="1"/>
  <c r="L721" i="17"/>
  <c r="M721" i="17" s="1"/>
  <c r="L722" i="17"/>
  <c r="M722" i="17" s="1"/>
  <c r="L723" i="17"/>
  <c r="M723" i="17" s="1"/>
  <c r="L724" i="17"/>
  <c r="M724" i="17" s="1"/>
  <c r="L725" i="17"/>
  <c r="L726" i="17"/>
  <c r="M726" i="17" s="1"/>
  <c r="L727" i="17"/>
  <c r="L728" i="17"/>
  <c r="L729" i="17"/>
  <c r="M729" i="17" s="1"/>
  <c r="L730" i="17"/>
  <c r="M730" i="17" s="1"/>
  <c r="L731" i="17"/>
  <c r="M731" i="17" s="1"/>
  <c r="L732" i="17"/>
  <c r="M732" i="17" s="1"/>
  <c r="L733" i="17"/>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L750" i="17"/>
  <c r="L751" i="17"/>
  <c r="L752" i="17"/>
  <c r="L753" i="17"/>
  <c r="M753" i="17" s="1"/>
  <c r="L754" i="17"/>
  <c r="M754" i="17" s="1"/>
  <c r="L755" i="17"/>
  <c r="M755" i="17" s="1"/>
  <c r="L756" i="17"/>
  <c r="M756" i="17" s="1"/>
  <c r="L757" i="17"/>
  <c r="M757" i="17" s="1"/>
  <c r="L758" i="17"/>
  <c r="M758" i="17" s="1"/>
  <c r="L759" i="17"/>
  <c r="M759" i="17" s="1"/>
  <c r="L760" i="17"/>
  <c r="M760" i="17" s="1"/>
  <c r="L761" i="17"/>
  <c r="L762" i="17"/>
  <c r="M762" i="17" s="1"/>
  <c r="L763" i="17"/>
  <c r="L764" i="17"/>
  <c r="L765" i="17"/>
  <c r="M765" i="17" s="1"/>
  <c r="L766" i="17"/>
  <c r="M766" i="17" s="1"/>
  <c r="L767" i="17"/>
  <c r="M767" i="17" s="1"/>
  <c r="L768" i="17"/>
  <c r="M768" i="17" s="1"/>
  <c r="L769" i="17"/>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L786" i="17"/>
  <c r="L787" i="17"/>
  <c r="L788" i="17"/>
  <c r="L789" i="17"/>
  <c r="M789" i="17" s="1"/>
  <c r="L790" i="17"/>
  <c r="M790" i="17" s="1"/>
  <c r="L791" i="17"/>
  <c r="M791" i="17" s="1"/>
  <c r="L792" i="17"/>
  <c r="M792" i="17" s="1"/>
  <c r="L793" i="17"/>
  <c r="M793" i="17" s="1"/>
  <c r="L794" i="17"/>
  <c r="M794" i="17" s="1"/>
  <c r="L795" i="17"/>
  <c r="M795" i="17" s="1"/>
  <c r="L796" i="17"/>
  <c r="M796" i="17" s="1"/>
  <c r="L797" i="17"/>
  <c r="L798" i="17"/>
  <c r="M798" i="17" s="1"/>
  <c r="L799" i="17"/>
  <c r="L800" i="17"/>
  <c r="L801" i="17"/>
  <c r="M801" i="17" s="1"/>
  <c r="L802" i="17"/>
  <c r="M802" i="17" s="1"/>
  <c r="L803" i="17"/>
  <c r="M803" i="17" s="1"/>
  <c r="L804" i="17"/>
  <c r="M804" i="17" s="1"/>
  <c r="L805" i="17"/>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L822" i="17"/>
  <c r="L823" i="17"/>
  <c r="L824" i="17"/>
  <c r="L825" i="17"/>
  <c r="M825" i="17" s="1"/>
  <c r="L826" i="17"/>
  <c r="M826" i="17" s="1"/>
  <c r="L827" i="17"/>
  <c r="M827" i="17" s="1"/>
  <c r="L828" i="17"/>
  <c r="M828" i="17" s="1"/>
  <c r="L829" i="17"/>
  <c r="M829" i="17" s="1"/>
  <c r="L830" i="17"/>
  <c r="M830" i="17" s="1"/>
  <c r="L831" i="17"/>
  <c r="M831" i="17" s="1"/>
  <c r="L832" i="17"/>
  <c r="M832" i="17" s="1"/>
  <c r="L833" i="17"/>
  <c r="L834" i="17"/>
  <c r="M834" i="17" s="1"/>
  <c r="L835" i="17"/>
  <c r="L836" i="17"/>
  <c r="L837" i="17"/>
  <c r="M837" i="17" s="1"/>
  <c r="L838" i="17"/>
  <c r="M838" i="17" s="1"/>
  <c r="L839" i="17"/>
  <c r="M839" i="17" s="1"/>
  <c r="L840" i="17"/>
  <c r="M840" i="17" s="1"/>
  <c r="L841" i="17"/>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L858" i="17"/>
  <c r="L859" i="17"/>
  <c r="L860" i="17"/>
  <c r="L861" i="17"/>
  <c r="M861" i="17" s="1"/>
  <c r="L862" i="17"/>
  <c r="M862" i="17" s="1"/>
  <c r="L863" i="17"/>
  <c r="M863" i="17" s="1"/>
  <c r="L864" i="17"/>
  <c r="M864" i="17" s="1"/>
  <c r="L865" i="17"/>
  <c r="M865" i="17" s="1"/>
  <c r="L866" i="17"/>
  <c r="M866" i="17" s="1"/>
  <c r="L867" i="17"/>
  <c r="M867" i="17" s="1"/>
  <c r="L868" i="17"/>
  <c r="M868" i="17" s="1"/>
  <c r="L869" i="17"/>
  <c r="L870" i="17"/>
  <c r="M870" i="17" s="1"/>
  <c r="L871" i="17"/>
  <c r="L872" i="17"/>
  <c r="L873" i="17"/>
  <c r="M873" i="17" s="1"/>
  <c r="L874" i="17"/>
  <c r="M874" i="17" s="1"/>
  <c r="L875" i="17"/>
  <c r="M875" i="17" s="1"/>
  <c r="L876" i="17"/>
  <c r="M876" i="17" s="1"/>
  <c r="L877" i="17"/>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L894" i="17"/>
  <c r="L895" i="17"/>
  <c r="L896" i="17"/>
  <c r="L897" i="17"/>
  <c r="M897" i="17" s="1"/>
  <c r="L898" i="17"/>
  <c r="M898" i="17" s="1"/>
  <c r="L899" i="17"/>
  <c r="M899" i="17" s="1"/>
  <c r="L900" i="17"/>
  <c r="M900" i="17" s="1"/>
  <c r="L901" i="17"/>
  <c r="M901" i="17" s="1"/>
  <c r="L902" i="17"/>
  <c r="M902" i="17" s="1"/>
  <c r="L903" i="17"/>
  <c r="M903" i="17" s="1"/>
  <c r="L904" i="17"/>
  <c r="M904" i="17" s="1"/>
  <c r="L905" i="17"/>
  <c r="L906" i="17"/>
  <c r="M906" i="17" s="1"/>
  <c r="L907" i="17"/>
  <c r="L908" i="17"/>
  <c r="L909" i="17"/>
  <c r="M909" i="17" s="1"/>
  <c r="L910" i="17"/>
  <c r="M910" i="17" s="1"/>
  <c r="L911" i="17"/>
  <c r="M911" i="17" s="1"/>
  <c r="L912" i="17"/>
  <c r="M912" i="17" s="1"/>
  <c r="L913" i="17"/>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L930" i="17"/>
  <c r="L931" i="17"/>
  <c r="L932" i="17"/>
  <c r="L933" i="17"/>
  <c r="M933" i="17" s="1"/>
  <c r="L934" i="17"/>
  <c r="M934" i="17" s="1"/>
  <c r="L935" i="17"/>
  <c r="M935" i="17" s="1"/>
  <c r="L936" i="17"/>
  <c r="M936" i="17" s="1"/>
  <c r="L937" i="17"/>
  <c r="M937" i="17" s="1"/>
  <c r="L938" i="17"/>
  <c r="M938" i="17" s="1"/>
  <c r="L939" i="17"/>
  <c r="M939" i="17" s="1"/>
  <c r="L940" i="17"/>
  <c r="M940" i="17" s="1"/>
  <c r="L941" i="17"/>
  <c r="L942" i="17"/>
  <c r="M942" i="17" s="1"/>
  <c r="L943" i="17"/>
  <c r="L944" i="17"/>
  <c r="L945" i="17"/>
  <c r="M945" i="17" s="1"/>
  <c r="L946" i="17"/>
  <c r="M946" i="17" s="1"/>
  <c r="L947" i="17"/>
  <c r="M947" i="17" s="1"/>
  <c r="L948" i="17"/>
  <c r="M948" i="17" s="1"/>
  <c r="L949" i="17"/>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L966" i="17"/>
  <c r="L967" i="17"/>
  <c r="L968" i="17"/>
  <c r="L969" i="17"/>
  <c r="M969" i="17" s="1"/>
  <c r="L970" i="17"/>
  <c r="M970" i="17" s="1"/>
  <c r="L971" i="17"/>
  <c r="M971" i="17" s="1"/>
  <c r="L972" i="17"/>
  <c r="M972" i="17" s="1"/>
  <c r="L973" i="17"/>
  <c r="M973" i="17" s="1"/>
  <c r="L974" i="17"/>
  <c r="M974" i="17" s="1"/>
  <c r="L975" i="17"/>
  <c r="M975" i="17" s="1"/>
  <c r="L976" i="17"/>
  <c r="M976" i="17" s="1"/>
  <c r="L977" i="17"/>
  <c r="L978" i="17"/>
  <c r="M978" i="17" s="1"/>
  <c r="L979" i="17"/>
  <c r="L980" i="17"/>
  <c r="L981" i="17"/>
  <c r="M981" i="17" s="1"/>
  <c r="L982" i="17"/>
  <c r="M982" i="17" s="1"/>
  <c r="L983" i="17"/>
  <c r="M983" i="17" s="1"/>
  <c r="L984" i="17"/>
  <c r="M984" i="17" s="1"/>
  <c r="L985" i="17"/>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J70" i="17"/>
  <c r="O70" i="17" s="1"/>
  <c r="J71" i="17"/>
  <c r="O71" i="17" s="1"/>
  <c r="J72" i="17"/>
  <c r="O72" i="17" s="1"/>
  <c r="J73" i="17"/>
  <c r="O73" i="17" s="1"/>
  <c r="J74" i="17"/>
  <c r="O74" i="17" s="1"/>
  <c r="J75" i="17"/>
  <c r="J76" i="17"/>
  <c r="O76" i="17" s="1"/>
  <c r="J77" i="17"/>
  <c r="O77" i="17" s="1"/>
  <c r="J78" i="17"/>
  <c r="O78" i="17" s="1"/>
  <c r="J79" i="17"/>
  <c r="O79" i="17" s="1"/>
  <c r="J80" i="17"/>
  <c r="O80" i="17" s="1"/>
  <c r="J81" i="17"/>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J106" i="17"/>
  <c r="J107" i="17"/>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J179" i="17"/>
  <c r="O179" i="17" s="1"/>
  <c r="J180" i="17"/>
  <c r="J181" i="17"/>
  <c r="O181" i="17" s="1"/>
  <c r="J182" i="17"/>
  <c r="O182" i="17" s="1"/>
  <c r="J183" i="17"/>
  <c r="O183" i="17" s="1"/>
  <c r="J184" i="17"/>
  <c r="O184" i="17" s="1"/>
  <c r="J185" i="17"/>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J251" i="17"/>
  <c r="O251" i="17" s="1"/>
  <c r="J252" i="17"/>
  <c r="O252" i="17" s="1"/>
  <c r="J253" i="17"/>
  <c r="O253" i="17" s="1"/>
  <c r="J254" i="17"/>
  <c r="O254" i="17" s="1"/>
  <c r="J255" i="17"/>
  <c r="O255" i="17" s="1"/>
  <c r="J256" i="17"/>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J279" i="17"/>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J349" i="17"/>
  <c r="J350" i="17"/>
  <c r="J351" i="17"/>
  <c r="O351" i="17" s="1"/>
  <c r="J352" i="17"/>
  <c r="O352" i="17" s="1"/>
  <c r="J353" i="17"/>
  <c r="O353" i="17" s="1"/>
  <c r="J354" i="17"/>
  <c r="O354" i="17" s="1"/>
  <c r="J355" i="17"/>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J420" i="17"/>
  <c r="J421" i="17"/>
  <c r="J422" i="17"/>
  <c r="J423" i="17"/>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J493" i="17"/>
  <c r="O493" i="17" s="1"/>
  <c r="J494" i="17"/>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J526" i="17"/>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J598" i="17"/>
  <c r="O598" i="17" s="1"/>
  <c r="J599" i="17"/>
  <c r="J600" i="17"/>
  <c r="O600" i="17" s="1"/>
  <c r="J601" i="17"/>
  <c r="O601" i="17" s="1"/>
  <c r="J602" i="17"/>
  <c r="O602" i="17" s="1"/>
  <c r="J603" i="17"/>
  <c r="O603" i="17" s="1"/>
  <c r="J604" i="17"/>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J670" i="17"/>
  <c r="O670" i="17" s="1"/>
  <c r="J671" i="17"/>
  <c r="O671" i="17" s="1"/>
  <c r="J672" i="17"/>
  <c r="O672" i="17" s="1"/>
  <c r="J673" i="17"/>
  <c r="O673" i="17" s="1"/>
  <c r="J674" i="17"/>
  <c r="O674" i="17" s="1"/>
  <c r="J675" i="17"/>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J698" i="17"/>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J768" i="17"/>
  <c r="J769" i="17"/>
  <c r="J770" i="17"/>
  <c r="O770" i="17" s="1"/>
  <c r="J771" i="17"/>
  <c r="O771" i="17" s="1"/>
  <c r="J772" i="17"/>
  <c r="O772" i="17" s="1"/>
  <c r="J773" i="17"/>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J839" i="17"/>
  <c r="J840" i="17"/>
  <c r="J841" i="17"/>
  <c r="J842" i="17"/>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J912" i="17"/>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J938" i="17"/>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J997" i="17"/>
  <c r="O997" i="17" s="1"/>
  <c r="J998" i="17"/>
  <c r="J999" i="17"/>
  <c r="O999" i="17" s="1"/>
  <c r="J1000" i="17"/>
  <c r="O1000" i="17" s="1"/>
  <c r="J1001" i="17"/>
  <c r="O1001" i="17" s="1"/>
  <c r="J2" i="17"/>
  <c r="O2" i="17" s="1"/>
  <c r="I3" i="17"/>
  <c r="N3" i="17" s="1"/>
  <c r="I4" i="17"/>
  <c r="N4" i="17" s="1"/>
  <c r="I5" i="17"/>
  <c r="N5" i="17" s="1"/>
  <c r="I6" i="17"/>
  <c r="N6" i="17" s="1"/>
  <c r="I7" i="17"/>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I78" i="17"/>
  <c r="N78" i="17" s="1"/>
  <c r="I79" i="17"/>
  <c r="N79" i="17" s="1"/>
  <c r="I80" i="17"/>
  <c r="N80" i="17" s="1"/>
  <c r="I81" i="17"/>
  <c r="N81" i="17" s="1"/>
  <c r="I82" i="17"/>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I114" i="17"/>
  <c r="N114" i="17" s="1"/>
  <c r="I115" i="17"/>
  <c r="N115" i="17" s="1"/>
  <c r="I116" i="17"/>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I129" i="17"/>
  <c r="N129" i="17" s="1"/>
  <c r="I130" i="17"/>
  <c r="N130" i="17" s="1"/>
  <c r="I131" i="17"/>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I204" i="17"/>
  <c r="N204" i="17" s="1"/>
  <c r="I205" i="17"/>
  <c r="N205" i="17" s="1"/>
  <c r="I206" i="17"/>
  <c r="N206" i="17" s="1"/>
  <c r="I207" i="17"/>
  <c r="N207" i="17" s="1"/>
  <c r="I208" i="17"/>
  <c r="N208" i="17" s="1"/>
  <c r="I209" i="17"/>
  <c r="N209" i="17" s="1"/>
  <c r="I210" i="17"/>
  <c r="N210" i="17" s="1"/>
  <c r="I211" i="17"/>
  <c r="N211" i="17" s="1"/>
  <c r="I212" i="17"/>
  <c r="I213" i="17"/>
  <c r="N213" i="17" s="1"/>
  <c r="I214" i="17"/>
  <c r="N214" i="17" s="1"/>
  <c r="I215" i="17"/>
  <c r="N215" i="17" s="1"/>
  <c r="I216" i="17"/>
  <c r="N216" i="17" s="1"/>
  <c r="I217" i="17"/>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I282" i="17"/>
  <c r="N282" i="17" s="1"/>
  <c r="I283" i="17"/>
  <c r="N283" i="17" s="1"/>
  <c r="I284" i="17"/>
  <c r="I285" i="17"/>
  <c r="N285" i="17" s="1"/>
  <c r="I286" i="17"/>
  <c r="N286" i="17" s="1"/>
  <c r="I287" i="17"/>
  <c r="N287" i="17" s="1"/>
  <c r="I288" i="17"/>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I300" i="17"/>
  <c r="N300" i="17" s="1"/>
  <c r="I301" i="17"/>
  <c r="N301" i="17" s="1"/>
  <c r="I302" i="17"/>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I318" i="17"/>
  <c r="N318" i="17" s="1"/>
  <c r="I319" i="17"/>
  <c r="N319" i="17" s="1"/>
  <c r="I320" i="17"/>
  <c r="N320" i="17" s="1"/>
  <c r="I321" i="17"/>
  <c r="N321" i="17" s="1"/>
  <c r="I322" i="17"/>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I390" i="17"/>
  <c r="N390" i="17" s="1"/>
  <c r="I391" i="17"/>
  <c r="N391" i="17" s="1"/>
  <c r="I392" i="17"/>
  <c r="N392" i="17" s="1"/>
  <c r="I393" i="17"/>
  <c r="N393" i="17" s="1"/>
  <c r="I394" i="17"/>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I407" i="17"/>
  <c r="N407" i="17" s="1"/>
  <c r="I408" i="17"/>
  <c r="N408" i="17" s="1"/>
  <c r="I409" i="17"/>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I426" i="17"/>
  <c r="I427" i="17"/>
  <c r="N427" i="17" s="1"/>
  <c r="I428" i="17"/>
  <c r="N428" i="17" s="1"/>
  <c r="I429" i="17"/>
  <c r="N429" i="17" s="1"/>
  <c r="I430" i="17"/>
  <c r="I431" i="17"/>
  <c r="N431" i="17" s="1"/>
  <c r="I432" i="17"/>
  <c r="N432" i="17" s="1"/>
  <c r="I433" i="17"/>
  <c r="N433" i="17" s="1"/>
  <c r="I434" i="17"/>
  <c r="N434" i="17" s="1"/>
  <c r="I435" i="17"/>
  <c r="N435" i="17" s="1"/>
  <c r="I436" i="17"/>
  <c r="N436" i="17" s="1"/>
  <c r="I437" i="17"/>
  <c r="I438" i="17"/>
  <c r="N438" i="17" s="1"/>
  <c r="I439" i="17"/>
  <c r="N439" i="17" s="1"/>
  <c r="I440" i="17"/>
  <c r="N440" i="17" s="1"/>
  <c r="I441" i="17"/>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I455" i="17"/>
  <c r="N455" i="17" s="1"/>
  <c r="I456" i="17"/>
  <c r="N456" i="17" s="1"/>
  <c r="I457" i="17"/>
  <c r="N457" i="17" s="1"/>
  <c r="I458" i="17"/>
  <c r="N458" i="17" s="1"/>
  <c r="I459" i="17"/>
  <c r="N459" i="17" s="1"/>
  <c r="I460" i="17"/>
  <c r="N460" i="17" s="1"/>
  <c r="I461" i="17"/>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I486" i="17"/>
  <c r="N486" i="17" s="1"/>
  <c r="I487" i="17"/>
  <c r="N487" i="17" s="1"/>
  <c r="I488" i="17"/>
  <c r="N488" i="17" s="1"/>
  <c r="I489" i="17"/>
  <c r="N489" i="17" s="1"/>
  <c r="I490" i="17"/>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I503" i="17"/>
  <c r="N503" i="17" s="1"/>
  <c r="I504" i="17"/>
  <c r="N504" i="17" s="1"/>
  <c r="I505" i="17"/>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I522" i="17"/>
  <c r="I523" i="17"/>
  <c r="N523" i="17" s="1"/>
  <c r="I524" i="17"/>
  <c r="N524" i="17" s="1"/>
  <c r="I525" i="17"/>
  <c r="N525" i="17" s="1"/>
  <c r="I526" i="17"/>
  <c r="I527" i="17"/>
  <c r="N527" i="17" s="1"/>
  <c r="I528" i="17"/>
  <c r="N528" i="17" s="1"/>
  <c r="I529" i="17"/>
  <c r="N529" i="17" s="1"/>
  <c r="I530" i="17"/>
  <c r="N530" i="17" s="1"/>
  <c r="I531" i="17"/>
  <c r="N531" i="17" s="1"/>
  <c r="I532" i="17"/>
  <c r="N532" i="17" s="1"/>
  <c r="I533" i="17"/>
  <c r="I534" i="17"/>
  <c r="N534" i="17" s="1"/>
  <c r="I535" i="17"/>
  <c r="N535" i="17" s="1"/>
  <c r="I536" i="17"/>
  <c r="N536" i="17" s="1"/>
  <c r="I537" i="17"/>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I551" i="17"/>
  <c r="N551" i="17" s="1"/>
  <c r="I552" i="17"/>
  <c r="N552" i="17" s="1"/>
  <c r="I553" i="17"/>
  <c r="N553" i="17" s="1"/>
  <c r="I554" i="17"/>
  <c r="N554" i="17" s="1"/>
  <c r="I555" i="17"/>
  <c r="N555" i="17" s="1"/>
  <c r="I556" i="17"/>
  <c r="N556" i="17" s="1"/>
  <c r="I557" i="17"/>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I582" i="17"/>
  <c r="N582" i="17" s="1"/>
  <c r="I583" i="17"/>
  <c r="N583" i="17" s="1"/>
  <c r="I584" i="17"/>
  <c r="N584" i="17" s="1"/>
  <c r="I585" i="17"/>
  <c r="N585" i="17" s="1"/>
  <c r="I586" i="17"/>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I599" i="17"/>
  <c r="N599" i="17" s="1"/>
  <c r="I600" i="17"/>
  <c r="N600" i="17" s="1"/>
  <c r="I601" i="17"/>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I618" i="17"/>
  <c r="I619" i="17"/>
  <c r="N619" i="17" s="1"/>
  <c r="I620" i="17"/>
  <c r="N620" i="17" s="1"/>
  <c r="I621" i="17"/>
  <c r="N621" i="17" s="1"/>
  <c r="I622" i="17"/>
  <c r="I623" i="17"/>
  <c r="N623" i="17" s="1"/>
  <c r="I624" i="17"/>
  <c r="N624" i="17" s="1"/>
  <c r="I625" i="17"/>
  <c r="N625" i="17" s="1"/>
  <c r="I626" i="17"/>
  <c r="N626" i="17" s="1"/>
  <c r="I627" i="17"/>
  <c r="N627" i="17" s="1"/>
  <c r="I628" i="17"/>
  <c r="N628" i="17" s="1"/>
  <c r="I629" i="17"/>
  <c r="I630" i="17"/>
  <c r="N630" i="17" s="1"/>
  <c r="I631" i="17"/>
  <c r="N631" i="17" s="1"/>
  <c r="I632" i="17"/>
  <c r="N632" i="17" s="1"/>
  <c r="I633" i="17"/>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I647" i="17"/>
  <c r="N647" i="17" s="1"/>
  <c r="I648" i="17"/>
  <c r="N648" i="17" s="1"/>
  <c r="I649" i="17"/>
  <c r="N649" i="17" s="1"/>
  <c r="I650" i="17"/>
  <c r="N650" i="17" s="1"/>
  <c r="I651" i="17"/>
  <c r="N651" i="17" s="1"/>
  <c r="I652" i="17"/>
  <c r="N652" i="17" s="1"/>
  <c r="I653" i="17"/>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I678" i="17"/>
  <c r="N678" i="17" s="1"/>
  <c r="I679" i="17"/>
  <c r="N679" i="17" s="1"/>
  <c r="I680" i="17"/>
  <c r="N680" i="17" s="1"/>
  <c r="I681" i="17"/>
  <c r="N681" i="17" s="1"/>
  <c r="I682" i="17"/>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I695" i="17"/>
  <c r="N695" i="17" s="1"/>
  <c r="I696" i="17"/>
  <c r="N696" i="17" s="1"/>
  <c r="I697" i="17"/>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I714" i="17"/>
  <c r="I715" i="17"/>
  <c r="N715" i="17" s="1"/>
  <c r="I716" i="17"/>
  <c r="N716" i="17" s="1"/>
  <c r="I717" i="17"/>
  <c r="N717" i="17" s="1"/>
  <c r="I718" i="17"/>
  <c r="I719" i="17"/>
  <c r="N719" i="17" s="1"/>
  <c r="I720" i="17"/>
  <c r="N720" i="17" s="1"/>
  <c r="I721" i="17"/>
  <c r="N721" i="17" s="1"/>
  <c r="I722" i="17"/>
  <c r="N722" i="17" s="1"/>
  <c r="I723" i="17"/>
  <c r="N723" i="17" s="1"/>
  <c r="I724" i="17"/>
  <c r="N724" i="17" s="1"/>
  <c r="I725" i="17"/>
  <c r="I726" i="17"/>
  <c r="N726" i="17" s="1"/>
  <c r="I727" i="17"/>
  <c r="N727" i="17" s="1"/>
  <c r="I728" i="17"/>
  <c r="N728" i="17" s="1"/>
  <c r="I729" i="17"/>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I743" i="17"/>
  <c r="N743" i="17" s="1"/>
  <c r="I744" i="17"/>
  <c r="N744" i="17" s="1"/>
  <c r="I745" i="17"/>
  <c r="N745" i="17" s="1"/>
  <c r="I746" i="17"/>
  <c r="N746" i="17" s="1"/>
  <c r="I747" i="17"/>
  <c r="N747" i="17" s="1"/>
  <c r="I748" i="17"/>
  <c r="N748" i="17" s="1"/>
  <c r="I749" i="17"/>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I774" i="17"/>
  <c r="N774" i="17" s="1"/>
  <c r="I775" i="17"/>
  <c r="N775" i="17" s="1"/>
  <c r="I776" i="17"/>
  <c r="N776" i="17" s="1"/>
  <c r="I777" i="17"/>
  <c r="N777" i="17" s="1"/>
  <c r="I778" i="17"/>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I791" i="17"/>
  <c r="N791" i="17" s="1"/>
  <c r="I792" i="17"/>
  <c r="N792" i="17" s="1"/>
  <c r="I793" i="17"/>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I810" i="17"/>
  <c r="I811" i="17"/>
  <c r="N811" i="17" s="1"/>
  <c r="I812" i="17"/>
  <c r="N812" i="17" s="1"/>
  <c r="I813" i="17"/>
  <c r="N813" i="17" s="1"/>
  <c r="I814" i="17"/>
  <c r="I815" i="17"/>
  <c r="N815" i="17" s="1"/>
  <c r="I816" i="17"/>
  <c r="N816" i="17" s="1"/>
  <c r="I817" i="17"/>
  <c r="N817" i="17" s="1"/>
  <c r="I818" i="17"/>
  <c r="N818" i="17" s="1"/>
  <c r="I819" i="17"/>
  <c r="N819" i="17" s="1"/>
  <c r="I820" i="17"/>
  <c r="N820" i="17" s="1"/>
  <c r="I821" i="17"/>
  <c r="I822" i="17"/>
  <c r="N822" i="17" s="1"/>
  <c r="I823" i="17"/>
  <c r="N823" i="17" s="1"/>
  <c r="I824" i="17"/>
  <c r="N824" i="17" s="1"/>
  <c r="I825" i="17"/>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I839" i="17"/>
  <c r="N839" i="17" s="1"/>
  <c r="I840" i="17"/>
  <c r="N840" i="17" s="1"/>
  <c r="I841" i="17"/>
  <c r="N841" i="17" s="1"/>
  <c r="I842" i="17"/>
  <c r="N842" i="17" s="1"/>
  <c r="I843" i="17"/>
  <c r="N843" i="17" s="1"/>
  <c r="I844" i="17"/>
  <c r="N844" i="17" s="1"/>
  <c r="I845" i="17"/>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I870" i="17"/>
  <c r="N870" i="17" s="1"/>
  <c r="I871" i="17"/>
  <c r="N871" i="17" s="1"/>
  <c r="I872" i="17"/>
  <c r="N872" i="17" s="1"/>
  <c r="I873" i="17"/>
  <c r="N873" i="17" s="1"/>
  <c r="I874" i="17"/>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I887" i="17"/>
  <c r="N887" i="17" s="1"/>
  <c r="I888" i="17"/>
  <c r="N888" i="17" s="1"/>
  <c r="I889" i="17"/>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I906" i="17"/>
  <c r="I907" i="17"/>
  <c r="N907" i="17" s="1"/>
  <c r="I908" i="17"/>
  <c r="N908" i="17" s="1"/>
  <c r="I909" i="17"/>
  <c r="N909" i="17" s="1"/>
  <c r="I910" i="17"/>
  <c r="I911" i="17"/>
  <c r="N911" i="17" s="1"/>
  <c r="I912" i="17"/>
  <c r="N912" i="17" s="1"/>
  <c r="I913" i="17"/>
  <c r="N913" i="17" s="1"/>
  <c r="I914" i="17"/>
  <c r="N914" i="17" s="1"/>
  <c r="I915" i="17"/>
  <c r="N915" i="17" s="1"/>
  <c r="I916" i="17"/>
  <c r="N916" i="17" s="1"/>
  <c r="I917" i="17"/>
  <c r="I918" i="17"/>
  <c r="N918" i="17" s="1"/>
  <c r="I919" i="17"/>
  <c r="N919" i="17" s="1"/>
  <c r="I920" i="17"/>
  <c r="N920" i="17" s="1"/>
  <c r="I921" i="17"/>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I935" i="17"/>
  <c r="N935" i="17" s="1"/>
  <c r="I936" i="17"/>
  <c r="N936" i="17" s="1"/>
  <c r="I937" i="17"/>
  <c r="N937" i="17" s="1"/>
  <c r="I938" i="17"/>
  <c r="N938" i="17" s="1"/>
  <c r="I939" i="17"/>
  <c r="N939" i="17" s="1"/>
  <c r="I940" i="17"/>
  <c r="N940" i="17" s="1"/>
  <c r="I941" i="17"/>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I966" i="17"/>
  <c r="N966" i="17" s="1"/>
  <c r="I967" i="17"/>
  <c r="N967" i="17" s="1"/>
  <c r="I968" i="17"/>
  <c r="N968" i="17" s="1"/>
  <c r="I969" i="17"/>
  <c r="N969" i="17" s="1"/>
  <c r="I970" i="17"/>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N983" i="17" s="1"/>
  <c r="I984" i="17"/>
  <c r="N984" i="17" s="1"/>
  <c r="I985" i="17"/>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I2"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<sst xmlns="http://schemas.openxmlformats.org/spreadsheetml/2006/main" count="11128" uniqueCount="6221">
  <si>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</si>
  <si>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</si>
  <si>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</si>
  <si>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</si>
  <si>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</si>
  <si>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</si>
  <si>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</si>
  <si>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</si>
  <si>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</si>
  <si>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</si>
  <si>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</si>
  <si>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</si>
  <si>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</si>
  <si>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</si>
  <si>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</si>
  <si>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</si>
  <si>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</si>
  <si>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</si>
  <si>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</si>
  <si>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</si>
  <si>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</si>
  <si>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</si>
  <si>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</si>
  <si>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</si>
  <si>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</si>
  <si>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</si>
  <si>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</si>
  <si>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</si>
  <si>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</si>
  <si>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</si>
  <si>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</si>
  <si>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</si>
  <si>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</si>
  <si>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</si>
  <si>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</si>
  <si>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</si>
  <si>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</si>
  <si>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</si>
  <si>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</si>
  <si>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</si>
  <si>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</si>
  <si>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</si>
  <si>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</si>
  <si>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</si>
  <si>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</si>
  <si>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</si>
  <si>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</si>
  <si>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</si>
  <si>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</si>
  <si>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</si>
  <si>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</si>
  <si>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</si>
  <si>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</si>
  <si>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</si>
  <si>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</si>
  <si>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</si>
  <si>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</si>
  <si>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</si>
  <si>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</si>
  <si>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</si>
  <si>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</si>
  <si>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</si>
  <si>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</si>
  <si>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</si>
  <si>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</si>
  <si>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</si>
  <si>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</si>
  <si>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</si>
  <si>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</si>
  <si>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</si>
  <si>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</si>
  <si>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</si>
  <si>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</si>
  <si>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</si>
  <si>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</si>
  <si>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</si>
  <si>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</si>
  <si>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</si>
  <si>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</si>
  <si>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</si>
  <si>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</si>
  <si>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</si>
  <si>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</si>
  <si>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</si>
  <si>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</si>
  <si>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</si>
  <si>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</si>
  <si>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</si>
  <si>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</si>
  <si>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</si>
  <si>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</si>
  <si>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</si>
  <si>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</si>
  <si>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</si>
  <si>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</si>
  <si>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</si>
  <si>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</si>
  <si>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</si>
  <si>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</si>
  <si>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</si>
  <si>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</si>
  <si>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</si>
  <si>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</si>
  <si>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</si>
  <si>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</si>
  <si>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</si>
  <si>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</si>
  <si>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</si>
  <si>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</si>
  <si>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</si>
  <si>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</si>
  <si>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</si>
  <si>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</si>
  <si>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</si>
  <si>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</si>
  <si>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</si>
  <si>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</si>
  <si>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</si>
  <si>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</si>
  <si>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</si>
  <si>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</si>
  <si>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</si>
  <si>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</si>
  <si>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</si>
  <si>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</si>
  <si>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</si>
  <si>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</si>
  <si>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</si>
  <si>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</si>
  <si>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</si>
  <si>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</si>
  <si>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</si>
  <si>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</si>
  <si>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</si>
  <si>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</si>
  <si>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</si>
  <si>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</si>
  <si>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</si>
  <si>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</si>
  <si>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</si>
  <si>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</si>
  <si>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</si>
  <si>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</si>
  <si>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</si>
  <si>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</si>
  <si>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</si>
  <si>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</si>
  <si>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</si>
  <si>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</si>
  <si>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</si>
  <si>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</si>
  <si>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</si>
  <si>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</si>
  <si>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</si>
  <si>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</si>
  <si>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</si>
  <si>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</si>
  <si>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</si>
  <si>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</si>
  <si>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</si>
  <si>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</si>
  <si>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</si>
  <si>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</si>
  <si>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</si>
  <si>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</si>
  <si>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</si>
  <si>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</si>
  <si>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</si>
  <si>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</si>
  <si>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</si>
  <si>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</si>
  <si>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</si>
  <si>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</si>
  <si>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</si>
  <si>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</si>
  <si>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</si>
  <si>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</si>
  <si>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</si>
  <si>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</si>
  <si>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</si>
  <si>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</si>
  <si>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</si>
  <si>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</si>
  <si>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</si>
  <si>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</si>
  <si>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</si>
  <si>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</si>
  <si>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</si>
  <si>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</si>
  <si>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</si>
  <si>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</si>
  <si>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</si>
  <si>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</si>
  <si>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</si>
  <si>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</si>
  <si>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</si>
  <si>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</si>
  <si>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</si>
  <si>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</si>
  <si>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</si>
  <si>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</si>
  <si>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</si>
  <si>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</si>
  <si>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</si>
  <si>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</si>
  <si>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</si>
  <si>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</si>
  <si>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</si>
  <si>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</si>
  <si>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</si>
  <si>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</si>
  <si>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</si>
  <si>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</si>
  <si>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</si>
  <si>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</si>
  <si>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</si>
  <si>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</si>
  <si>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</si>
  <si>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</si>
  <si>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</si>
  <si>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</si>
  <si>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</si>
  <si>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</si>
  <si>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</si>
  <si>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</si>
  <si>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</si>
  <si>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</si>
  <si>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</si>
  <si>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</si>
  <si>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</si>
  <si>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</si>
  <si>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</si>
  <si>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</si>
  <si>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</si>
  <si>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</si>
  <si>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</si>
  <si>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</si>
  <si>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</si>
  <si>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</si>
  <si>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</si>
  <si>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</si>
  <si>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</si>
  <si>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</si>
  <si>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</si>
  <si>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</si>
  <si>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</si>
  <si>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</si>
  <si>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</si>
  <si>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</si>
  <si>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</si>
  <si>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</si>
  <si>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</si>
  <si>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</si>
  <si>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</si>
  <si>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</si>
  <si>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</si>
  <si>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</si>
  <si>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</si>
  <si>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</si>
  <si>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</si>
  <si>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</si>
  <si>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</si>
  <si>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</si>
  <si>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</si>
  <si>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</si>
  <si>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</si>
  <si>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</si>
  <si>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</si>
  <si>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</si>
  <si>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</si>
  <si>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</si>
  <si>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</si>
  <si>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</si>
  <si>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</si>
  <si>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</si>
  <si>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</si>
  <si>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</si>
  <si>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</si>
  <si>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</si>
  <si>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</si>
  <si>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</si>
  <si>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</si>
  <si>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</si>
  <si>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</si>
  <si>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</si>
  <si>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</si>
  <si>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</si>
  <si>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</si>
  <si>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</si>
  <si>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</si>
  <si>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</si>
  <si>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</si>
  <si>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</si>
  <si>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</si>
  <si>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</si>
  <si>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</si>
  <si>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</si>
  <si>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</si>
  <si>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</si>
  <si>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</si>
  <si>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</si>
  <si>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</si>
  <si>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</si>
  <si>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</si>
  <si>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</si>
  <si>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</si>
  <si>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</si>
  <si>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</si>
  <si>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</si>
  <si>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</si>
  <si>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</si>
  <si>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</si>
  <si>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</si>
  <si>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</si>
  <si>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</si>
  <si>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</si>
  <si>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</si>
  <si>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</si>
  <si>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</si>
  <si>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</si>
  <si>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</si>
  <si>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</si>
  <si>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</si>
  <si>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</si>
  <si>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</si>
  <si>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</si>
  <si>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</si>
  <si>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</si>
  <si>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</si>
  <si>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</si>
  <si>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</si>
  <si>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</si>
  <si>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</si>
  <si>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</si>
  <si>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</si>
  <si>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</si>
  <si>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</si>
  <si>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</si>
  <si>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</si>
  <si>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</si>
  <si>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</si>
  <si>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</si>
  <si>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</si>
  <si>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</si>
  <si>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</si>
  <si>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</si>
  <si>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</si>
  <si>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</si>
  <si>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</si>
  <si>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</si>
  <si>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</si>
  <si>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</si>
  <si>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</si>
  <si>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</si>
  <si>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</si>
  <si>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</si>
  <si>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</si>
  <si>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</si>
  <si>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</si>
  <si>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</si>
  <si>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</si>
  <si>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</si>
  <si>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</si>
  <si>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</si>
  <si>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</si>
  <si>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</si>
  <si>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</si>
  <si>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</si>
  <si>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</si>
  <si>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</si>
  <si>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</si>
  <si>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</si>
  <si>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</si>
  <si>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</si>
  <si>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</si>
  <si>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</si>
  <si>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</si>
  <si>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</si>
  <si>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</si>
  <si>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</si>
  <si>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</si>
  <si>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</si>
  <si>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</si>
  <si>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</si>
  <si>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</si>
  <si>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</si>
  <si>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</si>
  <si>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</si>
  <si>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</si>
  <si>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</si>
  <si>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</si>
  <si>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</si>
  <si>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</si>
  <si>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</si>
  <si>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</si>
  <si>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</si>
  <si>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</si>
  <si>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</si>
  <si>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</si>
  <si>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</si>
  <si>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</si>
  <si>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</si>
  <si>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</si>
  <si>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</si>
  <si>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</si>
  <si>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</si>
  <si>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</si>
  <si>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</si>
  <si>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</si>
  <si>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</si>
  <si>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</si>
  <si>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</si>
  <si>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</si>
  <si>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</si>
  <si>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</si>
  <si>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</si>
  <si>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</si>
  <si>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</si>
  <si>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</si>
  <si>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</si>
  <si>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</si>
  <si>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</si>
  <si>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</si>
  <si>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</si>
  <si>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</si>
  <si>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</si>
  <si>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</si>
  <si>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</si>
  <si>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</si>
  <si>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</si>
  <si>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</si>
  <si>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</si>
  <si>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</si>
  <si>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</si>
  <si>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</si>
  <si>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</si>
  <si>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</si>
  <si>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</si>
  <si>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</si>
  <si>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</si>
  <si>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</si>
  <si>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</si>
  <si>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</si>
  <si>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</si>
  <si>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</si>
  <si>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</si>
  <si>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</si>
  <si>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</si>
  <si>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</si>
  <si>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</si>
  <si>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</si>
  <si>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</si>
  <si>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</si>
  <si>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</si>
  <si>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</si>
  <si>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</si>
  <si>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</si>
  <si>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</si>
  <si>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</si>
  <si>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</si>
  <si>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</si>
  <si>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</si>
  <si>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</si>
  <si>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</si>
  <si>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</si>
  <si>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</si>
  <si>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</si>
  <si>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</si>
  <si>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</si>
  <si>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</si>
  <si>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</si>
  <si>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</si>
  <si>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</si>
  <si>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</si>
  <si>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</si>
  <si>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</si>
  <si>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</si>
  <si>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</si>
  <si>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</si>
  <si>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</si>
  <si>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</si>
  <si>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</si>
  <si>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</si>
  <si>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</si>
  <si>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</si>
  <si>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</si>
  <si>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</si>
  <si>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</si>
  <si>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</si>
  <si>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</si>
  <si>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</si>
  <si>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</si>
  <si>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</si>
  <si>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</si>
  <si>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</si>
  <si>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</si>
  <si>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</si>
  <si>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</si>
  <si>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</si>
  <si>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</si>
  <si>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</si>
  <si>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</si>
  <si>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</si>
  <si>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</si>
  <si>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</si>
  <si>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</si>
  <si>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</si>
  <si>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</si>
  <si>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</si>
  <si>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</si>
  <si>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</si>
  <si>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</si>
  <si>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</si>
  <si>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</si>
  <si>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</si>
  <si>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</si>
  <si>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</si>
  <si>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</si>
  <si>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</si>
  <si>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</si>
  <si>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</si>
  <si>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</si>
  <si>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</si>
  <si>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</si>
  <si>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</si>
  <si>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</si>
  <si>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</si>
  <si>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</si>
  <si>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</si>
  <si>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</si>
  <si>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</si>
  <si>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</si>
  <si>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</si>
  <si>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</si>
  <si>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</si>
  <si>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</si>
  <si>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</si>
  <si>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</si>
  <si>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</si>
  <si>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</si>
  <si>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</si>
  <si>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</si>
  <si>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</si>
  <si>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</si>
  <si>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</si>
  <si>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</si>
  <si>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</si>
  <si>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</si>
  <si>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</si>
  <si>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</si>
  <si>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</si>
  <si>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</si>
  <si>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</si>
  <si>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</si>
  <si>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</si>
  <si>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</si>
  <si>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</si>
  <si>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</si>
  <si>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</si>
  <si>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</si>
  <si>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</si>
  <si>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</si>
  <si>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</si>
  <si>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</si>
  <si>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</si>
  <si>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</si>
  <si>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</si>
  <si>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</si>
  <si>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</si>
  <si>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</si>
  <si>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</si>
  <si>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</si>
  <si>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</si>
  <si>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</si>
  <si>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</si>
  <si>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</si>
  <si>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</si>
  <si>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</si>
  <si>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</si>
  <si>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</si>
  <si>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</si>
  <si>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</si>
  <si>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</si>
  <si>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</si>
  <si>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</si>
  <si>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</si>
  <si>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</si>
  <si>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</si>
  <si>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</si>
  <si>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</si>
  <si>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</si>
  <si>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</si>
  <si>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</si>
  <si>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</si>
  <si>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</si>
  <si>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</si>
  <si>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</si>
  <si>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</si>
  <si>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</si>
  <si>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</si>
  <si>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</si>
  <si>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</si>
  <si>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</si>
  <si>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</si>
  <si>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</si>
  <si>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</si>
  <si>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</si>
  <si>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</si>
  <si>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</si>
  <si>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</si>
  <si>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</si>
  <si>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</si>
  <si>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</si>
  <si>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</si>
  <si>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</si>
  <si>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</si>
  <si>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</si>
  <si>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</si>
  <si>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</si>
  <si>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</si>
  <si>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</si>
  <si>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</si>
  <si>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</si>
  <si>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</si>
  <si>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</si>
  <si>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</si>
  <si>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</si>
  <si>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</si>
  <si>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</si>
  <si>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</si>
  <si>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</si>
  <si>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</si>
  <si>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</si>
  <si>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</si>
  <si>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</si>
  <si>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</si>
  <si>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</si>
  <si>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</si>
  <si>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</si>
  <si>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</si>
  <si>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</si>
  <si>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</si>
  <si>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</si>
  <si>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</si>
  <si>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</si>
  <si>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</si>
  <si>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</si>
  <si>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</si>
  <si>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</si>
  <si>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</si>
  <si>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</si>
  <si>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</si>
  <si>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</si>
  <si>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</si>
  <si>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</si>
  <si>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</si>
  <si>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</si>
  <si>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</si>
  <si>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</si>
  <si>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</si>
  <si>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</si>
  <si>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</si>
  <si>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</si>
  <si>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</si>
  <si>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</si>
  <si>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</si>
  <si>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</si>
  <si>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</si>
  <si>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</si>
  <si>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</si>
  <si>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</si>
  <si>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</si>
  <si>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</si>
  <si>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</si>
  <si>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</si>
  <si>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</si>
  <si>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</si>
  <si>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</si>
  <si>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</si>
  <si>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</si>
  <si>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</si>
  <si>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</si>
  <si>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</si>
  <si>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</si>
  <si>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</si>
  <si>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</si>
  <si>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</si>
  <si>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</si>
  <si>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</si>
  <si>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</si>
  <si>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</si>
  <si>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</si>
  <si>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</si>
  <si>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</si>
  <si>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</si>
  <si>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</si>
  <si>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</si>
  <si>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</si>
  <si>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</si>
  <si>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</si>
  <si>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</si>
  <si>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</si>
  <si>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</si>
  <si>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</si>
  <si>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</si>
  <si>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</si>
  <si>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</si>
  <si>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</si>
  <si>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</si>
  <si>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</si>
  <si>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</si>
  <si>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</si>
  <si>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</si>
  <si>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</si>
  <si>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</si>
  <si>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</si>
  <si>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</si>
  <si>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</si>
  <si>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</si>
  <si>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</si>
  <si>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</si>
  <si>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</si>
  <si>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</si>
  <si>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</si>
  <si>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</si>
  <si>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</si>
  <si>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</si>
  <si>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</si>
  <si>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</si>
  <si>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</si>
  <si>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</si>
  <si>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</si>
  <si>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</si>
  <si>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</si>
  <si>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</si>
  <si>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</si>
  <si>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</si>
  <si>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</si>
  <si>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</si>
  <si>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</si>
  <si>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</si>
  <si>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</si>
  <si>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</si>
  <si>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</si>
  <si>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</si>
  <si>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</si>
  <si>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</si>
  <si>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</si>
  <si>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</si>
  <si>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</si>
  <si>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</si>
  <si>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</si>
  <si>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</si>
  <si>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</si>
  <si>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</si>
  <si>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</si>
  <si>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</si>
  <si>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</si>
  <si>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</si>
  <si>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</si>
  <si>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</si>
  <si>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</si>
  <si>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</si>
  <si>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</si>
  <si>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</si>
  <si>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</si>
  <si>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</si>
  <si>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</si>
  <si>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</si>
  <si>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</si>
  <si>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</si>
  <si>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</si>
  <si>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</si>
  <si>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</si>
  <si>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</si>
  <si>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</si>
  <si>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</si>
  <si>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</si>
  <si>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</si>
  <si>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</si>
  <si>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</si>
  <si>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</si>
  <si>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</si>
  <si>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</si>
  <si>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</si>
  <si>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</si>
  <si>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</si>
  <si>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</si>
  <si>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</si>
  <si>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</si>
  <si>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</si>
  <si>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</si>
  <si>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</si>
  <si>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</si>
  <si>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</si>
  <si>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</si>
  <si>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</si>
  <si>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</si>
  <si>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</si>
  <si>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</si>
  <si>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</si>
  <si>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</si>
  <si>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</si>
  <si>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</si>
  <si>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</si>
  <si>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</si>
  <si>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</si>
  <si>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</si>
  <si>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</si>
  <si>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</si>
  <si>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</si>
  <si>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</si>
  <si>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</si>
  <si>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</si>
  <si>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</si>
  <si>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</si>
  <si>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</si>
  <si>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</si>
  <si>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</si>
  <si>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</si>
  <si>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</si>
  <si>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</si>
  <si>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</si>
  <si>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</si>
  <si>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</si>
  <si>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</si>
  <si>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</si>
  <si>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</si>
  <si>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</si>
  <si>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</si>
  <si>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</si>
  <si>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</si>
  <si>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</si>
  <si>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</si>
  <si>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</si>
  <si>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</si>
  <si>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</si>
  <si>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</si>
  <si>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</si>
  <si>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</si>
  <si>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</si>
  <si>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</si>
  <si>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</si>
  <si>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</si>
  <si>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</si>
  <si>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</si>
  <si>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</si>
  <si>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</si>
  <si>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</si>
  <si>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</si>
  <si>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</si>
  <si>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</si>
  <si>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</si>
  <si>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</si>
  <si>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</si>
  <si>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</si>
  <si>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</si>
  <si>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</si>
  <si>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</si>
  <si>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</si>
  <si>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</si>
  <si>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</si>
  <si>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</si>
  <si>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</si>
  <si>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</si>
  <si>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</si>
  <si>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</si>
  <si>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</si>
  <si>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</si>
  <si>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</si>
  <si>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</si>
  <si>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</si>
  <si>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</si>
  <si>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</si>
  <si>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</si>
  <si>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</si>
  <si>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</si>
  <si>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</si>
  <si>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</si>
  <si>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</si>
  <si>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</si>
  <si>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</si>
  <si>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</si>
  <si>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</si>
  <si>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</si>
  <si>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</si>
  <si>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</si>
  <si>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</si>
  <si>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</si>
  <si>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</si>
  <si>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</si>
  <si>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</si>
  <si>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</si>
  <si>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</si>
  <si>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</si>
  <si>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</si>
  <si>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</si>
  <si>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</si>
  <si>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</si>
  <si>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</si>
  <si>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</si>
  <si>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</si>
  <si>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</si>
  <si>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</si>
  <si>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</si>
  <si>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</si>
  <si>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</si>
  <si>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</si>
  <si>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</si>
  <si>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</si>
  <si>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</si>
  <si>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</si>
  <si>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</si>
  <si>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</si>
  <si>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</si>
  <si>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</si>
  <si>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</si>
  <si>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</si>
  <si>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</si>
  <si>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</si>
  <si>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</si>
  <si>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</si>
  <si>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</si>
  <si>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</si>
  <si>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</si>
  <si>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</si>
  <si>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</si>
  <si>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</si>
  <si>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</si>
  <si>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</si>
  <si>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</si>
  <si>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</si>
  <si>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</si>
  <si>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</si>
  <si>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</si>
  <si>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</si>
  <si>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</si>
  <si>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</si>
  <si>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</si>
  <si>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</si>
  <si>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</si>
  <si>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</si>
  <si>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</si>
  <si>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</si>
  <si>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</si>
  <si>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</si>
  <si>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</si>
  <si>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</si>
  <si>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</si>
  <si>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</si>
  <si>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</si>
  <si>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</si>
  <si>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</si>
  <si>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</si>
  <si>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</si>
  <si>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</si>
  <si>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</si>
  <si>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</si>
  <si>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</si>
  <si>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</si>
  <si>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</si>
  <si>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</si>
  <si>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</si>
  <si>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</si>
  <si>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</si>
  <si>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</si>
  <si>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</si>
  <si>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</si>
  <si>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</si>
  <si>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</si>
  <si>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</si>
  <si>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</si>
  <si>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</si>
  <si>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</si>
  <si>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</si>
  <si>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</si>
  <si>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</si>
  <si>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</si>
  <si>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</si>
  <si>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</si>
  <si>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</si>
  <si>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</si>
  <si>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</si>
  <si>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</si>
  <si>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</si>
  <si>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</si>
  <si>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</si>
  <si>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</si>
  <si>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</si>
  <si>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</si>
  <si>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</si>
  <si>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</si>
  <si>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</si>
  <si>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</si>
  <si>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</si>
  <si>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</si>
  <si>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</si>
  <si>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</si>
  <si>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</si>
  <si>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</si>
  <si>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</si>
  <si>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</si>
  <si>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</si>
  <si>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</si>
  <si>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</si>
  <si>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</si>
  <si>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</si>
  <si>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</si>
  <si>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</si>
  <si>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</si>
  <si>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</si>
  <si>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</si>
  <si>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</si>
  <si>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</si>
  <si>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</si>
  <si>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</si>
  <si>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</si>
  <si>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</si>
  <si>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</si>
  <si>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</si>
  <si>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</si>
  <si>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</si>
  <si>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</si>
  <si>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</si>
  <si>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</si>
  <si>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</si>
  <si>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</si>
  <si>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</si>
  <si>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</si>
  <si>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</si>
  <si>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</si>
  <si>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</si>
  <si>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</si>
  <si>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</si>
  <si>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</si>
  <si>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</si>
  <si>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</si>
  <si>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</si>
  <si>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</si>
  <si>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</si>
  <si>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</si>
  <si>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</si>
  <si>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</si>
  <si>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</si>
  <si>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</si>
  <si>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</si>
  <si>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</si>
  <si>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</si>
  <si>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</si>
  <si>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</si>
  <si>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</si>
  <si>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</si>
  <si>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</si>
  <si>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</si>
  <si>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</si>
  <si>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</si>
  <si>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</si>
  <si>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</si>
  <si>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</si>
  <si>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</si>
  <si>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</si>
  <si>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</si>
  <si>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</si>
  <si>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</si>
  <si>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</si>
  <si>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</si>
  <si>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</si>
  <si>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</si>
  <si>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</si>
  <si>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</si>
  <si>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</si>
  <si>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</si>
  <si>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</si>
  <si>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</si>
  <si>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</si>
  <si>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</si>
  <si>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</si>
  <si>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</si>
  <si>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</si>
  <si>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</si>
  <si>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</si>
  <si>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</si>
  <si>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</si>
  <si>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</si>
  <si>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</si>
  <si>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</si>
  <si>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</si>
  <si>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</si>
  <si>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</si>
  <si>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</si>
  <si>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</si>
  <si>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</si>
  <si>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</si>
  <si>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</si>
  <si>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</si>
  <si>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</si>
  <si>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</si>
  <si>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</si>
  <si>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</si>
  <si>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</si>
  <si>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</si>
  <si>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</si>
  <si>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</si>
  <si>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</si>
  <si>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</si>
  <si>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</si>
  <si>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</si>
  <si>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</si>
  <si>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</si>
  <si>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</si>
  <si>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</si>
  <si>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</si>
  <si>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</si>
  <si>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</si>
  <si>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</si>
  <si>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</si>
  <si>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</si>
  <si>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</si>
  <si>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</si>
  <si>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</si>
  <si>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</si>
  <si>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</si>
  <si>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</si>
  <si>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</si>
  <si>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</si>
  <si>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</si>
  <si>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</si>
  <si>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</si>
  <si>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</si>
  <si>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</si>
  <si>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</si>
  <si>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</si>
  <si>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</si>
  <si>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</si>
  <si>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</si>
  <si>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</si>
  <si>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</si>
  <si>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</si>
  <si>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</si>
  <si>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</si>
  <si>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</si>
  <si>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</si>
  <si>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</si>
  <si>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</si>
  <si>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</si>
  <si>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</si>
  <si>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</si>
  <si>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</si>
  <si>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</si>
  <si>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</si>
  <si>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</si>
  <si>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</si>
  <si>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</si>
  <si>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</si>
  <si>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</si>
  <si>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</si>
  <si>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</si>
  <si>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</si>
  <si>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</si>
  <si>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</si>
  <si>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</si>
  <si>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</si>
  <si>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</si>
  <si>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</si>
  <si>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</si>
  <si>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</si>
  <si>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</si>
  <si>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</si>
  <si>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</si>
  <si>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</si>
  <si>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</si>
  <si>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</si>
  <si>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</si>
  <si>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</si>
  <si>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</si>
  <si>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</si>
  <si>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</si>
  <si>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</si>
  <si>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</si>
  <si>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</si>
  <si>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</si>
  <si>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</si>
  <si>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</si>
  <si>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</si>
  <si>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</si>
  <si>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</si>
  <si>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</si>
  <si>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</si>
  <si>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</si>
  <si>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</si>
  <si>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</si>
  <si>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</si>
  <si>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</si>
  <si>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</si>
  <si>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</si>
  <si>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</si>
  <si>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</si>
  <si>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</si>
  <si>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</si>
  <si>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</si>
  <si>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</si>
  <si>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</si>
  <si>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</si>
  <si>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</si>
  <si>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</si>
  <si>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</si>
  <si>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</si>
  <si>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</si>
  <si>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</si>
  <si>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</si>
  <si>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</si>
  <si>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</si>
  <si>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</si>
  <si>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</si>
  <si>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</si>
  <si>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</si>
  <si>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</si>
  <si>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</si>
  <si>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</si>
  <si>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</si>
  <si>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</si>
  <si>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</si>
  <si>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</si>
  <si>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</si>
  <si>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</si>
  <si>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</si>
  <si>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</si>
  <si>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</si>
  <si>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</si>
  <si>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</si>
  <si>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</si>
  <si>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</si>
  <si>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</si>
  <si>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</si>
  <si>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</si>
  <si>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</si>
  <si>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</si>
  <si>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</si>
  <si>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</si>
  <si>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</si>
  <si>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</si>
  <si>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</si>
  <si>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</si>
  <si>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</si>
  <si>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</si>
  <si>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</si>
  <si>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</si>
  <si>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</si>
  <si>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</si>
  <si>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</si>
  <si>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</si>
  <si>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</si>
  <si>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</si>
  <si>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</si>
  <si>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</si>
  <si>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</si>
  <si>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</si>
  <si>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</si>
  <si>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</si>
  <si>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</si>
  <si>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</si>
  <si>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</si>
  <si>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</si>
  <si>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</si>
  <si>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</si>
  <si>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</si>
  <si>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</si>
  <si>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</si>
  <si>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</si>
  <si>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</si>
  <si>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</si>
  <si>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</si>
  <si>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</si>
  <si>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</si>
  <si>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</si>
  <si>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</si>
  <si>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</si>
  <si>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</si>
  <si>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</si>
  <si>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</si>
  <si>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</si>
  <si>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</si>
  <si>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</si>
  <si>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</si>
  <si>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</si>
  <si>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</si>
  <si>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</si>
  <si>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</si>
  <si>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</si>
  <si>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</si>
  <si>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</si>
  <si>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</si>
  <si>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</si>
  <si>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</si>
  <si>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</si>
  <si>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</si>
  <si>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</si>
  <si>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</si>
  <si>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</si>
  <si>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</si>
  <si>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</si>
  <si>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</si>
  <si>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</si>
  <si>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</si>
  <si>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</si>
  <si>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</si>
  <si>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</si>
  <si>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</si>
  <si>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</si>
  <si>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</si>
  <si>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</si>
  <si>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</si>
  <si>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</si>
  <si>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</si>
  <si>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</si>
  <si>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</si>
  <si>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</si>
  <si>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</si>
  <si>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</si>
  <si>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</si>
  <si>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</si>
  <si>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</si>
  <si>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</si>
  <si>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</si>
  <si>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</si>
  <si>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</si>
  <si>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</si>
  <si>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</si>
  <si>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</si>
  <si>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</si>
  <si>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</si>
  <si>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</si>
  <si>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</si>
  <si>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</si>
  <si>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</si>
  <si>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</si>
  <si>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</si>
  <si>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</si>
  <si>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</si>
  <si>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</si>
  <si>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</si>
  <si>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</si>
  <si>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</si>
  <si>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</si>
  <si>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</si>
  <si>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</si>
  <si>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</si>
  <si>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</si>
  <si>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</si>
  <si>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</si>
  <si>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</si>
  <si>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</si>
  <si>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</si>
  <si>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</si>
  <si>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</si>
  <si>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</si>
  <si>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</si>
  <si>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</si>
  <si>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</si>
  <si>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</si>
  <si>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</si>
  <si>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</si>
  <si>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</si>
  <si>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</si>
  <si>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</si>
  <si>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</si>
  <si>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</si>
  <si>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</si>
  <si>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</si>
  <si>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</si>
  <si>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</si>
  <si>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</si>
  <si>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</si>
  <si>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</si>
  <si>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</si>
  <si>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</si>
  <si>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</si>
  <si>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</si>
  <si>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</si>
  <si>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</si>
  <si>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</si>
  <si>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</si>
  <si>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</si>
  <si>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</si>
  <si>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</si>
  <si>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</si>
  <si>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</si>
  <si>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</si>
  <si>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</si>
  <si>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</si>
  <si>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</si>
  <si>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</si>
  <si>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</si>
  <si>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</si>
  <si>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</si>
  <si>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</si>
  <si>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</si>
  <si>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</si>
  <si>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</si>
  <si>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</si>
  <si>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</si>
  <si>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</si>
  <si>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</si>
  <si>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</si>
  <si>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</si>
  <si>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</si>
  <si>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</si>
  <si>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</si>
  <si>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</si>
  <si>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</si>
  <si>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</si>
  <si>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</si>
  <si>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</si>
  <si>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</si>
  <si>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</si>
  <si>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</si>
  <si>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</si>
  <si>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</si>
  <si>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</si>
  <si>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</si>
  <si>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</si>
  <si>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</si>
  <si>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</si>
  <si>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</si>
  <si>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</si>
  <si>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</si>
  <si>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</si>
  <si>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</si>
  <si>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</si>
  <si>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</si>
  <si>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</si>
  <si>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</si>
  <si>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</si>
  <si>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</si>
  <si>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</si>
  <si>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</si>
  <si>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</si>
  <si>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</si>
  <si>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</si>
  <si>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</si>
  <si>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</si>
  <si>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</si>
  <si>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</si>
  <si>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</si>
  <si>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</si>
  <si>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</si>
  <si>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</si>
  <si>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</si>
  <si>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</si>
  <si>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</si>
  <si>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</si>
  <si>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</si>
  <si>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</si>
  <si>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</si>
  <si>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</si>
  <si>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</si>
  <si>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</si>
  <si>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</si>
  <si>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</si>
  <si>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</si>
  <si>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</si>
  <si>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</si>
  <si>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</si>
  <si>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</si>
  <si>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</si>
  <si>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</si>
  <si>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</si>
  <si>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</si>
  <si>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</si>
  <si>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</si>
  <si>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</si>
  <si>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</si>
  <si>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</si>
  <si>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</si>
  <si>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</si>
  <si>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</si>
  <si>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</si>
  <si>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</si>
  <si>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</si>
  <si>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</si>
  <si>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</si>
  <si>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</si>
  <si>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</si>
  <si>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</si>
  <si>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</si>
  <si>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</si>
  <si>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</si>
  <si>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</si>
  <si>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</si>
  <si>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</si>
  <si>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</si>
  <si>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</si>
  <si>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</si>
  <si>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</si>
  <si>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</si>
  <si>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</si>
  <si>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</si>
  <si>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</si>
  <si>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</si>
  <si>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</si>
  <si>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</si>
  <si>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</si>
  <si>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</si>
  <si>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</si>
  <si>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</si>
  <si>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</si>
  <si>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</si>
  <si>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</si>
  <si>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</si>
  <si>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</si>
  <si>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</si>
  <si>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</si>
  <si>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</si>
  <si>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</si>
  <si>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</si>
  <si>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</si>
  <si>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</si>
  <si>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</si>
  <si>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</si>
  <si>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</si>
  <si>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</si>
  <si>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</si>
  <si>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</si>
  <si>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</si>
  <si>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</si>
  <si>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</si>
  <si>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</si>
  <si>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</si>
  <si>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</si>
  <si>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</si>
  <si>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</si>
  <si>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</si>
  <si>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</si>
  <si>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</si>
  <si>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</si>
  <si>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</si>
  <si>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</si>
  <si>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</si>
  <si>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</si>
  <si>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</si>
  <si>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</si>
  <si>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</si>
  <si>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</si>
  <si>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</si>
  <si>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</si>
  <si>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</si>
  <si>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</si>
  <si>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</si>
  <si>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</si>
  <si>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</si>
  <si>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</si>
  <si>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</si>
  <si>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</si>
  <si>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</si>
  <si>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</si>
  <si>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</si>
  <si>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</si>
  <si>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</si>
  <si>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</si>
  <si>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</si>
  <si>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</si>
  <si>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</si>
  <si>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</si>
  <si>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</si>
  <si>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</si>
  <si>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</si>
  <si>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</si>
  <si>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</si>
  <si>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</si>
  <si>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</si>
  <si>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</si>
  <si>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</si>
  <si>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</si>
  <si>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</si>
  <si>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</si>
  <si>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</si>
  <si>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</si>
  <si>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</si>
  <si>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</si>
  <si>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</si>
  <si>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</si>
  <si>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</si>
  <si>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</si>
  <si>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</si>
  <si>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</si>
  <si>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</si>
  <si>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</si>
  <si>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</si>
  <si>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</si>
  <si>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</si>
  <si>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</si>
  <si>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</si>
  <si>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</si>
  <si>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</si>
  <si>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</si>
  <si>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</si>
  <si>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</si>
  <si>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</si>
  <si>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</si>
  <si>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</si>
  <si>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</si>
  <si>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</si>
  <si>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</si>
  <si>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</si>
  <si>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</si>
  <si>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</si>
  <si>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</si>
  <si>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</si>
  <si>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</si>
  <si>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</si>
  <si>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</si>
  <si>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</si>
  <si>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</si>
  <si>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</si>
  <si>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</si>
  <si>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</si>
  <si>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</si>
  <si>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</si>
  <si>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</si>
  <si>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</si>
  <si>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</si>
  <si>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</si>
  <si>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</si>
  <si>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</si>
  <si>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</si>
  <si>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</si>
  <si>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</si>
  <si>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</si>
  <si>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</si>
  <si>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</si>
  <si>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</si>
  <si>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</si>
  <si>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</si>
  <si>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</si>
  <si>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</si>
  <si>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</si>
  <si>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</si>
  <si>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</si>
  <si>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</si>
  <si>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</si>
  <si>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</si>
  <si>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</si>
  <si>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</si>
  <si>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</si>
  <si>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</si>
  <si>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</si>
  <si>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</si>
  <si>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</si>
  <si>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</si>
  <si>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</si>
  <si>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</si>
  <si>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</si>
  <si>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</si>
  <si>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</si>
  <si>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</si>
  <si>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</si>
  <si>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</si>
  <si>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</si>
  <si>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</si>
  <si>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</si>
  <si>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</si>
  <si>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</si>
  <si>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</si>
  <si>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</si>
  <si>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</si>
  <si>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</si>
  <si>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</si>
  <si>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</si>
  <si>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</si>
  <si>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</si>
  <si>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</si>
  <si>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</si>
  <si>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</si>
  <si>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</si>
  <si>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</si>
  <si>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</si>
  <si>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</si>
  <si>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</si>
  <si>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</si>
  <si>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</si>
  <si>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</si>
  <si>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</si>
  <si>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</si>
  <si>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</si>
  <si>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</si>
  <si>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</si>
  <si>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</si>
  <si>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</si>
  <si>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</si>
  <si>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</si>
  <si>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</si>
  <si>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</si>
  <si>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</si>
  <si>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</si>
  <si>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</si>
  <si>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</si>
  <si>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</si>
  <si>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</si>
  <si>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</si>
  <si>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</si>
  <si>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</si>
  <si>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</si>
  <si>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</si>
  <si>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</si>
  <si>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</si>
  <si>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</si>
  <si>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</si>
  <si>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</si>
  <si>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</si>
  <si>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</si>
  <si>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</si>
  <si>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</si>
  <si>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</si>
  <si>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</si>
  <si>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</si>
  <si>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</si>
  <si>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</si>
  <si>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</si>
  <si>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</si>
  <si>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</si>
  <si>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</si>
  <si>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</si>
  <si>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</si>
  <si>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</si>
  <si>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</si>
  <si>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</si>
  <si>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</si>
  <si>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</si>
  <si>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</si>
  <si>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</si>
  <si>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</si>
  <si>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</si>
  <si>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</si>
  <si>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</si>
  <si>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</si>
  <si>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</si>
  <si>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</si>
  <si>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</si>
  <si>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</si>
  <si>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</si>
  <si>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</si>
  <si>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</si>
  <si>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</si>
  <si>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</si>
  <si>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</si>
  <si>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</si>
  <si>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</si>
  <si>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</si>
  <si>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</si>
  <si>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</si>
  <si>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</si>
  <si>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</si>
  <si>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</si>
  <si>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</si>
  <si>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</si>
  <si>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</si>
  <si>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</si>
  <si>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</si>
  <si>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</si>
  <si>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</si>
  <si>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</si>
  <si>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</si>
  <si>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</si>
  <si>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</si>
  <si>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</si>
  <si>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</si>
  <si>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</si>
  <si>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</si>
  <si>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</si>
  <si>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</si>
  <si>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</si>
  <si>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</si>
  <si>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</si>
  <si>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</si>
  <si>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</si>
  <si>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</si>
  <si>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</si>
  <si>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</si>
  <si>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</si>
  <si>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</si>
  <si>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</si>
  <si>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</si>
  <si>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</si>
  <si>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</si>
  <si>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</si>
  <si>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</si>
  <si>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</si>
  <si>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</si>
  <si>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</si>
  <si>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</si>
  <si>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</si>
  <si>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</si>
  <si>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</si>
  <si>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</si>
  <si>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</si>
  <si>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</si>
  <si>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</si>
  <si>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</si>
  <si>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</si>
  <si>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</si>
  <si>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</si>
  <si>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</si>
  <si>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</si>
  <si>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</si>
  <si>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</si>
  <si>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</si>
  <si>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</si>
  <si>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</si>
  <si>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</si>
  <si>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</si>
  <si>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</si>
  <si>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</si>
  <si>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</si>
  <si>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</si>
  <si>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</si>
  <si>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</si>
  <si>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</si>
  <si>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</si>
  <si>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</si>
  <si>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</si>
  <si>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</si>
  <si>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</si>
  <si>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</si>
  <si>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</si>
  <si>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</si>
  <si>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</si>
  <si>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</si>
  <si>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</si>
  <si>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</si>
  <si>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</si>
  <si>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</si>
  <si>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</si>
  <si>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</si>
  <si>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</si>
  <si>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</si>
  <si>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</si>
  <si>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</si>
  <si>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</si>
  <si>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</si>
  <si>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</si>
  <si>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</si>
  <si>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</si>
  <si>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</si>
  <si>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</si>
  <si>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</si>
  <si>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</si>
  <si>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</si>
  <si>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</si>
  <si>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</si>
  <si>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</si>
  <si>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</si>
  <si>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</si>
  <si>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</si>
  <si>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</si>
  <si>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</si>
  <si>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</si>
  <si>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</si>
  <si>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</si>
  <si>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</si>
  <si>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</si>
  <si>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</si>
  <si>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</si>
  <si>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</si>
  <si>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</si>
  <si>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</si>
  <si>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</si>
  <si>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</si>
  <si>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</si>
  <si>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</si>
  <si>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</si>
  <si>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</si>
  <si>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</si>
  <si>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</si>
  <si>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</si>
  <si>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</si>
  <si>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</si>
  <si>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</si>
  <si>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</si>
  <si>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</si>
  <si>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</si>
  <si>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</si>
  <si>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</si>
  <si>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</si>
  <si>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</si>
  <si>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</si>
  <si>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</si>
  <si>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</si>
  <si>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</si>
  <si>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</si>
  <si>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</si>
  <si>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</si>
  <si>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</si>
  <si>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</si>
  <si>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</si>
  <si>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</si>
  <si>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</si>
  <si>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</si>
  <si>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</si>
  <si>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</si>
  <si>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</si>
  <si>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</si>
  <si>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</si>
  <si>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</si>
  <si>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</si>
  <si>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</si>
  <si>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</si>
  <si>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</si>
  <si>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</si>
  <si>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</si>
  <si>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</si>
  <si>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</si>
  <si>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</si>
  <si>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</si>
  <si>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</si>
  <si>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</si>
  <si>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</si>
  <si>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</si>
  <si>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</si>
  <si>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</si>
  <si>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</si>
  <si>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</si>
  <si>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</si>
  <si>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</si>
  <si>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</si>
  <si>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</si>
  <si>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</si>
  <si>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</si>
  <si>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</si>
  <si>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</si>
  <si>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</si>
  <si>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</si>
  <si>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</si>
  <si>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</si>
  <si>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</si>
  <si>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</si>
  <si>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</si>
  <si>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</si>
  <si>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</si>
  <si>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</si>
  <si>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</si>
  <si>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</si>
  <si>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</si>
  <si>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</si>
  <si>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</si>
  <si>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</si>
  <si>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</si>
  <si>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</si>
  <si>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</si>
  <si>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</si>
  <si>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</si>
  <si>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</si>
  <si>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</si>
  <si>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</si>
  <si>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</si>
  <si>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</si>
  <si>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</si>
  <si>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</si>
  <si>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</si>
  <si>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</si>
  <si>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</si>
  <si>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</si>
  <si>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</si>
  <si>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</si>
  <si>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</si>
  <si>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</si>
  <si>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</si>
  <si>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</si>
  <si>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</si>
  <si>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</si>
  <si>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</si>
  <si>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</si>
  <si>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</si>
  <si>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</si>
  <si>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</si>
  <si>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</si>
  <si>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</si>
  <si>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</si>
  <si>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</si>
  <si>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</si>
  <si>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</si>
  <si>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</si>
  <si>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</si>
  <si>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</si>
  <si>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</si>
  <si>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</si>
  <si>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</si>
  <si>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</si>
  <si>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</si>
  <si>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</si>
  <si>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</si>
  <si>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</si>
  <si>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</si>
  <si>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</si>
  <si>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</si>
  <si>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</si>
  <si>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</si>
  <si>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</si>
  <si>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</si>
  <si>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</si>
  <si>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</si>
  <si>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</si>
  <si>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</si>
  <si>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</si>
  <si>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</si>
  <si>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</si>
  <si>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</si>
  <si>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</si>
  <si>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</si>
  <si>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</si>
  <si>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</si>
  <si>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</si>
  <si>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</si>
  <si>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</si>
  <si>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</si>
  <si>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</si>
  <si>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</si>
  <si>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</si>
  <si>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</si>
  <si>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</si>
  <si>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</si>
  <si>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</si>
  <si>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</si>
  <si>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</si>
  <si>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</si>
  <si>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</si>
  <si>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</si>
  <si>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</si>
  <si>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</si>
  <si>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</si>
  <si>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</si>
  <si>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</si>
  <si>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</si>
  <si>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</si>
  <si>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</si>
  <si>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</si>
  <si>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</si>
  <si>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</si>
  <si>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</si>
  <si>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</si>
  <si>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</si>
  <si>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</si>
  <si>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</si>
  <si>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</si>
  <si>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</si>
  <si>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</si>
  <si>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</si>
  <si>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</si>
  <si>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</si>
  <si>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</si>
  <si>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</si>
  <si>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</si>
  <si>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</si>
  <si>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</si>
  <si>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</si>
  <si>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</si>
  <si>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</si>
  <si>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</si>
  <si>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</si>
  <si>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</si>
  <si>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</si>
  <si>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</si>
  <si>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</si>
  <si>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</si>
  <si>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</si>
  <si>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</si>
  <si>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</si>
  <si>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</si>
  <si>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</si>
  <si>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</si>
  <si>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</si>
  <si>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</si>
  <si>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</si>
  <si>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</si>
  <si>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</si>
  <si>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</si>
  <si>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</si>
  <si>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</si>
  <si>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</si>
  <si>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</si>
  <si>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</si>
  <si>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</si>
  <si>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</si>
  <si>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</si>
  <si>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</si>
  <si>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</si>
  <si>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</si>
  <si>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</si>
  <si>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</si>
  <si>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</si>
  <si>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</si>
  <si>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</si>
  <si>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</si>
  <si>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</si>
  <si>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</si>
  <si>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</si>
  <si>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</si>
  <si>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</si>
  <si>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</si>
  <si>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</si>
  <si>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</si>
  <si>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</si>
  <si>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</si>
  <si>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</si>
  <si>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</si>
  <si>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</si>
  <si>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</si>
  <si>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</si>
  <si>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</si>
  <si>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</si>
  <si>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</si>
  <si>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</si>
  <si>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</si>
  <si>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</si>
  <si>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</si>
  <si>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</si>
  <si>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</si>
  <si>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</si>
  <si>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</si>
  <si>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</si>
  <si>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</si>
  <si>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</si>
  <si>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</si>
  <si>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</si>
  <si>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</si>
  <si>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</si>
  <si>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</si>
  <si>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</si>
  <si>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</si>
  <si>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</si>
  <si>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</si>
  <si>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</si>
  <si>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</si>
  <si>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</si>
  <si>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</si>
  <si>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</si>
  <si>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</si>
  <si>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</si>
  <si>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</si>
  <si>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</si>
  <si>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</si>
  <si>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</si>
  <si>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</si>
  <si>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</si>
  <si>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</si>
  <si>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</si>
  <si>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</si>
  <si>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</si>
  <si>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</si>
  <si>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</si>
  <si>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</si>
  <si>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</si>
  <si>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</si>
  <si>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</si>
  <si>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</si>
  <si>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</si>
  <si>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</si>
  <si>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</si>
  <si>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</si>
  <si>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</si>
  <si>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</si>
  <si>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</si>
  <si>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</si>
  <si>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</si>
  <si>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</si>
  <si>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</si>
  <si>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</si>
  <si>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</si>
  <si>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</si>
  <si>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</si>
  <si>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</si>
  <si>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</si>
  <si>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</si>
  <si>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</si>
  <si>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</si>
  <si>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</si>
  <si>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</si>
  <si>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</si>
  <si>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</si>
  <si>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</si>
  <si>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</si>
  <si>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</si>
  <si>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</si>
  <si>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</si>
  <si>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</si>
  <si>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</si>
  <si>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</si>
  <si>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</si>
  <si>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</si>
  <si>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</si>
  <si>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</si>
  <si>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</si>
  <si>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</si>
  <si>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</si>
  <si>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</si>
  <si>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</si>
  <si>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</si>
  <si>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</si>
  <si>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</si>
  <si>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</si>
  <si>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</si>
  <si>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</si>
  <si>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</si>
  <si>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</si>
  <si>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</si>
  <si>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</si>
  <si>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</si>
  <si>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</si>
  <si>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</si>
  <si>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</si>
  <si>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</si>
  <si>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</si>
  <si>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</si>
  <si>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</si>
  <si>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</si>
  <si>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</si>
  <si>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</si>
  <si>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</si>
  <si>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</si>
  <si>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</si>
  <si>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</si>
  <si>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</si>
  <si>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</si>
  <si>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</si>
  <si>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</si>
  <si>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</si>
  <si>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</si>
  <si>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</si>
  <si>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</si>
  <si>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</si>
  <si>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</si>
  <si>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</si>
  <si>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</si>
  <si>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</si>
  <si>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</si>
  <si>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</si>
  <si>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</si>
  <si>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</si>
  <si>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</si>
  <si>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</si>
  <si>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</si>
  <si>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</si>
  <si>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</si>
  <si>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</si>
  <si>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</si>
  <si>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</si>
  <si>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</si>
  <si>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</si>
  <si>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</si>
  <si>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</si>
  <si>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</si>
  <si>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</si>
  <si>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</si>
  <si>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</si>
  <si>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</si>
  <si>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</si>
  <si>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</si>
  <si>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</si>
  <si>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</si>
  <si>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</si>
  <si>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</si>
  <si>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</si>
  <si>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</si>
  <si>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</si>
  <si>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</si>
  <si>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</si>
  <si>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</si>
  <si>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</si>
  <si>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</si>
  <si>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</si>
  <si>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</si>
  <si>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</si>
  <si>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</si>
  <si>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</si>
  <si>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</si>
  <si>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</si>
  <si>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</si>
  <si>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</si>
  <si>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</si>
  <si>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</si>
  <si>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</si>
  <si>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</si>
  <si>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</si>
  <si>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</si>
  <si>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</si>
  <si>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</si>
  <si>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</si>
  <si>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</si>
  <si>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</si>
  <si>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</si>
  <si>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</si>
  <si>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</si>
  <si>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</si>
  <si>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</si>
  <si>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</si>
  <si>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</si>
  <si>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</si>
  <si>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</si>
  <si>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</si>
  <si>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</si>
  <si>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</si>
  <si>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</si>
  <si>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</si>
  <si>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</si>
  <si>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</si>
  <si>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</si>
  <si>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</si>
  <si>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</si>
  <si>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</si>
  <si>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</si>
  <si>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</si>
  <si>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</si>
  <si>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</si>
  <si>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</si>
  <si>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</si>
  <si>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</si>
  <si>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</si>
  <si>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</si>
  <si>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</si>
  <si>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</si>
  <si>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</si>
  <si>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</si>
  <si>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</si>
  <si>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</si>
  <si>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</si>
  <si>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</si>
  <si>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</si>
  <si>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</si>
  <si>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</si>
  <si>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</si>
  <si>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</si>
  <si>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</si>
  <si>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</si>
  <si>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</si>
  <si>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</si>
  <si>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</si>
  <si>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</si>
  <si>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</si>
  <si>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</si>
  <si>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</si>
  <si>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</si>
  <si>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</si>
  <si>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</si>
  <si>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</si>
  <si>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</si>
  <si>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</si>
  <si>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</si>
  <si>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</si>
  <si>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</si>
  <si>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</si>
  <si>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</si>
  <si>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</si>
  <si>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</si>
  <si>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</si>
  <si>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</si>
  <si>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</si>
  <si>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</si>
  <si>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</si>
  <si>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</si>
  <si>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</si>
  <si>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</si>
  <si>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</si>
  <si>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</si>
  <si>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</si>
  <si>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</si>
  <si>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</si>
  <si>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</si>
  <si>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</si>
  <si>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</si>
  <si>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</si>
  <si>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</si>
  <si>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</si>
  <si>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</si>
  <si>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</si>
  <si>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</si>
  <si>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</si>
  <si>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</si>
  <si>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</si>
  <si>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</si>
  <si>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</si>
  <si>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</si>
  <si>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</si>
  <si>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</si>
  <si>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</si>
  <si>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</si>
  <si>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</si>
  <si>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</si>
  <si>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</si>
  <si>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</si>
  <si>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</si>
  <si>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</si>
  <si>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</si>
  <si>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</si>
  <si>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</si>
  <si>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</si>
  <si>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</si>
  <si>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</si>
  <si>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</si>
  <si>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</si>
  <si>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</si>
  <si>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</si>
  <si>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</si>
  <si>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</si>
  <si>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</si>
  <si>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</si>
  <si>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</si>
  <si>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</si>
  <si>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</si>
  <si>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</si>
  <si>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</si>
  <si>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</si>
  <si>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</si>
  <si>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</si>
  <si>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</si>
  <si>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</si>
  <si>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</si>
  <si>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</si>
  <si>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</si>
  <si>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</si>
  <si>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</si>
  <si>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</si>
  <si>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</si>
  <si>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</si>
  <si>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</si>
  <si>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</si>
  <si>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</si>
  <si>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</si>
  <si>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</si>
  <si>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</si>
  <si>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</si>
  <si>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</si>
  <si>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</si>
  <si>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</si>
  <si>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</si>
  <si>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</si>
  <si>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</si>
  <si>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</si>
  <si>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</si>
  <si>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</si>
  <si>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</si>
  <si>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</si>
  <si>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</si>
  <si>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</si>
  <si>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</si>
  <si>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</si>
  <si>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</si>
  <si>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</si>
  <si>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</si>
  <si>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</si>
  <si>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</si>
  <si>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</si>
  <si>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</si>
  <si>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</si>
  <si>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</si>
  <si>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</si>
  <si>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</si>
  <si>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</si>
  <si>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</si>
  <si>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</si>
  <si>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</si>
  <si>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</si>
  <si>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</si>
  <si>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</si>
  <si>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</si>
  <si>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</si>
  <si>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</si>
  <si>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</si>
  <si>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</si>
  <si>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</si>
  <si>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</si>
  <si>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</si>
  <si>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</si>
  <si>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</si>
  <si>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</si>
  <si>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</si>
  <si>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</si>
  <si>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</si>
  <si>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</si>
  <si>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</si>
  <si>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</si>
  <si>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</si>
  <si>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</si>
  <si>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</si>
  <si>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</si>
  <si>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</si>
  <si>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</si>
  <si>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</si>
  <si>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</si>
  <si>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</si>
  <si>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</si>
  <si>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</si>
  <si>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</si>
  <si>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</si>
  <si>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</si>
  <si>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</si>
  <si>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</si>
  <si>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</si>
  <si>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</si>
  <si>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</si>
  <si>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</si>
  <si>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</si>
  <si>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</si>
  <si>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</si>
  <si>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</si>
  <si>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</si>
  <si>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</si>
  <si>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</si>
  <si>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</si>
  <si>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</si>
  <si>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</si>
  <si>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</si>
  <si>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</si>
  <si>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</si>
  <si>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</si>
  <si>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</si>
  <si>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</si>
  <si>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</si>
  <si>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</si>
  <si>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</si>
  <si>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</si>
  <si>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</si>
  <si>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</si>
  <si>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</si>
  <si>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</si>
  <si>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</si>
  <si>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</si>
  <si>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</si>
  <si>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</si>
  <si>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</si>
  <si>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</si>
  <si>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</si>
  <si>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</si>
  <si>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</si>
  <si>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</si>
  <si>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</si>
  <si>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</si>
  <si>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</si>
  <si>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</si>
  <si>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</si>
  <si>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</si>
  <si>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</si>
  <si>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</si>
  <si>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</si>
  <si>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</si>
  <si>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</si>
  <si>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</si>
  <si>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</si>
  <si>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</si>
  <si>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</si>
  <si>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</si>
  <si>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</si>
  <si>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</si>
  <si>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</si>
  <si>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</si>
  <si>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</si>
  <si>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</si>
  <si>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</si>
  <si>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</si>
  <si>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</si>
  <si>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</si>
  <si>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</si>
  <si>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</si>
  <si>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</si>
  <si>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</si>
  <si>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</si>
  <si>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</si>
  <si>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</si>
  <si>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</si>
  <si>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</si>
  <si>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</si>
  <si>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</si>
  <si>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</si>
  <si>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</si>
  <si>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</si>
  <si>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</si>
  <si>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</si>
  <si>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</si>
  <si>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</si>
  <si>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</si>
  <si>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</si>
  <si>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</si>
  <si>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</si>
  <si>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</si>
  <si>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</si>
  <si>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</si>
  <si>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</si>
  <si>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</si>
  <si>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</si>
  <si>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</si>
  <si>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</si>
  <si>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</si>
  <si>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</si>
  <si>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</si>
  <si>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</si>
  <si>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</si>
  <si>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</si>
  <si>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</si>
  <si>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</si>
  <si>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</si>
  <si>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</si>
  <si>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</si>
  <si>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</si>
  <si>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</si>
  <si>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</si>
  <si>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</si>
  <si>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</si>
  <si>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</si>
  <si>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</si>
  <si>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</si>
  <si>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</si>
  <si>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</si>
  <si>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</si>
  <si>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</si>
  <si>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</si>
  <si>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</si>
  <si>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</si>
  <si>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</si>
  <si>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</si>
  <si>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</si>
  <si>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</si>
  <si>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</si>
  <si>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</si>
  <si>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</si>
  <si>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</si>
  <si>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</si>
  <si>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</si>
  <si>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</si>
  <si>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</si>
  <si>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</si>
  <si>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</si>
  <si>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</si>
  <si>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</si>
  <si>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</si>
  <si>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</si>
  <si>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</si>
  <si>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</si>
  <si>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</si>
  <si>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</si>
  <si>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</si>
  <si>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</si>
  <si>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</si>
  <si>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</si>
  <si>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</si>
  <si>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</si>
  <si>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</si>
  <si>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</si>
  <si>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</si>
  <si>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</si>
  <si>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</si>
  <si>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</si>
  <si>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</si>
  <si>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</si>
  <si>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</si>
  <si>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</si>
  <si>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</si>
  <si>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</si>
  <si>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</si>
  <si>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</si>
  <si>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</si>
  <si>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</si>
  <si>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</si>
  <si>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</si>
  <si>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</si>
  <si>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</si>
  <si>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</si>
  <si>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</si>
  <si>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</si>
  <si>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</si>
  <si>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</si>
  <si>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</si>
  <si>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</si>
  <si>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</si>
  <si>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</si>
  <si>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</si>
  <si>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</si>
  <si>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</si>
  <si>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</si>
  <si>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</si>
  <si>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</si>
  <si>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</si>
  <si>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</si>
  <si>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</si>
  <si>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</si>
  <si>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</si>
  <si>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</si>
  <si>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</si>
  <si>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</si>
  <si>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</si>
  <si>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</si>
  <si>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</si>
  <si>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</si>
  <si>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</si>
  <si>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</si>
  <si>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</si>
  <si>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</si>
  <si>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</si>
  <si>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</si>
  <si>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</si>
  <si>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</si>
  <si>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</si>
  <si>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</si>
  <si>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</si>
  <si>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</si>
  <si>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</si>
  <si>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</si>
  <si>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</si>
  <si>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</si>
  <si>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</si>
  <si>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</si>
  <si>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</si>
  <si>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</si>
  <si>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</si>
  <si>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</si>
  <si>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</si>
  <si>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</si>
  <si>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</si>
  <si>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</si>
  <si>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</si>
  <si>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</si>
  <si>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</si>
  <si>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</si>
  <si>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</si>
  <si>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</si>
  <si>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</si>
  <si>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</si>
  <si>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</si>
  <si>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</si>
  <si>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</si>
  <si>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</si>
  <si>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</si>
  <si>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</si>
  <si>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</si>
  <si>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</si>
  <si>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</si>
  <si>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</si>
  <si>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</si>
  <si>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</si>
  <si>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</si>
  <si>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</si>
  <si>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</si>
  <si>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</si>
  <si>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</si>
  <si>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</si>
  <si>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</si>
  <si>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</si>
  <si>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</si>
  <si>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</si>
  <si>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</si>
  <si>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</si>
  <si>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</si>
  <si>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</si>
  <si>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</si>
  <si>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</si>
  <si>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</si>
  <si>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</si>
  <si>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</si>
  <si>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</si>
  <si>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</si>
  <si>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</si>
  <si>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</si>
  <si>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</si>
  <si>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</si>
  <si>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</si>
  <si>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</si>
  <si>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</si>
  <si>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</si>
  <si>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</si>
  <si>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</si>
  <si>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</si>
  <si>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</si>
  <si>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</si>
  <si>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</si>
  <si>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</si>
  <si>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</si>
  <si>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</si>
  <si>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</si>
  <si>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</si>
  <si>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</si>
  <si>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</si>
  <si>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</si>
  <si>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</si>
  <si>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</si>
  <si>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</si>
  <si>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</si>
  <si>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</si>
  <si>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</si>
  <si>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</si>
  <si>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</si>
  <si>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</si>
  <si>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</si>
  <si>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</si>
  <si>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</si>
  <si>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</si>
  <si>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</si>
  <si>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</si>
  <si>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</si>
  <si>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</si>
  <si>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</si>
  <si>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</si>
  <si>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</si>
  <si>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</si>
  <si>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</si>
  <si>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</si>
  <si>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</si>
  <si>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</si>
  <si>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</si>
  <si>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</si>
  <si>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</si>
  <si>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</si>
  <si>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</si>
  <si>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</si>
  <si>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</si>
  <si>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</si>
  <si>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</si>
  <si>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</si>
  <si>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</si>
  <si>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</si>
  <si>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</si>
  <si>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</si>
  <si>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</si>
  <si>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</si>
  <si>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</si>
  <si>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</si>
  <si>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</si>
  <si>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</si>
  <si>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</si>
  <si>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</si>
  <si>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</si>
  <si>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</si>
  <si>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</si>
  <si>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</si>
  <si>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</si>
  <si>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</si>
  <si>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</si>
  <si>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</si>
  <si>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</si>
  <si>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</si>
  <si>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</si>
  <si>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</si>
  <si>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</si>
  <si>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</si>
  <si>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</si>
  <si>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</si>
  <si>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</si>
  <si>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</si>
  <si>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</si>
  <si>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</si>
  <si>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</si>
  <si>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</si>
  <si>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</si>
  <si>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</si>
  <si>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</si>
  <si>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</si>
  <si>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</si>
  <si>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</si>
  <si>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</si>
  <si>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</si>
  <si>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</si>
  <si>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</si>
  <si>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</si>
  <si>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</si>
  <si>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</si>
  <si>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</si>
  <si>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</si>
  <si>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</si>
  <si>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</si>
  <si>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</si>
  <si>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</si>
  <si>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</si>
  <si>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</si>
  <si>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</si>
  <si>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</si>
  <si>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</si>
  <si>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</si>
  <si>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</si>
  <si>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</si>
  <si>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</si>
  <si>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</si>
  <si>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</si>
  <si>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</si>
  <si>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</si>
  <si>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</si>
  <si>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</si>
  <si>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</si>
  <si>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</si>
  <si>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</si>
  <si>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</si>
  <si>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</si>
  <si>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</si>
  <si>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</si>
  <si>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</si>
  <si>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</si>
  <si>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</si>
  <si>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</si>
  <si>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</si>
  <si>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</si>
  <si>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</si>
  <si>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</si>
  <si>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</si>
  <si>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</si>
  <si>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</si>
  <si>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</si>
  <si>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</si>
  <si>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</si>
  <si>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</si>
  <si>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</si>
  <si>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</si>
  <si>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</si>
  <si>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</si>
  <si>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</si>
  <si>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</si>
  <si>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</si>
  <si>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</si>
  <si>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</si>
  <si>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</si>
  <si>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</si>
  <si>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</si>
  <si>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</si>
  <si>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</si>
  <si>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</si>
  <si>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</si>
  <si>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</si>
  <si>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</si>
  <si>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</si>
  <si>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</si>
  <si>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</si>
  <si>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</si>
  <si>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</si>
  <si>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</si>
  <si>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</si>
  <si>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</si>
  <si>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</si>
  <si>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</si>
  <si>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</si>
  <si>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</si>
  <si>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</si>
  <si>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</si>
  <si>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</si>
  <si>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</si>
  <si>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</si>
  <si>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</si>
  <si>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</si>
  <si>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</si>
  <si>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</si>
  <si>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</si>
  <si>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</si>
  <si>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</si>
  <si>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</si>
  <si>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</si>
  <si>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</si>
  <si>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</si>
  <si>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</si>
  <si>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</si>
  <si>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</si>
  <si>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</si>
  <si>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</si>
  <si>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</si>
  <si>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</si>
  <si>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</si>
  <si>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</si>
  <si>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</si>
  <si>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</si>
  <si>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</si>
  <si>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</si>
  <si>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</si>
  <si>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</si>
  <si>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</si>
  <si>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</si>
  <si>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</si>
  <si>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</si>
  <si>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</si>
  <si>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</si>
  <si>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</si>
  <si>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</si>
  <si>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</si>
  <si>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</si>
  <si>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</si>
  <si>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</si>
  <si>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</si>
  <si>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</si>
  <si>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</si>
  <si>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</si>
  <si>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</si>
  <si>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</si>
  <si>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</si>
  <si>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</si>
  <si>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</si>
  <si>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</si>
  <si>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</si>
  <si>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</si>
  <si>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</si>
  <si>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</si>
  <si>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</si>
  <si>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</si>
  <si>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</si>
  <si>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</si>
  <si>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</si>
  <si>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</si>
  <si>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</si>
  <si>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</si>
  <si>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</si>
  <si>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</si>
  <si>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</si>
  <si>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</si>
  <si>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</si>
  <si>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</si>
  <si>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</si>
  <si>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</si>
  <si>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</si>
  <si>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</si>
  <si>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</si>
  <si>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</si>
  <si>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</si>
  <si>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</si>
  <si>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</si>
  <si>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</si>
  <si>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</si>
  <si>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</si>
  <si>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</si>
  <si>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</si>
  <si>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</si>
  <si>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</si>
  <si>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</si>
  <si>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</si>
  <si>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</si>
  <si>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</si>
  <si>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</si>
  <si>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</si>
  <si>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</si>
  <si>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</si>
  <si>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</si>
  <si>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</si>
  <si>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</si>
  <si>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</si>
  <si>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</si>
  <si>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</si>
  <si>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</si>
  <si>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</si>
  <si>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</si>
  <si>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</si>
  <si>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</si>
  <si>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</si>
  <si>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</si>
  <si>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</si>
  <si>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</si>
  <si>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</si>
  <si>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</si>
  <si>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</si>
  <si>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</si>
  <si>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</si>
  <si>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</si>
  <si>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</si>
  <si>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</si>
  <si>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</si>
  <si>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</si>
  <si>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</si>
  <si>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</si>
  <si>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</si>
  <si>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</si>
  <si>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</si>
  <si>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</si>
  <si>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</si>
  <si>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</si>
  <si>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</si>
  <si>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</si>
  <si>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</si>
  <si>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</si>
  <si>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</si>
  <si>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</si>
  <si>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</si>
  <si>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</si>
  <si>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</si>
  <si>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</si>
  <si>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</si>
  <si>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</si>
  <si>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</si>
  <si>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</si>
  <si>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</si>
  <si>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</si>
  <si>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</si>
  <si>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</si>
  <si>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</si>
  <si>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</si>
  <si>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</si>
  <si>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</si>
  <si>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</si>
  <si>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</si>
  <si>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</si>
  <si>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</si>
  <si>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</si>
  <si>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</si>
  <si>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</si>
  <si>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</si>
  <si>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</si>
  <si>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</si>
  <si>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</si>
  <si>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</si>
  <si>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</si>
  <si>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</si>
  <si>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</si>
  <si>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</si>
  <si>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</si>
  <si>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</si>
  <si>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</si>
  <si>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</si>
  <si>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</si>
  <si>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</si>
  <si>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</si>
  <si>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</si>
  <si>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</si>
  <si>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</si>
  <si>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</si>
  <si>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</si>
  <si>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</si>
  <si>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</si>
  <si>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</si>
  <si>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</si>
  <si>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</si>
  <si>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</si>
  <si>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</si>
  <si>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</si>
  <si>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</si>
  <si>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</si>
  <si>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</si>
  <si>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</si>
  <si>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</si>
  <si>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</si>
  <si>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</si>
  <si>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</si>
  <si>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</si>
  <si>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</si>
  <si>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</si>
  <si>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</si>
  <si>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</si>
  <si>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</si>
  <si>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</si>
  <si>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</si>
  <si>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</si>
  <si>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</si>
  <si>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</si>
  <si>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</si>
  <si>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</si>
  <si>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</si>
  <si>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</si>
  <si>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</si>
  <si>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</si>
  <si>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</si>
  <si>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</si>
  <si>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</si>
  <si>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</si>
  <si>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</si>
  <si>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</si>
  <si>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</si>
  <si>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</si>
  <si>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</si>
  <si>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</si>
  <si>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</si>
  <si>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</si>
  <si>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</si>
  <si>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</si>
  <si>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</si>
  <si>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</si>
  <si>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</si>
  <si>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</si>
  <si>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</si>
  <si>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</si>
  <si>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</si>
  <si>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</si>
  <si>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</si>
  <si>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</si>
  <si>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</si>
  <si>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</si>
  <si>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</si>
  <si>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</si>
  <si>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</si>
  <si>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</si>
  <si>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</si>
  <si>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</si>
  <si>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</si>
  <si>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</si>
  <si>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</si>
  <si>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</si>
  <si>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</si>
  <si>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</si>
  <si>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</si>
  <si>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</si>
  <si>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</si>
  <si>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</si>
  <si>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</si>
  <si>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</si>
  <si>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</si>
  <si>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</si>
  <si>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</si>
  <si>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</si>
  <si>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</si>
  <si>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</si>
  <si>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</si>
  <si>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</si>
  <si>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</si>
  <si>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</si>
  <si>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</si>
  <si>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</si>
  <si>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</si>
  <si>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</si>
  <si>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</si>
  <si>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</si>
  <si>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</si>
  <si>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</si>
  <si>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</si>
  <si>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</si>
  <si>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</si>
  <si>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</si>
  <si>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</si>
  <si>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</si>
  <si>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</si>
  <si>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</si>
  <si>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</si>
  <si>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</si>
  <si>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</si>
  <si>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</si>
  <si>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</si>
  <si>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</si>
  <si>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</si>
  <si>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</si>
  <si>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</si>
  <si>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</si>
  <si>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</si>
  <si>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</si>
  <si>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</si>
  <si>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</si>
  <si>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</si>
  <si>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</si>
  <si>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</si>
  <si>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</si>
  <si>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</si>
  <si>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</si>
  <si>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</si>
  <si>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</si>
  <si>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</si>
  <si>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</si>
  <si>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</si>
  <si>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</si>
  <si>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</si>
  <si>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</si>
  <si>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</si>
  <si>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</si>
  <si>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</si>
  <si>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</si>
  <si>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</si>
  <si>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</si>
  <si>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</si>
  <si>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</si>
  <si>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</si>
  <si>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</si>
  <si>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</si>
  <si>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</si>
  <si>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</si>
  <si>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</si>
  <si>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</si>
  <si>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</si>
  <si>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</si>
  <si>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</si>
  <si>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</si>
  <si>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</si>
  <si>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</si>
  <si>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</si>
  <si>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</si>
  <si>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</si>
  <si>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</si>
  <si>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</si>
  <si>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</si>
  <si>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</si>
  <si>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</si>
  <si>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</si>
  <si>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</si>
  <si>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</si>
  <si>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</si>
  <si>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</si>
  <si>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</si>
  <si>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</si>
  <si>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</si>
  <si>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</si>
  <si>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</si>
  <si>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</si>
  <si>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</si>
  <si>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</si>
  <si>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</si>
  <si>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</si>
  <si>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</si>
  <si>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</si>
  <si>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</si>
  <si>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</si>
  <si>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</si>
  <si>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</si>
  <si>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</si>
  <si>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</si>
  <si>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</si>
  <si>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</si>
  <si>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</si>
  <si>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</si>
  <si>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</si>
  <si>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</si>
  <si>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</si>
  <si>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</si>
  <si>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</si>
  <si>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</si>
  <si>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</si>
  <si>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</si>
  <si>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</si>
  <si>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</si>
  <si>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</si>
  <si>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</si>
  <si>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</si>
  <si>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</si>
  <si>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</si>
  <si>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</si>
  <si>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</si>
  <si>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</si>
  <si>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</si>
  <si>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</si>
  <si>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</si>
  <si>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</si>
  <si>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</si>
  <si>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</si>
  <si>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</si>
  <si>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</si>
  <si>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</si>
  <si>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</si>
  <si>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</si>
  <si>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</si>
  <si>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</si>
  <si>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</si>
  <si>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</si>
  <si>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</si>
  <si>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</si>
  <si>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</si>
  <si>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</si>
  <si>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</si>
  <si>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</si>
  <si>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</si>
  <si>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</si>
  <si>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</si>
  <si>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</si>
  <si>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</si>
  <si>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</si>
  <si>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</si>
  <si>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</si>
  <si>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</si>
  <si>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</si>
  <si>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</si>
  <si>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</si>
  <si>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</si>
  <si>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</si>
  <si>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</si>
  <si>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</si>
  <si>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</si>
  <si>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</si>
  <si>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</si>
  <si>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</si>
  <si>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</si>
  <si>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</si>
  <si>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</si>
  <si>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</si>
  <si>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</si>
  <si>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</si>
  <si>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</si>
  <si>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</si>
  <si>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</si>
  <si>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</si>
  <si>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</si>
  <si>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</si>
  <si>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</si>
  <si>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</si>
  <si>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</si>
  <si>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</si>
  <si>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</si>
  <si>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</si>
  <si>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</si>
  <si>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</si>
  <si>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</si>
  <si>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</si>
  <si>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</si>
  <si>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</si>
  <si>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</si>
  <si>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</si>
  <si>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</si>
  <si>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</si>
  <si>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</si>
  <si>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</si>
  <si>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</si>
  <si>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</si>
  <si>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</si>
  <si>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</si>
  <si>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</si>
  <si>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</si>
  <si>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</si>
  <si>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</si>
  <si>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</si>
  <si>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</si>
  <si>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</si>
  <si>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</si>
  <si>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</si>
  <si>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</si>
  <si>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</si>
  <si>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</si>
  <si>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</si>
  <si>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</si>
  <si>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</si>
  <si>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</si>
  <si>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</si>
  <si>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</si>
  <si>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</si>
  <si>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</si>
  <si>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</si>
  <si>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</si>
  <si>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</si>
  <si>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</si>
  <si>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</si>
  <si>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</si>
  <si>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</si>
  <si>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</si>
  <si>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</si>
  <si>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</si>
  <si>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</si>
  <si>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</si>
  <si>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</si>
  <si>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</si>
  <si>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</si>
  <si>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</si>
  <si>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</si>
  <si>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</si>
  <si>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</si>
  <si>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</si>
  <si>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</si>
  <si>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</si>
  <si>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</si>
  <si>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</si>
  <si>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</si>
  <si>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</si>
  <si>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</si>
  <si>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</si>
  <si>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</si>
  <si>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</si>
  <si>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</si>
  <si>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</si>
  <si>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</si>
  <si>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</si>
  <si>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</si>
  <si>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</si>
  <si>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</si>
  <si>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</si>
  <si>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</si>
  <si>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</si>
  <si>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</si>
  <si>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</si>
  <si>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</si>
  <si>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</si>
  <si>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</si>
  <si>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</si>
  <si>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</si>
  <si>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</si>
  <si>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</si>
  <si>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</si>
  <si>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</si>
  <si>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</si>
  <si>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</si>
  <si>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</si>
  <si>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</si>
  <si>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</si>
  <si>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</si>
  <si>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</si>
  <si>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</si>
  <si>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</si>
  <si>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</si>
  <si>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</si>
  <si>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</si>
  <si>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</si>
  <si>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</si>
  <si>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</si>
  <si>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</si>
  <si>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</si>
  <si>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</si>
  <si>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</si>
  <si>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</si>
  <si>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</si>
  <si>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</si>
  <si>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</si>
  <si>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</si>
  <si>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</si>
  <si>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</si>
  <si>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</si>
  <si>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</si>
  <si>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</si>
  <si>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</si>
  <si>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</si>
  <si>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</si>
  <si>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</si>
  <si>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</si>
  <si>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</si>
  <si>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</si>
  <si>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</si>
  <si>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</si>
  <si>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</si>
  <si>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</si>
  <si>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</si>
  <si>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</si>
  <si>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</si>
  <si>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</si>
  <si>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</si>
  <si>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</si>
  <si>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</si>
  <si>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</si>
  <si>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</si>
  <si>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</si>
  <si>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</si>
  <si>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</si>
  <si>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</si>
  <si>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</si>
  <si>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</si>
  <si>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</si>
  <si>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</si>
  <si>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</si>
  <si>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</si>
  <si>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</si>
  <si>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</si>
  <si>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</si>
  <si>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</si>
  <si>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</si>
  <si>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</si>
  <si>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</si>
  <si>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</si>
  <si>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</si>
  <si>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</si>
  <si>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</si>
  <si>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</si>
  <si>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</si>
  <si>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</si>
  <si>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</si>
  <si>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</si>
  <si>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</si>
  <si>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</si>
  <si>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</si>
  <si>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</si>
  <si>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</si>
  <si>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</si>
  <si>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</si>
  <si>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</si>
  <si>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</si>
  <si>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</si>
  <si>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</si>
  <si>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</si>
  <si>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</si>
  <si>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</si>
  <si>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</si>
  <si>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</si>
  <si>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</si>
  <si>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</si>
  <si>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</si>
  <si>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</si>
  <si>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</si>
  <si>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</si>
  <si>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</si>
  <si>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</si>
  <si>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</si>
  <si>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</si>
  <si>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</si>
  <si>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</si>
  <si>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</si>
  <si>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</si>
  <si>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</si>
  <si>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</si>
  <si>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</si>
  <si>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</si>
  <si>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</si>
  <si>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</si>
  <si>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</si>
  <si>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</si>
  <si>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</si>
  <si>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</si>
  <si>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</si>
  <si>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</si>
  <si>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</si>
  <si>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</si>
  <si>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</si>
  <si>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</si>
  <si>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</si>
  <si>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</si>
  <si>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</si>
  <si>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</si>
  <si>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</si>
  <si>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</si>
  <si>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</si>
  <si>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</si>
  <si>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</si>
  <si>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</si>
  <si>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</si>
  <si>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</si>
  <si>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</si>
  <si>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</si>
  <si>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</si>
  <si>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</si>
  <si>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</si>
  <si>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</si>
  <si>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</si>
  <si>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</si>
  <si>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</si>
  <si>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</si>
  <si>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</si>
  <si>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</si>
  <si>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</si>
  <si>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</si>
  <si>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</si>
  <si>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</si>
  <si>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</si>
  <si>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</si>
  <si>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</si>
  <si>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</si>
  <si>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</si>
  <si>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</si>
  <si>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</si>
  <si>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</si>
  <si>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</si>
  <si>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</si>
  <si>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</si>
  <si>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</si>
  <si>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</si>
  <si>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</si>
  <si>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</si>
  <si>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</si>
  <si>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</si>
  <si>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</si>
  <si>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</si>
  <si>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</si>
  <si>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</si>
  <si>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</si>
  <si>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</si>
  <si>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</si>
  <si>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</si>
  <si>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</si>
  <si>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</si>
  <si>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</si>
  <si>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</si>
  <si>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</si>
  <si>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</si>
  <si>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</si>
  <si>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</si>
  <si>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</si>
  <si>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</si>
  <si>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</si>
  <si>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</si>
  <si>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</si>
  <si>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</si>
  <si>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</si>
  <si>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</si>
  <si>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</si>
  <si>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</si>
  <si>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</si>
  <si>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</si>
  <si>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</si>
  <si>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</si>
  <si>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</si>
  <si>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</si>
  <si>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</si>
  <si>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</si>
  <si>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</si>
  <si>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</si>
  <si>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</si>
  <si>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</si>
  <si>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</si>
  <si>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</si>
  <si>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</si>
  <si>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</si>
  <si>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</si>
  <si>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</si>
  <si>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</si>
  <si>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</si>
  <si>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</si>
  <si>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</si>
  <si>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</si>
  <si>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</si>
  <si>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</si>
  <si>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</si>
  <si>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</si>
  <si>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</si>
  <si>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</si>
  <si>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</si>
  <si>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</si>
  <si>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</si>
  <si>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</si>
  <si>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</si>
  <si>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</si>
  <si>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</si>
  <si>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</si>
  <si>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</si>
  <si>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</si>
  <si>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</si>
  <si>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</si>
  <si>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</si>
  <si>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</si>
  <si>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</si>
  <si>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</si>
  <si>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</si>
  <si>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</si>
  <si>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</si>
  <si>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</si>
  <si>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</si>
  <si>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</si>
  <si>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</si>
  <si>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</si>
  <si>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</si>
  <si>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</si>
  <si>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</si>
  <si>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</si>
  <si>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</si>
  <si>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</si>
  <si>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</si>
  <si>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</si>
  <si>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</si>
  <si>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</si>
  <si>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</si>
  <si>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</si>
  <si>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</si>
  <si>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</si>
  <si>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</si>
  <si>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</si>
  <si>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</si>
  <si>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</si>
  <si>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</si>
  <si>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</si>
  <si>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</si>
  <si>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</si>
  <si>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</si>
  <si>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</si>
  <si>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</si>
  <si>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</si>
  <si>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</si>
  <si>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</si>
  <si>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</si>
  <si>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</si>
  <si>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</si>
  <si>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</si>
  <si>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</si>
  <si>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</si>
  <si>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</si>
  <si>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</si>
  <si>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</si>
  <si>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</si>
  <si>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</si>
  <si>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</si>
  <si>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</si>
  <si>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</si>
  <si>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</si>
  <si>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</si>
  <si>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</si>
  <si>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</si>
  <si>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</si>
  <si>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</si>
  <si>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</si>
  <si>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</si>
  <si>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</si>
  <si>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</si>
  <si>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</si>
  <si>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</si>
  <si>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</si>
  <si>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</si>
  <si>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</si>
  <si>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</si>
  <si>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</si>
  <si>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</si>
  <si>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</si>
  <si>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</si>
  <si>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</si>
  <si>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</si>
  <si>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</si>
  <si>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</si>
  <si>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</si>
  <si>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</si>
  <si>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</si>
  <si>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</si>
  <si>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</si>
  <si>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</si>
  <si>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</si>
  <si>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</si>
  <si>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</si>
  <si>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</si>
  <si>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</si>
  <si>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</si>
  <si>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</si>
  <si>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</si>
  <si>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</si>
  <si>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</si>
  <si>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</si>
  <si>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</si>
  <si>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</si>
  <si>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</si>
  <si>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</si>
  <si>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</si>
  <si>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</si>
  <si>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</si>
  <si>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</si>
  <si>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</si>
  <si>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</si>
  <si>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</si>
  <si>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</si>
  <si>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</si>
  <si>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</si>
  <si>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</si>
  <si>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</si>
  <si>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</si>
  <si>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</si>
  <si>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</si>
  <si>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</si>
  <si>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</si>
  <si>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</si>
  <si>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</si>
  <si>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</si>
  <si>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</si>
  <si>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</si>
  <si>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</si>
  <si>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</si>
  <si>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</si>
  <si>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</si>
  <si>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</si>
  <si>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</si>
  <si>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</si>
  <si>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</si>
  <si>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</si>
  <si>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</si>
  <si>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</si>
  <si>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</si>
  <si>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</si>
  <si>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</si>
  <si>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</si>
  <si>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</si>
  <si>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</si>
  <si>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</si>
  <si>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</si>
  <si>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</si>
  <si>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</si>
  <si>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</si>
  <si>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</si>
  <si>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</si>
  <si>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</si>
  <si>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</si>
  <si>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</si>
  <si>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</si>
  <si>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</si>
  <si>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</si>
  <si>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</si>
  <si>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</si>
  <si>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</si>
  <si>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</si>
  <si>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</si>
  <si>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</si>
  <si>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</si>
  <si>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</si>
  <si>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</si>
  <si>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</si>
  <si>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</si>
  <si>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</si>
  <si>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</si>
  <si>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</si>
  <si>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</si>
  <si>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</si>
  <si>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</si>
  <si>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</si>
  <si>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</si>
  <si>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</si>
  <si>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</si>
  <si>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</si>
  <si>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</si>
  <si>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</si>
  <si>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</si>
  <si>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</si>
  <si>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</si>
  <si>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</si>
  <si>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</si>
  <si>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</si>
  <si>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</si>
  <si>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</si>
  <si>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</si>
  <si>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</si>
  <si>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</si>
  <si>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</si>
  <si>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</si>
  <si>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</si>
  <si>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</si>
  <si>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</si>
  <si>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</si>
  <si>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</si>
  <si>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</si>
  <si>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</si>
  <si>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</si>
  <si>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</si>
  <si>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</si>
  <si>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</si>
  <si>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</si>
  <si>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</si>
  <si>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</si>
  <si>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</si>
  <si>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</si>
  <si>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</si>
  <si>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</si>
  <si>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</si>
  <si>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</si>
  <si>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</si>
  <si>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</si>
  <si>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</si>
  <si>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</si>
  <si>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</si>
  <si>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</si>
  <si>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</si>
  <si>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</si>
  <si>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</si>
  <si>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</si>
  <si>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</si>
  <si>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</si>
  <si>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</si>
  <si>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</si>
  <si>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</si>
  <si>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</si>
  <si>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</si>
  <si>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</si>
  <si>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</si>
  <si>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</si>
  <si>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</si>
  <si>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</si>
  <si>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</si>
  <si>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</si>
  <si>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</si>
  <si>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</si>
  <si>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</si>
  <si>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</si>
  <si>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</si>
  <si>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</si>
  <si>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</si>
  <si>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</si>
  <si>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</si>
  <si>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</si>
  <si>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</si>
  <si>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</si>
  <si>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</si>
  <si>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</si>
  <si>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</si>
  <si>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</si>
  <si>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</si>
  <si>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</si>
  <si>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</si>
  <si>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</si>
  <si>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</si>
  <si>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</si>
  <si>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</si>
  <si>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</si>
  <si>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</si>
  <si>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</si>
  <si>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</si>
  <si>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</si>
  <si>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</si>
  <si>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</si>
  <si>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</si>
  <si>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</si>
  <si>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</si>
  <si>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</si>
  <si>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</si>
  <si>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</si>
  <si>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</si>
  <si>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</si>
  <si>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</si>
  <si>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</si>
  <si>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</si>
  <si>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</si>
  <si>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</si>
  <si>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</si>
  <si>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</si>
  <si>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</si>
  <si>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</si>
  <si>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</si>
  <si>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</si>
  <si>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</si>
  <si>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</si>
  <si>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</si>
  <si>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</si>
  <si>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</si>
  <si>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</si>
  <si>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</si>
  <si>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</si>
  <si>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</si>
  <si>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</si>
  <si>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</si>
  <si>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</si>
  <si>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</si>
  <si>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</si>
  <si>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</si>
  <si>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</si>
  <si>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</si>
  <si>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</si>
  <si>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</si>
  <si>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</si>
  <si>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</si>
  <si>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</si>
  <si>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</si>
  <si>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</si>
  <si>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</si>
  <si>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</si>
  <si>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</si>
  <si>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</si>
  <si>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</si>
  <si>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</si>
  <si>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</si>
  <si>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</si>
  <si>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</si>
  <si>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</si>
  <si>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</si>
  <si>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</si>
  <si>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</si>
  <si>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</si>
  <si>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</si>
  <si>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</si>
  <si>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</si>
  <si>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</si>
  <si>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</si>
  <si>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</si>
  <si>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</si>
  <si>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</si>
  <si>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</si>
  <si>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</si>
  <si>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</si>
  <si>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</si>
  <si>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</si>
  <si>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</si>
  <si>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</si>
  <si>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</si>
  <si>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</si>
  <si>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</si>
  <si>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</si>
  <si>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</si>
  <si>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</si>
  <si>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</si>
  <si>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</si>
  <si>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</si>
  <si>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</si>
  <si>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</si>
  <si>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</si>
  <si>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</si>
  <si>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</si>
  <si>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</si>
  <si>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</si>
  <si>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</si>
  <si>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</si>
  <si>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</si>
  <si>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</si>
  <si>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</si>
  <si>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</si>
  <si>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</si>
  <si>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</si>
  <si>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</si>
  <si>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</si>
  <si>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</si>
  <si>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</si>
  <si>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</si>
  <si>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</si>
  <si>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</si>
  <si>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</si>
  <si>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</si>
  <si>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</si>
  <si>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</si>
  <si>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</si>
  <si>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</si>
  <si>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</si>
  <si>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</si>
  <si>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</si>
  <si>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</si>
  <si>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</si>
  <si>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</si>
  <si>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</si>
  <si>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</si>
  <si>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</si>
  <si>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</si>
  <si>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</si>
  <si>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</si>
  <si>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</si>
  <si>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</si>
  <si>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</si>
  <si>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</si>
  <si>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</si>
  <si>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</si>
  <si>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</si>
  <si>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</si>
  <si>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</si>
  <si>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</si>
  <si>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</si>
  <si>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</si>
  <si>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</si>
  <si>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</si>
  <si>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</si>
  <si>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</si>
  <si>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</si>
  <si>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</si>
  <si>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</si>
  <si>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</si>
  <si>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</si>
  <si>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</si>
  <si>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</si>
  <si>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</si>
  <si>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</si>
  <si>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</si>
  <si>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</si>
  <si>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</si>
  <si>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</si>
  <si>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</si>
  <si>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</si>
  <si>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</si>
  <si>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</si>
  <si>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</si>
  <si>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</si>
  <si>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</si>
  <si>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</si>
  <si>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</si>
  <si>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</si>
  <si>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</si>
  <si>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</si>
  <si>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</si>
  <si>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</si>
  <si>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</si>
  <si>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</si>
  <si>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</si>
  <si>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</si>
  <si>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</si>
  <si>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</si>
  <si>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</si>
  <si>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</si>
  <si>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</si>
  <si>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</si>
  <si>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</si>
  <si>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</si>
  <si>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</si>
  <si>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</si>
  <si>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</si>
  <si>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</si>
  <si>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</si>
  <si>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</si>
  <si>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</si>
  <si>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</si>
  <si>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</si>
  <si>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</si>
  <si>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</si>
  <si>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</si>
  <si>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</si>
  <si>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</si>
  <si>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</si>
  <si>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</si>
  <si>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</si>
  <si>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</si>
  <si>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</si>
  <si>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</si>
  <si>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</si>
  <si>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</si>
  <si>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</si>
  <si>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</si>
  <si>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</si>
  <si>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</si>
  <si>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</si>
  <si>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</si>
  <si>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</si>
  <si>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</si>
  <si>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</si>
  <si>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</si>
  <si>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</si>
  <si>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</si>
  <si>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</si>
  <si>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</si>
  <si>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</si>
  <si>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</si>
  <si>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</si>
  <si>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</si>
  <si>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</si>
  <si>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</si>
  <si>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</si>
  <si>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</si>
  <si>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</si>
  <si>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</si>
  <si>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</si>
  <si>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</si>
  <si>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</si>
  <si>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</si>
  <si>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</si>
  <si>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</si>
  <si>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</si>
  <si>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</si>
  <si>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</si>
  <si>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</si>
  <si>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</si>
  <si>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</si>
  <si>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</si>
  <si>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</si>
  <si>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</si>
  <si>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</si>
  <si>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</si>
  <si>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</si>
  <si>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</si>
  <si>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</si>
  <si>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</si>
  <si>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</si>
  <si>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</si>
  <si>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</si>
  <si>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</si>
  <si>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</si>
  <si>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</si>
  <si>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</si>
  <si>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</si>
  <si>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</si>
  <si>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</si>
  <si>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</si>
  <si>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</si>
  <si>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</si>
  <si>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</si>
  <si>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</si>
  <si>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</si>
  <si>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</si>
  <si>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</si>
  <si>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</si>
  <si>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</si>
  <si>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</si>
  <si>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</si>
  <si>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</si>
  <si>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</si>
  <si>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</si>
  <si>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</si>
  <si>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</si>
  <si>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</si>
  <si>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</si>
  <si>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</si>
  <si>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</si>
  <si>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</si>
  <si>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</si>
  <si>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</si>
  <si>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</si>
  <si>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</si>
  <si>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</si>
  <si>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</si>
  <si>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</si>
  <si>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</si>
  <si>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</si>
  <si>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</si>
  <si>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</si>
  <si>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</si>
  <si>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</si>
  <si>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</si>
  <si>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</si>
  <si>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</si>
  <si>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</si>
  <si>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</si>
  <si>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</si>
  <si>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</si>
  <si>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</si>
  <si>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</si>
  <si>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</si>
  <si>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</si>
  <si>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</si>
  <si>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</si>
  <si>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</si>
  <si>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</si>
  <si>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</si>
  <si>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</si>
  <si>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</si>
  <si>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</si>
  <si>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</si>
  <si>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</si>
  <si>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</si>
  <si>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</si>
  <si>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</si>
  <si>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</si>
  <si>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</si>
  <si>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</si>
  <si>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</si>
  <si>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</si>
  <si>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</si>
  <si>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</si>
  <si>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</si>
  <si>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</si>
  <si>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</si>
  <si>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</si>
  <si>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</si>
  <si>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</si>
  <si>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</si>
  <si>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</si>
  <si>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</si>
  <si>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</si>
  <si>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</si>
  <si>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</si>
  <si>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</si>
  <si>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</si>
  <si>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</si>
  <si>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</si>
  <si>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</si>
  <si>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</si>
  <si>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</si>
  <si>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</si>
  <si>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</si>
  <si>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</si>
  <si>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</si>
  <si>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</si>
  <si>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</si>
  <si>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</si>
  <si>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</si>
  <si>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</si>
  <si>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</si>
  <si>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</si>
  <si>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</si>
  <si>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</si>
  <si>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</si>
  <si>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</si>
  <si>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</si>
  <si>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</si>
  <si>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</si>
  <si>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</si>
  <si>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</si>
  <si>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</si>
  <si>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</si>
  <si>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</si>
  <si>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</si>
  <si>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</si>
  <si>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</si>
  <si>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</si>
  <si>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</si>
  <si>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</si>
  <si>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</si>
  <si>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</si>
  <si>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</si>
  <si>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</si>
  <si>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</si>
  <si>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</si>
  <si>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</si>
  <si>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</si>
  <si>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</si>
  <si>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</si>
  <si>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</si>
  <si>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</si>
  <si>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</si>
  <si>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</si>
  <si>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</si>
  <si>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</si>
  <si>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</si>
  <si>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</si>
  <si>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</si>
  <si>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</si>
  <si>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</si>
  <si>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</si>
  <si>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</si>
  <si>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</si>
  <si>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</si>
  <si>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</si>
  <si>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</si>
  <si>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</si>
  <si>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</si>
  <si>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</si>
  <si>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</si>
  <si>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</si>
  <si>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</si>
  <si>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</si>
  <si>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</si>
  <si>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</si>
  <si>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</si>
  <si>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</si>
  <si>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</si>
  <si>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</si>
  <si>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</si>
  <si>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</si>
  <si>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</si>
  <si>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</si>
  <si>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</si>
  <si>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</si>
  <si>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</si>
  <si>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</si>
  <si>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</si>
  <si>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</si>
  <si>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</si>
  <si>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</si>
  <si>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</si>
  <si>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</si>
  <si>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</si>
  <si>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</si>
  <si>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</si>
  <si>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</si>
  <si>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</si>
  <si>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</si>
  <si>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</si>
  <si>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</si>
  <si>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</si>
  <si>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</si>
  <si>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</si>
  <si>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</si>
  <si>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</si>
  <si>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</si>
  <si>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</si>
  <si>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</si>
  <si>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</si>
  <si>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</si>
  <si>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</si>
  <si>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</si>
  <si>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</si>
  <si>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</si>
  <si>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</si>
  <si>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</si>
  <si>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</si>
  <si>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</si>
  <si>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</si>
  <si>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</si>
  <si>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</si>
  <si>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</si>
  <si>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</si>
  <si>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</si>
  <si>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</si>
  <si>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</si>
  <si>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</si>
  <si>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</si>
  <si>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</si>
  <si>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</si>
  <si>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</si>
  <si>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</si>
  <si>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</si>
  <si>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</si>
  <si>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</si>
  <si>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</si>
  <si>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</si>
  <si>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</si>
  <si>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</si>
  <si>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</si>
  <si>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</si>
  <si>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</si>
  <si>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</si>
  <si>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</si>
  <si>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</si>
  <si>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</si>
  <si>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</si>
  <si>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</si>
  <si>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</si>
  <si>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</si>
  <si>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</si>
  <si>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</si>
  <si>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</si>
  <si>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</si>
  <si>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</si>
  <si>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</si>
  <si>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</si>
  <si>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</si>
  <si>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</si>
  <si>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</si>
  <si>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</si>
  <si>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</si>
  <si>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</si>
  <si>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</si>
  <si>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</si>
  <si>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</si>
  <si>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</si>
  <si>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</si>
  <si>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</si>
  <si>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</si>
  <si>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</si>
  <si>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</si>
  <si>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</si>
  <si>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</si>
  <si>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</si>
  <si>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</si>
  <si>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</si>
  <si>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</si>
  <si>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</si>
  <si>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</si>
  <si>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</si>
  <si>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</si>
  <si>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</si>
  <si>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</si>
  <si>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</si>
  <si>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</si>
  <si>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</si>
  <si>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</si>
  <si>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</si>
  <si>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</si>
  <si>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</si>
  <si>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</si>
  <si>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</si>
  <si>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</si>
  <si>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</si>
  <si>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</si>
  <si>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</si>
  <si>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</si>
  <si>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</si>
  <si>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</si>
  <si>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</si>
  <si>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</si>
  <si>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</si>
  <si>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</si>
  <si>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</si>
  <si>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</si>
  <si>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</si>
  <si>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</si>
  <si>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</si>
  <si>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</si>
  <si>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</si>
  <si>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</si>
  <si>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</si>
  <si>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</si>
  <si>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</si>
  <si>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</si>
  <si>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</si>
  <si>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</si>
  <si>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</si>
  <si>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</si>
  <si>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</si>
  <si>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</si>
  <si>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</si>
  <si>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</si>
  <si>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</si>
  <si>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</si>
  <si>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</si>
  <si>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</si>
  <si>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</si>
  <si>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</si>
  <si>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</si>
  <si>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</si>
  <si>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</si>
  <si>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</si>
  <si>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</si>
  <si>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</si>
  <si>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</si>
  <si>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</si>
  <si>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</si>
  <si>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</si>
  <si>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</si>
  <si>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</si>
  <si>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</si>
  <si>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</si>
  <si>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</si>
  <si>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</si>
  <si>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</si>
  <si>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</si>
  <si>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</si>
  <si>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</si>
  <si>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</si>
  <si>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</si>
  <si>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</si>
  <si>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</si>
  <si>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</si>
  <si>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</si>
  <si>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</si>
  <si>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</si>
  <si>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</si>
  <si>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</si>
  <si>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</si>
  <si>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</si>
  <si>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</si>
  <si>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</si>
  <si>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</si>
  <si>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</si>
  <si>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</si>
  <si>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</si>
  <si>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</si>
  <si>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</si>
  <si>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</si>
  <si>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</si>
  <si>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</si>
  <si>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</si>
  <si>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</si>
  <si>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</si>
  <si>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</si>
  <si>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</si>
  <si>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</si>
  <si>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</si>
  <si>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</si>
  <si>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</si>
  <si>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</si>
  <si>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</si>
  <si>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</si>
  <si>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</si>
  <si>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</si>
  <si>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</si>
  <si>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</si>
  <si>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</si>
  <si>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</si>
  <si>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</si>
  <si>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</si>
  <si>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</si>
  <si>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</si>
  <si>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</si>
  <si>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</si>
  <si>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</si>
  <si>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</si>
  <si>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</si>
  <si>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</si>
  <si>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</si>
  <si>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</si>
  <si>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</si>
  <si>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</si>
  <si>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</si>
  <si>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</si>
  <si>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</si>
  <si>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</si>
  <si>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</si>
  <si>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</si>
  <si>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</si>
  <si>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</si>
  <si>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</si>
  <si>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</si>
  <si>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</si>
  <si>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</si>
  <si>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</si>
  <si>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</si>
  <si>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</si>
  <si>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</si>
  <si>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</si>
  <si>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</si>
  <si>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</si>
  <si>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</si>
  <si>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</si>
  <si>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</si>
  <si>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</si>
  <si>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</si>
  <si>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</si>
  <si>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</si>
  <si>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</si>
  <si>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</si>
  <si>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</si>
  <si>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</si>
  <si>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</si>
  <si>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</si>
  <si>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</si>
  <si>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</si>
  <si>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</si>
  <si>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</si>
  <si>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</si>
  <si>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</si>
  <si>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</si>
  <si>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</si>
  <si>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</si>
  <si>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</si>
  <si>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</si>
  <si>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</si>
  <si>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</si>
  <si>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</si>
  <si>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</si>
  <si>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</si>
  <si>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</si>
  <si>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</si>
  <si>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</si>
  <si>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</si>
  <si>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</si>
  <si>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</si>
  <si>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</si>
  <si>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</si>
  <si>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</si>
  <si>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</si>
  <si>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</si>
  <si>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</si>
  <si>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</si>
  <si>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</si>
  <si>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</si>
  <si>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</si>
  <si>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</si>
  <si>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</si>
  <si>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</si>
  <si>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</si>
  <si>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</si>
  <si>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</si>
  <si>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</si>
  <si>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</si>
  <si>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</si>
  <si>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</si>
  <si>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</si>
  <si>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</si>
  <si>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</si>
  <si>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</si>
  <si>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</si>
  <si>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</si>
  <si>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</si>
  <si>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</si>
  <si>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</si>
  <si>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</si>
  <si>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</si>
  <si>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</si>
  <si>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</si>
  <si>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</si>
  <si>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</si>
  <si>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</si>
  <si>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</si>
  <si>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</si>
  <si>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</si>
  <si>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</si>
  <si>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</si>
  <si>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</si>
  <si>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</si>
  <si>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</si>
  <si>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</si>
  <si>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</si>
  <si>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</si>
  <si>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</si>
  <si>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</si>
  <si>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</si>
  <si>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</si>
  <si>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</si>
  <si>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</si>
  <si>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</si>
  <si>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</si>
  <si>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</si>
  <si>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</si>
  <si>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</si>
  <si>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</si>
  <si>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</si>
  <si>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</si>
  <si>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</si>
  <si>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</si>
  <si>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</si>
  <si>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</si>
  <si>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</si>
  <si>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</si>
  <si>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</si>
  <si>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</si>
  <si>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</si>
  <si>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</si>
  <si>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</si>
  <si>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</si>
  <si>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</si>
  <si>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</si>
  <si>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</si>
  <si>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</si>
  <si>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</si>
  <si>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</si>
  <si>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</si>
  <si>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</si>
  <si>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</si>
  <si>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</si>
  <si>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</si>
  <si>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</si>
  <si>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</si>
  <si>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</si>
  <si>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</si>
  <si>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</si>
  <si>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</si>
  <si>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</si>
  <si>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</si>
  <si>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</si>
  <si>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</si>
  <si>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</si>
  <si>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</si>
  <si>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</si>
  <si>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</si>
  <si>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</si>
  <si>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</si>
  <si>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</si>
  <si>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</si>
  <si>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</si>
  <si>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</si>
  <si>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</si>
  <si>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</si>
  <si>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</si>
  <si>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</si>
  <si>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</si>
  <si>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</si>
  <si>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</si>
  <si>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</si>
  <si>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</si>
  <si>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</si>
  <si>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</si>
  <si>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</si>
  <si>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</si>
  <si>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</si>
  <si>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</si>
  <si>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</si>
  <si>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</si>
  <si>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</si>
  <si>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</si>
  <si>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</si>
  <si>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</si>
  <si>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</si>
  <si>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</si>
  <si>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</si>
  <si>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</si>
  <si>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</si>
  <si>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</si>
  <si>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</si>
  <si>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</si>
  <si>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</si>
  <si>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</si>
  <si>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</si>
  <si>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</si>
  <si>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</si>
  <si>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</si>
  <si>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</si>
  <si>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</si>
  <si>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</si>
  <si>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</si>
  <si>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</si>
  <si>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</si>
  <si>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</si>
  <si>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</si>
  <si>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</si>
  <si>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</si>
  <si>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</si>
  <si>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</si>
  <si>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</si>
  <si>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</si>
  <si>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</si>
  <si>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</si>
  <si>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</si>
  <si>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</si>
  <si>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</si>
  <si>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</si>
  <si>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</si>
  <si>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</si>
  <si>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</si>
  <si>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</si>
  <si>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</si>
  <si>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</si>
  <si>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</si>
  <si>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</si>
  <si>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</si>
  <si>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</si>
  <si>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</si>
  <si>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</si>
  <si>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</si>
  <si>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</si>
  <si>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</si>
  <si>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</si>
  <si>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</si>
  <si>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</si>
  <si>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</si>
  <si>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</si>
  <si>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</si>
  <si>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</si>
  <si>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</si>
  <si>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</si>
  <si>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</si>
  <si>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</si>
  <si>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</si>
  <si>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</si>
  <si>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</si>
  <si>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</si>
  <si>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</si>
  <si>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</si>
  <si>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</si>
  <si>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</si>
  <si>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</si>
  <si>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</si>
  <si>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</si>
  <si>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</si>
  <si>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</si>
  <si>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</si>
  <si>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</si>
  <si>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</si>
  <si>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</si>
  <si>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</si>
  <si>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</si>
  <si>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</si>
  <si>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</si>
  <si>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</si>
  <si>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</si>
  <si>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</si>
  <si>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</si>
  <si>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</si>
  <si>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</si>
  <si>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</si>
  <si>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</si>
  <si>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</si>
  <si>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</si>
  <si>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</si>
  <si>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</si>
  <si>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</si>
  <si>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</si>
  <si>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</si>
  <si>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</si>
  <si>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</si>
  <si>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</si>
  <si>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</si>
  <si>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</si>
  <si>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</si>
  <si>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</si>
  <si>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</si>
  <si>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</si>
  <si>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</si>
  <si>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</si>
  <si>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</si>
  <si>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</si>
  <si>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</si>
  <si>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</si>
  <si>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</si>
  <si>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</si>
  <si>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</si>
  <si>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</si>
  <si>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</si>
  <si>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</si>
  <si>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</si>
  <si>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</si>
  <si>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</si>
  <si>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</si>
  <si>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</si>
  <si>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</si>
  <si>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</si>
  <si>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</si>
  <si>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</si>
  <si>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</si>
  <si>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</si>
  <si>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</si>
  <si>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</si>
  <si>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</si>
  <si>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</si>
  <si>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</si>
  <si>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</si>
  <si>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</si>
  <si>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</si>
  <si>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</si>
  <si>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</si>
  <si>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</si>
  <si>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</si>
  <si>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</si>
  <si>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</si>
  <si>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</si>
  <si>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</si>
  <si>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</si>
  <si>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</si>
  <si>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</si>
  <si>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</si>
  <si>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</si>
  <si>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</si>
  <si>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</si>
  <si>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</si>
  <si>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</si>
  <si>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</si>
  <si>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</si>
  <si>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</si>
  <si>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</si>
  <si>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</si>
  <si>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</si>
  <si>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</si>
  <si>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</si>
  <si>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</si>
  <si>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</si>
  <si>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</si>
  <si>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</si>
  <si>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</si>
  <si>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</si>
  <si>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</si>
  <si>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</si>
  <si>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</si>
  <si>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</si>
  <si>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</si>
  <si>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</si>
  <si>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</si>
  <si>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</si>
  <si>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</si>
  <si>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</si>
  <si>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</si>
  <si>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</si>
  <si>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</si>
  <si>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</si>
  <si>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</si>
  <si>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</si>
  <si>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</si>
  <si>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</si>
  <si>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</si>
  <si>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</si>
  <si>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</si>
  <si>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</si>
  <si>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</si>
  <si>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</si>
  <si>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</si>
  <si>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</si>
  <si>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</si>
  <si>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</si>
  <si>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</si>
  <si>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</si>
  <si>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</si>
  <si>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</si>
  <si>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</si>
  <si>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</si>
  <si>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</si>
  <si>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</si>
  <si>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</si>
  <si>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</si>
  <si>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</si>
  <si>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</si>
  <si>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</si>
  <si>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</si>
  <si>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</si>
  <si>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</si>
  <si>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</si>
  <si>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</si>
  <si>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</si>
  <si>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</si>
  <si>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</si>
  <si>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</si>
  <si>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</si>
  <si>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</si>
  <si>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</si>
  <si>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</si>
  <si>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</si>
  <si>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</si>
  <si>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</si>
  <si>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</si>
  <si>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</si>
  <si>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</si>
  <si>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</si>
  <si>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</si>
  <si>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</si>
  <si>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</si>
  <si>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</si>
  <si>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</si>
  <si>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</si>
  <si>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</si>
  <si>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</si>
  <si>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</si>
  <si>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</si>
  <si>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</si>
  <si>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</si>
  <si>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</si>
  <si>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</si>
  <si>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</si>
  <si>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</si>
  <si>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</si>
  <si>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</si>
  <si>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</si>
  <si>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</si>
  <si>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</si>
  <si>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</si>
  <si>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</si>
  <si>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</si>
  <si>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</si>
  <si>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</si>
  <si>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</si>
  <si>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</si>
  <si>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</si>
  <si>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</si>
  <si>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</si>
  <si>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</si>
  <si>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</si>
  <si>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</si>
  <si>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</si>
  <si>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</si>
  <si>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</si>
  <si>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</si>
  <si>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</si>
  <si>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</si>
  <si>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</si>
  <si>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</si>
  <si>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</si>
  <si>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</si>
  <si>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</si>
  <si>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</si>
  <si>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</si>
  <si>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</si>
  <si>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</si>
  <si>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</si>
  <si>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</si>
  <si>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</si>
  <si>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</si>
  <si>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</si>
  <si>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</si>
  <si>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</si>
  <si>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</si>
  <si>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</si>
  <si>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</si>
  <si>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</si>
  <si>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</si>
  <si>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</si>
  <si>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</si>
  <si>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</si>
  <si>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</si>
  <si>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</si>
  <si>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</si>
  <si>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</si>
  <si>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</si>
  <si>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</si>
  <si>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</si>
  <si>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</si>
  <si>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</si>
  <si>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</si>
  <si>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</si>
  <si>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</si>
  <si>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</si>
  <si>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</si>
  <si>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</si>
  <si>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</si>
  <si>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</si>
  <si>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</si>
  <si>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</si>
  <si>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</si>
  <si>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</si>
  <si>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</si>
  <si>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</si>
  <si>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</si>
  <si>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</si>
  <si>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</si>
  <si>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</si>
  <si>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</si>
  <si>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</si>
  <si>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</si>
  <si>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</si>
  <si>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</si>
  <si>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</si>
  <si>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</si>
  <si>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</si>
  <si>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</si>
  <si>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</si>
  <si>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</si>
  <si>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</si>
  <si>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</si>
  <si>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</si>
  <si>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</si>
  <si>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</si>
  <si>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</si>
  <si>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</si>
  <si>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</si>
  <si>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</si>
  <si>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</si>
  <si>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</si>
  <si>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</si>
  <si>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</si>
  <si>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</si>
  <si>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</si>
  <si>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</si>
  <si>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</si>
  <si>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</si>
  <si>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</si>
  <si>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</si>
  <si>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</si>
  <si>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</si>
  <si>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</si>
  <si>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</si>
  <si>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</si>
  <si>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</si>
  <si>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</si>
  <si>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</si>
  <si>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</si>
  <si>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</si>
  <si>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</si>
  <si>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</si>
  <si>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</si>
  <si>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</si>
  <si>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</si>
  <si>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</si>
  <si>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</si>
  <si>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</si>
  <si>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</si>
  <si>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</si>
  <si>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</si>
  <si>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</si>
  <si>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</si>
  <si>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</si>
  <si>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</si>
  <si>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</si>
  <si>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</si>
  <si>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</si>
  <si>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</si>
  <si>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</si>
  <si>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</si>
  <si>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</si>
  <si>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</si>
  <si>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</si>
  <si>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</si>
  <si>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</si>
  <si>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</si>
  <si>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</si>
  <si>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</si>
  <si>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</si>
  <si>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</si>
  <si>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</si>
  <si>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</si>
  <si>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</si>
  <si>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</si>
  <si>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</si>
  <si>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</si>
  <si>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</si>
  <si>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</si>
  <si>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</si>
  <si>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</si>
  <si>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</si>
  <si>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</si>
  <si>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</si>
  <si>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</si>
  <si>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</si>
  <si>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</si>
  <si>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</si>
  <si>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</si>
  <si>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</si>
  <si>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</si>
  <si>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</si>
  <si>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</si>
  <si>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</si>
  <si>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</si>
  <si>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</si>
  <si>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</si>
  <si>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</si>
  <si>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</si>
  <si>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</si>
  <si>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</si>
  <si>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</si>
  <si>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</si>
  <si>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</si>
  <si>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</si>
  <si>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</si>
  <si>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</si>
  <si>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</si>
  <si>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</si>
  <si>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</si>
  <si>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</si>
  <si>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</si>
  <si>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</si>
  <si>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</si>
  <si>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</si>
  <si>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</si>
  <si>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</si>
  <si>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</si>
  <si>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</si>
  <si>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</si>
  <si>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</si>
  <si>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</si>
  <si>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</si>
  <si>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</si>
  <si>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</si>
  <si>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</si>
  <si>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</si>
  <si>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</si>
  <si>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</si>
  <si>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</si>
  <si>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</si>
  <si>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</si>
  <si>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</si>
  <si>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</si>
  <si>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</si>
  <si>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</si>
  <si>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</si>
  <si>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</si>
  <si>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</si>
  <si>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</si>
  <si>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</si>
  <si>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</si>
  <si>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</si>
  <si>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</si>
  <si>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</si>
  <si>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</si>
  <si>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</si>
  <si>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</si>
  <si>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</si>
  <si>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</si>
  <si>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</si>
  <si>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</si>
  <si>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</si>
  <si>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</si>
  <si>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</si>
  <si>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</si>
  <si>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</si>
  <si>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</si>
  <si>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</si>
  <si>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</si>
  <si>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</si>
  <si>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</si>
  <si>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</si>
  <si>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</si>
  <si>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</si>
  <si>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</si>
  <si>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</si>
  <si>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</si>
  <si>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</si>
  <si>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</si>
  <si>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</si>
  <si>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</si>
  <si>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</si>
  <si>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</si>
  <si>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</si>
  <si>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</si>
  <si>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</si>
  <si>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</si>
  <si>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</si>
  <si>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</si>
  <si>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</si>
  <si>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</si>
  <si>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</si>
  <si>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</si>
  <si>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</si>
  <si>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</si>
  <si>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</si>
  <si>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</si>
  <si>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</si>
  <si>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</si>
  <si>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</si>
  <si>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</si>
  <si>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</si>
  <si>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</si>
  <si>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</si>
  <si>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</si>
  <si>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</si>
  <si>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</si>
  <si>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</si>
  <si>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</si>
  <si>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</si>
  <si>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</si>
  <si>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</si>
  <si>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</si>
  <si>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</si>
  <si>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</si>
  <si>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</si>
  <si>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</si>
  <si>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</si>
  <si>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</si>
  <si>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</si>
  <si>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</si>
  <si>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</si>
  <si>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</si>
  <si>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</si>
  <si>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</si>
  <si>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</si>
  <si>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</si>
  <si>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</si>
  <si>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</si>
  <si>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</si>
  <si>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</si>
  <si>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</si>
  <si>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</si>
  <si>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</si>
  <si>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</si>
  <si>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</si>
  <si>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</si>
  <si>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</si>
  <si>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</si>
  <si>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</si>
  <si>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</si>
  <si>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</si>
  <si>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</si>
  <si>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</si>
  <si>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</si>
  <si>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</si>
  <si>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</si>
  <si>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</si>
  <si>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</si>
  <si>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</si>
  <si>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</si>
  <si>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</si>
  <si>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</si>
  <si>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</si>
  <si>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</si>
  <si>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</si>
  <si>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</si>
  <si>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</si>
  <si>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</si>
  <si>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</si>
  <si>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</si>
  <si>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</si>
  <si>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</si>
  <si>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</si>
  <si>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</si>
  <si>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</si>
  <si>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</si>
  <si>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</si>
  <si>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</si>
  <si>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</si>
  <si>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</si>
  <si>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</si>
  <si>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</si>
  <si>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</si>
  <si>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</si>
  <si>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</si>
  <si>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</si>
  <si>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</si>
  <si>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</si>
  <si>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</si>
  <si>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</si>
  <si>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</si>
  <si>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</si>
  <si>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</si>
  <si>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</si>
  <si>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</si>
  <si>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</si>
  <si>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</si>
  <si>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</si>
  <si>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</si>
  <si>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</si>
  <si>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</si>
  <si>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</si>
  <si>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</si>
  <si>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</si>
  <si>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</si>
  <si>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</si>
  <si>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</si>
  <si>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</si>
  <si>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</si>
  <si>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</si>
  <si>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</si>
  <si>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</si>
  <si>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</si>
  <si>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</si>
  <si>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</si>
  <si>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</si>
  <si>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</si>
  <si>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</si>
  <si>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</si>
  <si>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</si>
  <si>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</si>
  <si>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</si>
  <si>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</si>
  <si>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</si>
  <si>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</si>
  <si>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</si>
  <si>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</si>
  <si>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</si>
  <si>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</si>
  <si>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</si>
  <si>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</si>
  <si>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</si>
  <si>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</si>
  <si>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</si>
  <si>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</si>
  <si>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</si>
  <si>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</si>
  <si>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</si>
  <si>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</si>
  <si>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</si>
  <si>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</si>
  <si>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</si>
  <si>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</si>
  <si>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</si>
  <si>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</si>
  <si>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</si>
  <si>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</si>
  <si>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</si>
  <si>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</si>
  <si>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</si>
  <si>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</si>
  <si>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</si>
  <si>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</si>
  <si>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</si>
  <si>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</si>
  <si>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</si>
  <si>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</si>
  <si>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</si>
  <si>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</si>
  <si>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</si>
  <si>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</si>
  <si>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</si>
  <si>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</si>
  <si>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</si>
  <si>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</si>
  <si>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</si>
  <si>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</si>
  <si>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</si>
  <si>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</si>
  <si>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</si>
  <si>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</si>
  <si>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</si>
  <si>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</si>
  <si>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</si>
  <si>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</si>
  <si>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</si>
  <si>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</si>
  <si>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</si>
  <si>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</si>
  <si>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</si>
  <si>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</si>
  <si>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</si>
  <si>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</si>
  <si>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</si>
  <si>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</si>
  <si>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</si>
  <si>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</si>
  <si>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</si>
  <si>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</si>
  <si>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</si>
  <si>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</si>
  <si>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</si>
  <si>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</si>
  <si>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</si>
  <si>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</si>
  <si>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</si>
  <si>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</si>
  <si>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</si>
  <si>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</si>
  <si>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</si>
  <si>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</si>
  <si>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</si>
  <si>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</si>
  <si>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</si>
  <si>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</si>
  <si>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</si>
  <si>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</si>
  <si>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</si>
  <si>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</si>
  <si>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</si>
  <si>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</si>
  <si>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</si>
  <si>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</si>
  <si>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</si>
  <si>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</si>
  <si>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</si>
  <si>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</si>
  <si>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</si>
  <si>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</si>
  <si>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</si>
  <si>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</si>
  <si>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</si>
  <si>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</si>
  <si>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</si>
  <si>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</si>
  <si>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</si>
  <si>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</si>
  <si>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</si>
  <si>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</si>
  <si>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</si>
  <si>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</si>
  <si>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</si>
  <si>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</si>
  <si>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</si>
  <si>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</si>
  <si>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</si>
  <si>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</si>
  <si>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</si>
  <si>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</si>
  <si>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</si>
  <si>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</si>
  <si>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</si>
  <si>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</si>
  <si>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</si>
  <si>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</si>
  <si>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</si>
  <si>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</si>
  <si>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</si>
  <si>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</si>
  <si>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</si>
  <si>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</si>
  <si>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</si>
  <si>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</si>
  <si>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</si>
  <si>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</si>
  <si>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</si>
  <si>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</si>
  <si>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</si>
  <si>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</si>
  <si>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</si>
  <si>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</si>
  <si>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</si>
  <si>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</si>
  <si>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</si>
  <si>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</si>
  <si>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</si>
  <si>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</si>
  <si>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</si>
  <si>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</si>
  <si>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</si>
  <si>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</si>
  <si>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</si>
  <si>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</si>
  <si>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</si>
  <si>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</si>
  <si>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</si>
  <si>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</si>
  <si>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</si>
  <si>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</si>
  <si>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</si>
  <si>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</si>
  <si>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</si>
  <si>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</si>
  <si>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</si>
  <si>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</si>
  <si>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</si>
  <si>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</si>
  <si>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</si>
  <si>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</si>
  <si>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</si>
  <si>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</si>
  <si>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</si>
  <si>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</si>
  <si>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</si>
  <si>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</si>
  <si>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</si>
  <si>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</si>
  <si>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</si>
  <si>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</si>
  <si>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</si>
  <si>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</si>
  <si>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</si>
  <si>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</si>
  <si>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</si>
  <si>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</si>
  <si>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</si>
  <si>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</si>
  <si>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</si>
  <si>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</si>
  <si>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</si>
  <si>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</si>
  <si>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</si>
  <si>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</si>
  <si>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</si>
  <si>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</si>
  <si>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</si>
  <si>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</si>
  <si>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</si>
  <si>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</si>
  <si>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</si>
  <si>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</si>
  <si>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</si>
  <si>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</si>
  <si>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</si>
  <si>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</si>
  <si>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</si>
  <si>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</si>
  <si>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</si>
  <si>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</si>
  <si>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</si>
  <si>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</si>
  <si>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</si>
  <si>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</si>
  <si>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</si>
  <si>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</si>
  <si>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</si>
  <si>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</si>
  <si>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</si>
  <si>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</si>
  <si>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</si>
  <si>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</si>
  <si>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</si>
  <si>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</si>
  <si>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</si>
  <si>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</si>
  <si>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</si>
  <si>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</si>
  <si>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</si>
  <si>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</si>
  <si>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</si>
  <si>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</si>
  <si>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</si>
  <si>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</si>
  <si>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</si>
  <si>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</si>
  <si>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</si>
  <si>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</si>
  <si>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</si>
  <si>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</si>
  <si>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</si>
  <si>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</si>
  <si>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</si>
  <si>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</si>
  <si>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</si>
  <si>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</si>
  <si>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</si>
  <si>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</si>
  <si>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</si>
  <si>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</si>
  <si>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</si>
  <si>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</si>
  <si>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</si>
  <si>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</si>
  <si>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</si>
  <si>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</si>
  <si>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</si>
  <si>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</si>
  <si>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</si>
  <si>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</si>
  <si>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</si>
  <si>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</si>
  <si>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</si>
  <si>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</si>
  <si>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</si>
  <si>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</si>
  <si>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</si>
  <si>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</si>
  <si>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</si>
  <si>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</si>
  <si>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</si>
  <si>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</si>
  <si>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</si>
  <si>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</si>
  <si>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</si>
  <si>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</si>
  <si>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</si>
  <si>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</si>
  <si>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</si>
  <si>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</si>
  <si>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</si>
  <si>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</si>
  <si>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</si>
  <si>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</si>
  <si>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</si>
  <si>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</si>
  <si>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</si>
  <si>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</si>
  <si>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</si>
  <si>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</si>
  <si>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</si>
  <si>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</si>
  <si>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</si>
  <si>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</si>
  <si>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</si>
  <si>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</si>
  <si>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</si>
  <si>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</si>
  <si>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</si>
  <si>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</si>
  <si>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</si>
  <si>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</si>
  <si>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</si>
  <si>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</si>
  <si>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</si>
  <si>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</si>
  <si>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</si>
  <si>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</si>
  <si>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</si>
  <si>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</si>
  <si>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</si>
  <si>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</si>
  <si>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</si>
  <si>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</si>
  <si>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</si>
  <si>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</si>
  <si>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</si>
  <si>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</si>
  <si>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</si>
  <si>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</si>
  <si>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</si>
  <si>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</si>
  <si>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</si>
  <si>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</si>
  <si>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</si>
  <si>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</si>
  <si>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</si>
  <si>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</si>
  <si>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</si>
  <si>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</si>
  <si>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</si>
  <si>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</si>
  <si>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</si>
  <si>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</si>
  <si>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</si>
  <si>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</si>
  <si>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</si>
  <si>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</si>
  <si>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</si>
  <si>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</si>
  <si>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</si>
  <si>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</si>
  <si>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</si>
  <si>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</si>
  <si>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</si>
  <si>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</si>
  <si>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</si>
  <si>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</si>
  <si>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</si>
  <si>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</si>
  <si>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</si>
  <si>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</si>
  <si>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</si>
  <si>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</si>
  <si>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</si>
  <si>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</si>
  <si>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</si>
  <si>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</si>
  <si>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</si>
  <si>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</si>
  <si>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</si>
  <si>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</si>
  <si>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</si>
  <si>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</si>
  <si>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</si>
  <si>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</si>
  <si>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</si>
  <si>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</si>
  <si>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</si>
  <si>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</si>
  <si>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</si>
  <si>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</si>
  <si>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</si>
  <si>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</si>
  <si>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</si>
  <si>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</si>
  <si>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</si>
  <si>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</si>
  <si>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</si>
  <si>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</si>
  <si>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</si>
  <si>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</si>
  <si>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</si>
  <si>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</si>
  <si>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</si>
  <si>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</si>
  <si>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</si>
  <si>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</si>
  <si>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</si>
  <si>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</si>
  <si>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</si>
  <si>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</si>
  <si>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</si>
  <si>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</si>
  <si>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</si>
  <si>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</si>
  <si>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</si>
  <si>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</si>
  <si>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</si>
  <si>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</si>
  <si>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</si>
  <si>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</si>
  <si>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</si>
  <si>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</si>
  <si>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</si>
  <si>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</si>
  <si>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</si>
  <si>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</si>
  <si>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</si>
  <si>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</si>
  <si>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</si>
  <si>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</si>
  <si>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</si>
  <si>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</si>
  <si>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</si>
  <si>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</si>
  <si>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</si>
  <si>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</si>
  <si>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</si>
  <si>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</si>
  <si>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</si>
  <si>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</si>
  <si>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</si>
  <si>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</si>
  <si>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</si>
  <si>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</si>
  <si>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</si>
  <si>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</si>
  <si>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</si>
  <si>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</si>
  <si>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</si>
  <si>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</si>
  <si>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</si>
  <si>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</si>
  <si>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</si>
  <si>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</si>
  <si>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</si>
  <si>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</si>
  <si>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</si>
  <si>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</si>
  <si>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</si>
  <si>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</si>
  <si>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</si>
  <si>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</si>
  <si>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</si>
  <si>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</si>
  <si>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</si>
  <si>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</si>
  <si>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</si>
  <si>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</si>
  <si>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</si>
  <si>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</si>
  <si>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</si>
  <si>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</si>
  <si>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</si>
  <si>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</si>
  <si>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</si>
  <si>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</si>
  <si>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</si>
  <si>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</si>
  <si>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</si>
  <si>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</si>
  <si>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</si>
  <si>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</si>
  <si>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</si>
  <si>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</si>
  <si>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</si>
  <si>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</si>
  <si>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</si>
  <si>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</si>
  <si>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</si>
  <si>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</si>
  <si>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</si>
  <si>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</si>
  <si>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</si>
  <si>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</si>
  <si>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</si>
  <si>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</si>
  <si>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</si>
  <si>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</si>
  <si>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</si>
  <si>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</si>
  <si>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</si>
  <si>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</si>
  <si>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</si>
  <si>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</si>
  <si>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</si>
  <si>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</si>
  <si>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</si>
  <si>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</si>
  <si>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</si>
  <si>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</si>
  <si>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</si>
  <si>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</si>
  <si>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</si>
  <si>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</si>
  <si>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</si>
  <si>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</si>
  <si>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</si>
  <si>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</si>
  <si>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</si>
  <si>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</si>
  <si>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</si>
  <si>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</si>
  <si>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</si>
  <si>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</si>
  <si>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</si>
  <si>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</si>
  <si>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</si>
  <si>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</si>
  <si>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</si>
  <si>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</si>
  <si>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</si>
  <si>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</si>
  <si>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</si>
  <si>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</si>
  <si>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</si>
  <si>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</si>
  <si>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</si>
  <si>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</si>
  <si>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</si>
  <si>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</si>
  <si>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</si>
  <si>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</si>
  <si>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</si>
  <si>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</si>
  <si>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</si>
  <si>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</si>
  <si>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</si>
  <si>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</si>
  <si>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</si>
  <si>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</si>
  <si>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</si>
  <si>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</si>
  <si>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</si>
  <si>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</si>
  <si>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</si>
  <si>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</si>
  <si>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</si>
  <si>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</si>
  <si>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</si>
  <si>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</si>
  <si>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</si>
  <si>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</si>
  <si>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</si>
  <si>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</si>
  <si>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</si>
  <si>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</si>
  <si>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</si>
  <si>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</si>
  <si>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</si>
  <si>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</si>
  <si>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</si>
  <si>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</si>
  <si>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</si>
  <si>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</si>
  <si>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</si>
  <si>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</si>
  <si>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</si>
  <si>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</si>
  <si>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</si>
  <si>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</si>
  <si>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</si>
  <si>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</si>
  <si>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</si>
  <si>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</si>
  <si>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</si>
  <si>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</si>
  <si>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</si>
  <si>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</si>
  <si>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</si>
  <si>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</si>
  <si>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</si>
  <si>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</si>
  <si>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</si>
  <si>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</si>
  <si>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</si>
  <si>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</si>
  <si>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</si>
  <si>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</si>
  <si>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</si>
  <si>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</si>
  <si>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</si>
  <si>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</si>
  <si>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</si>
  <si>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</si>
  <si>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</si>
  <si>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</si>
  <si>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</si>
  <si>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</si>
  <si>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</si>
  <si>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</si>
  <si>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</si>
  <si>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</si>
  <si>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</si>
  <si>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</si>
  <si>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</si>
  <si>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</si>
  <si>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</si>
  <si>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</si>
  <si>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</si>
  <si>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</si>
  <si>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</si>
  <si>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</si>
  <si>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</si>
  <si>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</si>
  <si>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</si>
  <si>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</si>
  <si>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</si>
  <si>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</si>
  <si>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</si>
  <si>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</si>
  <si>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</si>
  <si>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</si>
  <si>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</si>
  <si>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</si>
  <si>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</si>
  <si>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</si>
  <si>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</si>
  <si>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</si>
  <si>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</si>
  <si>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</si>
  <si>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</si>
  <si>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</si>
  <si>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</si>
  <si>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</si>
  <si>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</si>
  <si>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</si>
  <si>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</si>
  <si>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</si>
  <si>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</si>
  <si>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</si>
  <si>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</si>
  <si>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</si>
  <si>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</si>
  <si>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</si>
  <si>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</si>
  <si>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</si>
  <si>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</si>
  <si>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</si>
  <si>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</si>
  <si>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</si>
  <si>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</si>
  <si>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</si>
  <si>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</si>
  <si>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</si>
  <si>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</si>
  <si>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</si>
  <si>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</si>
  <si>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</si>
  <si>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</si>
  <si>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</si>
  <si>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</si>
  <si>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</si>
  <si>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</si>
  <si>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</si>
  <si>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</si>
  <si>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</si>
  <si>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</si>
  <si>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</si>
  <si>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</si>
  <si>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</si>
  <si>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</si>
  <si>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</si>
  <si>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</si>
  <si>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</si>
  <si>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</si>
  <si>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</si>
  <si>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</si>
  <si>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</si>
  <si>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</si>
  <si>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</si>
  <si>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</si>
  <si>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</si>
  <si>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</si>
  <si>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</si>
  <si>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</si>
  <si>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</si>
  <si>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</si>
  <si>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</si>
  <si>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</si>
  <si>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</si>
  <si>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</si>
  <si>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</si>
  <si>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</si>
  <si>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</si>
  <si>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</si>
  <si>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</si>
  <si>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</si>
  <si>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</si>
  <si>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</si>
  <si>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</si>
  <si>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</si>
  <si>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</si>
  <si>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</si>
  <si>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</si>
  <si>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</si>
  <si>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</si>
  <si>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</si>
  <si>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</si>
  <si>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</si>
  <si>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</si>
  <si>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</si>
  <si>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</si>
  <si>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</si>
  <si>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</si>
  <si>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</si>
  <si>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</si>
  <si>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</si>
  <si>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</si>
  <si>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</si>
  <si>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</si>
  <si>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</si>
  <si>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</si>
  <si>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</si>
  <si>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</si>
  <si>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</si>
  <si>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</si>
  <si>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</si>
  <si>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</si>
  <si>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</si>
  <si>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</si>
  <si>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</si>
  <si>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</si>
  <si>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</si>
  <si>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</si>
  <si>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</si>
  <si>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</si>
  <si>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</si>
  <si>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</si>
  <si>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</si>
  <si>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</si>
  <si>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</si>
  <si>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</si>
  <si>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</si>
  <si>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</si>
  <si>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</si>
  <si>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</si>
  <si>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</si>
  <si>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</si>
  <si>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</si>
  <si>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</si>
  <si>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</si>
  <si>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</si>
  <si>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</si>
  <si>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</si>
  <si>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</si>
  <si>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</si>
  <si>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</si>
  <si>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</si>
  <si>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</si>
  <si>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</si>
  <si>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</si>
  <si>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</si>
  <si>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</si>
  <si>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</si>
  <si>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</si>
  <si>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</si>
  <si>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</si>
  <si>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</si>
  <si>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</si>
  <si>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</si>
  <si>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</si>
  <si>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</si>
  <si>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</si>
  <si>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</si>
  <si>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</si>
  <si>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</si>
  <si>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</si>
  <si>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</si>
  <si>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</si>
  <si>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</si>
  <si>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</si>
  <si>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</si>
  <si>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</si>
  <si>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</si>
  <si>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</si>
  <si>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</si>
  <si>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</si>
  <si>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</si>
  <si>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</si>
  <si>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</si>
  <si>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</si>
  <si>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</si>
  <si>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</si>
  <si>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</si>
  <si>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</si>
  <si>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</si>
  <si>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</si>
  <si>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</si>
  <si>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</si>
  <si>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</si>
  <si>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</si>
  <si>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</si>
  <si>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</si>
  <si>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</si>
  <si>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</si>
  <si>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</si>
  <si>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</si>
  <si>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</si>
  <si>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</si>
  <si>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</si>
  <si>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</si>
  <si>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</si>
  <si>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</si>
  <si>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</si>
  <si>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</si>
  <si>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</si>
  <si>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</si>
  <si>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</si>
  <si>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</si>
  <si>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</si>
  <si>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</si>
  <si>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</si>
  <si>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</si>
  <si>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</si>
  <si>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</si>
  <si>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</si>
  <si>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</si>
  <si>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</si>
  <si>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</si>
  <si>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</si>
  <si>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</si>
  <si>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</si>
  <si>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</si>
  <si>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Exceisa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</si>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</sst>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409]#,##0.00"/>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8">
    <dxf>
      <numFmt numFmtId="0" formatCode="General"/>
    </dxf>
    <dxf>
      <numFmt numFmtId="167" formatCode="[$$-409]#,##0.00"/>
    </dxf>
    <dxf>
      <numFmt numFmtId="168"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3"/>
        <color theme="1"/>
        <name val="Calibri Light"/>
        <family val="2"/>
        <scheme val="major"/>
      </font>
      <fill>
        <patternFill>
          <fgColor rgb="FF9D0C05"/>
          <bgColor rgb="FF40A578"/>
        </patternFill>
      </fill>
    </dxf>
    <dxf>
      <font>
        <b val="0"/>
        <i val="0"/>
        <sz val="13"/>
        <color theme="1"/>
        <name val="Calibri"/>
        <family val="2"/>
        <scheme val="none"/>
      </font>
      <fill>
        <patternFill patternType="solid">
          <fgColor rgb="FF9D0C05"/>
          <bgColor rgb="FF4BB987"/>
        </patternFill>
      </fill>
      <border>
        <left style="thin">
          <color auto="1"/>
        </left>
        <right style="thin">
          <color auto="1"/>
        </right>
        <top style="thin">
          <color auto="1"/>
        </top>
        <bottom style="thin">
          <color auto="1"/>
        </bottom>
      </border>
    </dxf>
    <dxf>
      <font>
        <b val="0"/>
        <i val="0"/>
        <sz val="13"/>
        <color theme="1"/>
        <name val="Calibri Light"/>
        <family val="2"/>
        <scheme val="major"/>
      </font>
      <fill>
        <patternFill>
          <bgColor rgb="FF40A578"/>
        </patternFill>
      </fill>
    </dxf>
    <dxf>
      <font>
        <b val="0"/>
        <i val="0"/>
        <sz val="13"/>
        <color theme="0"/>
        <name val="Calibri Light"/>
        <family val="2"/>
        <scheme val="major"/>
      </font>
      <fill>
        <patternFill patternType="solid">
          <fgColor theme="0"/>
          <bgColor rgb="FF4BB987"/>
        </patternFill>
      </fill>
      <border>
        <left style="thin">
          <color theme="1"/>
        </left>
        <right style="thin">
          <color theme="1"/>
        </right>
        <top style="thin">
          <color theme="1"/>
        </top>
        <bottom style="thin">
          <color theme="1"/>
        </bottom>
      </border>
    </dxf>
    <dxf>
      <font>
        <b val="0"/>
        <i/>
        <sz val="12"/>
        <color theme="0"/>
        <name val="Times New Roman"/>
        <family val="1"/>
        <scheme val="none"/>
      </font>
    </dxf>
    <dxf>
      <font>
        <b val="0"/>
        <i val="0"/>
        <sz val="12"/>
        <color rgb="FF002060"/>
        <name val="Times New Roman"/>
        <family val="1"/>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blue" pivot="0" table="0" count="8" xr9:uid="{F5779927-9DE2-4182-934D-B21ABA322216}">
      <tableStyleElement type="wholeTable" dxfId="17"/>
      <tableStyleElement type="headerRow" dxfId="16"/>
    </tableStyle>
    <tableStyle name="brown" pivot="0" table="0" count="8" xr9:uid="{F0907D74-BCCA-4A4A-B128-B8CD3A9294D9}">
      <tableStyleElement type="wholeTable" dxfId="15"/>
      <tableStyleElement type="headerRow" dxfId="14"/>
    </tableStyle>
    <tableStyle name="cherry red" pivot="0" table="0" count="6" xr9:uid="{2F8083E7-92B0-4B83-B380-936A4F0D77DE}">
      <tableStyleElement type="wholeTable" dxfId="13"/>
      <tableStyleElement type="headerRow" dxfId="12"/>
    </tableStyle>
  </tableStyles>
  <colors>
    <mruColors>
      <color rgb="FFD60000"/>
      <color rgb="FFE818BB"/>
      <color rgb="FF0088EE"/>
      <color rgb="FF7F3961"/>
      <color rgb="FF9830A6"/>
      <color rgb="FFF2A01A"/>
      <color rgb="FFEC7320"/>
      <color rgb="FFF2B800"/>
      <color rgb="FF2141DF"/>
      <color rgb="FF1A34B6"/>
    </mruColors>
  </colors>
  <extLst>
    <ext xmlns:x14="http://schemas.microsoft.com/office/spreadsheetml/2009/9/main" uri="{46F421CA-312F-682f-3DD2-61675219B42D}">
      <x14:dxfs count="4">
        <dxf>
          <font>
            <b val="0"/>
            <i val="0"/>
            <strike val="0"/>
            <sz val="12"/>
            <color theme="0"/>
            <name val="Calibri"/>
            <family val="2"/>
            <scheme val="minor"/>
          </font>
          <border>
            <left style="thin">
              <color auto="1"/>
            </left>
            <right style="thin">
              <color auto="1"/>
            </right>
            <top style="thin">
              <color auto="1"/>
            </top>
            <bottom style="thin">
              <color auto="1"/>
            </bottom>
          </border>
        </dxf>
        <dxf>
          <font>
            <b val="0"/>
            <i val="0"/>
            <strike val="0"/>
            <sz val="12"/>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z val="12"/>
            <color theme="0"/>
            <name val="Calibri"/>
            <family val="2"/>
            <scheme val="minor"/>
          </font>
          <border>
            <left style="thin">
              <color auto="1"/>
            </left>
            <right style="thin">
              <color auto="1"/>
            </right>
            <top style="thin">
              <color auto="1"/>
            </top>
            <bottom style="thin">
              <color auto="1"/>
            </bottom>
          </border>
        </dxf>
        <dxf>
          <font>
            <b val="0"/>
            <i val="0"/>
            <strike/>
            <sz val="12"/>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cherry red">
        <x14:slicerStyle name="cherry red">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0691854609822"/>
              <bgColor theme="0"/>
            </patternFill>
          </fill>
          <border>
            <left style="thin">
              <color theme="0"/>
            </left>
            <right style="thin">
              <color theme="0"/>
            </right>
            <top style="thin">
              <color theme="0"/>
            </top>
            <bottom style="thin">
              <color theme="0"/>
            </bottom>
          </border>
        </dxf>
        <dxf>
          <fill>
            <patternFill patternType="solid">
              <fgColor theme="0"/>
              <bgColor rgb="FF9DDE8B"/>
            </patternFill>
          </fill>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2"/>
            <color theme="1"/>
            <name val="Calibri"/>
            <family val="2"/>
            <scheme val="minor"/>
          </font>
        </dxf>
        <dxf>
          <font>
            <b val="0"/>
            <i val="0"/>
            <sz val="12"/>
            <color theme="1"/>
            <name val="Calibri"/>
            <family val="2"/>
            <scheme val="minor"/>
          </font>
        </dxf>
        <dxf>
          <font>
            <sz val="12"/>
            <color theme="1"/>
            <name val="Calibri"/>
            <family val="2"/>
            <scheme val="minor"/>
          </font>
        </dxf>
        <dxf>
          <font>
            <b val="0"/>
            <i val="0"/>
            <sz val="12"/>
            <color theme="1"/>
            <name val="Calibri"/>
            <family val="2"/>
            <scheme val="minor"/>
          </font>
        </dxf>
        <dxf>
          <fill>
            <patternFill patternType="solid">
              <fgColor theme="0" tint="-0.14999847407452621"/>
              <bgColor theme="0" tint="-0.14999847407452621"/>
            </patternFill>
          </fill>
        </dxf>
        <dxf>
          <fill>
            <gradientFill>
              <stop position="0">
                <color theme="0"/>
              </stop>
              <stop position="1">
                <color theme="4"/>
              </stop>
            </gradientFill>
          </fill>
        </dxf>
        <dxf>
          <font>
            <b val="0"/>
            <i val="0"/>
            <sz val="10"/>
            <color theme="0"/>
            <name val="Times New Roman"/>
            <family val="1"/>
            <scheme val="none"/>
          </font>
        </dxf>
        <dxf>
          <font>
            <b val="0"/>
            <i val="0"/>
            <sz val="9"/>
            <color theme="0"/>
            <name val="Times New Roman"/>
            <family val="1"/>
            <scheme val="none"/>
          </font>
        </dxf>
        <dxf>
          <font>
            <b val="0"/>
            <i val="0"/>
            <sz val="10"/>
            <color theme="0"/>
            <name val="Times New Roman"/>
            <family val="1"/>
            <scheme val="none"/>
          </font>
        </dxf>
        <dxf>
          <font>
            <b val="0"/>
            <i val="0"/>
            <sz val="11"/>
            <color rgb="FF0070C0"/>
            <name val="Times New Roman"/>
            <family val="1"/>
            <scheme val="none"/>
          </font>
        </dxf>
      </x15:dxfs>
    </ext>
    <ext xmlns:x15="http://schemas.microsoft.com/office/spreadsheetml/2010/11/main" uri="{9260A510-F301-46a8-8635-F512D64BE5F5}">
      <x15:timelineStyles defaultTimelineStyle="brown">
        <x15:timelineStyle name="blu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brow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[excelproject(coffee sales).xlsx]total sales!totalsales</c:name>
    <c:fmtId val="10"/>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IN" sz="1600">
                <a:solidFill>
                  <a:schemeClr val="accent6">
                    <a:lumMod val="50000"/>
                  </a:schemeClr>
                </a:solidFill>
                <a:latin typeface="Cambria" panose="02040503050406030204" pitchFamily="18" charset="0"/>
                <a:ea typeface="Cambria" panose="02040503050406030204" pitchFamily="18" charset="0"/>
              </a:rPr>
              <a:t>Total Sales Over Time</a:t>
            </a:r>
          </a:p>
        </c:rich>
      </c:tx>
      <c:layout>
        <c:manualLayout>
          <c:xMode val="edge"/>
          <c:yMode val="edge"/>
          <c:x val="0.39622817543442856"/>
          <c:y val="3.299220504063497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C42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C42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rgbClr val="E818B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rgbClr val="0088E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1750"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B82-4605-8CC4-E91510187CAC}"/>
            </c:ext>
          </c:extLst>
        </c:ser>
        <c:ser>
          <c:idx val="1"/>
          <c:order val="1"/>
          <c:tx>
            <c:strRef>
              <c:f>'total sales'!$D$3:$D$4</c:f>
              <c:strCache>
                <c:ptCount val="1"/>
                <c:pt idx="0">
                  <c:v>Exceisa</c:v>
                </c:pt>
              </c:strCache>
            </c:strRef>
          </c:tx>
          <c:spPr>
            <a:ln w="31750" cap="rnd">
              <a:solidFill>
                <a:srgbClr val="E818B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B82-4605-8CC4-E91510187CAC}"/>
            </c:ext>
          </c:extLst>
        </c:ser>
        <c:ser>
          <c:idx val="2"/>
          <c:order val="2"/>
          <c:tx>
            <c:strRef>
              <c:f>'total sales'!$E$3:$E$4</c:f>
              <c:strCache>
                <c:ptCount val="1"/>
                <c:pt idx="0">
                  <c:v>Liberica</c:v>
                </c:pt>
              </c:strCache>
            </c:strRef>
          </c:tx>
          <c:spPr>
            <a:ln w="31750"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B82-4605-8CC4-E91510187CAC}"/>
            </c:ext>
          </c:extLst>
        </c:ser>
        <c:ser>
          <c:idx val="3"/>
          <c:order val="3"/>
          <c:tx>
            <c:strRef>
              <c:f>'total sales'!$F$3:$F$4</c:f>
              <c:strCache>
                <c:ptCount val="1"/>
                <c:pt idx="0">
                  <c:v>Robusta</c:v>
                </c:pt>
              </c:strCache>
            </c:strRef>
          </c:tx>
          <c:spPr>
            <a:ln w="31750" cap="rnd">
              <a:solidFill>
                <a:srgbClr val="0088E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F2A2-4D22-A6D0-8030FFA4400D}"/>
            </c:ext>
          </c:extLst>
        </c:ser>
        <c:dLbls>
          <c:showLegendKey val="0"/>
          <c:showVal val="0"/>
          <c:showCatName val="0"/>
          <c:showSerName val="0"/>
          <c:showPercent val="0"/>
          <c:showBubbleSize val="0"/>
        </c:dLbls>
        <c:smooth val="0"/>
        <c:axId val="1750395840"/>
        <c:axId val="1750396800"/>
      </c:lineChart>
      <c:catAx>
        <c:axId val="175039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96800"/>
        <c:crosses val="autoZero"/>
        <c:auto val="1"/>
        <c:lblAlgn val="ctr"/>
        <c:lblOffset val="100"/>
        <c:noMultiLvlLbl val="0"/>
      </c:catAx>
      <c:valAx>
        <c:axId val="1750396800"/>
        <c:scaling>
          <c:orientation val="minMax"/>
        </c:scaling>
        <c:delete val="0"/>
        <c:axPos val="l"/>
        <c:majorGridlines>
          <c:spPr>
            <a:ln w="11430"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9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E5A3"/>
    </a:solidFill>
    <a:ln w="9525" cap="flat" cmpd="sng" algn="ctr">
      <a:solidFill>
        <a:schemeClr val="tx1">
          <a:lumMod val="15000"/>
          <a:lumOff val="8500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[excelproject(coffee sales).xlsx]country bar chart !totalsales</c:name>
    <c:fmtId val="19"/>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accent6">
                    <a:lumMod val="50000"/>
                  </a:schemeClr>
                </a:solidFill>
                <a:latin typeface="Cambria" panose="02040503050406030204" pitchFamily="18" charset="0"/>
                <a:ea typeface="Cambria" panose="02040503050406030204" pitchFamily="18" charset="0"/>
              </a:rPr>
              <a:t>Sales By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0.3794642857142857"/>
              <c:y val="-4.6296296296296719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D7D2910-68FF-4ABC-8C5E-AD449A0953E1}"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noFill/>
            <a:ln>
              <a:solidFill>
                <a:sysClr val="windowText" lastClr="000000">
                  <a:lumMod val="25000"/>
                  <a:lumOff val="75000"/>
                  <a:alpha val="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noFill/>
          </a:ln>
          <a:effectLst/>
        </c:spPr>
        <c:dLbl>
          <c:idx val="0"/>
          <c:layout>
            <c:manualLayout>
              <c:x val="9.6726190476190479E-2"/>
              <c:y val="-8.4875562720133283E-17"/>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2469CED3-08FB-458F-B503-00C3726ED7E6}"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noFill/>
            <a:ln>
              <a:solidFill>
                <a:sysClr val="windowText" lastClr="000000">
                  <a:lumMod val="25000"/>
                  <a:lumOff val="75000"/>
                  <a:alpha val="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c:spPr>
        <c:dLbl>
          <c:idx val="0"/>
          <c:layout>
            <c:manualLayout>
              <c:x val="6.4484126984126991E-2"/>
              <c:y val="-4.6296296296297144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63D953DF-DAC8-4B3F-8D17-8167F923D752}"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noFill/>
            <a:ln>
              <a:solidFill>
                <a:sysClr val="windowText" lastClr="000000">
                  <a:lumMod val="25000"/>
                  <a:lumOff val="75000"/>
                  <a:alpha val="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6.4484126984126991E-2"/>
              <c:y val="-4.6296296296297144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63D953DF-DAC8-4B3F-8D17-8167F923D752}"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noFill/>
            <a:ln>
              <a:solidFill>
                <a:sysClr val="windowText" lastClr="000000">
                  <a:lumMod val="25000"/>
                  <a:lumOff val="75000"/>
                  <a:alpha val="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a:noFill/>
          </a:ln>
          <a:effectLst/>
        </c:spPr>
        <c:dLbl>
          <c:idx val="0"/>
          <c:layout>
            <c:manualLayout>
              <c:x val="9.6726190476190479E-2"/>
              <c:y val="-8.4875562720133283E-17"/>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2469CED3-08FB-458F-B503-00C3726ED7E6}"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noFill/>
            <a:ln>
              <a:solidFill>
                <a:sysClr val="windowText" lastClr="000000">
                  <a:lumMod val="25000"/>
                  <a:lumOff val="75000"/>
                  <a:alpha val="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1"/>
          </a:solidFill>
          <a:ln>
            <a:noFill/>
          </a:ln>
          <a:effectLst/>
        </c:spPr>
        <c:dLbl>
          <c:idx val="0"/>
          <c:layout>
            <c:manualLayout>
              <c:x val="0.3794642857142857"/>
              <c:y val="-4.6296296296296719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D7D2910-68FF-4ABC-8C5E-AD449A0953E1}"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noFill/>
            <a:ln>
              <a:solidFill>
                <a:sysClr val="windowText" lastClr="000000">
                  <a:lumMod val="25000"/>
                  <a:lumOff val="75000"/>
                  <a:alpha val="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rgbClr val="D60000"/>
          </a:solidFill>
          <a:ln>
            <a:solidFill>
              <a:schemeClr val="tx1"/>
            </a:solidFill>
          </a:ln>
          <a:effectLst/>
        </c:spPr>
        <c:marker>
          <c:symbol val="none"/>
        </c:marker>
      </c:pivotFmt>
      <c:pivotFmt>
        <c:idx val="9"/>
        <c:spPr>
          <a:solidFill>
            <a:srgbClr val="D60000"/>
          </a:solidFill>
          <a:ln>
            <a:solidFill>
              <a:schemeClr val="tx1"/>
            </a:solidFill>
          </a:ln>
          <a:effectLst/>
        </c:spPr>
      </c:pivotFmt>
      <c:pivotFmt>
        <c:idx val="10"/>
        <c:spPr>
          <a:solidFill>
            <a:srgbClr val="D60000"/>
          </a:solidFill>
          <a:ln>
            <a:solidFill>
              <a:schemeClr val="tx1"/>
            </a:solidFill>
          </a:ln>
          <a:effectLst/>
        </c:spPr>
      </c:pivotFmt>
      <c:pivotFmt>
        <c:idx val="11"/>
        <c:spPr>
          <a:solidFill>
            <a:srgbClr val="D60000"/>
          </a:solidFill>
          <a:ln>
            <a:solidFill>
              <a:schemeClr val="tx1"/>
            </a:solidFill>
          </a:ln>
          <a:effectLst/>
        </c:spPr>
      </c:pivotFmt>
    </c:pivotFmts>
    <c:plotArea>
      <c:layout>
        <c:manualLayout>
          <c:layoutTarget val="inner"/>
          <c:xMode val="edge"/>
          <c:yMode val="edge"/>
          <c:x val="0.19605518060242469"/>
          <c:y val="0.15782407407407409"/>
          <c:w val="0.75800603049618798"/>
          <c:h val="0.72088764946048411"/>
        </c:manualLayout>
      </c:layout>
      <c:barChart>
        <c:barDir val="bar"/>
        <c:grouping val="stacked"/>
        <c:varyColors val="0"/>
        <c:ser>
          <c:idx val="0"/>
          <c:order val="0"/>
          <c:tx>
            <c:strRef>
              <c:f>'country bar chart '!$B$3</c:f>
              <c:strCache>
                <c:ptCount val="1"/>
                <c:pt idx="0">
                  <c:v>Total</c:v>
                </c:pt>
              </c:strCache>
            </c:strRef>
          </c:tx>
          <c:spPr>
            <a:solidFill>
              <a:srgbClr val="D60000"/>
            </a:solidFill>
            <a:ln>
              <a:solidFill>
                <a:schemeClr val="tx1"/>
              </a:solidFill>
            </a:ln>
            <a:effectLst/>
          </c:spPr>
          <c:invertIfNegative val="0"/>
          <c:dPt>
            <c:idx val="0"/>
            <c:invertIfNegative val="0"/>
            <c:bubble3D val="0"/>
            <c:spPr>
              <a:solidFill>
                <a:srgbClr val="D60000"/>
              </a:solidFill>
              <a:ln>
                <a:solidFill>
                  <a:schemeClr val="tx1"/>
                </a:solidFill>
              </a:ln>
              <a:effectLst/>
            </c:spPr>
            <c:extLst>
              <c:ext xmlns:c16="http://schemas.microsoft.com/office/drawing/2014/chart" uri="{C3380CC4-5D6E-409C-BE32-E72D297353CC}">
                <c16:uniqueId val="{00000000-31B2-48CE-973D-DD2BF154B6EB}"/>
              </c:ext>
            </c:extLst>
          </c:dPt>
          <c:dPt>
            <c:idx val="1"/>
            <c:invertIfNegative val="0"/>
            <c:bubble3D val="0"/>
            <c:spPr>
              <a:solidFill>
                <a:srgbClr val="D60000"/>
              </a:solidFill>
              <a:ln>
                <a:solidFill>
                  <a:schemeClr val="tx1"/>
                </a:solidFill>
              </a:ln>
              <a:effectLst/>
            </c:spPr>
            <c:extLst>
              <c:ext xmlns:c16="http://schemas.microsoft.com/office/drawing/2014/chart" uri="{C3380CC4-5D6E-409C-BE32-E72D297353CC}">
                <c16:uniqueId val="{00000001-31B2-48CE-973D-DD2BF154B6EB}"/>
              </c:ext>
            </c:extLst>
          </c:dPt>
          <c:dPt>
            <c:idx val="2"/>
            <c:invertIfNegative val="0"/>
            <c:bubble3D val="0"/>
            <c:spPr>
              <a:solidFill>
                <a:srgbClr val="D60000"/>
              </a:solidFill>
              <a:ln>
                <a:solidFill>
                  <a:schemeClr val="tx1"/>
                </a:solidFill>
              </a:ln>
              <a:effectLst/>
            </c:spPr>
            <c:extLst>
              <c:ext xmlns:c16="http://schemas.microsoft.com/office/drawing/2014/chart" uri="{C3380CC4-5D6E-409C-BE32-E72D297353CC}">
                <c16:uniqueId val="{00000002-31B2-48CE-973D-DD2BF154B6EB}"/>
              </c:ext>
            </c:extLst>
          </c:dPt>
          <c:dLbls>
            <c:delete val="1"/>
          </c:dLbls>
          <c:cat>
            <c:strRef>
              <c:f>'country bar chart '!$A$4:$A$6</c:f>
              <c:strCache>
                <c:ptCount val="3"/>
                <c:pt idx="0">
                  <c:v>United Kingdom</c:v>
                </c:pt>
                <c:pt idx="1">
                  <c:v>Ireland</c:v>
                </c:pt>
                <c:pt idx="2">
                  <c:v>United States</c:v>
                </c:pt>
              </c:strCache>
            </c:strRef>
          </c:cat>
          <c:val>
            <c:numRef>
              <c:f>'country bar chart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31B2-48CE-973D-DD2BF154B6EB}"/>
            </c:ext>
          </c:extLst>
        </c:ser>
        <c:dLbls>
          <c:showLegendKey val="0"/>
          <c:showVal val="1"/>
          <c:showCatName val="0"/>
          <c:showSerName val="0"/>
          <c:showPercent val="0"/>
          <c:showBubbleSize val="0"/>
        </c:dLbls>
        <c:gapWidth val="150"/>
        <c:overlap val="100"/>
        <c:axId val="45848096"/>
        <c:axId val="45852416"/>
      </c:barChart>
      <c:catAx>
        <c:axId val="4584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2416"/>
        <c:crosses val="autoZero"/>
        <c:auto val="1"/>
        <c:lblAlgn val="ctr"/>
        <c:lblOffset val="100"/>
        <c:noMultiLvlLbl val="0"/>
      </c:catAx>
      <c:valAx>
        <c:axId val="45852416"/>
        <c:scaling>
          <c:orientation val="minMax"/>
        </c:scaling>
        <c:delete val="0"/>
        <c:axPos val="b"/>
        <c:majorGridlines>
          <c:spPr>
            <a:ln w="9525" cap="flat" cmpd="sng" algn="ctr">
              <a:solidFill>
                <a:schemeClr val="tx1">
                  <a:alpha val="22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4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E5A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[excelproject(coffee sales).xlsx]top 5 customers!totalsales</c:name>
    <c:fmtId val="47"/>
  </c:pivotSource>
  <c:chart>
    <c:title>
      <c:tx>
        <c:rich>
          <a:bodyPr rot="0" spcFirstLastPara="1" vertOverflow="ellipsis" vert="horz" wrap="square" anchor="ctr" anchorCtr="1"/>
          <a:lstStyle/>
          <a:p>
            <a:pPr>
              <a:defRPr sz="1600" b="0" i="0" u="none" strike="noStrike" kern="1200" spc="0" baseline="0">
                <a:solidFill>
                  <a:schemeClr val="tx1"/>
                </a:solidFill>
                <a:latin typeface="Cambria" panose="02040503050406030204" pitchFamily="18" charset="0"/>
                <a:ea typeface="Cambria" panose="02040503050406030204" pitchFamily="18" charset="0"/>
                <a:cs typeface="+mn-cs"/>
              </a:defRPr>
            </a:pPr>
            <a:r>
              <a:rPr lang="en-US" sz="1600">
                <a:solidFill>
                  <a:schemeClr val="accent6">
                    <a:lumMod val="50000"/>
                  </a:schemeClr>
                </a:solidFill>
                <a:latin typeface="Cambria" panose="02040503050406030204" pitchFamily="18" charset="0"/>
                <a:ea typeface="Cambria" panose="02040503050406030204" pitchFamily="18" charset="0"/>
              </a:rPr>
              <a:t>Top</a:t>
            </a:r>
            <a:r>
              <a:rPr lang="en-US" sz="1600" baseline="0">
                <a:solidFill>
                  <a:schemeClr val="accent6">
                    <a:lumMod val="50000"/>
                  </a:schemeClr>
                </a:solidFill>
                <a:latin typeface="Cambria" panose="02040503050406030204" pitchFamily="18" charset="0"/>
                <a:ea typeface="Cambria" panose="02040503050406030204" pitchFamily="18" charset="0"/>
              </a:rPr>
              <a:t> 5 Customers</a:t>
            </a:r>
            <a:endParaRPr lang="en-US" sz="1600">
              <a:solidFill>
                <a:schemeClr val="accent6">
                  <a:lumMod val="50000"/>
                </a:schemeClr>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41D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customers'!$B$3</c:f>
              <c:strCache>
                <c:ptCount val="1"/>
                <c:pt idx="0">
                  <c:v>Total</c:v>
                </c:pt>
              </c:strCache>
            </c:strRef>
          </c:tx>
          <c:spPr>
            <a:solidFill>
              <a:srgbClr val="2141DF"/>
            </a:solidFill>
            <a:ln>
              <a:noFill/>
            </a:ln>
            <a:effectLst/>
            <a:sp3d/>
          </c:spPr>
          <c:invertIfNegative val="0"/>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0292-470F-9681-E0DC1FF14C6A}"/>
            </c:ext>
          </c:extLst>
        </c:ser>
        <c:dLbls>
          <c:showLegendKey val="0"/>
          <c:showVal val="0"/>
          <c:showCatName val="0"/>
          <c:showSerName val="0"/>
          <c:showPercent val="0"/>
          <c:showBubbleSize val="0"/>
        </c:dLbls>
        <c:gapWidth val="150"/>
        <c:shape val="box"/>
        <c:axId val="40922256"/>
        <c:axId val="40925136"/>
        <c:axId val="0"/>
      </c:bar3DChart>
      <c:catAx>
        <c:axId val="40922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0925136"/>
        <c:crosses val="autoZero"/>
        <c:auto val="1"/>
        <c:lblAlgn val="ctr"/>
        <c:lblOffset val="100"/>
        <c:noMultiLvlLbl val="0"/>
      </c:catAx>
      <c:valAx>
        <c:axId val="40925136"/>
        <c:scaling>
          <c:orientation val="minMax"/>
        </c:scaling>
        <c:delete val="0"/>
        <c:axPos val="l"/>
        <c:majorGridlines>
          <c:spPr>
            <a:ln w="9525" cap="flat" cmpd="sng" algn="ctr">
              <a:solidFill>
                <a:schemeClr val="tx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E5A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28575</xdr:rowOff>
    </xdr:from>
    <xdr:to>
      <xdr:col>26</xdr:col>
      <xdr:colOff>0</xdr:colOff>
      <xdr:row>5</xdr:row>
      <xdr:rowOff>28575</xdr:rowOff>
    </xdr:to>
    <xdr:sp macro="" textlink="">
      <xdr:nvSpPr>
        <xdr:cNvPr id="4" name="Rectangle 3">
          <a:extLst>
            <a:ext uri="{FF2B5EF4-FFF2-40B4-BE49-F238E27FC236}">
              <a16:creationId xmlns:a16="http://schemas.microsoft.com/office/drawing/2014/main" id="{CA024875-3824-392E-960D-2C688471F197}"/>
            </a:ext>
          </a:extLst>
        </xdr:cNvPr>
        <xdr:cNvSpPr/>
      </xdr:nvSpPr>
      <xdr:spPr>
        <a:xfrm>
          <a:off x="123825" y="85725"/>
          <a:ext cx="15240000" cy="723900"/>
        </a:xfrm>
        <a:prstGeom prst="rect">
          <a:avLst/>
        </a:prstGeom>
        <a:solidFill>
          <a:srgbClr val="2B6337"/>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rgbClr val="D6DF7E"/>
              </a:solidFill>
              <a:latin typeface="Modern No. 20" panose="02070704070505020303" pitchFamily="18" charset="0"/>
            </a:rPr>
            <a:t>Coffee</a:t>
          </a:r>
          <a:r>
            <a:rPr lang="en-IN" sz="4400" baseline="0">
              <a:solidFill>
                <a:srgbClr val="D6DF7E"/>
              </a:solidFill>
              <a:latin typeface="Modern No. 20" panose="02070704070505020303" pitchFamily="18" charset="0"/>
            </a:rPr>
            <a:t> Sales Dashboard</a:t>
          </a:r>
          <a:endParaRPr lang="en-IN" sz="4400">
            <a:solidFill>
              <a:srgbClr val="D6DF7E"/>
            </a:solidFill>
            <a:latin typeface="Modern No. 20" panose="02070704070505020303" pitchFamily="18" charset="0"/>
          </a:endParaRPr>
        </a:p>
      </xdr:txBody>
    </xdr:sp>
    <xdr:clientData/>
  </xdr:twoCellAnchor>
  <xdr:twoCellAnchor>
    <xdr:from>
      <xdr:col>0</xdr:col>
      <xdr:colOff>104780</xdr:colOff>
      <xdr:row>16</xdr:row>
      <xdr:rowOff>17144</xdr:rowOff>
    </xdr:from>
    <xdr:to>
      <xdr:col>15</xdr:col>
      <xdr:colOff>333374</xdr:colOff>
      <xdr:row>41</xdr:row>
      <xdr:rowOff>0</xdr:rowOff>
    </xdr:to>
    <xdr:graphicFrame macro="">
      <xdr:nvGraphicFramePr>
        <xdr:cNvPr id="8" name="Chart 7">
          <a:extLst>
            <a:ext uri="{FF2B5EF4-FFF2-40B4-BE49-F238E27FC236}">
              <a16:creationId xmlns:a16="http://schemas.microsoft.com/office/drawing/2014/main" id="{3A97B9F5-AFDB-4FE0-93F1-58D16DF10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9525</xdr:rowOff>
    </xdr:from>
    <xdr:to>
      <xdr:col>18</xdr:col>
      <xdr:colOff>38100</xdr:colOff>
      <xdr:row>15</xdr:row>
      <xdr:rowOff>19050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9E57987B-DEAB-4294-B507-5826641FFD8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866775"/>
              <a:ext cx="10353675" cy="16192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7619</xdr:colOff>
      <xdr:row>9</xdr:row>
      <xdr:rowOff>152400</xdr:rowOff>
    </xdr:from>
    <xdr:to>
      <xdr:col>22</xdr:col>
      <xdr:colOff>257174</xdr:colOff>
      <xdr:row>15</xdr:row>
      <xdr:rowOff>28575</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32A91F0F-6260-4366-9F0E-8E27D909927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18469" y="1628777"/>
              <a:ext cx="2078355" cy="847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118110</xdr:colOff>
      <xdr:row>6</xdr:row>
      <xdr:rowOff>1</xdr:rowOff>
    </xdr:from>
    <xdr:to>
      <xdr:col>26</xdr:col>
      <xdr:colOff>9525</xdr:colOff>
      <xdr:row>9</xdr:row>
      <xdr:rowOff>123826</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6391BD04-EEB8-4122-B69F-7B5FFF462F2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384404" y="994411"/>
              <a:ext cx="2988945"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304800</xdr:colOff>
      <xdr:row>9</xdr:row>
      <xdr:rowOff>161924</xdr:rowOff>
    </xdr:from>
    <xdr:to>
      <xdr:col>26</xdr:col>
      <xdr:colOff>9525</xdr:colOff>
      <xdr:row>15</xdr:row>
      <xdr:rowOff>19049</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5D725D56-D1DB-4DCD-8A50-685A3BD2A35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62053" y="1584936"/>
              <a:ext cx="2128436" cy="958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381000</xdr:colOff>
      <xdr:row>16</xdr:row>
      <xdr:rowOff>9525</xdr:rowOff>
    </xdr:from>
    <xdr:to>
      <xdr:col>25</xdr:col>
      <xdr:colOff>596266</xdr:colOff>
      <xdr:row>27</xdr:row>
      <xdr:rowOff>9526</xdr:rowOff>
    </xdr:to>
    <xdr:graphicFrame macro="">
      <xdr:nvGraphicFramePr>
        <xdr:cNvPr id="13" name="Chart 12">
          <a:extLst>
            <a:ext uri="{FF2B5EF4-FFF2-40B4-BE49-F238E27FC236}">
              <a16:creationId xmlns:a16="http://schemas.microsoft.com/office/drawing/2014/main" id="{06A39A6B-C988-4B1A-A577-9FE9A88D1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390525</xdr:colOff>
      <xdr:row>28</xdr:row>
      <xdr:rowOff>9524</xdr:rowOff>
    </xdr:from>
    <xdr:to>
      <xdr:col>25</xdr:col>
      <xdr:colOff>590551</xdr:colOff>
      <xdr:row>41</xdr:row>
      <xdr:rowOff>0</xdr:rowOff>
    </xdr:to>
    <xdr:graphicFrame macro="">
      <xdr:nvGraphicFramePr>
        <xdr:cNvPr id="14" name="Chart 13">
          <a:extLst>
            <a:ext uri="{FF2B5EF4-FFF2-40B4-BE49-F238E27FC236}">
              <a16:creationId xmlns:a16="http://schemas.microsoft.com/office/drawing/2014/main" id="{F033778B-CE9D-437F-A89B-5398B511A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refreshedDate="45445.849201504629" createdVersion="8" refreshedVersion="8" minRefreshableVersion="3" recordCount="1000" xr:uid="{4F23743F-61DA-4668-B9E8-8FCF459A3D93}">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i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47321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24C07-35C7-4D41-AA05-BDA28B3C639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CA3797-7735-40A3-9ADE-F1A36582185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37D940-557A-46EE-AEBC-E1E8079BFA4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0" baseItem="0" numFmtId="169"/>
  </dataFields>
  <chartFormats count="5">
    <chartFormat chart="8"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80C03E8-9536-49D2-9739-E8B567409ECD}" sourceName="Size">
  <pivotTables>
    <pivotTable tabId="18" name="totalsales"/>
    <pivotTable tabId="23" name="totalsales"/>
    <pivotTable tabId="24" name="totalsales"/>
  </pivotTables>
  <data>
    <tabular pivotCacheId="7473213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181FF61-C126-40A7-827F-46BEC30F7F42}" sourceName="Roast Type Name">
  <pivotTables>
    <pivotTable tabId="18" name="totalsales"/>
    <pivotTable tabId="23" name="totalsales"/>
    <pivotTable tabId="24" name="totalsales"/>
  </pivotTables>
  <data>
    <tabular pivotCacheId="7473213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393A98-B132-45D7-BEB6-9E50583DE178}" sourceName="Loyalty Card">
  <pivotTables>
    <pivotTable tabId="18" name="totalsales"/>
    <pivotTable tabId="23" name="totalsales"/>
    <pivotTable tabId="24" name="totalsales"/>
  </pivotTables>
  <data>
    <tabular pivotCacheId="7473213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B55C970-2DF4-4EC0-83CC-3BA118A94D44}" cache="Slicer_Size" caption="Size" columnCount="2" rowHeight="234950"/>
  <slicer name="Roast Type Name" xr10:uid="{DC71CC2F-3DDC-4932-9744-EE4EFDD9B36E}" cache="Slicer_Roast_Type_Name" caption="Roast Type Name" columnCount="3" rowHeight="234950"/>
  <slicer name="Loyalty Card" xr10:uid="{32B0A148-07AB-4C59-9862-AEC2F964E18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E4A8BA-2896-4AA3-9F03-5DAC91A40D25}" name="orderstable" displayName="orderstable" ref="A1:P1001" totalsRowShown="0" headerRowDxfId="11">
  <autoFilter ref="A1:P1001" xr:uid="{40E4A8BA-2896-4AA3-9F03-5DAC91A40D25}"/>
  <tableColumns count="16">
    <tableColumn id="1" xr3:uid="{92630296-0E14-4AE3-8609-E9F7AC42C5A4}" name="Order ID" dataDxfId="10"/>
    <tableColumn id="2" xr3:uid="{4662DE24-2639-4CC5-A158-C938A8D03407}" name="Order Date" dataDxfId="9"/>
    <tableColumn id="3" xr3:uid="{3CDE9A79-7E93-425A-8A31-B3E44D7AEFFC}" name="Customer ID" dataDxfId="8"/>
    <tableColumn id="4" xr3:uid="{A44D6141-73CE-4425-86BE-53E56A321D7B}" name="Product ID"/>
    <tableColumn id="5" xr3:uid="{486C855E-0F03-4FD1-8E9F-1FA0AA179387}" name="Quantity" dataDxfId="7"/>
    <tableColumn id="6" xr3:uid="{5B8C4F01-FC13-4806-BCB6-4F37C4CDE17C}" name="Customer Name" dataDxfId="6">
      <calculatedColumnFormula>_xlfn.XLOOKUP(C2,customers!$A$1:$A$1001,customers!$B$1:$B$1001,,0)</calculatedColumnFormula>
    </tableColumn>
    <tableColumn id="7" xr3:uid="{7453E873-AC28-475F-9C60-4F6CF1FB0DDB}" name="Email" dataDxfId="5">
      <calculatedColumnFormula>IF(_xlfn.XLOOKUP(orders!C2,customers!$A$1:$A$1001,customers!$C$1:$C$1001,,0)=0," ",_xlfn.XLOOKUP(orders!C2,customers!$A$1:$A$1001,customers!$C$1:$C$1001,,0))</calculatedColumnFormula>
    </tableColumn>
    <tableColumn id="8" xr3:uid="{233FEAE3-3D4F-4755-9ED5-D1A2506E3C7D}" name="Country" dataDxfId="4">
      <calculatedColumnFormula>_xlfn.XLOOKUP(C2,customers!$A$1:$A$1001,customers!$G$1:$G$1001,,0)</calculatedColumnFormula>
    </tableColumn>
    <tableColumn id="9" xr3:uid="{20C08E03-17F8-42C9-A0C8-CAD91208903E}" name="Coffee Type">
      <calculatedColumnFormula>_xlfn.XLOOKUP(orders!D2,products!$A$1:$A$49,products!$B$1:$B$49,,0)</calculatedColumnFormula>
    </tableColumn>
    <tableColumn id="10" xr3:uid="{00FFF00D-795B-4DC0-B63C-7F5FF5ED73D3}" name="Roast Type">
      <calculatedColumnFormula>_xlfn.XLOOKUP(D2,products!$A$1:$A$49,products!$C$1:$C$49,,0)</calculatedColumnFormula>
    </tableColumn>
    <tableColumn id="11" xr3:uid="{4B063B35-C04F-4862-BD46-AE1650D3AABA}" name="Size" dataDxfId="3">
      <calculatedColumnFormula>_xlfn.XLOOKUP(D2,products!$A$1:$A$49,products!$D$1:$D$49,,0)</calculatedColumnFormula>
    </tableColumn>
    <tableColumn id="12" xr3:uid="{9ADFCCF3-9F4E-4A84-8964-4F58C9155FE5}" name="Unit Price" dataDxfId="2">
      <calculatedColumnFormula>_xlfn.XLOOKUP(D2,products!$A$1:$A$49,products!$E$1:$E$49,,0)</calculatedColumnFormula>
    </tableColumn>
    <tableColumn id="13" xr3:uid="{62B3B4AA-DC58-4BB3-AD11-C25C89F2899B}" name="Sales" dataDxfId="1">
      <calculatedColumnFormula>L2*E2</calculatedColumnFormula>
    </tableColumn>
    <tableColumn id="14" xr3:uid="{3FABCA31-87A5-48D3-8912-B165081578B8}" name="Coffee Type Name">
      <calculatedColumnFormula>IF(I2="Rob","Robusta",IF(I2="Exc","Exceisa",IF(I2="Ara","Arabica",IF(I2="Lib","Liberica",""))))</calculatedColumnFormula>
    </tableColumn>
    <tableColumn id="15" xr3:uid="{7737837D-EBE3-4C2D-AC8A-ED6B0ED055B1}" name="Roast Type Name">
      <calculatedColumnFormula>IF(J2="L","Light",IF(J2="M","Medium",IF(J2="D","Dark","")))</calculatedColumnFormula>
    </tableColumn>
    <tableColumn id="16" xr3:uid="{D7B3D0A1-DAA9-4AA7-945D-2F130720D8BB}" name="Loyalty Card" dataDxfId="0">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C36EBFA-3C5C-450B-BF6A-2C6026428A00}" sourceName="Order Date">
  <pivotTables>
    <pivotTable tabId="18" name="totalsales"/>
    <pivotTable tabId="23" name="totalsales"/>
    <pivotTable tabId="24" name="totalsales"/>
  </pivotTables>
  <state minimalRefreshVersion="6" lastRefreshVersion="6" pivotCacheId="7473213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A0C061-B760-4976-A4AF-3D9C715B743F}" cache="NativeTimeline_Order_Date" caption="Order Date" level="2" selectionLevel="2" scrollPosition="2021-08-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38B25-6371-48CF-9D57-209B12895777}">
  <dimension ref="A3:F48"/>
  <sheetViews>
    <sheetView topLeftCell="C1" workbookViewId="0">
      <selection activeCell="X18" sqref="X1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7"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B57D1-ADBA-4A3D-9542-5BFF05DD95D0}">
  <dimension ref="A3:B6"/>
  <sheetViews>
    <sheetView workbookViewId="0">
      <selection activeCell="P5" sqref="P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7" width="7.886718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F0D91-E188-4A73-81DA-D016149AE60C}">
  <dimension ref="A3:B8"/>
  <sheetViews>
    <sheetView workbookViewId="0">
      <selection activeCell="D30" sqref="D30"/>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7" width="7.88671875" bestFit="1" customWidth="1"/>
  </cols>
  <sheetData>
    <row r="3" spans="1:2" x14ac:dyDescent="0.3">
      <c r="A3" s="7" t="s">
        <v>4</v>
      </c>
      <c r="B3" t="s">
        <v>6220</v>
      </c>
    </row>
    <row r="4" spans="1:2" x14ac:dyDescent="0.3">
      <c r="A4" t="s">
        <v>5114</v>
      </c>
      <c r="B4" s="9">
        <v>317.06999999999994</v>
      </c>
    </row>
    <row r="5" spans="1:2" x14ac:dyDescent="0.3">
      <c r="A5" t="s">
        <v>5765</v>
      </c>
      <c r="B5" s="9">
        <v>307.04499999999996</v>
      </c>
    </row>
    <row r="6" spans="1:2" x14ac:dyDescent="0.3">
      <c r="A6" t="s">
        <v>2587</v>
      </c>
      <c r="B6" s="9">
        <v>289.11</v>
      </c>
    </row>
    <row r="7" spans="1:2" x14ac:dyDescent="0.3">
      <c r="A7" t="s">
        <v>1598</v>
      </c>
      <c r="B7" s="9">
        <v>281.67499999999995</v>
      </c>
    </row>
    <row r="8" spans="1:2" x14ac:dyDescent="0.3">
      <c r="A8" t="s">
        <v>3753</v>
      </c>
      <c r="B8" s="9">
        <v>278.01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9.6640625" customWidth="1"/>
    <col min="12" max="12" width="10.77734375" customWidth="1"/>
    <col min="13" max="13" width="8.21875"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IF(_xlfn.XLOOKUP(orders!C2,customers!$A$1:$A$1001,customers!$C$1:$C$1001,,0)=0," ",_xlfn.XLOOKUP(orders!C2,customers!$A$1:$A$1001,customers!$C$1:$C$1001,,0))</f>
        <v>aallner0@lulu.com</v>
      </c>
      <c r="H2" s="2" t="str">
        <f>_xlfn.XLOOKUP(C2,customers!$A$1:$A$1001,customers!$G$1:$G$1001,,0)</f>
        <v>United States</v>
      </c>
      <c r="I2" t="str">
        <f>_xlfn.XLOOKUP(orders!D2,products!$A$1:$A$49,products!$B$1:$B$49,,0)</f>
        <v>Rob</v>
      </c>
      <c r="J2" t="str">
        <f>_xlfn.XLOOKUP(D2,products!$A$1:$A$49,products!$C$1:$C$49,,0)</f>
        <v>M</v>
      </c>
      <c r="K2" s="4">
        <f>_xlfn.XLOOKUP(D2,products!$A$1:$A$49,products!$D$1:$D$49,,0)</f>
        <v>1</v>
      </c>
      <c r="L2" s="6">
        <f>_xlfn.XLOOKUP(D2,products!$A$1:$A$49,products!$E$1:$E$49,,0)</f>
        <v>9.9499999999999993</v>
      </c>
      <c r="M2" s="5">
        <f>L2*E2</f>
        <v>19.899999999999999</v>
      </c>
      <c r="N2" t="str">
        <f>IF(I2="Rob","Robusta",IF(I2="Exc","Exceisa",IF(I2="Ara","Arabica",IF(I2="Lib","Liberica",""))))</f>
        <v>Robusta</v>
      </c>
      <c r="O2" t="str">
        <f>IF(J2="L","Light",IF(J2="M","Medium",IF(J2="D","Dark","")))</f>
        <v>Medium</v>
      </c>
      <c r="P2" t="str">
        <f>_xlfn.XLOOKUP(orderstable[[#This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IF(_xlfn.XLOOKUP(orders!C3,customers!$A$1:$A$1001,customers!$C$1:$C$1001,,0)=0," ",_xlfn.XLOOKUP(orders!C3,customers!$A$1:$A$1001,customers!$C$1:$C$1001,,0))</f>
        <v>aallner0@lulu.com</v>
      </c>
      <c r="H3" s="2" t="str">
        <f>_xlfn.XLOOKUP(C3,customers!$A$1:$A$1001,customers!$G$1:$G$1001,,0)</f>
        <v>United States</v>
      </c>
      <c r="I3" t="str">
        <f>_xlfn.XLOOKUP(orders!D3,products!$A$1:$A$49,products!$B$1:$B$49,,0)</f>
        <v>Exc</v>
      </c>
      <c r="J3" t="str">
        <f>_xlfn.XLOOKUP(D3,products!$A$1:$A$49,products!$C$1:$C$49,,0)</f>
        <v>M</v>
      </c>
      <c r="K3" s="4">
        <f>_xlfn.XLOOKUP(D3,products!$A$1:$A$49,products!$D$1:$D$49,,0)</f>
        <v>0.5</v>
      </c>
      <c r="L3" s="6">
        <f>_xlfn.XLOOKUP(D3,products!$A$1:$A$49,products!$E$1:$E$49,,0)</f>
        <v>8.25</v>
      </c>
      <c r="M3" s="5">
        <f t="shared" ref="M3:M66" si="0">L3*E3</f>
        <v>41.25</v>
      </c>
      <c r="N3" t="str">
        <f t="shared" ref="N3:N66" si="1">IF(I3="Rob","Robusta",IF(I3="Exc","Exceisa",IF(I3="Ara","Arabica",IF(I3="Lib","Liberica",""))))</f>
        <v>Exceisa</v>
      </c>
      <c r="O3" t="str">
        <f t="shared" ref="O3:O66" si="2">IF(J3="L","Light",IF(J3="M","Medium",IF(J3="D","Dark","")))</f>
        <v>Medium</v>
      </c>
      <c r="P3" t="str">
        <f>_xlfn.XLOOKUP(orderstable[[#This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IF(_xlfn.XLOOKUP(orders!C4,customers!$A$1:$A$1001,customers!$C$1:$C$1001,,0)=0," ",_xlfn.XLOOKUP(orders!C4,customers!$A$1:$A$1001,customers!$C$1:$C$1001,,0))</f>
        <v>jredholes2@tmall.com</v>
      </c>
      <c r="H4" s="2" t="str">
        <f>_xlfn.XLOOKUP(C4,customers!$A$1:$A$1001,customers!$G$1:$G$1001,,0)</f>
        <v>United States</v>
      </c>
      <c r="I4" t="str">
        <f>_xlfn.XLOOKUP(orders!D4,products!$A$1:$A$49,products!$B$1:$B$49,,0)</f>
        <v>Ara</v>
      </c>
      <c r="J4" t="str">
        <f>_xlfn.XLOOKUP(D4,products!$A$1:$A$49,products!$C$1:$C$49,,0)</f>
        <v>L</v>
      </c>
      <c r="K4" s="4">
        <f>_xlfn.XLOOKUP(D4,products!$A$1:$A$49,products!$D$1:$D$49,,0)</f>
        <v>1</v>
      </c>
      <c r="L4" s="6">
        <f>_xlfn.XLOOKUP(D4,products!$A$1:$A$49,products!$E$1:$E$49,,0)</f>
        <v>12.95</v>
      </c>
      <c r="M4" s="5">
        <f t="shared" si="0"/>
        <v>12.95</v>
      </c>
      <c r="N4" t="str">
        <f t="shared" si="1"/>
        <v>Arabica</v>
      </c>
      <c r="O4" t="str">
        <f t="shared" si="2"/>
        <v>Light</v>
      </c>
      <c r="P4" t="str">
        <f>_xlfn.XLOOKUP(orderstable[[#This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IF(_xlfn.XLOOKUP(orders!C5,customers!$A$1:$A$1001,customers!$C$1:$C$1001,,0)=0," ",_xlfn.XLOOKUP(orders!C5,customers!$A$1:$A$1001,customers!$C$1:$C$1001,,0))</f>
        <v xml:space="preserve"> </v>
      </c>
      <c r="H5" s="2" t="str">
        <f>_xlfn.XLOOKUP(C5,customers!$A$1:$A$1001,customers!$G$1:$G$1001,,0)</f>
        <v>Ireland</v>
      </c>
      <c r="I5" t="str">
        <f>_xlfn.XLOOKUP(orders!D5,products!$A$1:$A$49,products!$B$1:$B$49,,0)</f>
        <v>Exc</v>
      </c>
      <c r="J5" t="str">
        <f>_xlfn.XLOOKUP(D5,products!$A$1:$A$49,products!$C$1:$C$49,,0)</f>
        <v>M</v>
      </c>
      <c r="K5" s="4">
        <f>_xlfn.XLOOKUP(D5,products!$A$1:$A$49,products!$D$1:$D$49,,0)</f>
        <v>1</v>
      </c>
      <c r="L5" s="6">
        <f>_xlfn.XLOOKUP(D5,products!$A$1:$A$49,products!$E$1:$E$49,,0)</f>
        <v>13.75</v>
      </c>
      <c r="M5" s="5">
        <f t="shared" si="0"/>
        <v>27.5</v>
      </c>
      <c r="N5" t="str">
        <f t="shared" si="1"/>
        <v>Exceisa</v>
      </c>
      <c r="O5" t="str">
        <f t="shared" si="2"/>
        <v>Medium</v>
      </c>
      <c r="P5" t="str">
        <f>_xlfn.XLOOKUP(orderstable[[#This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IF(_xlfn.XLOOKUP(orders!C6,customers!$A$1:$A$1001,customers!$C$1:$C$1001,,0)=0," ",_xlfn.XLOOKUP(orders!C6,customers!$A$1:$A$1001,customers!$C$1:$C$1001,,0))</f>
        <v xml:space="preserve"> </v>
      </c>
      <c r="H6" s="2" t="str">
        <f>_xlfn.XLOOKUP(C6,customers!$A$1:$A$1001,customers!$G$1:$G$1001,,0)</f>
        <v>Ireland</v>
      </c>
      <c r="I6" t="str">
        <f>_xlfn.XLOOKUP(orders!D6,products!$A$1:$A$49,products!$B$1:$B$49,,0)</f>
        <v>Rob</v>
      </c>
      <c r="J6" t="str">
        <f>_xlfn.XLOOKUP(D6,products!$A$1:$A$49,products!$C$1:$C$49,,0)</f>
        <v>L</v>
      </c>
      <c r="K6" s="4">
        <f>_xlfn.XLOOKUP(D6,products!$A$1:$A$49,products!$D$1:$D$49,,0)</f>
        <v>2.5</v>
      </c>
      <c r="L6" s="6">
        <f>_xlfn.XLOOKUP(D6,products!$A$1:$A$49,products!$E$1:$E$49,,0)</f>
        <v>27.484999999999996</v>
      </c>
      <c r="M6" s="5">
        <f t="shared" si="0"/>
        <v>54.969999999999992</v>
      </c>
      <c r="N6" t="str">
        <f t="shared" si="1"/>
        <v>Robusta</v>
      </c>
      <c r="O6" t="str">
        <f t="shared" si="2"/>
        <v>Light</v>
      </c>
      <c r="P6" t="str">
        <f>_xlfn.XLOOKUP(orderstable[[#This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IF(_xlfn.XLOOKUP(orders!C7,customers!$A$1:$A$1001,customers!$C$1:$C$1001,,0)=0," ",_xlfn.XLOOKUP(orders!C7,customers!$A$1:$A$1001,customers!$C$1:$C$1001,,0))</f>
        <v xml:space="preserve"> </v>
      </c>
      <c r="H7" s="2" t="str">
        <f>_xlfn.XLOOKUP(C7,customers!$A$1:$A$1001,customers!$G$1:$G$1001,,0)</f>
        <v>United States</v>
      </c>
      <c r="I7" t="str">
        <f>_xlfn.XLOOKUP(orders!D7,products!$A$1:$A$49,products!$B$1:$B$49,,0)</f>
        <v>Lib</v>
      </c>
      <c r="J7" t="str">
        <f>_xlfn.XLOOKUP(D7,products!$A$1:$A$49,products!$C$1:$C$49,,0)</f>
        <v>D</v>
      </c>
      <c r="K7" s="4">
        <f>_xlfn.XLOOKUP(D7,products!$A$1:$A$49,products!$D$1:$D$49,,0)</f>
        <v>1</v>
      </c>
      <c r="L7" s="6">
        <f>_xlfn.XLOOKUP(D7,products!$A$1:$A$49,products!$E$1:$E$49,,0)</f>
        <v>12.95</v>
      </c>
      <c r="M7" s="5">
        <f t="shared" si="0"/>
        <v>38.849999999999994</v>
      </c>
      <c r="N7" t="str">
        <f t="shared" si="1"/>
        <v>Liberica</v>
      </c>
      <c r="O7" t="str">
        <f t="shared" si="2"/>
        <v>Dark</v>
      </c>
      <c r="P7" t="str">
        <f>_xlfn.XLOOKUP(orderstable[[#This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IF(_xlfn.XLOOKUP(orders!C8,customers!$A$1:$A$1001,customers!$C$1:$C$1001,,0)=0," ",_xlfn.XLOOKUP(orders!C8,customers!$A$1:$A$1001,customers!$C$1:$C$1001,,0))</f>
        <v>slobe6@nifty.com</v>
      </c>
      <c r="H8" s="2" t="str">
        <f>_xlfn.XLOOKUP(C8,customers!$A$1:$A$1001,customers!$G$1:$G$1001,,0)</f>
        <v>United States</v>
      </c>
      <c r="I8" t="str">
        <f>_xlfn.XLOOKUP(orders!D8,products!$A$1:$A$49,products!$B$1:$B$49,,0)</f>
        <v>Exc</v>
      </c>
      <c r="J8" t="str">
        <f>_xlfn.XLOOKUP(D8,products!$A$1:$A$49,products!$C$1:$C$49,,0)</f>
        <v>D</v>
      </c>
      <c r="K8" s="4">
        <f>_xlfn.XLOOKUP(D8,products!$A$1:$A$49,products!$D$1:$D$49,,0)</f>
        <v>0.5</v>
      </c>
      <c r="L8" s="6">
        <f>_xlfn.XLOOKUP(D8,products!$A$1:$A$49,products!$E$1:$E$49,,0)</f>
        <v>7.29</v>
      </c>
      <c r="M8" s="5">
        <f t="shared" si="0"/>
        <v>21.87</v>
      </c>
      <c r="N8" t="str">
        <f t="shared" si="1"/>
        <v>Exceisa</v>
      </c>
      <c r="O8" t="str">
        <f t="shared" si="2"/>
        <v>Dark</v>
      </c>
      <c r="P8" t="str">
        <f>_xlfn.XLOOKUP(orderstable[[#This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IF(_xlfn.XLOOKUP(orders!C9,customers!$A$1:$A$1001,customers!$C$1:$C$1001,,0)=0," ",_xlfn.XLOOKUP(orders!C9,customers!$A$1:$A$1001,customers!$C$1:$C$1001,,0))</f>
        <v xml:space="preserve"> </v>
      </c>
      <c r="H9" s="2" t="str">
        <f>_xlfn.XLOOKUP(C9,customers!$A$1:$A$1001,customers!$G$1:$G$1001,,0)</f>
        <v>Ireland</v>
      </c>
      <c r="I9" t="str">
        <f>_xlfn.XLOOKUP(orders!D9,products!$A$1:$A$49,products!$B$1:$B$49,,0)</f>
        <v>Lib</v>
      </c>
      <c r="J9" t="str">
        <f>_xlfn.XLOOKUP(D9,products!$A$1:$A$49,products!$C$1:$C$49,,0)</f>
        <v>L</v>
      </c>
      <c r="K9" s="4">
        <f>_xlfn.XLOOKUP(D9,products!$A$1:$A$49,products!$D$1:$D$49,,0)</f>
        <v>0.2</v>
      </c>
      <c r="L9" s="6">
        <f>_xlfn.XLOOKUP(D9,products!$A$1:$A$49,products!$E$1:$E$49,,0)</f>
        <v>4.7549999999999999</v>
      </c>
      <c r="M9" s="5">
        <f t="shared" si="0"/>
        <v>4.7549999999999999</v>
      </c>
      <c r="N9" t="str">
        <f t="shared" si="1"/>
        <v>Liberica</v>
      </c>
      <c r="O9" t="str">
        <f t="shared" si="2"/>
        <v>Light</v>
      </c>
      <c r="P9" t="str">
        <f>_xlfn.XLOOKUP(orderstable[[#This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IF(_xlfn.XLOOKUP(orders!C10,customers!$A$1:$A$1001,customers!$C$1:$C$1001,,0)=0," ",_xlfn.XLOOKUP(orders!C10,customers!$A$1:$A$1001,customers!$C$1:$C$1001,,0))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4">
        <f>_xlfn.XLOOKUP(D10,products!$A$1:$A$49,products!$D$1:$D$49,,0)</f>
        <v>0.5</v>
      </c>
      <c r="L10" s="6">
        <f>_xlfn.XLOOKUP(D10,products!$A$1:$A$49,products!$E$1:$E$49,,0)</f>
        <v>5.97</v>
      </c>
      <c r="M10" s="5">
        <f t="shared" si="0"/>
        <v>17.91</v>
      </c>
      <c r="N10" t="str">
        <f t="shared" si="1"/>
        <v>Robusta</v>
      </c>
      <c r="O10" t="str">
        <f t="shared" si="2"/>
        <v>Medium</v>
      </c>
      <c r="P10" t="str">
        <f>_xlfn.XLOOKUP(orderstable[[#This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IF(_xlfn.XLOOKUP(orders!C11,customers!$A$1:$A$1001,customers!$C$1:$C$1001,,0)=0," ",_xlfn.XLOOKUP(orders!C11,customers!$A$1:$A$1001,customers!$C$1:$C$1001,,0))</f>
        <v>rraven9@ed.gov</v>
      </c>
      <c r="H11" s="2" t="str">
        <f>_xlfn.XLOOKUP(C11,customers!$A$1:$A$1001,customers!$G$1:$G$1001,,0)</f>
        <v>United States</v>
      </c>
      <c r="I11" t="str">
        <f>_xlfn.XLOOKUP(orders!D11,products!$A$1:$A$49,products!$B$1:$B$49,,0)</f>
        <v>Rob</v>
      </c>
      <c r="J11" t="str">
        <f>_xlfn.XLOOKUP(D11,products!$A$1:$A$49,products!$C$1:$C$49,,0)</f>
        <v>M</v>
      </c>
      <c r="K11" s="4">
        <f>_xlfn.XLOOKUP(D11,products!$A$1:$A$49,products!$D$1:$D$49,,0)</f>
        <v>0.5</v>
      </c>
      <c r="L11" s="6">
        <f>_xlfn.XLOOKUP(D11,products!$A$1:$A$49,products!$E$1:$E$49,,0)</f>
        <v>5.97</v>
      </c>
      <c r="M11" s="5">
        <f t="shared" si="0"/>
        <v>5.97</v>
      </c>
      <c r="N11" t="str">
        <f t="shared" si="1"/>
        <v>Robusta</v>
      </c>
      <c r="O11" t="str">
        <f t="shared" si="2"/>
        <v>Medium</v>
      </c>
      <c r="P11" t="str">
        <f>_xlfn.XLOOKUP(orderstable[[#This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IF(_xlfn.XLOOKUP(orders!C12,customers!$A$1:$A$1001,customers!$C$1:$C$1001,,0)=0," ",_xlfn.XLOOKUP(orders!C12,customers!$A$1:$A$1001,customers!$C$1:$C$1001,,0))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4">
        <f>_xlfn.XLOOKUP(D12,products!$A$1:$A$49,products!$D$1:$D$49,,0)</f>
        <v>1</v>
      </c>
      <c r="L12" s="6">
        <f>_xlfn.XLOOKUP(D12,products!$A$1:$A$49,products!$E$1:$E$49,,0)</f>
        <v>9.9499999999999993</v>
      </c>
      <c r="M12" s="5">
        <f t="shared" si="0"/>
        <v>39.799999999999997</v>
      </c>
      <c r="N12" t="str">
        <f t="shared" si="1"/>
        <v>Arabica</v>
      </c>
      <c r="O12" t="str">
        <f t="shared" si="2"/>
        <v>Dark</v>
      </c>
      <c r="P12" t="str">
        <f>_xlfn.XLOOKUP(orderstable[[#This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IF(_xlfn.XLOOKUP(orders!C13,customers!$A$1:$A$1001,customers!$C$1:$C$1001,,0)=0," ",_xlfn.XLOOKUP(orders!C13,customers!$A$1:$A$1001,customers!$C$1:$C$1001,,0))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4">
        <f>_xlfn.XLOOKUP(D13,products!$A$1:$A$49,products!$D$1:$D$49,,0)</f>
        <v>2.5</v>
      </c>
      <c r="L13" s="6">
        <f>_xlfn.XLOOKUP(D13,products!$A$1:$A$49,products!$E$1:$E$49,,0)</f>
        <v>34.154999999999994</v>
      </c>
      <c r="M13" s="5">
        <f t="shared" si="0"/>
        <v>170.77499999999998</v>
      </c>
      <c r="N13" t="str">
        <f t="shared" si="1"/>
        <v>Exceisa</v>
      </c>
      <c r="O13" t="str">
        <f t="shared" si="2"/>
        <v>Light</v>
      </c>
      <c r="P13" t="str">
        <f>_xlfn.XLOOKUP(orderstable[[#This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IF(_xlfn.XLOOKUP(orders!C14,customers!$A$1:$A$1001,customers!$C$1:$C$1001,,0)=0," ",_xlfn.XLOOKUP(orders!C14,customers!$A$1:$A$1001,customers!$C$1:$C$1001,,0))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4">
        <f>_xlfn.XLOOKUP(D14,products!$A$1:$A$49,products!$D$1:$D$49,,0)</f>
        <v>1</v>
      </c>
      <c r="L14" s="6">
        <f>_xlfn.XLOOKUP(D14,products!$A$1:$A$49,products!$E$1:$E$49,,0)</f>
        <v>9.9499999999999993</v>
      </c>
      <c r="M14" s="5">
        <f t="shared" si="0"/>
        <v>49.75</v>
      </c>
      <c r="N14" t="str">
        <f t="shared" si="1"/>
        <v>Robusta</v>
      </c>
      <c r="O14" t="str">
        <f t="shared" si="2"/>
        <v>Medium</v>
      </c>
      <c r="P14" t="str">
        <f>_xlfn.XLOOKUP(orderstable[[#This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IF(_xlfn.XLOOKUP(orders!C15,customers!$A$1:$A$1001,customers!$C$1:$C$1001,,0)=0," ",_xlfn.XLOOKUP(orders!C15,customers!$A$1:$A$1001,customers!$C$1:$C$1001,,0))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4">
        <f>_xlfn.XLOOKUP(D15,products!$A$1:$A$49,products!$D$1:$D$49,,0)</f>
        <v>2.5</v>
      </c>
      <c r="L15" s="6">
        <f>_xlfn.XLOOKUP(D15,products!$A$1:$A$49,products!$E$1:$E$49,,0)</f>
        <v>20.584999999999997</v>
      </c>
      <c r="M15" s="5">
        <f t="shared" si="0"/>
        <v>41.169999999999995</v>
      </c>
      <c r="N15" t="str">
        <f t="shared" si="1"/>
        <v>Robusta</v>
      </c>
      <c r="O15" t="str">
        <f t="shared" si="2"/>
        <v>Dark</v>
      </c>
      <c r="P15" t="str">
        <f>_xlfn.XLOOKUP(orderstable[[#This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IF(_xlfn.XLOOKUP(orders!C16,customers!$A$1:$A$1001,customers!$C$1:$C$1001,,0)=0," ",_xlfn.XLOOKUP(orders!C16,customers!$A$1:$A$1001,customers!$C$1:$C$1001,,0))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4">
        <f>_xlfn.XLOOKUP(D16,products!$A$1:$A$49,products!$D$1:$D$49,,0)</f>
        <v>0.2</v>
      </c>
      <c r="L16" s="6">
        <f>_xlfn.XLOOKUP(D16,products!$A$1:$A$49,products!$E$1:$E$49,,0)</f>
        <v>3.8849999999999998</v>
      </c>
      <c r="M16" s="5">
        <f t="shared" si="0"/>
        <v>11.654999999999999</v>
      </c>
      <c r="N16" t="str">
        <f t="shared" si="1"/>
        <v>Liberica</v>
      </c>
      <c r="O16" t="str">
        <f t="shared" si="2"/>
        <v>Dark</v>
      </c>
      <c r="P16" t="str">
        <f>_xlfn.XLOOKUP(orderstable[[#This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IF(_xlfn.XLOOKUP(orders!C17,customers!$A$1:$A$1001,customers!$C$1:$C$1001,,0)=0," ",_xlfn.XLOOKUP(orders!C17,customers!$A$1:$A$1001,customers!$C$1:$C$1001,,0))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4">
        <f>_xlfn.XLOOKUP(D17,products!$A$1:$A$49,products!$D$1:$D$49,,0)</f>
        <v>2.5</v>
      </c>
      <c r="L17" s="6">
        <f>_xlfn.XLOOKUP(D17,products!$A$1:$A$49,products!$E$1:$E$49,,0)</f>
        <v>22.884999999999998</v>
      </c>
      <c r="M17" s="5">
        <f t="shared" si="0"/>
        <v>114.42499999999998</v>
      </c>
      <c r="N17" t="str">
        <f t="shared" si="1"/>
        <v>Robusta</v>
      </c>
      <c r="O17" t="str">
        <f t="shared" si="2"/>
        <v>Medium</v>
      </c>
      <c r="P17" t="str">
        <f>_xlfn.XLOOKUP(orderstable[[#This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IF(_xlfn.XLOOKUP(orders!C18,customers!$A$1:$A$1001,customers!$C$1:$C$1001,,0)=0," ",_xlfn.XLOOKUP(orders!C18,customers!$A$1:$A$1001,customers!$C$1:$C$1001,,0))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4">
        <f>_xlfn.XLOOKUP(D18,products!$A$1:$A$49,products!$D$1:$D$49,,0)</f>
        <v>0.2</v>
      </c>
      <c r="L18" s="6">
        <f>_xlfn.XLOOKUP(D18,products!$A$1:$A$49,products!$E$1:$E$49,,0)</f>
        <v>3.375</v>
      </c>
      <c r="M18" s="5">
        <f t="shared" si="0"/>
        <v>20.25</v>
      </c>
      <c r="N18" t="str">
        <f t="shared" si="1"/>
        <v>Arabica</v>
      </c>
      <c r="O18" t="str">
        <f t="shared" si="2"/>
        <v>Medium</v>
      </c>
      <c r="P18" t="str">
        <f>_xlfn.XLOOKUP(orderstable[[#This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IF(_xlfn.XLOOKUP(orders!C19,customers!$A$1:$A$1001,customers!$C$1:$C$1001,,0)=0," ",_xlfn.XLOOKUP(orders!C19,customers!$A$1:$A$1001,customers!$C$1:$C$1001,,0))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4">
        <f>_xlfn.XLOOKUP(D19,products!$A$1:$A$49,products!$D$1:$D$49,,0)</f>
        <v>1</v>
      </c>
      <c r="L19" s="6">
        <f>_xlfn.XLOOKUP(D19,products!$A$1:$A$49,products!$E$1:$E$49,,0)</f>
        <v>12.95</v>
      </c>
      <c r="M19" s="5">
        <f t="shared" si="0"/>
        <v>77.699999999999989</v>
      </c>
      <c r="N19" t="str">
        <f t="shared" si="1"/>
        <v>Arabica</v>
      </c>
      <c r="O19" t="str">
        <f t="shared" si="2"/>
        <v>Light</v>
      </c>
      <c r="P19" t="str">
        <f>_xlfn.XLOOKUP(orderstable[[#This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IF(_xlfn.XLOOKUP(orders!C20,customers!$A$1:$A$1001,customers!$C$1:$C$1001,,0)=0," ",_xlfn.XLOOKUP(orders!C20,customers!$A$1:$A$1001,customers!$C$1:$C$1001,,0))</f>
        <v>predfordi@ow.ly</v>
      </c>
      <c r="H20" s="2" t="str">
        <f>_xlfn.XLOOKUP(C20,customers!$A$1:$A$1001,customers!$G$1:$G$1001,,0)</f>
        <v>Ireland</v>
      </c>
      <c r="I20" t="str">
        <f>_xlfn.XLOOKUP(orders!D20,products!$A$1:$A$49,products!$B$1:$B$49,,0)</f>
        <v>Rob</v>
      </c>
      <c r="J20" t="str">
        <f>_xlfn.XLOOKUP(D20,products!$A$1:$A$49,products!$C$1:$C$49,,0)</f>
        <v>D</v>
      </c>
      <c r="K20" s="4">
        <f>_xlfn.XLOOKUP(D20,products!$A$1:$A$49,products!$D$1:$D$49,,0)</f>
        <v>2.5</v>
      </c>
      <c r="L20" s="6">
        <f>_xlfn.XLOOKUP(D20,products!$A$1:$A$49,products!$E$1:$E$49,,0)</f>
        <v>20.584999999999997</v>
      </c>
      <c r="M20" s="5">
        <f t="shared" si="0"/>
        <v>82.339999999999989</v>
      </c>
      <c r="N20" t="str">
        <f t="shared" si="1"/>
        <v>Robusta</v>
      </c>
      <c r="O20" t="str">
        <f t="shared" si="2"/>
        <v>Dark</v>
      </c>
      <c r="P20" t="str">
        <f>_xlfn.XLOOKUP(orderstable[[#This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IF(_xlfn.XLOOKUP(orders!C21,customers!$A$1:$A$1001,customers!$C$1:$C$1001,,0)=0," ",_xlfn.XLOOKUP(orders!C21,customers!$A$1:$A$1001,customers!$C$1:$C$1001,,0))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4">
        <f>_xlfn.XLOOKUP(D21,products!$A$1:$A$49,products!$D$1:$D$49,,0)</f>
        <v>0.2</v>
      </c>
      <c r="L21" s="6">
        <f>_xlfn.XLOOKUP(D21,products!$A$1:$A$49,products!$E$1:$E$49,,0)</f>
        <v>3.375</v>
      </c>
      <c r="M21" s="5">
        <f t="shared" si="0"/>
        <v>16.875</v>
      </c>
      <c r="N21" t="str">
        <f t="shared" si="1"/>
        <v>Arabica</v>
      </c>
      <c r="O21" t="str">
        <f t="shared" si="2"/>
        <v>Medium</v>
      </c>
      <c r="P21" t="str">
        <f>_xlfn.XLOOKUP(orderstable[[#This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IF(_xlfn.XLOOKUP(orders!C22,customers!$A$1:$A$1001,customers!$C$1:$C$1001,,0)=0," ",_xlfn.XLOOKUP(orders!C22,customers!$A$1:$A$1001,customers!$C$1:$C$1001,,0))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4">
        <f>_xlfn.XLOOKUP(D22,products!$A$1:$A$49,products!$D$1:$D$49,,0)</f>
        <v>0.2</v>
      </c>
      <c r="L22" s="6">
        <f>_xlfn.XLOOKUP(D22,products!$A$1:$A$49,products!$E$1:$E$49,,0)</f>
        <v>3.645</v>
      </c>
      <c r="M22" s="5">
        <f t="shared" si="0"/>
        <v>14.58</v>
      </c>
      <c r="N22" t="str">
        <f t="shared" si="1"/>
        <v>Exceisa</v>
      </c>
      <c r="O22" t="str">
        <f t="shared" si="2"/>
        <v>Dark</v>
      </c>
      <c r="P22" t="str">
        <f>_xlfn.XLOOKUP(orderstable[[#This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IF(_xlfn.XLOOKUP(orders!C23,customers!$A$1:$A$1001,customers!$C$1:$C$1001,,0)=0," ",_xlfn.XLOOKUP(orders!C23,customers!$A$1:$A$1001,customers!$C$1:$C$1001,,0))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4">
        <f>_xlfn.XLOOKUP(D23,products!$A$1:$A$49,products!$D$1:$D$49,,0)</f>
        <v>0.2</v>
      </c>
      <c r="L23" s="6">
        <f>_xlfn.XLOOKUP(D23,products!$A$1:$A$49,products!$E$1:$E$49,,0)</f>
        <v>2.9849999999999999</v>
      </c>
      <c r="M23" s="5">
        <f t="shared" si="0"/>
        <v>17.91</v>
      </c>
      <c r="N23" t="str">
        <f t="shared" si="1"/>
        <v>Arabica</v>
      </c>
      <c r="O23" t="str">
        <f t="shared" si="2"/>
        <v>Dark</v>
      </c>
      <c r="P23" t="str">
        <f>_xlfn.XLOOKUP(orderstable[[#This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IF(_xlfn.XLOOKUP(orders!C24,customers!$A$1:$A$1001,customers!$C$1:$C$1001,,0)=0," ",_xlfn.XLOOKUP(orders!C24,customers!$A$1:$A$1001,customers!$C$1:$C$1001,,0))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4">
        <f>_xlfn.XLOOKUP(D24,products!$A$1:$A$49,products!$D$1:$D$49,,0)</f>
        <v>2.5</v>
      </c>
      <c r="L24" s="6">
        <f>_xlfn.XLOOKUP(D24,products!$A$1:$A$49,products!$E$1:$E$49,,0)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IF(_xlfn.XLOOKUP(orders!C25,customers!$A$1:$A$1001,customers!$C$1:$C$1001,,0)=0," ",_xlfn.XLOOKUP(orders!C25,customers!$A$1:$A$1001,customers!$C$1:$C$1001,,0))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4">
        <f>_xlfn.XLOOKUP(D25,products!$A$1:$A$49,products!$D$1:$D$49,,0)</f>
        <v>0.2</v>
      </c>
      <c r="L25" s="6">
        <f>_xlfn.XLOOKUP(D25,products!$A$1:$A$49,products!$E$1:$E$49,,0)</f>
        <v>2.9849999999999999</v>
      </c>
      <c r="M25" s="5">
        <f t="shared" si="0"/>
        <v>11.94</v>
      </c>
      <c r="N25" t="str">
        <f t="shared" si="1"/>
        <v>Arabica</v>
      </c>
      <c r="O25" t="str">
        <f t="shared" si="2"/>
        <v>Dark</v>
      </c>
      <c r="P25" t="str">
        <f>_xlfn.XLOOKUP(orderstable[[#This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IF(_xlfn.XLOOKUP(orders!C26,customers!$A$1:$A$1001,customers!$C$1:$C$1001,,0)=0," ",_xlfn.XLOOKUP(orders!C26,customers!$A$1:$A$1001,customers!$C$1:$C$1001,,0))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4">
        <f>_xlfn.XLOOKUP(D26,products!$A$1:$A$49,products!$D$1:$D$49,,0)</f>
        <v>1</v>
      </c>
      <c r="L26" s="6">
        <f>_xlfn.XLOOKUP(D26,products!$A$1:$A$49,products!$E$1:$E$49,,0)</f>
        <v>11.25</v>
      </c>
      <c r="M26" s="5">
        <f t="shared" si="0"/>
        <v>11.25</v>
      </c>
      <c r="N26" t="str">
        <f t="shared" si="1"/>
        <v>Arabica</v>
      </c>
      <c r="O26" t="str">
        <f t="shared" si="2"/>
        <v>Medium</v>
      </c>
      <c r="P26" t="str">
        <f>_xlfn.XLOOKUP(orderstable[[#This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IF(_xlfn.XLOOKUP(orders!C27,customers!$A$1:$A$1001,customers!$C$1:$C$1001,,0)=0," ",_xlfn.XLOOKUP(orders!C27,customers!$A$1:$A$1001,customers!$C$1:$C$1001,,0))</f>
        <v xml:space="preserve"> </v>
      </c>
      <c r="H27" s="2" t="str">
        <f>_xlfn.XLOOKUP(C27,customers!$A$1:$A$1001,customers!$G$1:$G$1001,,0)</f>
        <v>United States</v>
      </c>
      <c r="I27" t="str">
        <f>_xlfn.XLOOKUP(orders!D27,products!$A$1:$A$49,products!$B$1:$B$49,,0)</f>
        <v>Exc</v>
      </c>
      <c r="J27" t="str">
        <f>_xlfn.XLOOKUP(D27,products!$A$1:$A$49,products!$C$1:$C$49,,0)</f>
        <v>M</v>
      </c>
      <c r="K27" s="4">
        <f>_xlfn.XLOOKUP(D27,products!$A$1:$A$49,products!$D$1:$D$49,,0)</f>
        <v>0.2</v>
      </c>
      <c r="L27" s="6">
        <f>_xlfn.XLOOKUP(D27,products!$A$1:$A$49,products!$E$1:$E$49,,0)</f>
        <v>4.125</v>
      </c>
      <c r="M27" s="5">
        <f t="shared" si="0"/>
        <v>12.375</v>
      </c>
      <c r="N27" t="str">
        <f t="shared" si="1"/>
        <v>Exceisa</v>
      </c>
      <c r="O27" t="str">
        <f t="shared" si="2"/>
        <v>Medium</v>
      </c>
      <c r="P27" t="str">
        <f>_xlfn.XLOOKUP(orderstable[[#This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IF(_xlfn.XLOOKUP(orders!C28,customers!$A$1:$A$1001,customers!$C$1:$C$1001,,0)=0," ",_xlfn.XLOOKUP(orders!C28,customers!$A$1:$A$1001,customers!$C$1:$C$1001,,0))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4">
        <f>_xlfn.XLOOKUP(D28,products!$A$1:$A$49,products!$D$1:$D$49,,0)</f>
        <v>0.5</v>
      </c>
      <c r="L28" s="6">
        <f>_xlfn.XLOOKUP(D28,products!$A$1:$A$49,products!$E$1:$E$49,,0)</f>
        <v>6.75</v>
      </c>
      <c r="M28" s="5">
        <f t="shared" si="0"/>
        <v>27</v>
      </c>
      <c r="N28" t="str">
        <f t="shared" si="1"/>
        <v>Arabica</v>
      </c>
      <c r="O28" t="str">
        <f t="shared" si="2"/>
        <v>Medium</v>
      </c>
      <c r="P28" t="str">
        <f>_xlfn.XLOOKUP(orderstable[[#This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IF(_xlfn.XLOOKUP(orders!C29,customers!$A$1:$A$1001,customers!$C$1:$C$1001,,0)=0," ",_xlfn.XLOOKUP(orders!C29,customers!$A$1:$A$1001,customers!$C$1:$C$1001,,0))</f>
        <v>vdanneilr@mtv.com</v>
      </c>
      <c r="H29" s="2" t="str">
        <f>_xlfn.XLOOKUP(C29,customers!$A$1:$A$1001,customers!$G$1:$G$1001,,0)</f>
        <v>Ireland</v>
      </c>
      <c r="I29" t="str">
        <f>_xlfn.XLOOKUP(orders!D29,products!$A$1:$A$49,products!$B$1:$B$49,,0)</f>
        <v>Ara</v>
      </c>
      <c r="J29" t="str">
        <f>_xlfn.XLOOKUP(D29,products!$A$1:$A$49,products!$C$1:$C$49,,0)</f>
        <v>M</v>
      </c>
      <c r="K29" s="4">
        <f>_xlfn.XLOOKUP(D29,products!$A$1:$A$49,products!$D$1:$D$49,,0)</f>
        <v>0.2</v>
      </c>
      <c r="L29" s="6">
        <f>_xlfn.XLOOKUP(D29,products!$A$1:$A$49,products!$E$1:$E$49,,0)</f>
        <v>3.375</v>
      </c>
      <c r="M29" s="5">
        <f t="shared" si="0"/>
        <v>16.875</v>
      </c>
      <c r="N29" t="str">
        <f t="shared" si="1"/>
        <v>Arabica</v>
      </c>
      <c r="O29" t="str">
        <f t="shared" si="2"/>
        <v>Medium</v>
      </c>
      <c r="P29" t="str">
        <f>_xlfn.XLOOKUP(orderstable[[#This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IF(_xlfn.XLOOKUP(orders!C30,customers!$A$1:$A$1001,customers!$C$1:$C$1001,,0)=0," ",_xlfn.XLOOKUP(orders!C30,customers!$A$1:$A$1001,customers!$C$1:$C$1001,,0))</f>
        <v>tnewburys@usda.gov</v>
      </c>
      <c r="H30" s="2" t="str">
        <f>_xlfn.XLOOKUP(C30,customers!$A$1:$A$1001,customers!$G$1:$G$1001,,0)</f>
        <v>Ireland</v>
      </c>
      <c r="I30" t="str">
        <f>_xlfn.XLOOKUP(orders!D30,products!$A$1:$A$49,products!$B$1:$B$49,,0)</f>
        <v>Ara</v>
      </c>
      <c r="J30" t="str">
        <f>_xlfn.XLOOKUP(D30,products!$A$1:$A$49,products!$C$1:$C$49,,0)</f>
        <v>D</v>
      </c>
      <c r="K30" s="4">
        <f>_xlfn.XLOOKUP(D30,products!$A$1:$A$49,products!$D$1:$D$49,,0)</f>
        <v>0.5</v>
      </c>
      <c r="L30" s="6">
        <f>_xlfn.XLOOKUP(D30,products!$A$1:$A$49,products!$E$1:$E$49,,0)</f>
        <v>5.97</v>
      </c>
      <c r="M30" s="5">
        <f t="shared" si="0"/>
        <v>17.91</v>
      </c>
      <c r="N30" t="str">
        <f t="shared" si="1"/>
        <v>Arabica</v>
      </c>
      <c r="O30" t="str">
        <f t="shared" si="2"/>
        <v>Dark</v>
      </c>
      <c r="P30" t="str">
        <f>_xlfn.XLOOKUP(orderstable[[#This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IF(_xlfn.XLOOKUP(orders!C31,customers!$A$1:$A$1001,customers!$C$1:$C$1001,,0)=0," ",_xlfn.XLOOKUP(orders!C31,customers!$A$1:$A$1001,customers!$C$1:$C$1001,,0))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4">
        <f>_xlfn.XLOOKUP(D31,products!$A$1:$A$49,products!$D$1:$D$49,,0)</f>
        <v>1</v>
      </c>
      <c r="L31" s="6">
        <f>_xlfn.XLOOKUP(D31,products!$A$1:$A$49,products!$E$1:$E$49,,0)</f>
        <v>9.9499999999999993</v>
      </c>
      <c r="M31" s="5">
        <f t="shared" si="0"/>
        <v>39.799999999999997</v>
      </c>
      <c r="N31" t="str">
        <f t="shared" si="1"/>
        <v>Arabica</v>
      </c>
      <c r="O31" t="str">
        <f t="shared" si="2"/>
        <v>Dark</v>
      </c>
      <c r="P31" t="str">
        <f>_xlfn.XLOOKUP(orderstable[[#This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IF(_xlfn.XLOOKUP(orders!C32,customers!$A$1:$A$1001,customers!$C$1:$C$1001,,0)=0," ",_xlfn.XLOOKUP(orders!C32,customers!$A$1:$A$1001,customers!$C$1:$C$1001,,0))</f>
        <v xml:space="preserve"> </v>
      </c>
      <c r="H32" s="2" t="str">
        <f>_xlfn.XLOOKUP(C32,customers!$A$1:$A$1001,customers!$G$1:$G$1001,,0)</f>
        <v>United States</v>
      </c>
      <c r="I32" t="str">
        <f>_xlfn.XLOOKUP(orders!D32,products!$A$1:$A$49,products!$B$1:$B$49,,0)</f>
        <v>Lib</v>
      </c>
      <c r="J32" t="str">
        <f>_xlfn.XLOOKUP(D32,products!$A$1:$A$49,products!$C$1:$C$49,,0)</f>
        <v>M</v>
      </c>
      <c r="K32" s="4">
        <f>_xlfn.XLOOKUP(D32,products!$A$1:$A$49,products!$D$1:$D$49,,0)</f>
        <v>0.2</v>
      </c>
      <c r="L32" s="6">
        <f>_xlfn.XLOOKUP(D32,products!$A$1:$A$49,products!$E$1:$E$49,,0)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IF(_xlfn.XLOOKUP(orders!C33,customers!$A$1:$A$1001,customers!$C$1:$C$1001,,0)=0," ",_xlfn.XLOOKUP(orders!C33,customers!$A$1:$A$1001,customers!$C$1:$C$1001,,0))</f>
        <v xml:space="preserve"> </v>
      </c>
      <c r="H33" s="2" t="str">
        <f>_xlfn.XLOOKUP(C33,customers!$A$1:$A$1001,customers!$G$1:$G$1001,,0)</f>
        <v>United States</v>
      </c>
      <c r="I33" t="str">
        <f>_xlfn.XLOOKUP(orders!D33,products!$A$1:$A$49,products!$B$1:$B$49,,0)</f>
        <v>Ara</v>
      </c>
      <c r="J33" t="str">
        <f>_xlfn.XLOOKUP(D33,products!$A$1:$A$49,products!$C$1:$C$49,,0)</f>
        <v>D</v>
      </c>
      <c r="K33" s="4">
        <f>_xlfn.XLOOKUP(D33,products!$A$1:$A$49,products!$D$1:$D$49,,0)</f>
        <v>0.5</v>
      </c>
      <c r="L33" s="6">
        <f>_xlfn.XLOOKUP(D33,products!$A$1:$A$49,products!$E$1:$E$49,,0)</f>
        <v>5.97</v>
      </c>
      <c r="M33" s="5">
        <f t="shared" si="0"/>
        <v>35.82</v>
      </c>
      <c r="N33" t="str">
        <f t="shared" si="1"/>
        <v>Arabica</v>
      </c>
      <c r="O33" t="str">
        <f t="shared" si="2"/>
        <v>Dark</v>
      </c>
      <c r="P33" t="str">
        <f>_xlfn.XLOOKUP(orderstable[[#This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IF(_xlfn.XLOOKUP(orders!C34,customers!$A$1:$A$1001,customers!$C$1:$C$1001,,0)=0," ",_xlfn.XLOOKUP(orders!C34,customers!$A$1:$A$1001,customers!$C$1:$C$1001,,0))</f>
        <v xml:space="preserve"> </v>
      </c>
      <c r="H34" s="2" t="str">
        <f>_xlfn.XLOOKUP(C34,customers!$A$1:$A$1001,customers!$G$1:$G$1001,,0)</f>
        <v>United States</v>
      </c>
      <c r="I34" t="str">
        <f>_xlfn.XLOOKUP(orders!D34,products!$A$1:$A$49,products!$B$1:$B$49,,0)</f>
        <v>Lib</v>
      </c>
      <c r="J34" t="str">
        <f>_xlfn.XLOOKUP(D34,products!$A$1:$A$49,products!$C$1:$C$49,,0)</f>
        <v>M</v>
      </c>
      <c r="K34" s="4">
        <f>_xlfn.XLOOKUP(D34,products!$A$1:$A$49,products!$D$1:$D$49,,0)</f>
        <v>0.5</v>
      </c>
      <c r="L34" s="6">
        <f>_xlfn.XLOOKUP(D34,products!$A$1:$A$49,products!$E$1:$E$49,,0)</f>
        <v>8.73</v>
      </c>
      <c r="M34" s="5">
        <f t="shared" si="0"/>
        <v>52.38</v>
      </c>
      <c r="N34" t="str">
        <f t="shared" si="1"/>
        <v>Liberica</v>
      </c>
      <c r="O34" t="str">
        <f t="shared" si="2"/>
        <v>Medium</v>
      </c>
      <c r="P34" t="str">
        <f>_xlfn.XLOOKUP(orderstable[[#This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IF(_xlfn.XLOOKUP(orders!C35,customers!$A$1:$A$1001,customers!$C$1:$C$1001,,0)=0," ",_xlfn.XLOOKUP(orders!C35,customers!$A$1:$A$1001,customers!$C$1:$C$1001,,0))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4">
        <f>_xlfn.XLOOKUP(D35,products!$A$1:$A$49,products!$D$1:$D$49,,0)</f>
        <v>0.2</v>
      </c>
      <c r="L35" s="6">
        <f>_xlfn.XLOOKUP(D35,products!$A$1:$A$49,products!$E$1:$E$49,,0)</f>
        <v>4.7549999999999999</v>
      </c>
      <c r="M35" s="5">
        <f t="shared" si="0"/>
        <v>23.774999999999999</v>
      </c>
      <c r="N35" t="str">
        <f t="shared" si="1"/>
        <v>Liberica</v>
      </c>
      <c r="O35" t="str">
        <f t="shared" si="2"/>
        <v>Light</v>
      </c>
      <c r="P35" t="str">
        <f>_xlfn.XLOOKUP(orderstable[[#This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IF(_xlfn.XLOOKUP(orders!C36,customers!$A$1:$A$1001,customers!$C$1:$C$1001,,0)=0," ",_xlfn.XLOOKUP(orders!C36,customers!$A$1:$A$1001,customers!$C$1:$C$1001,,0))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4">
        <f>_xlfn.XLOOKUP(D36,products!$A$1:$A$49,products!$D$1:$D$49,,0)</f>
        <v>0.5</v>
      </c>
      <c r="L36" s="6">
        <f>_xlfn.XLOOKUP(D36,products!$A$1:$A$49,products!$E$1:$E$49,,0)</f>
        <v>9.51</v>
      </c>
      <c r="M36" s="5">
        <f t="shared" si="0"/>
        <v>57.06</v>
      </c>
      <c r="N36" t="str">
        <f t="shared" si="1"/>
        <v>Liberica</v>
      </c>
      <c r="O36" t="str">
        <f t="shared" si="2"/>
        <v>Light</v>
      </c>
      <c r="P36" t="str">
        <f>_xlfn.XLOOKUP(orderstable[[#This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IF(_xlfn.XLOOKUP(orders!C37,customers!$A$1:$A$1001,customers!$C$1:$C$1001,,0)=0," ",_xlfn.XLOOKUP(orders!C37,customers!$A$1:$A$1001,customers!$C$1:$C$1001,,0))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4">
        <f>_xlfn.XLOOKUP(D37,products!$A$1:$A$49,products!$D$1:$D$49,,0)</f>
        <v>0.5</v>
      </c>
      <c r="L37" s="6">
        <f>_xlfn.XLOOKUP(D37,products!$A$1:$A$49,products!$E$1:$E$49,,0)</f>
        <v>5.97</v>
      </c>
      <c r="M37" s="5">
        <f t="shared" si="0"/>
        <v>35.82</v>
      </c>
      <c r="N37" t="str">
        <f t="shared" si="1"/>
        <v>Arabica</v>
      </c>
      <c r="O37" t="str">
        <f t="shared" si="2"/>
        <v>Dark</v>
      </c>
      <c r="P37" t="str">
        <f>_xlfn.XLOOKUP(orderstable[[#This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IF(_xlfn.XLOOKUP(orders!C38,customers!$A$1:$A$1001,customers!$C$1:$C$1001,,0)=0," ",_xlfn.XLOOKUP(orders!C38,customers!$A$1:$A$1001,customers!$C$1:$C$1001,,0))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4">
        <f>_xlfn.XLOOKUP(D38,products!$A$1:$A$49,products!$D$1:$D$49,,0)</f>
        <v>0.2</v>
      </c>
      <c r="L38" s="6">
        <f>_xlfn.XLOOKUP(D38,products!$A$1:$A$49,products!$E$1:$E$49,,0)</f>
        <v>4.3650000000000002</v>
      </c>
      <c r="M38" s="5">
        <f t="shared" si="0"/>
        <v>8.73</v>
      </c>
      <c r="N38" t="str">
        <f t="shared" si="1"/>
        <v>Liberica</v>
      </c>
      <c r="O38" t="str">
        <f t="shared" si="2"/>
        <v>Medium</v>
      </c>
      <c r="P38" t="str">
        <f>_xlfn.XLOOKUP(orderstable[[#This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IF(_xlfn.XLOOKUP(orders!C39,customers!$A$1:$A$1001,customers!$C$1:$C$1001,,0)=0," ",_xlfn.XLOOKUP(orders!C39,customers!$A$1:$A$1001,customers!$C$1:$C$1001,,0))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4">
        <f>_xlfn.XLOOKUP(D39,products!$A$1:$A$49,products!$D$1:$D$49,,0)</f>
        <v>0.5</v>
      </c>
      <c r="L39" s="6">
        <f>_xlfn.XLOOKUP(D39,products!$A$1:$A$49,products!$E$1:$E$49,,0)</f>
        <v>9.51</v>
      </c>
      <c r="M39" s="5">
        <f t="shared" si="0"/>
        <v>28.53</v>
      </c>
      <c r="N39" t="str">
        <f t="shared" si="1"/>
        <v>Liberica</v>
      </c>
      <c r="O39" t="str">
        <f t="shared" si="2"/>
        <v>Light</v>
      </c>
      <c r="P39" t="str">
        <f>_xlfn.XLOOKUP(orderstable[[#This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IF(_xlfn.XLOOKUP(orders!C40,customers!$A$1:$A$1001,customers!$C$1:$C$1001,,0)=0," ",_xlfn.XLOOKUP(orders!C40,customers!$A$1:$A$1001,customers!$C$1:$C$1001,,0))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4">
        <f>_xlfn.XLOOKUP(D40,products!$A$1:$A$49,products!$D$1:$D$49,,0)</f>
        <v>2.5</v>
      </c>
      <c r="L40" s="6">
        <f>_xlfn.XLOOKUP(D40,products!$A$1:$A$49,products!$E$1:$E$49,,0)</f>
        <v>22.884999999999998</v>
      </c>
      <c r="M40" s="5">
        <f t="shared" si="0"/>
        <v>114.42499999999998</v>
      </c>
      <c r="N40" t="str">
        <f t="shared" si="1"/>
        <v>Robusta</v>
      </c>
      <c r="O40" t="str">
        <f t="shared" si="2"/>
        <v>Medium</v>
      </c>
      <c r="P40" t="str">
        <f>_xlfn.XLOOKUP(orderstable[[#This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IF(_xlfn.XLOOKUP(orders!C41,customers!$A$1:$A$1001,customers!$C$1:$C$1001,,0)=0," ",_xlfn.XLOOKUP(orders!C41,customers!$A$1:$A$1001,customers!$C$1:$C$1001,,0))</f>
        <v xml:space="preserve"> </v>
      </c>
      <c r="H41" s="2" t="str">
        <f>_xlfn.XLOOKUP(C41,customers!$A$1:$A$1001,customers!$G$1:$G$1001,,0)</f>
        <v>United States</v>
      </c>
      <c r="I41" t="str">
        <f>_xlfn.XLOOKUP(orders!D41,products!$A$1:$A$49,products!$B$1:$B$49,,0)</f>
        <v>Rob</v>
      </c>
      <c r="J41" t="str">
        <f>_xlfn.XLOOKUP(D41,products!$A$1:$A$49,products!$C$1:$C$49,,0)</f>
        <v>M</v>
      </c>
      <c r="K41" s="4">
        <f>_xlfn.XLOOKUP(D41,products!$A$1:$A$49,products!$D$1:$D$49,,0)</f>
        <v>1</v>
      </c>
      <c r="L41" s="6">
        <f>_xlfn.XLOOKUP(D41,products!$A$1:$A$49,products!$E$1:$E$49,,0)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IF(_xlfn.XLOOKUP(orders!C42,customers!$A$1:$A$1001,customers!$C$1:$C$1001,,0)=0," ",_xlfn.XLOOKUP(orders!C42,customers!$A$1:$A$1001,customers!$C$1:$C$1001,,0))</f>
        <v xml:space="preserve"> </v>
      </c>
      <c r="H42" s="2" t="str">
        <f>_xlfn.XLOOKUP(C42,customers!$A$1:$A$1001,customers!$G$1:$G$1001,,0)</f>
        <v>United States</v>
      </c>
      <c r="I42" t="str">
        <f>_xlfn.XLOOKUP(orders!D42,products!$A$1:$A$49,products!$B$1:$B$49,,0)</f>
        <v>Lib</v>
      </c>
      <c r="J42" t="str">
        <f>_xlfn.XLOOKUP(D42,products!$A$1:$A$49,products!$C$1:$C$49,,0)</f>
        <v>M</v>
      </c>
      <c r="K42" s="4">
        <f>_xlfn.XLOOKUP(D42,products!$A$1:$A$49,products!$D$1:$D$49,,0)</f>
        <v>1</v>
      </c>
      <c r="L42" s="6">
        <f>_xlfn.XLOOKUP(D42,products!$A$1:$A$49,products!$E$1:$E$49,,0)</f>
        <v>14.55</v>
      </c>
      <c r="M42" s="5">
        <f t="shared" si="0"/>
        <v>43.650000000000006</v>
      </c>
      <c r="N42" t="str">
        <f t="shared" si="1"/>
        <v>Liberica</v>
      </c>
      <c r="O42" t="str">
        <f t="shared" si="2"/>
        <v>Medium</v>
      </c>
      <c r="P42" t="str">
        <f>_xlfn.XLOOKUP(orderstable[[#This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IF(_xlfn.XLOOKUP(orders!C43,customers!$A$1:$A$1001,customers!$C$1:$C$1001,,0)=0," ",_xlfn.XLOOKUP(orders!C43,customers!$A$1:$A$1001,customers!$C$1:$C$1001,,0))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4">
        <f>_xlfn.XLOOKUP(D43,products!$A$1:$A$49,products!$D$1:$D$49,,0)</f>
        <v>0.2</v>
      </c>
      <c r="L43" s="6">
        <f>_xlfn.XLOOKUP(D43,products!$A$1:$A$49,products!$E$1:$E$49,,0)</f>
        <v>3.645</v>
      </c>
      <c r="M43" s="5">
        <f t="shared" si="0"/>
        <v>7.29</v>
      </c>
      <c r="N43" t="str">
        <f t="shared" si="1"/>
        <v>Exceisa</v>
      </c>
      <c r="O43" t="str">
        <f t="shared" si="2"/>
        <v>Dark</v>
      </c>
      <c r="P43" t="str">
        <f>_xlfn.XLOOKUP(orderstable[[#This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IF(_xlfn.XLOOKUP(orders!C44,customers!$A$1:$A$1001,customers!$C$1:$C$1001,,0)=0," ",_xlfn.XLOOKUP(orders!C44,customers!$A$1:$A$1001,customers!$C$1:$C$1001,,0))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4">
        <f>_xlfn.XLOOKUP(D44,products!$A$1:$A$49,products!$D$1:$D$49,,0)</f>
        <v>0.2</v>
      </c>
      <c r="L44" s="6">
        <f>_xlfn.XLOOKUP(D44,products!$A$1:$A$49,products!$E$1:$E$49,,0)</f>
        <v>2.6849999999999996</v>
      </c>
      <c r="M44" s="5">
        <f t="shared" si="0"/>
        <v>8.0549999999999997</v>
      </c>
      <c r="N44" t="str">
        <f t="shared" si="1"/>
        <v>Robusta</v>
      </c>
      <c r="O44" t="str">
        <f t="shared" si="2"/>
        <v>Dark</v>
      </c>
      <c r="P44" t="str">
        <f>_xlfn.XLOOKUP(orderstable[[#This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IF(_xlfn.XLOOKUP(orders!C45,customers!$A$1:$A$1001,customers!$C$1:$C$1001,,0)=0," ",_xlfn.XLOOKUP(orders!C45,customers!$A$1:$A$1001,customers!$C$1:$C$1001,,0))</f>
        <v xml:space="preserve"> </v>
      </c>
      <c r="H45" s="2" t="str">
        <f>_xlfn.XLOOKUP(C45,customers!$A$1:$A$1001,customers!$G$1:$G$1001,,0)</f>
        <v>United States</v>
      </c>
      <c r="I45" t="str">
        <f>_xlfn.XLOOKUP(orders!D45,products!$A$1:$A$49,products!$B$1:$B$49,,0)</f>
        <v>Lib</v>
      </c>
      <c r="J45" t="str">
        <f>_xlfn.XLOOKUP(D45,products!$A$1:$A$49,products!$C$1:$C$49,,0)</f>
        <v>L</v>
      </c>
      <c r="K45" s="4">
        <f>_xlfn.XLOOKUP(D45,products!$A$1:$A$49,products!$D$1:$D$49,,0)</f>
        <v>2.5</v>
      </c>
      <c r="L45" s="6">
        <f>_xlfn.XLOOKUP(D45,products!$A$1:$A$49,products!$E$1:$E$49,,0)</f>
        <v>36.454999999999998</v>
      </c>
      <c r="M45" s="5">
        <f t="shared" si="0"/>
        <v>72.91</v>
      </c>
      <c r="N45" t="str">
        <f t="shared" si="1"/>
        <v>Liberica</v>
      </c>
      <c r="O45" t="str">
        <f t="shared" si="2"/>
        <v>Light</v>
      </c>
      <c r="P45" t="str">
        <f>_xlfn.XLOOKUP(orderstable[[#This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IF(_xlfn.XLOOKUP(orders!C46,customers!$A$1:$A$1001,customers!$C$1:$C$1001,,0)=0," ",_xlfn.XLOOKUP(orders!C46,customers!$A$1:$A$1001,customers!$C$1:$C$1001,,0))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4">
        <f>_xlfn.XLOOKUP(D46,products!$A$1:$A$49,products!$D$1:$D$49,,0)</f>
        <v>0.5</v>
      </c>
      <c r="L46" s="6">
        <f>_xlfn.XLOOKUP(D46,products!$A$1:$A$49,products!$E$1:$E$49,,0)</f>
        <v>8.25</v>
      </c>
      <c r="M46" s="5">
        <f t="shared" si="0"/>
        <v>16.5</v>
      </c>
      <c r="N46" t="str">
        <f t="shared" si="1"/>
        <v>Exceisa</v>
      </c>
      <c r="O46" t="str">
        <f t="shared" si="2"/>
        <v>Medium</v>
      </c>
      <c r="P46" t="str">
        <f>_xlfn.XLOOKUP(orderstable[[#This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IF(_xlfn.XLOOKUP(orders!C47,customers!$A$1:$A$1001,customers!$C$1:$C$1001,,0)=0," ",_xlfn.XLOOKUP(orders!C47,customers!$A$1:$A$1001,customers!$C$1:$C$1001,,0))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4">
        <f>_xlfn.XLOOKUP(D47,products!$A$1:$A$49,products!$D$1:$D$49,,0)</f>
        <v>2.5</v>
      </c>
      <c r="L47" s="6">
        <f>_xlfn.XLOOKUP(D47,products!$A$1:$A$49,products!$E$1:$E$49,,0)</f>
        <v>29.784999999999997</v>
      </c>
      <c r="M47" s="5">
        <f t="shared" si="0"/>
        <v>178.70999999999998</v>
      </c>
      <c r="N47" t="str">
        <f t="shared" si="1"/>
        <v>Liberica</v>
      </c>
      <c r="O47" t="str">
        <f t="shared" si="2"/>
        <v>Dark</v>
      </c>
      <c r="P47" t="str">
        <f>_xlfn.XLOOKUP(orderstable[[#This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IF(_xlfn.XLOOKUP(orders!C48,customers!$A$1:$A$1001,customers!$C$1:$C$1001,,0)=0," ",_xlfn.XLOOKUP(orders!C48,customers!$A$1:$A$1001,customers!$C$1:$C$1001,,0))</f>
        <v xml:space="preserve"> </v>
      </c>
      <c r="H48" s="2" t="str">
        <f>_xlfn.XLOOKUP(C48,customers!$A$1:$A$1001,customers!$G$1:$G$1001,,0)</f>
        <v>United States</v>
      </c>
      <c r="I48" t="str">
        <f>_xlfn.XLOOKUP(orders!D48,products!$A$1:$A$49,products!$B$1:$B$49,,0)</f>
        <v>Exc</v>
      </c>
      <c r="J48" t="str">
        <f>_xlfn.XLOOKUP(D48,products!$A$1:$A$49,products!$C$1:$C$49,,0)</f>
        <v>M</v>
      </c>
      <c r="K48" s="4">
        <f>_xlfn.XLOOKUP(D48,products!$A$1:$A$49,products!$D$1:$D$49,,0)</f>
        <v>2.5</v>
      </c>
      <c r="L48" s="6">
        <f>_xlfn.XLOOKUP(D48,products!$A$1:$A$49,products!$E$1:$E$49,,0)</f>
        <v>31.624999999999996</v>
      </c>
      <c r="M48" s="5">
        <f t="shared" si="0"/>
        <v>63.249999999999993</v>
      </c>
      <c r="N48" t="str">
        <f t="shared" si="1"/>
        <v>Exceisa</v>
      </c>
      <c r="O48" t="str">
        <f t="shared" si="2"/>
        <v>Medium</v>
      </c>
      <c r="P48" t="str">
        <f>_xlfn.XLOOKUP(orderstable[[#This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IF(_xlfn.XLOOKUP(orders!C49,customers!$A$1:$A$1001,customers!$C$1:$C$1001,,0)=0," ",_xlfn.XLOOKUP(orders!C49,customers!$A$1:$A$1001,customers!$C$1:$C$1001,,0))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4">
        <f>_xlfn.XLOOKUP(D49,products!$A$1:$A$49,products!$D$1:$D$49,,0)</f>
        <v>0.2</v>
      </c>
      <c r="L49" s="6">
        <f>_xlfn.XLOOKUP(D49,products!$A$1:$A$49,products!$E$1:$E$49,,0)</f>
        <v>3.8849999999999998</v>
      </c>
      <c r="M49" s="5">
        <f t="shared" si="0"/>
        <v>7.77</v>
      </c>
      <c r="N49" t="str">
        <f t="shared" si="1"/>
        <v>Arabica</v>
      </c>
      <c r="O49" t="str">
        <f t="shared" si="2"/>
        <v>Light</v>
      </c>
      <c r="P49" t="str">
        <f>_xlfn.XLOOKUP(orderstable[[#This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IF(_xlfn.XLOOKUP(orders!C50,customers!$A$1:$A$1001,customers!$C$1:$C$1001,,0)=0," ",_xlfn.XLOOKUP(orders!C50,customers!$A$1:$A$1001,customers!$C$1:$C$1001,,0))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4">
        <f>_xlfn.XLOOKUP(D50,products!$A$1:$A$49,products!$D$1:$D$49,,0)</f>
        <v>2.5</v>
      </c>
      <c r="L50" s="6">
        <f>_xlfn.XLOOKUP(D50,products!$A$1:$A$49,products!$E$1:$E$49,,0)</f>
        <v>22.884999999999998</v>
      </c>
      <c r="M50" s="5">
        <f t="shared" si="0"/>
        <v>91.539999999999992</v>
      </c>
      <c r="N50" t="str">
        <f t="shared" si="1"/>
        <v>Arabica</v>
      </c>
      <c r="O50" t="str">
        <f t="shared" si="2"/>
        <v>Dark</v>
      </c>
      <c r="P50" t="str">
        <f>_xlfn.XLOOKUP(orderstable[[#This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IF(_xlfn.XLOOKUP(orders!C51,customers!$A$1:$A$1001,customers!$C$1:$C$1001,,0)=0," ",_xlfn.XLOOKUP(orders!C51,customers!$A$1:$A$1001,customers!$C$1:$C$1001,,0))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4">
        <f>_xlfn.XLOOKUP(D51,products!$A$1:$A$49,products!$D$1:$D$49,,0)</f>
        <v>1</v>
      </c>
      <c r="L51" s="6">
        <f>_xlfn.XLOOKUP(D51,products!$A$1:$A$49,products!$E$1:$E$49,,0)</f>
        <v>12.95</v>
      </c>
      <c r="M51" s="5">
        <f t="shared" si="0"/>
        <v>38.849999999999994</v>
      </c>
      <c r="N51" t="str">
        <f t="shared" si="1"/>
        <v>Arabica</v>
      </c>
      <c r="O51" t="str">
        <f t="shared" si="2"/>
        <v>Light</v>
      </c>
      <c r="P51" t="str">
        <f>_xlfn.XLOOKUP(orderstable[[#This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IF(_xlfn.XLOOKUP(orders!C52,customers!$A$1:$A$1001,customers!$C$1:$C$1001,,0)=0," ",_xlfn.XLOOKUP(orders!C52,customers!$A$1:$A$1001,customers!$C$1:$C$1001,,0))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4">
        <f>_xlfn.XLOOKUP(D52,products!$A$1:$A$49,products!$D$1:$D$49,,0)</f>
        <v>0.5</v>
      </c>
      <c r="L52" s="6">
        <f>_xlfn.XLOOKUP(D52,products!$A$1:$A$49,products!$E$1:$E$49,,0)</f>
        <v>7.77</v>
      </c>
      <c r="M52" s="5">
        <f t="shared" si="0"/>
        <v>15.54</v>
      </c>
      <c r="N52" t="str">
        <f t="shared" si="1"/>
        <v>Liberica</v>
      </c>
      <c r="O52" t="str">
        <f t="shared" si="2"/>
        <v>Dark</v>
      </c>
      <c r="P52" t="str">
        <f>_xlfn.XLOOKUP(orderstable[[#This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IF(_xlfn.XLOOKUP(orders!C53,customers!$A$1:$A$1001,customers!$C$1:$C$1001,,0)=0," ",_xlfn.XLOOKUP(orders!C53,customers!$A$1:$A$1001,customers!$C$1:$C$1001,,0))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4">
        <f>_xlfn.XLOOKUP(D53,products!$A$1:$A$49,products!$D$1:$D$49,,0)</f>
        <v>2.5</v>
      </c>
      <c r="L53" s="6">
        <f>_xlfn.XLOOKUP(D53,products!$A$1:$A$49,products!$E$1:$E$49,,0)</f>
        <v>36.454999999999998</v>
      </c>
      <c r="M53" s="5">
        <f t="shared" si="0"/>
        <v>145.82</v>
      </c>
      <c r="N53" t="str">
        <f t="shared" si="1"/>
        <v>Liberica</v>
      </c>
      <c r="O53" t="str">
        <f t="shared" si="2"/>
        <v>Light</v>
      </c>
      <c r="P53" t="str">
        <f>_xlfn.XLOOKUP(orderstable[[#This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IF(_xlfn.XLOOKUP(orders!C54,customers!$A$1:$A$1001,customers!$C$1:$C$1001,,0)=0," ",_xlfn.XLOOKUP(orders!C54,customers!$A$1:$A$1001,customers!$C$1:$C$1001,,0))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4">
        <f>_xlfn.XLOOKUP(D54,products!$A$1:$A$49,products!$D$1:$D$49,,0)</f>
        <v>0.5</v>
      </c>
      <c r="L54" s="6">
        <f>_xlfn.XLOOKUP(D54,products!$A$1:$A$49,products!$E$1:$E$49,,0)</f>
        <v>5.97</v>
      </c>
      <c r="M54" s="5">
        <f t="shared" si="0"/>
        <v>29.849999999999998</v>
      </c>
      <c r="N54" t="str">
        <f t="shared" si="1"/>
        <v>Robusta</v>
      </c>
      <c r="O54" t="str">
        <f t="shared" si="2"/>
        <v>Medium</v>
      </c>
      <c r="P54" t="str">
        <f>_xlfn.XLOOKUP(orderstable[[#This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IF(_xlfn.XLOOKUP(orders!C55,customers!$A$1:$A$1001,customers!$C$1:$C$1001,,0)=0," ",_xlfn.XLOOKUP(orders!C55,customers!$A$1:$A$1001,customers!$C$1:$C$1001,,0))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4">
        <f>_xlfn.XLOOKUP(D55,products!$A$1:$A$49,products!$D$1:$D$49,,0)</f>
        <v>2.5</v>
      </c>
      <c r="L55" s="6">
        <f>_xlfn.XLOOKUP(D55,products!$A$1:$A$49,products!$E$1:$E$49,,0)</f>
        <v>36.454999999999998</v>
      </c>
      <c r="M55" s="5">
        <f t="shared" si="0"/>
        <v>72.91</v>
      </c>
      <c r="N55" t="str">
        <f t="shared" si="1"/>
        <v>Liberica</v>
      </c>
      <c r="O55" t="str">
        <f t="shared" si="2"/>
        <v>Light</v>
      </c>
      <c r="P55" t="str">
        <f>_xlfn.XLOOKUP(orderstable[[#This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IF(_xlfn.XLOOKUP(orders!C56,customers!$A$1:$A$1001,customers!$C$1:$C$1001,,0)=0," ",_xlfn.XLOOKUP(orders!C56,customers!$A$1:$A$1001,customers!$C$1:$C$1001,,0))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4">
        <f>_xlfn.XLOOKUP(D56,products!$A$1:$A$49,products!$D$1:$D$49,,0)</f>
        <v>1</v>
      </c>
      <c r="L56" s="6">
        <f>_xlfn.XLOOKUP(D56,products!$A$1:$A$49,products!$E$1:$E$49,,0)</f>
        <v>14.55</v>
      </c>
      <c r="M56" s="5">
        <f t="shared" si="0"/>
        <v>72.75</v>
      </c>
      <c r="N56" t="str">
        <f t="shared" si="1"/>
        <v>Liberica</v>
      </c>
      <c r="O56" t="str">
        <f t="shared" si="2"/>
        <v>Medium</v>
      </c>
      <c r="P56" t="str">
        <f>_xlfn.XLOOKUP(orderstable[[#This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IF(_xlfn.XLOOKUP(orders!C57,customers!$A$1:$A$1001,customers!$C$1:$C$1001,,0)=0," ",_xlfn.XLOOKUP(orders!C57,customers!$A$1:$A$1001,customers!$C$1:$C$1001,,0))</f>
        <v xml:space="preserve"> </v>
      </c>
      <c r="H57" s="2" t="str">
        <f>_xlfn.XLOOKUP(C57,customers!$A$1:$A$1001,customers!$G$1:$G$1001,,0)</f>
        <v>United States</v>
      </c>
      <c r="I57" t="str">
        <f>_xlfn.XLOOKUP(orders!D57,products!$A$1:$A$49,products!$B$1:$B$49,,0)</f>
        <v>Lib</v>
      </c>
      <c r="J57" t="str">
        <f>_xlfn.XLOOKUP(D57,products!$A$1:$A$49,products!$C$1:$C$49,,0)</f>
        <v>L</v>
      </c>
      <c r="K57" s="4">
        <f>_xlfn.XLOOKUP(D57,products!$A$1:$A$49,products!$D$1:$D$49,,0)</f>
        <v>1</v>
      </c>
      <c r="L57" s="6">
        <f>_xlfn.XLOOKUP(D57,products!$A$1:$A$49,products!$E$1:$E$49,,0)</f>
        <v>15.85</v>
      </c>
      <c r="M57" s="5">
        <f t="shared" si="0"/>
        <v>47.55</v>
      </c>
      <c r="N57" t="str">
        <f t="shared" si="1"/>
        <v>Liberica</v>
      </c>
      <c r="O57" t="str">
        <f t="shared" si="2"/>
        <v>Light</v>
      </c>
      <c r="P57" t="str">
        <f>_xlfn.XLOOKUP(orderstable[[#This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IF(_xlfn.XLOOKUP(orders!C58,customers!$A$1:$A$1001,customers!$C$1:$C$1001,,0)=0," ",_xlfn.XLOOKUP(orders!C58,customers!$A$1:$A$1001,customers!$C$1:$C$1001,,0))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4">
        <f>_xlfn.XLOOKUP(D58,products!$A$1:$A$49,products!$D$1:$D$49,,0)</f>
        <v>0.2</v>
      </c>
      <c r="L58" s="6">
        <f>_xlfn.XLOOKUP(D58,products!$A$1:$A$49,products!$E$1:$E$49,,0)</f>
        <v>3.645</v>
      </c>
      <c r="M58" s="5">
        <f t="shared" si="0"/>
        <v>10.935</v>
      </c>
      <c r="N58" t="str">
        <f t="shared" si="1"/>
        <v>Exceisa</v>
      </c>
      <c r="O58" t="str">
        <f t="shared" si="2"/>
        <v>Dark</v>
      </c>
      <c r="P58" t="str">
        <f>_xlfn.XLOOKUP(orderstable[[#This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IF(_xlfn.XLOOKUP(orders!C59,customers!$A$1:$A$1001,customers!$C$1:$C$1001,,0)=0," ",_xlfn.XLOOKUP(orders!C59,customers!$A$1:$A$1001,customers!$C$1:$C$1001,,0))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4">
        <f>_xlfn.XLOOKUP(D59,products!$A$1:$A$49,products!$D$1:$D$49,,0)</f>
        <v>1</v>
      </c>
      <c r="L59" s="6">
        <f>_xlfn.XLOOKUP(D59,products!$A$1:$A$49,products!$E$1:$E$49,,0)</f>
        <v>14.85</v>
      </c>
      <c r="M59" s="5">
        <f t="shared" si="0"/>
        <v>59.4</v>
      </c>
      <c r="N59" t="str">
        <f t="shared" si="1"/>
        <v>Exceisa</v>
      </c>
      <c r="O59" t="str">
        <f t="shared" si="2"/>
        <v>Light</v>
      </c>
      <c r="P59" t="str">
        <f>_xlfn.XLOOKUP(orderstable[[#This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IF(_xlfn.XLOOKUP(orders!C60,customers!$A$1:$A$1001,customers!$C$1:$C$1001,,0)=0," ",_xlfn.XLOOKUP(orders!C60,customers!$A$1:$A$1001,customers!$C$1:$C$1001,,0))</f>
        <v xml:space="preserve"> </v>
      </c>
      <c r="H60" s="2" t="str">
        <f>_xlfn.XLOOKUP(C60,customers!$A$1:$A$1001,customers!$G$1:$G$1001,,0)</f>
        <v>United States</v>
      </c>
      <c r="I60" t="str">
        <f>_xlfn.XLOOKUP(orders!D60,products!$A$1:$A$49,products!$B$1:$B$49,,0)</f>
        <v>Lib</v>
      </c>
      <c r="J60" t="str">
        <f>_xlfn.XLOOKUP(D60,products!$A$1:$A$49,products!$C$1:$C$49,,0)</f>
        <v>D</v>
      </c>
      <c r="K60" s="4">
        <f>_xlfn.XLOOKUP(D60,products!$A$1:$A$49,products!$D$1:$D$49,,0)</f>
        <v>2.5</v>
      </c>
      <c r="L60" s="6">
        <f>_xlfn.XLOOKUP(D60,products!$A$1:$A$49,products!$E$1:$E$49,,0)</f>
        <v>29.784999999999997</v>
      </c>
      <c r="M60" s="5">
        <f t="shared" si="0"/>
        <v>89.35499999999999</v>
      </c>
      <c r="N60" t="str">
        <f t="shared" si="1"/>
        <v>Liberica</v>
      </c>
      <c r="O60" t="str">
        <f t="shared" si="2"/>
        <v>Dark</v>
      </c>
      <c r="P60" t="str">
        <f>_xlfn.XLOOKUP(orderstable[[#This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IF(_xlfn.XLOOKUP(orders!C61,customers!$A$1:$A$1001,customers!$C$1:$C$1001,,0)=0," ",_xlfn.XLOOKUP(orders!C61,customers!$A$1:$A$1001,customers!$C$1:$C$1001,,0))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4">
        <f>_xlfn.XLOOKUP(D61,products!$A$1:$A$49,products!$D$1:$D$49,,0)</f>
        <v>0.5</v>
      </c>
      <c r="L61" s="6">
        <f>_xlfn.XLOOKUP(D61,products!$A$1:$A$49,products!$E$1:$E$49,,0)</f>
        <v>8.73</v>
      </c>
      <c r="M61" s="5">
        <f t="shared" si="0"/>
        <v>26.19</v>
      </c>
      <c r="N61" t="str">
        <f t="shared" si="1"/>
        <v>Liberica</v>
      </c>
      <c r="O61" t="str">
        <f t="shared" si="2"/>
        <v>Medium</v>
      </c>
      <c r="P61" t="str">
        <f>_xlfn.XLOOKUP(orderstable[[#This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IF(_xlfn.XLOOKUP(orders!C62,customers!$A$1:$A$1001,customers!$C$1:$C$1001,,0)=0," ",_xlfn.XLOOKUP(orders!C62,customers!$A$1:$A$1001,customers!$C$1:$C$1001,,0))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4">
        <f>_xlfn.XLOOKUP(D62,products!$A$1:$A$49,products!$D$1:$D$49,,0)</f>
        <v>2.5</v>
      </c>
      <c r="L62" s="6">
        <f>_xlfn.XLOOKUP(D62,products!$A$1:$A$49,products!$E$1:$E$49,,0)</f>
        <v>22.884999999999998</v>
      </c>
      <c r="M62" s="5">
        <f t="shared" si="0"/>
        <v>114.42499999999998</v>
      </c>
      <c r="N62" t="str">
        <f t="shared" si="1"/>
        <v>Arabica</v>
      </c>
      <c r="O62" t="str">
        <f t="shared" si="2"/>
        <v>Dark</v>
      </c>
      <c r="P62" t="str">
        <f>_xlfn.XLOOKUP(orderstable[[#This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IF(_xlfn.XLOOKUP(orders!C63,customers!$A$1:$A$1001,customers!$C$1:$C$1001,,0)=0," ",_xlfn.XLOOKUP(orders!C63,customers!$A$1:$A$1001,customers!$C$1:$C$1001,,0))</f>
        <v xml:space="preserve"> </v>
      </c>
      <c r="H63" s="2" t="str">
        <f>_xlfn.XLOOKUP(C63,customers!$A$1:$A$1001,customers!$G$1:$G$1001,,0)</f>
        <v>United Kingdom</v>
      </c>
      <c r="I63" t="str">
        <f>_xlfn.XLOOKUP(orders!D63,products!$A$1:$A$49,products!$B$1:$B$49,,0)</f>
        <v>Rob</v>
      </c>
      <c r="J63" t="str">
        <f>_xlfn.XLOOKUP(D63,products!$A$1:$A$49,products!$C$1:$C$49,,0)</f>
        <v>D</v>
      </c>
      <c r="K63" s="4">
        <f>_xlfn.XLOOKUP(D63,products!$A$1:$A$49,products!$D$1:$D$49,,0)</f>
        <v>0.5</v>
      </c>
      <c r="L63" s="6">
        <f>_xlfn.XLOOKUP(D63,products!$A$1:$A$49,products!$E$1:$E$49,,0)</f>
        <v>5.3699999999999992</v>
      </c>
      <c r="M63" s="5">
        <f t="shared" si="0"/>
        <v>26.849999999999994</v>
      </c>
      <c r="N63" t="str">
        <f t="shared" si="1"/>
        <v>Robusta</v>
      </c>
      <c r="O63" t="str">
        <f t="shared" si="2"/>
        <v>Dark</v>
      </c>
      <c r="P63" t="str">
        <f>_xlfn.XLOOKUP(orderstable[[#This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IF(_xlfn.XLOOKUP(orders!C64,customers!$A$1:$A$1001,customers!$C$1:$C$1001,,0)=0," ",_xlfn.XLOOKUP(orders!C64,customers!$A$1:$A$1001,customers!$C$1:$C$1001,,0))</f>
        <v xml:space="preserve"> </v>
      </c>
      <c r="H64" s="2" t="str">
        <f>_xlfn.XLOOKUP(C64,customers!$A$1:$A$1001,customers!$G$1:$G$1001,,0)</f>
        <v>United States</v>
      </c>
      <c r="I64" t="str">
        <f>_xlfn.XLOOKUP(orders!D64,products!$A$1:$A$49,products!$B$1:$B$49,,0)</f>
        <v>Lib</v>
      </c>
      <c r="J64" t="str">
        <f>_xlfn.XLOOKUP(D64,products!$A$1:$A$49,products!$C$1:$C$49,,0)</f>
        <v>L</v>
      </c>
      <c r="K64" s="4">
        <f>_xlfn.XLOOKUP(D64,products!$A$1:$A$49,products!$D$1:$D$49,,0)</f>
        <v>0.2</v>
      </c>
      <c r="L64" s="6">
        <f>_xlfn.XLOOKUP(D64,products!$A$1:$A$49,products!$E$1:$E$49,,0)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IF(_xlfn.XLOOKUP(orders!C65,customers!$A$1:$A$1001,customers!$C$1:$C$1001,,0)=0," ",_xlfn.XLOOKUP(orders!C65,customers!$A$1:$A$1001,customers!$C$1:$C$1001,,0))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4">
        <f>_xlfn.XLOOKUP(D65,products!$A$1:$A$49,products!$D$1:$D$49,,0)</f>
        <v>0.5</v>
      </c>
      <c r="L65" s="6">
        <f>_xlfn.XLOOKUP(D65,products!$A$1:$A$49,products!$E$1:$E$49,,0)</f>
        <v>6.75</v>
      </c>
      <c r="M65" s="5">
        <f t="shared" si="0"/>
        <v>6.75</v>
      </c>
      <c r="N65" t="str">
        <f t="shared" si="1"/>
        <v>Arabica</v>
      </c>
      <c r="O65" t="str">
        <f t="shared" si="2"/>
        <v>Medium</v>
      </c>
      <c r="P65" t="str">
        <f>_xlfn.XLOOKUP(orderstable[[#This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IF(_xlfn.XLOOKUP(orders!C66,customers!$A$1:$A$1001,customers!$C$1:$C$1001,,0)=0," ",_xlfn.XLOOKUP(orders!C66,customers!$A$1:$A$1001,customers!$C$1:$C$1001,,0))</f>
        <v xml:space="preserve"> </v>
      </c>
      <c r="H66" s="2" t="str">
        <f>_xlfn.XLOOKUP(C66,customers!$A$1:$A$1001,customers!$G$1:$G$1001,,0)</f>
        <v>United States</v>
      </c>
      <c r="I66" t="str">
        <f>_xlfn.XLOOKUP(orders!D66,products!$A$1:$A$49,products!$B$1:$B$49,,0)</f>
        <v>Rob</v>
      </c>
      <c r="J66" t="str">
        <f>_xlfn.XLOOKUP(D66,products!$A$1:$A$49,products!$C$1:$C$49,,0)</f>
        <v>M</v>
      </c>
      <c r="K66" s="4">
        <f>_xlfn.XLOOKUP(D66,products!$A$1:$A$49,products!$D$1:$D$49,,0)</f>
        <v>0.5</v>
      </c>
      <c r="L66" s="6">
        <f>_xlfn.XLOOKUP(D66,products!$A$1:$A$49,products!$E$1:$E$49,,0)</f>
        <v>5.97</v>
      </c>
      <c r="M66" s="5">
        <f t="shared" si="0"/>
        <v>35.82</v>
      </c>
      <c r="N66" t="str">
        <f t="shared" si="1"/>
        <v>Robusta</v>
      </c>
      <c r="O66" t="str">
        <f t="shared" si="2"/>
        <v>Medium</v>
      </c>
      <c r="P66" t="str">
        <f>_xlfn.XLOOKUP(orderstable[[#This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IF(_xlfn.XLOOKUP(orders!C67,customers!$A$1:$A$1001,customers!$C$1:$C$1001,,0)=0," ",_xlfn.XLOOKUP(orders!C67,customers!$A$1:$A$1001,customers!$C$1:$C$1001,,0))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4">
        <f>_xlfn.XLOOKUP(D67,products!$A$1:$A$49,products!$D$1:$D$49,,0)</f>
        <v>2.5</v>
      </c>
      <c r="L67" s="6">
        <f>_xlfn.XLOOKUP(D67,products!$A$1:$A$49,products!$E$1:$E$49,,0)</f>
        <v>20.584999999999997</v>
      </c>
      <c r="M67" s="5">
        <f t="shared" ref="M67:M130" si="3">L67*E67</f>
        <v>82.339999999999989</v>
      </c>
      <c r="N67" t="str">
        <f t="shared" ref="N67:N130" si="4">IF(I67="Rob","Robusta",IF(I67="Exc","Exceisa",IF(I67="Ara","Arabica",IF(I67="Lib","Liberica",""))))</f>
        <v>Robusta</v>
      </c>
      <c r="O67" t="str">
        <f t="shared" ref="O67:O130" si="5">IF(J67="L","Light",IF(J67="M","Medium",IF(J67="D","Dark","")))</f>
        <v>Dark</v>
      </c>
      <c r="P67" t="str">
        <f>_xlfn.XLOOKUP(orderstable[[#This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IF(_xlfn.XLOOKUP(orders!C68,customers!$A$1:$A$1001,customers!$C$1:$C$1001,,0)=0," ",_xlfn.XLOOKUP(orders!C68,customers!$A$1:$A$1001,customers!$C$1:$C$1001,,0))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4">
        <f>_xlfn.XLOOKUP(D68,products!$A$1:$A$49,products!$D$1:$D$49,,0)</f>
        <v>0.5</v>
      </c>
      <c r="L68" s="6">
        <f>_xlfn.XLOOKUP(D68,products!$A$1:$A$49,products!$E$1:$E$49,,0)</f>
        <v>7.169999999999999</v>
      </c>
      <c r="M68" s="5">
        <f t="shared" si="3"/>
        <v>7.169999999999999</v>
      </c>
      <c r="N68" t="str">
        <f t="shared" si="4"/>
        <v>Robusta</v>
      </c>
      <c r="O68" t="str">
        <f t="shared" si="5"/>
        <v>Light</v>
      </c>
      <c r="P68" t="str">
        <f>_xlfn.XLOOKUP(orderstable[[#This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IF(_xlfn.XLOOKUP(orders!C69,customers!$A$1:$A$1001,customers!$C$1:$C$1001,,0)=0," ",_xlfn.XLOOKUP(orders!C69,customers!$A$1:$A$1001,customers!$C$1:$C$1001,,0))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4">
        <f>_xlfn.XLOOKUP(D69,products!$A$1:$A$49,products!$D$1:$D$49,,0)</f>
        <v>0.2</v>
      </c>
      <c r="L69" s="6">
        <f>_xlfn.XLOOKUP(D69,products!$A$1:$A$49,products!$E$1:$E$49,,0)</f>
        <v>4.7549999999999999</v>
      </c>
      <c r="M69" s="5">
        <f t="shared" si="3"/>
        <v>9.51</v>
      </c>
      <c r="N69" t="str">
        <f t="shared" si="4"/>
        <v>Liberica</v>
      </c>
      <c r="O69" t="str">
        <f t="shared" si="5"/>
        <v>Light</v>
      </c>
      <c r="P69" t="str">
        <f>_xlfn.XLOOKUP(orderstable[[#This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IF(_xlfn.XLOOKUP(orders!C70,customers!$A$1:$A$1001,customers!$C$1:$C$1001,,0)=0," ",_xlfn.XLOOKUP(orders!C70,customers!$A$1:$A$1001,customers!$C$1:$C$1001,,0))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4">
        <f>_xlfn.XLOOKUP(D70,products!$A$1:$A$49,products!$D$1:$D$49,,0)</f>
        <v>0.2</v>
      </c>
      <c r="L70" s="6">
        <f>_xlfn.XLOOKUP(D70,products!$A$1:$A$49,products!$E$1:$E$49,,0)</f>
        <v>2.9849999999999999</v>
      </c>
      <c r="M70" s="5">
        <f t="shared" si="3"/>
        <v>2.9849999999999999</v>
      </c>
      <c r="N70" t="str">
        <f t="shared" si="4"/>
        <v>Robusta</v>
      </c>
      <c r="O70" t="str">
        <f t="shared" si="5"/>
        <v>Medium</v>
      </c>
      <c r="P70" t="str">
        <f>_xlfn.XLOOKUP(orderstable[[#This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IF(_xlfn.XLOOKUP(orders!C71,customers!$A$1:$A$1001,customers!$C$1:$C$1001,,0)=0," ",_xlfn.XLOOKUP(orders!C71,customers!$A$1:$A$1001,customers!$C$1:$C$1001,,0))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4">
        <f>_xlfn.XLOOKUP(D71,products!$A$1:$A$49,products!$D$1:$D$49,,0)</f>
        <v>1</v>
      </c>
      <c r="L71" s="6">
        <f>_xlfn.XLOOKUP(D71,products!$A$1:$A$49,products!$E$1:$E$49,,0)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IF(_xlfn.XLOOKUP(orders!C72,customers!$A$1:$A$1001,customers!$C$1:$C$1001,,0)=0," ",_xlfn.XLOOKUP(orders!C72,customers!$A$1:$A$1001,customers!$C$1:$C$1001,,0))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4">
        <f>_xlfn.XLOOKUP(D72,products!$A$1:$A$49,products!$D$1:$D$49,,0)</f>
        <v>2.5</v>
      </c>
      <c r="L72" s="6">
        <f>_xlfn.XLOOKUP(D72,products!$A$1:$A$49,products!$E$1:$E$49,,0)</f>
        <v>34.154999999999994</v>
      </c>
      <c r="M72" s="5">
        <f t="shared" si="3"/>
        <v>136.61999999999998</v>
      </c>
      <c r="N72" t="str">
        <f t="shared" si="4"/>
        <v>Exceisa</v>
      </c>
      <c r="O72" t="str">
        <f t="shared" si="5"/>
        <v>Light</v>
      </c>
      <c r="P72" t="str">
        <f>_xlfn.XLOOKUP(orderstable[[#This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IF(_xlfn.XLOOKUP(orders!C73,customers!$A$1:$A$1001,customers!$C$1:$C$1001,,0)=0," ",_xlfn.XLOOKUP(orders!C73,customers!$A$1:$A$1001,customers!$C$1:$C$1001,,0))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4">
        <f>_xlfn.XLOOKUP(D73,products!$A$1:$A$49,products!$D$1:$D$49,,0)</f>
        <v>0.2</v>
      </c>
      <c r="L73" s="6">
        <f>_xlfn.XLOOKUP(D73,products!$A$1:$A$49,products!$E$1:$E$49,,0)</f>
        <v>4.7549999999999999</v>
      </c>
      <c r="M73" s="5">
        <f t="shared" si="3"/>
        <v>9.51</v>
      </c>
      <c r="N73" t="str">
        <f t="shared" si="4"/>
        <v>Liberica</v>
      </c>
      <c r="O73" t="str">
        <f t="shared" si="5"/>
        <v>Light</v>
      </c>
      <c r="P73" t="str">
        <f>_xlfn.XLOOKUP(orderstable[[#This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IF(_xlfn.XLOOKUP(orders!C74,customers!$A$1:$A$1001,customers!$C$1:$C$1001,,0)=0," ",_xlfn.XLOOKUP(orders!C74,customers!$A$1:$A$1001,customers!$C$1:$C$1001,,0))</f>
        <v xml:space="preserve"> </v>
      </c>
      <c r="H74" s="2" t="str">
        <f>_xlfn.XLOOKUP(C74,customers!$A$1:$A$1001,customers!$G$1:$G$1001,,0)</f>
        <v>United States</v>
      </c>
      <c r="I74" t="str">
        <f>_xlfn.XLOOKUP(orders!D74,products!$A$1:$A$49,products!$B$1:$B$49,,0)</f>
        <v>Ara</v>
      </c>
      <c r="J74" t="str">
        <f>_xlfn.XLOOKUP(D74,products!$A$1:$A$49,products!$C$1:$C$49,,0)</f>
        <v>M</v>
      </c>
      <c r="K74" s="4">
        <f>_xlfn.XLOOKUP(D74,products!$A$1:$A$49,products!$D$1:$D$49,,0)</f>
        <v>2.5</v>
      </c>
      <c r="L74" s="6">
        <f>_xlfn.XLOOKUP(D74,products!$A$1:$A$49,products!$E$1:$E$49,,0)</f>
        <v>25.874999999999996</v>
      </c>
      <c r="M74" s="5">
        <f t="shared" si="3"/>
        <v>77.624999999999986</v>
      </c>
      <c r="N74" t="str">
        <f t="shared" si="4"/>
        <v>Arabica</v>
      </c>
      <c r="O74" t="str">
        <f t="shared" si="5"/>
        <v>Medium</v>
      </c>
      <c r="P74" t="str">
        <f>_xlfn.XLOOKUP(orderstable[[#This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IF(_xlfn.XLOOKUP(orders!C75,customers!$A$1:$A$1001,customers!$C$1:$C$1001,,0)=0," ",_xlfn.XLOOKUP(orders!C75,customers!$A$1:$A$1001,customers!$C$1:$C$1001,,0))</f>
        <v xml:space="preserve"> </v>
      </c>
      <c r="H75" s="2" t="str">
        <f>_xlfn.XLOOKUP(C75,customers!$A$1:$A$1001,customers!$G$1:$G$1001,,0)</f>
        <v>United States</v>
      </c>
      <c r="I75" t="str">
        <f>_xlfn.XLOOKUP(orders!D75,products!$A$1:$A$49,products!$B$1:$B$49,,0)</f>
        <v>Lib</v>
      </c>
      <c r="J75" t="str">
        <f>_xlfn.XLOOKUP(D75,products!$A$1:$A$49,products!$C$1:$C$49,,0)</f>
        <v>M</v>
      </c>
      <c r="K75" s="4">
        <f>_xlfn.XLOOKUP(D75,products!$A$1:$A$49,products!$D$1:$D$49,,0)</f>
        <v>0.2</v>
      </c>
      <c r="L75" s="6">
        <f>_xlfn.XLOOKUP(D75,products!$A$1:$A$49,products!$E$1:$E$49,,0)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IF(_xlfn.XLOOKUP(orders!C76,customers!$A$1:$A$1001,customers!$C$1:$C$1001,,0)=0," ",_xlfn.XLOOKUP(orders!C76,customers!$A$1:$A$1001,customers!$C$1:$C$1001,,0))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4">
        <f>_xlfn.XLOOKUP(D76,products!$A$1:$A$49,products!$D$1:$D$49,,0)</f>
        <v>0.5</v>
      </c>
      <c r="L76" s="6">
        <f>_xlfn.XLOOKUP(D76,products!$A$1:$A$49,products!$E$1:$E$49,,0)</f>
        <v>8.91</v>
      </c>
      <c r="M76" s="5">
        <f t="shared" si="3"/>
        <v>17.82</v>
      </c>
      <c r="N76" t="str">
        <f t="shared" si="4"/>
        <v>Exceisa</v>
      </c>
      <c r="O76" t="str">
        <f t="shared" si="5"/>
        <v>Light</v>
      </c>
      <c r="P76" t="str">
        <f>_xlfn.XLOOKUP(orderstable[[#This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IF(_xlfn.XLOOKUP(orders!C77,customers!$A$1:$A$1001,customers!$C$1:$C$1001,,0)=0," ",_xlfn.XLOOKUP(orders!C77,customers!$A$1:$A$1001,customers!$C$1:$C$1001,,0))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4">
        <f>_xlfn.XLOOKUP(D77,products!$A$1:$A$49,products!$D$1:$D$49,,0)</f>
        <v>1</v>
      </c>
      <c r="L77" s="6">
        <f>_xlfn.XLOOKUP(D77,products!$A$1:$A$49,products!$E$1:$E$49,,0)</f>
        <v>8.9499999999999993</v>
      </c>
      <c r="M77" s="5">
        <f t="shared" si="3"/>
        <v>53.699999999999996</v>
      </c>
      <c r="N77" t="str">
        <f t="shared" si="4"/>
        <v>Robusta</v>
      </c>
      <c r="O77" t="str">
        <f t="shared" si="5"/>
        <v>Dark</v>
      </c>
      <c r="P77" t="str">
        <f>_xlfn.XLOOKUP(orderstable[[#This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IF(_xlfn.XLOOKUP(orders!C78,customers!$A$1:$A$1001,customers!$C$1:$C$1001,,0)=0," ",_xlfn.XLOOKUP(orders!C78,customers!$A$1:$A$1001,customers!$C$1:$C$1001,,0))</f>
        <v xml:space="preserve"> </v>
      </c>
      <c r="H78" s="2" t="str">
        <f>_xlfn.XLOOKUP(C78,customers!$A$1:$A$1001,customers!$G$1:$G$1001,,0)</f>
        <v>Ireland</v>
      </c>
      <c r="I78" t="str">
        <f>_xlfn.XLOOKUP(orders!D78,products!$A$1:$A$49,products!$B$1:$B$49,,0)</f>
        <v>Rob</v>
      </c>
      <c r="J78" t="str">
        <f>_xlfn.XLOOKUP(D78,products!$A$1:$A$49,products!$C$1:$C$49,,0)</f>
        <v>L</v>
      </c>
      <c r="K78" s="4">
        <f>_xlfn.XLOOKUP(D78,products!$A$1:$A$49,products!$D$1:$D$49,,0)</f>
        <v>0.2</v>
      </c>
      <c r="L78" s="6">
        <f>_xlfn.XLOOKUP(D78,products!$A$1:$A$49,products!$E$1:$E$49,,0)</f>
        <v>3.5849999999999995</v>
      </c>
      <c r="M78" s="5">
        <f t="shared" si="3"/>
        <v>3.5849999999999995</v>
      </c>
      <c r="N78" t="str">
        <f t="shared" si="4"/>
        <v>Robusta</v>
      </c>
      <c r="O78" t="str">
        <f t="shared" si="5"/>
        <v>Light</v>
      </c>
      <c r="P78" t="str">
        <f>_xlfn.XLOOKUP(orderstable[[#This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IF(_xlfn.XLOOKUP(orders!C79,customers!$A$1:$A$1001,customers!$C$1:$C$1001,,0)=0," ",_xlfn.XLOOKUP(orders!C79,customers!$A$1:$A$1001,customers!$C$1:$C$1001,,0))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4">
        <f>_xlfn.XLOOKUP(D79,products!$A$1:$A$49,products!$D$1:$D$49,,0)</f>
        <v>0.2</v>
      </c>
      <c r="L79" s="6">
        <f>_xlfn.XLOOKUP(D79,products!$A$1:$A$49,products!$E$1:$E$49,,0)</f>
        <v>3.645</v>
      </c>
      <c r="M79" s="5">
        <f t="shared" si="3"/>
        <v>7.29</v>
      </c>
      <c r="N79" t="str">
        <f t="shared" si="4"/>
        <v>Exceisa</v>
      </c>
      <c r="O79" t="str">
        <f t="shared" si="5"/>
        <v>Dark</v>
      </c>
      <c r="P79" t="str">
        <f>_xlfn.XLOOKUP(orderstable[[#This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IF(_xlfn.XLOOKUP(orders!C80,customers!$A$1:$A$1001,customers!$C$1:$C$1001,,0)=0," ",_xlfn.XLOOKUP(orders!C80,customers!$A$1:$A$1001,customers!$C$1:$C$1001,,0))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4">
        <f>_xlfn.XLOOKUP(D80,products!$A$1:$A$49,products!$D$1:$D$49,,0)</f>
        <v>0.5</v>
      </c>
      <c r="L80" s="6">
        <f>_xlfn.XLOOKUP(D80,products!$A$1:$A$49,products!$E$1:$E$49,,0)</f>
        <v>6.75</v>
      </c>
      <c r="M80" s="5">
        <f t="shared" si="3"/>
        <v>40.5</v>
      </c>
      <c r="N80" t="str">
        <f t="shared" si="4"/>
        <v>Arabica</v>
      </c>
      <c r="O80" t="str">
        <f t="shared" si="5"/>
        <v>Medium</v>
      </c>
      <c r="P80" t="str">
        <f>_xlfn.XLOOKUP(orderstable[[#This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IF(_xlfn.XLOOKUP(orders!C81,customers!$A$1:$A$1001,customers!$C$1:$C$1001,,0)=0," ",_xlfn.XLOOKUP(orders!C81,customers!$A$1:$A$1001,customers!$C$1:$C$1001,,0))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4">
        <f>_xlfn.XLOOKUP(D81,products!$A$1:$A$49,products!$D$1:$D$49,,0)</f>
        <v>1</v>
      </c>
      <c r="L81" s="6">
        <f>_xlfn.XLOOKUP(D81,products!$A$1:$A$49,products!$E$1:$E$49,,0)</f>
        <v>11.95</v>
      </c>
      <c r="M81" s="5">
        <f t="shared" si="3"/>
        <v>47.8</v>
      </c>
      <c r="N81" t="str">
        <f t="shared" si="4"/>
        <v>Robusta</v>
      </c>
      <c r="O81" t="str">
        <f t="shared" si="5"/>
        <v>Light</v>
      </c>
      <c r="P81" t="str">
        <f>_xlfn.XLOOKUP(orderstable[[#This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IF(_xlfn.XLOOKUP(orders!C82,customers!$A$1:$A$1001,customers!$C$1:$C$1001,,0)=0," ",_xlfn.XLOOKUP(orders!C82,customers!$A$1:$A$1001,customers!$C$1:$C$1001,,0))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4">
        <f>_xlfn.XLOOKUP(D82,products!$A$1:$A$49,products!$D$1:$D$49,,0)</f>
        <v>0.5</v>
      </c>
      <c r="L82" s="6">
        <f>_xlfn.XLOOKUP(D82,products!$A$1:$A$49,products!$E$1:$E$49,,0)</f>
        <v>7.77</v>
      </c>
      <c r="M82" s="5">
        <f t="shared" si="3"/>
        <v>38.849999999999994</v>
      </c>
      <c r="N82" t="str">
        <f t="shared" si="4"/>
        <v>Arabica</v>
      </c>
      <c r="O82" t="str">
        <f t="shared" si="5"/>
        <v>Light</v>
      </c>
      <c r="P82" t="str">
        <f>_xlfn.XLOOKUP(orderstable[[#This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IF(_xlfn.XLOOKUP(orders!C83,customers!$A$1:$A$1001,customers!$C$1:$C$1001,,0)=0," ",_xlfn.XLOOKUP(orders!C83,customers!$A$1:$A$1001,customers!$C$1:$C$1001,,0))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4">
        <f>_xlfn.XLOOKUP(D83,products!$A$1:$A$49,products!$D$1:$D$49,,0)</f>
        <v>2.5</v>
      </c>
      <c r="L83" s="6">
        <f>_xlfn.XLOOKUP(D83,products!$A$1:$A$49,products!$E$1:$E$49,,0)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IF(_xlfn.XLOOKUP(orders!C84,customers!$A$1:$A$1001,customers!$C$1:$C$1001,,0)=0," ",_xlfn.XLOOKUP(orders!C84,customers!$A$1:$A$1001,customers!$C$1:$C$1001,,0))</f>
        <v>bnaulls2a@tiny.cc</v>
      </c>
      <c r="H84" s="2" t="str">
        <f>_xlfn.XLOOKUP(C84,customers!$A$1:$A$1001,customers!$G$1:$G$1001,,0)</f>
        <v>Ireland</v>
      </c>
      <c r="I84" t="str">
        <f>_xlfn.XLOOKUP(orders!D84,products!$A$1:$A$49,products!$B$1:$B$49,,0)</f>
        <v>Lib</v>
      </c>
      <c r="J84" t="str">
        <f>_xlfn.XLOOKUP(D84,products!$A$1:$A$49,products!$C$1:$C$49,,0)</f>
        <v>M</v>
      </c>
      <c r="K84" s="4">
        <f>_xlfn.XLOOKUP(D84,products!$A$1:$A$49,products!$D$1:$D$49,,0)</f>
        <v>2.5</v>
      </c>
      <c r="L84" s="6">
        <f>_xlfn.XLOOKUP(D84,products!$A$1:$A$49,products!$E$1:$E$49,,0)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IF(_xlfn.XLOOKUP(orders!C85,customers!$A$1:$A$1001,customers!$C$1:$C$1001,,0)=0," ",_xlfn.XLOOKUP(orders!C85,customers!$A$1:$A$1001,customers!$C$1:$C$1001,,0))</f>
        <v xml:space="preserve"> </v>
      </c>
      <c r="H85" s="2" t="str">
        <f>_xlfn.XLOOKUP(C85,customers!$A$1:$A$1001,customers!$G$1:$G$1001,,0)</f>
        <v>United States</v>
      </c>
      <c r="I85" t="str">
        <f>_xlfn.XLOOKUP(orders!D85,products!$A$1:$A$49,products!$B$1:$B$49,,0)</f>
        <v>Rob</v>
      </c>
      <c r="J85" t="str">
        <f>_xlfn.XLOOKUP(D85,products!$A$1:$A$49,products!$C$1:$C$49,,0)</f>
        <v>D</v>
      </c>
      <c r="K85" s="4">
        <f>_xlfn.XLOOKUP(D85,products!$A$1:$A$49,products!$D$1:$D$49,,0)</f>
        <v>2.5</v>
      </c>
      <c r="L85" s="6">
        <f>_xlfn.XLOOKUP(D85,products!$A$1:$A$49,products!$E$1:$E$49,,0)</f>
        <v>20.584999999999997</v>
      </c>
      <c r="M85" s="5">
        <f t="shared" si="3"/>
        <v>82.339999999999989</v>
      </c>
      <c r="N85" t="str">
        <f t="shared" si="4"/>
        <v>Robusta</v>
      </c>
      <c r="O85" t="str">
        <f t="shared" si="5"/>
        <v>Dark</v>
      </c>
      <c r="P85" t="str">
        <f>_xlfn.XLOOKUP(orderstable[[#This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IF(_xlfn.XLOOKUP(orders!C86,customers!$A$1:$A$1001,customers!$C$1:$C$1001,,0)=0," ",_xlfn.XLOOKUP(orders!C86,customers!$A$1:$A$1001,customers!$C$1:$C$1001,,0))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4">
        <f>_xlfn.XLOOKUP(D86,products!$A$1:$A$49,products!$D$1:$D$49,,0)</f>
        <v>0.5</v>
      </c>
      <c r="L86" s="6">
        <f>_xlfn.XLOOKUP(D86,products!$A$1:$A$49,products!$E$1:$E$49,,0)</f>
        <v>9.51</v>
      </c>
      <c r="M86" s="5">
        <f t="shared" si="3"/>
        <v>9.51</v>
      </c>
      <c r="N86" t="str">
        <f t="shared" si="4"/>
        <v>Liberica</v>
      </c>
      <c r="O86" t="str">
        <f t="shared" si="5"/>
        <v>Light</v>
      </c>
      <c r="P86" t="str">
        <f>_xlfn.XLOOKUP(orderstable[[#This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IF(_xlfn.XLOOKUP(orders!C87,customers!$A$1:$A$1001,customers!$C$1:$C$1001,,0)=0," ",_xlfn.XLOOKUP(orders!C87,customers!$A$1:$A$1001,customers!$C$1:$C$1001,,0))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4">
        <f>_xlfn.XLOOKUP(D87,products!$A$1:$A$49,products!$D$1:$D$49,,0)</f>
        <v>2.5</v>
      </c>
      <c r="L87" s="6">
        <f>_xlfn.XLOOKUP(D87,products!$A$1:$A$49,products!$E$1:$E$49,,0)</f>
        <v>29.784999999999997</v>
      </c>
      <c r="M87" s="5">
        <f t="shared" si="3"/>
        <v>89.35499999999999</v>
      </c>
      <c r="N87" t="str">
        <f t="shared" si="4"/>
        <v>Arabica</v>
      </c>
      <c r="O87" t="str">
        <f t="shared" si="5"/>
        <v>Light</v>
      </c>
      <c r="P87" t="str">
        <f>_xlfn.XLOOKUP(orderstable[[#This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IF(_xlfn.XLOOKUP(orders!C88,customers!$A$1:$A$1001,customers!$C$1:$C$1001,,0)=0," ",_xlfn.XLOOKUP(orders!C88,customers!$A$1:$A$1001,customers!$C$1:$C$1001,,0))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4">
        <f>_xlfn.XLOOKUP(D88,products!$A$1:$A$49,products!$D$1:$D$49,,0)</f>
        <v>0.2</v>
      </c>
      <c r="L88" s="6">
        <f>_xlfn.XLOOKUP(D88,products!$A$1:$A$49,products!$E$1:$E$49,,0)</f>
        <v>2.9849999999999999</v>
      </c>
      <c r="M88" s="5">
        <f t="shared" si="3"/>
        <v>11.94</v>
      </c>
      <c r="N88" t="str">
        <f t="shared" si="4"/>
        <v>Arabica</v>
      </c>
      <c r="O88" t="str">
        <f t="shared" si="5"/>
        <v>Dark</v>
      </c>
      <c r="P88" t="str">
        <f>_xlfn.XLOOKUP(orderstable[[#This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IF(_xlfn.XLOOKUP(orders!C89,customers!$A$1:$A$1001,customers!$C$1:$C$1001,,0)=0," ",_xlfn.XLOOKUP(orders!C89,customers!$A$1:$A$1001,customers!$C$1:$C$1001,,0))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4">
        <f>_xlfn.XLOOKUP(D89,products!$A$1:$A$49,products!$D$1:$D$49,,0)</f>
        <v>1</v>
      </c>
      <c r="L89" s="6">
        <f>_xlfn.XLOOKUP(D89,products!$A$1:$A$49,products!$E$1:$E$49,,0)</f>
        <v>11.25</v>
      </c>
      <c r="M89" s="5">
        <f t="shared" si="3"/>
        <v>33.75</v>
      </c>
      <c r="N89" t="str">
        <f t="shared" si="4"/>
        <v>Arabica</v>
      </c>
      <c r="O89" t="str">
        <f t="shared" si="5"/>
        <v>Medium</v>
      </c>
      <c r="P89" t="str">
        <f>_xlfn.XLOOKUP(orderstable[[#This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IF(_xlfn.XLOOKUP(orders!C90,customers!$A$1:$A$1001,customers!$C$1:$C$1001,,0)=0," ",_xlfn.XLOOKUP(orders!C90,customers!$A$1:$A$1001,customers!$C$1:$C$1001,,0))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4">
        <f>_xlfn.XLOOKUP(D90,products!$A$1:$A$49,products!$D$1:$D$49,,0)</f>
        <v>1</v>
      </c>
      <c r="L90" s="6">
        <f>_xlfn.XLOOKUP(D90,products!$A$1:$A$49,products!$E$1:$E$49,,0)</f>
        <v>11.95</v>
      </c>
      <c r="M90" s="5">
        <f t="shared" si="3"/>
        <v>35.849999999999994</v>
      </c>
      <c r="N90" t="str">
        <f t="shared" si="4"/>
        <v>Robusta</v>
      </c>
      <c r="O90" t="str">
        <f t="shared" si="5"/>
        <v>Light</v>
      </c>
      <c r="P90" t="str">
        <f>_xlfn.XLOOKUP(orderstable[[#This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IF(_xlfn.XLOOKUP(orders!C91,customers!$A$1:$A$1001,customers!$C$1:$C$1001,,0)=0," ",_xlfn.XLOOKUP(orders!C91,customers!$A$1:$A$1001,customers!$C$1:$C$1001,,0))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4">
        <f>_xlfn.XLOOKUP(D91,products!$A$1:$A$49,products!$D$1:$D$49,,0)</f>
        <v>1</v>
      </c>
      <c r="L91" s="6">
        <f>_xlfn.XLOOKUP(D91,products!$A$1:$A$49,products!$E$1:$E$49,,0)</f>
        <v>12.95</v>
      </c>
      <c r="M91" s="5">
        <f t="shared" si="3"/>
        <v>77.699999999999989</v>
      </c>
      <c r="N91" t="str">
        <f t="shared" si="4"/>
        <v>Arabica</v>
      </c>
      <c r="O91" t="str">
        <f t="shared" si="5"/>
        <v>Light</v>
      </c>
      <c r="P91" t="str">
        <f>_xlfn.XLOOKUP(orderstable[[#This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IF(_xlfn.XLOOKUP(orders!C92,customers!$A$1:$A$1001,customers!$C$1:$C$1001,,0)=0," ",_xlfn.XLOOKUP(orders!C92,customers!$A$1:$A$1001,customers!$C$1:$C$1001,,0))</f>
        <v xml:space="preserve"> </v>
      </c>
      <c r="H92" s="2" t="str">
        <f>_xlfn.XLOOKUP(C92,customers!$A$1:$A$1001,customers!$G$1:$G$1001,,0)</f>
        <v>Ireland</v>
      </c>
      <c r="I92" t="str">
        <f>_xlfn.XLOOKUP(orders!D92,products!$A$1:$A$49,products!$B$1:$B$49,,0)</f>
        <v>Ara</v>
      </c>
      <c r="J92" t="str">
        <f>_xlfn.XLOOKUP(D92,products!$A$1:$A$49,products!$C$1:$C$49,,0)</f>
        <v>L</v>
      </c>
      <c r="K92" s="4">
        <f>_xlfn.XLOOKUP(D92,products!$A$1:$A$49,products!$D$1:$D$49,,0)</f>
        <v>1</v>
      </c>
      <c r="L92" s="6">
        <f>_xlfn.XLOOKUP(D92,products!$A$1:$A$49,products!$E$1:$E$49,,0)</f>
        <v>12.95</v>
      </c>
      <c r="M92" s="5">
        <f t="shared" si="3"/>
        <v>51.8</v>
      </c>
      <c r="N92" t="str">
        <f t="shared" si="4"/>
        <v>Arabica</v>
      </c>
      <c r="O92" t="str">
        <f t="shared" si="5"/>
        <v>Light</v>
      </c>
      <c r="P92" t="str">
        <f>_xlfn.XLOOKUP(orderstable[[#This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IF(_xlfn.XLOOKUP(orders!C93,customers!$A$1:$A$1001,customers!$C$1:$C$1001,,0)=0," ",_xlfn.XLOOKUP(orders!C93,customers!$A$1:$A$1001,customers!$C$1:$C$1001,,0))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4">
        <f>_xlfn.XLOOKUP(D93,products!$A$1:$A$49,products!$D$1:$D$49,,0)</f>
        <v>2.5</v>
      </c>
      <c r="L93" s="6">
        <f>_xlfn.XLOOKUP(D93,products!$A$1:$A$49,products!$E$1:$E$49,,0)</f>
        <v>25.874999999999996</v>
      </c>
      <c r="M93" s="5">
        <f t="shared" si="3"/>
        <v>103.49999999999999</v>
      </c>
      <c r="N93" t="str">
        <f t="shared" si="4"/>
        <v>Arabica</v>
      </c>
      <c r="O93" t="str">
        <f t="shared" si="5"/>
        <v>Medium</v>
      </c>
      <c r="P93" t="str">
        <f>_xlfn.XLOOKUP(orderstable[[#This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IF(_xlfn.XLOOKUP(orders!C94,customers!$A$1:$A$1001,customers!$C$1:$C$1001,,0)=0," ",_xlfn.XLOOKUP(orders!C94,customers!$A$1:$A$1001,customers!$C$1:$C$1001,,0))</f>
        <v xml:space="preserve"> </v>
      </c>
      <c r="H94" s="2" t="str">
        <f>_xlfn.XLOOKUP(C94,customers!$A$1:$A$1001,customers!$G$1:$G$1001,,0)</f>
        <v>United States</v>
      </c>
      <c r="I94" t="str">
        <f>_xlfn.XLOOKUP(orders!D94,products!$A$1:$A$49,products!$B$1:$B$49,,0)</f>
        <v>Exc</v>
      </c>
      <c r="J94" t="str">
        <f>_xlfn.XLOOKUP(D94,products!$A$1:$A$49,products!$C$1:$C$49,,0)</f>
        <v>L</v>
      </c>
      <c r="K94" s="4">
        <f>_xlfn.XLOOKUP(D94,products!$A$1:$A$49,products!$D$1:$D$49,,0)</f>
        <v>1</v>
      </c>
      <c r="L94" s="6">
        <f>_xlfn.XLOOKUP(D94,products!$A$1:$A$49,products!$E$1:$E$49,,0)</f>
        <v>14.85</v>
      </c>
      <c r="M94" s="5">
        <f t="shared" si="3"/>
        <v>44.55</v>
      </c>
      <c r="N94" t="str">
        <f t="shared" si="4"/>
        <v>Exceisa</v>
      </c>
      <c r="O94" t="str">
        <f t="shared" si="5"/>
        <v>Light</v>
      </c>
      <c r="P94" t="str">
        <f>_xlfn.XLOOKUP(orderstable[[#This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IF(_xlfn.XLOOKUP(orders!C95,customers!$A$1:$A$1001,customers!$C$1:$C$1001,,0)=0," ",_xlfn.XLOOKUP(orders!C95,customers!$A$1:$A$1001,customers!$C$1:$C$1001,,0))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4">
        <f>_xlfn.XLOOKUP(D95,products!$A$1:$A$49,products!$D$1:$D$49,,0)</f>
        <v>0.5</v>
      </c>
      <c r="L95" s="6">
        <f>_xlfn.XLOOKUP(D95,products!$A$1:$A$49,products!$E$1:$E$49,,0)</f>
        <v>8.91</v>
      </c>
      <c r="M95" s="5">
        <f t="shared" si="3"/>
        <v>35.64</v>
      </c>
      <c r="N95" t="str">
        <f t="shared" si="4"/>
        <v>Exceisa</v>
      </c>
      <c r="O95" t="str">
        <f t="shared" si="5"/>
        <v>Light</v>
      </c>
      <c r="P95" t="str">
        <f>_xlfn.XLOOKUP(orderstable[[#This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IF(_xlfn.XLOOKUP(orders!C96,customers!$A$1:$A$1001,customers!$C$1:$C$1001,,0)=0," ",_xlfn.XLOOKUP(orders!C96,customers!$A$1:$A$1001,customers!$C$1:$C$1001,,0))</f>
        <v xml:space="preserve"> </v>
      </c>
      <c r="H96" s="2" t="str">
        <f>_xlfn.XLOOKUP(C96,customers!$A$1:$A$1001,customers!$G$1:$G$1001,,0)</f>
        <v>Ireland</v>
      </c>
      <c r="I96" t="str">
        <f>_xlfn.XLOOKUP(orders!D96,products!$A$1:$A$49,products!$B$1:$B$49,,0)</f>
        <v>Ara</v>
      </c>
      <c r="J96" t="str">
        <f>_xlfn.XLOOKUP(D96,products!$A$1:$A$49,products!$C$1:$C$49,,0)</f>
        <v>D</v>
      </c>
      <c r="K96" s="4">
        <f>_xlfn.XLOOKUP(D96,products!$A$1:$A$49,products!$D$1:$D$49,,0)</f>
        <v>0.2</v>
      </c>
      <c r="L96" s="6">
        <f>_xlfn.XLOOKUP(D96,products!$A$1:$A$49,products!$E$1:$E$49,,0)</f>
        <v>2.9849999999999999</v>
      </c>
      <c r="M96" s="5">
        <f t="shared" si="3"/>
        <v>17.91</v>
      </c>
      <c r="N96" t="str">
        <f t="shared" si="4"/>
        <v>Arabica</v>
      </c>
      <c r="O96" t="str">
        <f t="shared" si="5"/>
        <v>Dark</v>
      </c>
      <c r="P96" t="str">
        <f>_xlfn.XLOOKUP(orderstable[[#This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IF(_xlfn.XLOOKUP(orders!C97,customers!$A$1:$A$1001,customers!$C$1:$C$1001,,0)=0," ",_xlfn.XLOOKUP(orders!C97,customers!$A$1:$A$1001,customers!$C$1:$C$1001,,0))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4">
        <f>_xlfn.XLOOKUP(D97,products!$A$1:$A$49,products!$D$1:$D$49,,0)</f>
        <v>2.5</v>
      </c>
      <c r="L97" s="6">
        <f>_xlfn.XLOOKUP(D97,products!$A$1:$A$49,products!$E$1:$E$49,,0)</f>
        <v>25.874999999999996</v>
      </c>
      <c r="M97" s="5">
        <f t="shared" si="3"/>
        <v>155.24999999999997</v>
      </c>
      <c r="N97" t="str">
        <f t="shared" si="4"/>
        <v>Arabica</v>
      </c>
      <c r="O97" t="str">
        <f t="shared" si="5"/>
        <v>Medium</v>
      </c>
      <c r="P97" t="str">
        <f>_xlfn.XLOOKUP(orderstable[[#This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IF(_xlfn.XLOOKUP(orders!C98,customers!$A$1:$A$1001,customers!$C$1:$C$1001,,0)=0," ",_xlfn.XLOOKUP(orders!C98,customers!$A$1:$A$1001,customers!$C$1:$C$1001,,0))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4">
        <f>_xlfn.XLOOKUP(D98,products!$A$1:$A$49,products!$D$1:$D$49,,0)</f>
        <v>0.2</v>
      </c>
      <c r="L98" s="6">
        <f>_xlfn.XLOOKUP(D98,products!$A$1:$A$49,products!$E$1:$E$49,,0)</f>
        <v>2.9849999999999999</v>
      </c>
      <c r="M98" s="5">
        <f t="shared" si="3"/>
        <v>5.97</v>
      </c>
      <c r="N98" t="str">
        <f t="shared" si="4"/>
        <v>Arabica</v>
      </c>
      <c r="O98" t="str">
        <f t="shared" si="5"/>
        <v>Dark</v>
      </c>
      <c r="P98" t="str">
        <f>_xlfn.XLOOKUP(orderstable[[#This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IF(_xlfn.XLOOKUP(orders!C99,customers!$A$1:$A$1001,customers!$C$1:$C$1001,,0)=0," ",_xlfn.XLOOKUP(orders!C99,customers!$A$1:$A$1001,customers!$C$1:$C$1001,,0))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4">
        <f>_xlfn.XLOOKUP(D99,products!$A$1:$A$49,products!$D$1:$D$49,,0)</f>
        <v>0.5</v>
      </c>
      <c r="L99" s="6">
        <f>_xlfn.XLOOKUP(D99,products!$A$1:$A$49,products!$E$1:$E$49,,0)</f>
        <v>6.75</v>
      </c>
      <c r="M99" s="5">
        <f t="shared" si="3"/>
        <v>13.5</v>
      </c>
      <c r="N99" t="str">
        <f t="shared" si="4"/>
        <v>Arabica</v>
      </c>
      <c r="O99" t="str">
        <f t="shared" si="5"/>
        <v>Medium</v>
      </c>
      <c r="P99" t="str">
        <f>_xlfn.XLOOKUP(orderstable[[#This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IF(_xlfn.XLOOKUP(orders!C100,customers!$A$1:$A$1001,customers!$C$1:$C$1001,,0)=0," ",_xlfn.XLOOKUP(orders!C100,customers!$A$1:$A$1001,customers!$C$1:$C$1001,,0))</f>
        <v xml:space="preserve"> </v>
      </c>
      <c r="H100" s="2" t="str">
        <f>_xlfn.XLOOKUP(C100,customers!$A$1:$A$1001,customers!$G$1:$G$1001,,0)</f>
        <v>Ireland</v>
      </c>
      <c r="I100" t="str">
        <f>_xlfn.XLOOKUP(orders!D100,products!$A$1:$A$49,products!$B$1:$B$49,,0)</f>
        <v>Ara</v>
      </c>
      <c r="J100" t="str">
        <f>_xlfn.XLOOKUP(D100,products!$A$1:$A$49,products!$C$1:$C$49,,0)</f>
        <v>D</v>
      </c>
      <c r="K100" s="4">
        <f>_xlfn.XLOOKUP(D100,products!$A$1:$A$49,products!$D$1:$D$49,,0)</f>
        <v>0.2</v>
      </c>
      <c r="L100" s="6">
        <f>_xlfn.XLOOKUP(D100,products!$A$1:$A$49,products!$E$1:$E$49,,0)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IF(_xlfn.XLOOKUP(orders!C101,customers!$A$1:$A$1001,customers!$C$1:$C$1001,,0)=0," ",_xlfn.XLOOKUP(orders!C101,customers!$A$1:$A$1001,customers!$C$1:$C$1001,,0))</f>
        <v xml:space="preserve"> </v>
      </c>
      <c r="H101" s="2" t="str">
        <f>_xlfn.XLOOKUP(C101,customers!$A$1:$A$1001,customers!$G$1:$G$1001,,0)</f>
        <v>United States</v>
      </c>
      <c r="I101" t="str">
        <f>_xlfn.XLOOKUP(orders!D101,products!$A$1:$A$49,products!$B$1:$B$49,,0)</f>
        <v>Lib</v>
      </c>
      <c r="J101" t="str">
        <f>_xlfn.XLOOKUP(D101,products!$A$1:$A$49,products!$C$1:$C$49,,0)</f>
        <v>M</v>
      </c>
      <c r="K101" s="4">
        <f>_xlfn.XLOOKUP(D101,products!$A$1:$A$49,products!$D$1:$D$49,,0)</f>
        <v>0.2</v>
      </c>
      <c r="L101" s="6">
        <f>_xlfn.XLOOKUP(D101,products!$A$1:$A$49,products!$E$1:$E$49,,0)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IF(_xlfn.XLOOKUP(orders!C102,customers!$A$1:$A$1001,customers!$C$1:$C$1001,,0)=0," ",_xlfn.XLOOKUP(orders!C102,customers!$A$1:$A$1001,customers!$C$1:$C$1001,,0))</f>
        <v xml:space="preserve"> </v>
      </c>
      <c r="H102" s="2" t="str">
        <f>_xlfn.XLOOKUP(C102,customers!$A$1:$A$1001,customers!$G$1:$G$1001,,0)</f>
        <v>United States</v>
      </c>
      <c r="I102" t="str">
        <f>_xlfn.XLOOKUP(orders!D102,products!$A$1:$A$49,products!$B$1:$B$49,,0)</f>
        <v>Ara</v>
      </c>
      <c r="J102" t="str">
        <f>_xlfn.XLOOKUP(D102,products!$A$1:$A$49,products!$C$1:$C$49,,0)</f>
        <v>L</v>
      </c>
      <c r="K102" s="4">
        <f>_xlfn.XLOOKUP(D102,products!$A$1:$A$49,products!$D$1:$D$49,,0)</f>
        <v>0.2</v>
      </c>
      <c r="L102" s="6">
        <f>_xlfn.XLOOKUP(D102,products!$A$1:$A$49,products!$E$1:$E$49,,0)</f>
        <v>3.8849999999999998</v>
      </c>
      <c r="M102" s="5">
        <f t="shared" si="3"/>
        <v>7.77</v>
      </c>
      <c r="N102" t="str">
        <f t="shared" si="4"/>
        <v>Arabica</v>
      </c>
      <c r="O102" t="str">
        <f t="shared" si="5"/>
        <v>Light</v>
      </c>
      <c r="P102" t="str">
        <f>_xlfn.XLOOKUP(orderstable[[#This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IF(_xlfn.XLOOKUP(orders!C103,customers!$A$1:$A$1001,customers!$C$1:$C$1001,,0)=0," ",_xlfn.XLOOKUP(orders!C103,customers!$A$1:$A$1001,customers!$C$1:$C$1001,,0))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4">
        <f>_xlfn.XLOOKUP(D103,products!$A$1:$A$49,products!$D$1:$D$49,,0)</f>
        <v>2.5</v>
      </c>
      <c r="L103" s="6">
        <f>_xlfn.XLOOKUP(D103,products!$A$1:$A$49,products!$E$1:$E$49,,0)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IF(_xlfn.XLOOKUP(orders!C104,customers!$A$1:$A$1001,customers!$C$1:$C$1001,,0)=0," ",_xlfn.XLOOKUP(orders!C104,customers!$A$1:$A$1001,customers!$C$1:$C$1001,,0))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4">
        <f>_xlfn.XLOOKUP(D104,products!$A$1:$A$49,products!$D$1:$D$49,,0)</f>
        <v>1</v>
      </c>
      <c r="L104" s="6">
        <f>_xlfn.XLOOKUP(D104,products!$A$1:$A$49,products!$E$1:$E$49,,0)</f>
        <v>12.95</v>
      </c>
      <c r="M104" s="5">
        <f t="shared" si="3"/>
        <v>38.849999999999994</v>
      </c>
      <c r="N104" t="str">
        <f t="shared" si="4"/>
        <v>Liberica</v>
      </c>
      <c r="O104" t="str">
        <f t="shared" si="5"/>
        <v>Dark</v>
      </c>
      <c r="P104" t="str">
        <f>_xlfn.XLOOKUP(orderstable[[#This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IF(_xlfn.XLOOKUP(orders!C105,customers!$A$1:$A$1001,customers!$C$1:$C$1001,,0)=0," ",_xlfn.XLOOKUP(orders!C105,customers!$A$1:$A$1001,customers!$C$1:$C$1001,,0))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4">
        <f>_xlfn.XLOOKUP(D105,products!$A$1:$A$49,products!$D$1:$D$49,,0)</f>
        <v>0.2</v>
      </c>
      <c r="L105" s="6">
        <f>_xlfn.XLOOKUP(D105,products!$A$1:$A$49,products!$E$1:$E$49,,0)</f>
        <v>2.9849999999999999</v>
      </c>
      <c r="M105" s="5">
        <f t="shared" si="3"/>
        <v>11.94</v>
      </c>
      <c r="N105" t="str">
        <f t="shared" si="4"/>
        <v>Robusta</v>
      </c>
      <c r="O105" t="str">
        <f t="shared" si="5"/>
        <v>Medium</v>
      </c>
      <c r="P105" t="str">
        <f>_xlfn.XLOOKUP(orderstable[[#This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IF(_xlfn.XLOOKUP(orders!C106,customers!$A$1:$A$1001,customers!$C$1:$C$1001,,0)=0," ",_xlfn.XLOOKUP(orders!C106,customers!$A$1:$A$1001,customers!$C$1:$C$1001,,0))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4">
        <f>_xlfn.XLOOKUP(D106,products!$A$1:$A$49,products!$D$1:$D$49,,0)</f>
        <v>1</v>
      </c>
      <c r="L106" s="6">
        <f>_xlfn.XLOOKUP(D106,products!$A$1:$A$49,products!$E$1:$E$49,,0)</f>
        <v>14.55</v>
      </c>
      <c r="M106" s="5">
        <f t="shared" si="3"/>
        <v>87.300000000000011</v>
      </c>
      <c r="N106" t="str">
        <f t="shared" si="4"/>
        <v>Liberica</v>
      </c>
      <c r="O106" t="str">
        <f t="shared" si="5"/>
        <v>Medium</v>
      </c>
      <c r="P106" t="str">
        <f>_xlfn.XLOOKUP(orderstable[[#This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IF(_xlfn.XLOOKUP(orders!C107,customers!$A$1:$A$1001,customers!$C$1:$C$1001,,0)=0," ",_xlfn.XLOOKUP(orders!C107,customers!$A$1:$A$1001,customers!$C$1:$C$1001,,0))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4">
        <f>_xlfn.XLOOKUP(D107,products!$A$1:$A$49,products!$D$1:$D$49,,0)</f>
        <v>0.5</v>
      </c>
      <c r="L107" s="6">
        <f>_xlfn.XLOOKUP(D107,products!$A$1:$A$49,products!$E$1:$E$49,,0)</f>
        <v>6.75</v>
      </c>
      <c r="M107" s="5">
        <f t="shared" si="3"/>
        <v>40.5</v>
      </c>
      <c r="N107" t="str">
        <f t="shared" si="4"/>
        <v>Arabica</v>
      </c>
      <c r="O107" t="str">
        <f t="shared" si="5"/>
        <v>Medium</v>
      </c>
      <c r="P107" t="str">
        <f>_xlfn.XLOOKUP(orderstable[[#This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IF(_xlfn.XLOOKUP(orders!C108,customers!$A$1:$A$1001,customers!$C$1:$C$1001,,0)=0," ",_xlfn.XLOOKUP(orders!C108,customers!$A$1:$A$1001,customers!$C$1:$C$1001,,0))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4">
        <f>_xlfn.XLOOKUP(D108,products!$A$1:$A$49,products!$D$1:$D$49,,0)</f>
        <v>1</v>
      </c>
      <c r="L108" s="6">
        <f>_xlfn.XLOOKUP(D108,products!$A$1:$A$49,products!$E$1:$E$49,,0)</f>
        <v>12.15</v>
      </c>
      <c r="M108" s="5">
        <f t="shared" si="3"/>
        <v>24.3</v>
      </c>
      <c r="N108" t="str">
        <f t="shared" si="4"/>
        <v>Exceisa</v>
      </c>
      <c r="O108" t="str">
        <f t="shared" si="5"/>
        <v>Dark</v>
      </c>
      <c r="P108" t="str">
        <f>_xlfn.XLOOKUP(orderstable[[#This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IF(_xlfn.XLOOKUP(orders!C109,customers!$A$1:$A$1001,customers!$C$1:$C$1001,,0)=0," ",_xlfn.XLOOKUP(orders!C109,customers!$A$1:$A$1001,customers!$C$1:$C$1001,,0))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4">
        <f>_xlfn.XLOOKUP(D109,products!$A$1:$A$49,products!$D$1:$D$49,,0)</f>
        <v>0.5</v>
      </c>
      <c r="L109" s="6">
        <f>_xlfn.XLOOKUP(D109,products!$A$1:$A$49,products!$E$1:$E$49,,0)</f>
        <v>5.97</v>
      </c>
      <c r="M109" s="5">
        <f t="shared" si="3"/>
        <v>17.91</v>
      </c>
      <c r="N109" t="str">
        <f t="shared" si="4"/>
        <v>Robusta</v>
      </c>
      <c r="O109" t="str">
        <f t="shared" si="5"/>
        <v>Medium</v>
      </c>
      <c r="P109" t="str">
        <f>_xlfn.XLOOKUP(orderstable[[#This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IF(_xlfn.XLOOKUP(orders!C110,customers!$A$1:$A$1001,customers!$C$1:$C$1001,,0)=0," ",_xlfn.XLOOKUP(orders!C110,customers!$A$1:$A$1001,customers!$C$1:$C$1001,,0))</f>
        <v xml:space="preserve"> </v>
      </c>
      <c r="H110" s="2" t="str">
        <f>_xlfn.XLOOKUP(C110,customers!$A$1:$A$1001,customers!$G$1:$G$1001,,0)</f>
        <v>United States</v>
      </c>
      <c r="I110" t="str">
        <f>_xlfn.XLOOKUP(orders!D110,products!$A$1:$A$49,products!$B$1:$B$49,,0)</f>
        <v>Ara</v>
      </c>
      <c r="J110" t="str">
        <f>_xlfn.XLOOKUP(D110,products!$A$1:$A$49,products!$C$1:$C$49,,0)</f>
        <v>M</v>
      </c>
      <c r="K110" s="4">
        <f>_xlfn.XLOOKUP(D110,products!$A$1:$A$49,products!$D$1:$D$49,,0)</f>
        <v>0.5</v>
      </c>
      <c r="L110" s="6">
        <f>_xlfn.XLOOKUP(D110,products!$A$1:$A$49,products!$E$1:$E$49,,0)</f>
        <v>6.75</v>
      </c>
      <c r="M110" s="5">
        <f t="shared" si="3"/>
        <v>27</v>
      </c>
      <c r="N110" t="str">
        <f t="shared" si="4"/>
        <v>Arabica</v>
      </c>
      <c r="O110" t="str">
        <f t="shared" si="5"/>
        <v>Medium</v>
      </c>
      <c r="P110" t="str">
        <f>_xlfn.XLOOKUP(orderstable[[#This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IF(_xlfn.XLOOKUP(orders!C111,customers!$A$1:$A$1001,customers!$C$1:$C$1001,,0)=0," ",_xlfn.XLOOKUP(orders!C111,customers!$A$1:$A$1001,customers!$C$1:$C$1001,,0))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4">
        <f>_xlfn.XLOOKUP(D111,products!$A$1:$A$49,products!$D$1:$D$49,,0)</f>
        <v>0.5</v>
      </c>
      <c r="L111" s="6">
        <f>_xlfn.XLOOKUP(D111,products!$A$1:$A$49,products!$E$1:$E$49,,0)</f>
        <v>7.77</v>
      </c>
      <c r="M111" s="5">
        <f t="shared" si="3"/>
        <v>7.77</v>
      </c>
      <c r="N111" t="str">
        <f t="shared" si="4"/>
        <v>Liberica</v>
      </c>
      <c r="O111" t="str">
        <f t="shared" si="5"/>
        <v>Dark</v>
      </c>
      <c r="P111" t="str">
        <f>_xlfn.XLOOKUP(orderstable[[#This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IF(_xlfn.XLOOKUP(orders!C112,customers!$A$1:$A$1001,customers!$C$1:$C$1001,,0)=0," ",_xlfn.XLOOKUP(orders!C112,customers!$A$1:$A$1001,customers!$C$1:$C$1001,,0))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4">
        <f>_xlfn.XLOOKUP(D112,products!$A$1:$A$49,products!$D$1:$D$49,,0)</f>
        <v>0.2</v>
      </c>
      <c r="L112" s="6">
        <f>_xlfn.XLOOKUP(D112,products!$A$1:$A$49,products!$E$1:$E$49,,0)</f>
        <v>4.4550000000000001</v>
      </c>
      <c r="M112" s="5">
        <f t="shared" si="3"/>
        <v>13.365</v>
      </c>
      <c r="N112" t="str">
        <f t="shared" si="4"/>
        <v>Exceisa</v>
      </c>
      <c r="O112" t="str">
        <f t="shared" si="5"/>
        <v>Light</v>
      </c>
      <c r="P112" t="str">
        <f>_xlfn.XLOOKUP(orderstable[[#This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IF(_xlfn.XLOOKUP(orders!C113,customers!$A$1:$A$1001,customers!$C$1:$C$1001,,0)=0," ",_xlfn.XLOOKUP(orders!C113,customers!$A$1:$A$1001,customers!$C$1:$C$1001,,0))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4">
        <f>_xlfn.XLOOKUP(D113,products!$A$1:$A$49,products!$D$1:$D$49,,0)</f>
        <v>0.5</v>
      </c>
      <c r="L113" s="6">
        <f>_xlfn.XLOOKUP(D113,products!$A$1:$A$49,products!$E$1:$E$49,,0)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IF(_xlfn.XLOOKUP(orders!C114,customers!$A$1:$A$1001,customers!$C$1:$C$1001,,0)=0," ",_xlfn.XLOOKUP(orders!C114,customers!$A$1:$A$1001,customers!$C$1:$C$1001,,0))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4">
        <f>_xlfn.XLOOKUP(D114,products!$A$1:$A$49,products!$D$1:$D$49,,0)</f>
        <v>1</v>
      </c>
      <c r="L114" s="6">
        <f>_xlfn.XLOOKUP(D114,products!$A$1:$A$49,products!$E$1:$E$49,,0)</f>
        <v>11.25</v>
      </c>
      <c r="M114" s="5">
        <f t="shared" si="3"/>
        <v>11.25</v>
      </c>
      <c r="N114" t="str">
        <f t="shared" si="4"/>
        <v>Arabica</v>
      </c>
      <c r="O114" t="str">
        <f t="shared" si="5"/>
        <v>Medium</v>
      </c>
      <c r="P114" t="str">
        <f>_xlfn.XLOOKUP(orderstable[[#This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IF(_xlfn.XLOOKUP(orders!C115,customers!$A$1:$A$1001,customers!$C$1:$C$1001,,0)=0," ",_xlfn.XLOOKUP(orders!C115,customers!$A$1:$A$1001,customers!$C$1:$C$1001,,0))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4">
        <f>_xlfn.XLOOKUP(D115,products!$A$1:$A$49,products!$D$1:$D$49,,0)</f>
        <v>1</v>
      </c>
      <c r="L115" s="6">
        <f>_xlfn.XLOOKUP(D115,products!$A$1:$A$49,products!$E$1:$E$49,,0)</f>
        <v>14.55</v>
      </c>
      <c r="M115" s="5">
        <f t="shared" si="3"/>
        <v>14.55</v>
      </c>
      <c r="N115" t="str">
        <f t="shared" si="4"/>
        <v>Liberica</v>
      </c>
      <c r="O115" t="str">
        <f t="shared" si="5"/>
        <v>Medium</v>
      </c>
      <c r="P115" t="str">
        <f>_xlfn.XLOOKUP(orderstable[[#This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IF(_xlfn.XLOOKUP(orders!C116,customers!$A$1:$A$1001,customers!$C$1:$C$1001,,0)=0," ",_xlfn.XLOOKUP(orders!C116,customers!$A$1:$A$1001,customers!$C$1:$C$1001,,0))</f>
        <v xml:space="preserve"> </v>
      </c>
      <c r="H116" s="2" t="str">
        <f>_xlfn.XLOOKUP(C116,customers!$A$1:$A$1001,customers!$G$1:$G$1001,,0)</f>
        <v>United States</v>
      </c>
      <c r="I116" t="str">
        <f>_xlfn.XLOOKUP(orders!D116,products!$A$1:$A$49,products!$B$1:$B$49,,0)</f>
        <v>Rob</v>
      </c>
      <c r="J116" t="str">
        <f>_xlfn.XLOOKUP(D116,products!$A$1:$A$49,products!$C$1:$C$49,,0)</f>
        <v>L</v>
      </c>
      <c r="K116" s="4">
        <f>_xlfn.XLOOKUP(D116,products!$A$1:$A$49,products!$D$1:$D$49,,0)</f>
        <v>0.2</v>
      </c>
      <c r="L116" s="6">
        <f>_xlfn.XLOOKUP(D116,products!$A$1:$A$49,products!$E$1:$E$49,,0)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IF(_xlfn.XLOOKUP(orders!C117,customers!$A$1:$A$1001,customers!$C$1:$C$1001,,0)=0," ",_xlfn.XLOOKUP(orders!C117,customers!$A$1:$A$1001,customers!$C$1:$C$1001,,0))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4">
        <f>_xlfn.XLOOKUP(D117,products!$A$1:$A$49,products!$D$1:$D$49,,0)</f>
        <v>1</v>
      </c>
      <c r="L117" s="6">
        <f>_xlfn.XLOOKUP(D117,products!$A$1:$A$49,products!$E$1:$E$49,,0)</f>
        <v>15.85</v>
      </c>
      <c r="M117" s="5">
        <f t="shared" si="3"/>
        <v>15.85</v>
      </c>
      <c r="N117" t="str">
        <f t="shared" si="4"/>
        <v>Liberica</v>
      </c>
      <c r="O117" t="str">
        <f t="shared" si="5"/>
        <v>Light</v>
      </c>
      <c r="P117" t="str">
        <f>_xlfn.XLOOKUP(orderstable[[#This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IF(_xlfn.XLOOKUP(orders!C118,customers!$A$1:$A$1001,customers!$C$1:$C$1001,,0)=0," ",_xlfn.XLOOKUP(orders!C118,customers!$A$1:$A$1001,customers!$C$1:$C$1001,,0))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4">
        <f>_xlfn.XLOOKUP(D118,products!$A$1:$A$49,products!$D$1:$D$49,,0)</f>
        <v>0.2</v>
      </c>
      <c r="L118" s="6">
        <f>_xlfn.XLOOKUP(D118,products!$A$1:$A$49,products!$E$1:$E$49,,0)</f>
        <v>4.7549999999999999</v>
      </c>
      <c r="M118" s="5">
        <f t="shared" si="3"/>
        <v>19.02</v>
      </c>
      <c r="N118" t="str">
        <f t="shared" si="4"/>
        <v>Liberica</v>
      </c>
      <c r="O118" t="str">
        <f t="shared" si="5"/>
        <v>Light</v>
      </c>
      <c r="P118" t="str">
        <f>_xlfn.XLOOKUP(orderstable[[#This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IF(_xlfn.XLOOKUP(orders!C119,customers!$A$1:$A$1001,customers!$C$1:$C$1001,,0)=0," ",_xlfn.XLOOKUP(orders!C119,customers!$A$1:$A$1001,customers!$C$1:$C$1001,,0))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4">
        <f>_xlfn.XLOOKUP(D119,products!$A$1:$A$49,products!$D$1:$D$49,,0)</f>
        <v>0.5</v>
      </c>
      <c r="L119" s="6">
        <f>_xlfn.XLOOKUP(D119,products!$A$1:$A$49,products!$E$1:$E$49,,0)</f>
        <v>9.51</v>
      </c>
      <c r="M119" s="5">
        <f t="shared" si="3"/>
        <v>38.04</v>
      </c>
      <c r="N119" t="str">
        <f t="shared" si="4"/>
        <v>Liberica</v>
      </c>
      <c r="O119" t="str">
        <f t="shared" si="5"/>
        <v>Light</v>
      </c>
      <c r="P119" t="str">
        <f>_xlfn.XLOOKUP(orderstable[[#This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IF(_xlfn.XLOOKUP(orders!C120,customers!$A$1:$A$1001,customers!$C$1:$C$1001,,0)=0," ",_xlfn.XLOOKUP(orders!C120,customers!$A$1:$A$1001,customers!$C$1:$C$1001,,0))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4">
        <f>_xlfn.XLOOKUP(D120,products!$A$1:$A$49,products!$D$1:$D$49,,0)</f>
        <v>0.5</v>
      </c>
      <c r="L120" s="6">
        <f>_xlfn.XLOOKUP(D120,products!$A$1:$A$49,products!$E$1:$E$49,,0)</f>
        <v>7.29</v>
      </c>
      <c r="M120" s="5">
        <f t="shared" si="3"/>
        <v>21.87</v>
      </c>
      <c r="N120" t="str">
        <f t="shared" si="4"/>
        <v>Exceisa</v>
      </c>
      <c r="O120" t="str">
        <f t="shared" si="5"/>
        <v>Dark</v>
      </c>
      <c r="P120" t="str">
        <f>_xlfn.XLOOKUP(orderstable[[#This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IF(_xlfn.XLOOKUP(orders!C121,customers!$A$1:$A$1001,customers!$C$1:$C$1001,,0)=0," ",_xlfn.XLOOKUP(orders!C121,customers!$A$1:$A$1001,customers!$C$1:$C$1001,,0))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4">
        <f>_xlfn.XLOOKUP(D121,products!$A$1:$A$49,products!$D$1:$D$49,,0)</f>
        <v>0.2</v>
      </c>
      <c r="L121" s="6">
        <f>_xlfn.XLOOKUP(D121,products!$A$1:$A$49,products!$E$1:$E$49,,0)</f>
        <v>4.125</v>
      </c>
      <c r="M121" s="5">
        <f t="shared" si="3"/>
        <v>4.125</v>
      </c>
      <c r="N121" t="str">
        <f t="shared" si="4"/>
        <v>Exceisa</v>
      </c>
      <c r="O121" t="str">
        <f t="shared" si="5"/>
        <v>Medium</v>
      </c>
      <c r="P121" t="str">
        <f>_xlfn.XLOOKUP(orderstable[[#This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IF(_xlfn.XLOOKUP(orders!C122,customers!$A$1:$A$1001,customers!$C$1:$C$1001,,0)=0," ",_xlfn.XLOOKUP(orders!C122,customers!$A$1:$A$1001,customers!$C$1:$C$1001,,0))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4">
        <f>_xlfn.XLOOKUP(D122,products!$A$1:$A$49,products!$D$1:$D$49,,0)</f>
        <v>0.2</v>
      </c>
      <c r="L122" s="6">
        <f>_xlfn.XLOOKUP(D122,products!$A$1:$A$49,products!$E$1:$E$49,,0)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IF(_xlfn.XLOOKUP(orders!C123,customers!$A$1:$A$1001,customers!$C$1:$C$1001,,0)=0," ",_xlfn.XLOOKUP(orders!C123,customers!$A$1:$A$1001,customers!$C$1:$C$1001,,0))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4">
        <f>_xlfn.XLOOKUP(D123,products!$A$1:$A$49,products!$D$1:$D$49,,0)</f>
        <v>1</v>
      </c>
      <c r="L123" s="6">
        <f>_xlfn.XLOOKUP(D123,products!$A$1:$A$49,products!$E$1:$E$49,,0)</f>
        <v>13.75</v>
      </c>
      <c r="M123" s="5">
        <f t="shared" si="3"/>
        <v>68.75</v>
      </c>
      <c r="N123" t="str">
        <f t="shared" si="4"/>
        <v>Exceisa</v>
      </c>
      <c r="O123" t="str">
        <f t="shared" si="5"/>
        <v>Medium</v>
      </c>
      <c r="P123" t="str">
        <f>_xlfn.XLOOKUP(orderstable[[#This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IF(_xlfn.XLOOKUP(orders!C124,customers!$A$1:$A$1001,customers!$C$1:$C$1001,,0)=0," ",_xlfn.XLOOKUP(orders!C124,customers!$A$1:$A$1001,customers!$C$1:$C$1001,,0))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4">
        <f>_xlfn.XLOOKUP(D124,products!$A$1:$A$49,products!$D$1:$D$49,,0)</f>
        <v>0.5</v>
      </c>
      <c r="L124" s="6">
        <f>_xlfn.XLOOKUP(D124,products!$A$1:$A$49,products!$E$1:$E$49,,0)</f>
        <v>5.97</v>
      </c>
      <c r="M124" s="5">
        <f t="shared" si="3"/>
        <v>23.88</v>
      </c>
      <c r="N124" t="str">
        <f t="shared" si="4"/>
        <v>Arabica</v>
      </c>
      <c r="O124" t="str">
        <f t="shared" si="5"/>
        <v>Dark</v>
      </c>
      <c r="P124" t="str">
        <f>_xlfn.XLOOKUP(orderstable[[#This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IF(_xlfn.XLOOKUP(orders!C125,customers!$A$1:$A$1001,customers!$C$1:$C$1001,,0)=0," ",_xlfn.XLOOKUP(orders!C125,customers!$A$1:$A$1001,customers!$C$1:$C$1001,,0))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4">
        <f>_xlfn.XLOOKUP(D125,products!$A$1:$A$49,products!$D$1:$D$49,,0)</f>
        <v>2.5</v>
      </c>
      <c r="L125" s="6">
        <f>_xlfn.XLOOKUP(D125,products!$A$1:$A$49,products!$E$1:$E$49,,0)</f>
        <v>36.454999999999998</v>
      </c>
      <c r="M125" s="5">
        <f t="shared" si="3"/>
        <v>145.82</v>
      </c>
      <c r="N125" t="str">
        <f t="shared" si="4"/>
        <v>Liberica</v>
      </c>
      <c r="O125" t="str">
        <f t="shared" si="5"/>
        <v>Light</v>
      </c>
      <c r="P125" t="str">
        <f>_xlfn.XLOOKUP(orderstable[[#This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IF(_xlfn.XLOOKUP(orders!C126,customers!$A$1:$A$1001,customers!$C$1:$C$1001,,0)=0," ",_xlfn.XLOOKUP(orders!C126,customers!$A$1:$A$1001,customers!$C$1:$C$1001,,0))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4">
        <f>_xlfn.XLOOKUP(D126,products!$A$1:$A$49,products!$D$1:$D$49,,0)</f>
        <v>0.2</v>
      </c>
      <c r="L126" s="6">
        <f>_xlfn.XLOOKUP(D126,products!$A$1:$A$49,products!$E$1:$E$49,,0)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IF(_xlfn.XLOOKUP(orders!C127,customers!$A$1:$A$1001,customers!$C$1:$C$1001,,0)=0," ",_xlfn.XLOOKUP(orders!C127,customers!$A$1:$A$1001,customers!$C$1:$C$1001,,0))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4">
        <f>_xlfn.XLOOKUP(D127,products!$A$1:$A$49,products!$D$1:$D$49,,0)</f>
        <v>0.5</v>
      </c>
      <c r="L127" s="6">
        <f>_xlfn.XLOOKUP(D127,products!$A$1:$A$49,products!$E$1:$E$49,,0)</f>
        <v>8.73</v>
      </c>
      <c r="M127" s="5">
        <f t="shared" si="3"/>
        <v>26.19</v>
      </c>
      <c r="N127" t="str">
        <f t="shared" si="4"/>
        <v>Liberica</v>
      </c>
      <c r="O127" t="str">
        <f t="shared" si="5"/>
        <v>Medium</v>
      </c>
      <c r="P127" t="str">
        <f>_xlfn.XLOOKUP(orderstable[[#This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IF(_xlfn.XLOOKUP(orders!C128,customers!$A$1:$A$1001,customers!$C$1:$C$1001,,0)=0," ",_xlfn.XLOOKUP(orders!C128,customers!$A$1:$A$1001,customers!$C$1:$C$1001,,0))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4">
        <f>_xlfn.XLOOKUP(D128,products!$A$1:$A$49,products!$D$1:$D$49,,0)</f>
        <v>1</v>
      </c>
      <c r="L128" s="6">
        <f>_xlfn.XLOOKUP(D128,products!$A$1:$A$49,products!$E$1:$E$49,,0)</f>
        <v>11.25</v>
      </c>
      <c r="M128" s="5">
        <f t="shared" si="3"/>
        <v>11.25</v>
      </c>
      <c r="N128" t="str">
        <f t="shared" si="4"/>
        <v>Arabica</v>
      </c>
      <c r="O128" t="str">
        <f t="shared" si="5"/>
        <v>Medium</v>
      </c>
      <c r="P128" t="str">
        <f>_xlfn.XLOOKUP(orderstable[[#This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IF(_xlfn.XLOOKUP(orders!C129,customers!$A$1:$A$1001,customers!$C$1:$C$1001,,0)=0," ",_xlfn.XLOOKUP(orders!C129,customers!$A$1:$A$1001,customers!$C$1:$C$1001,,0))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4">
        <f>_xlfn.XLOOKUP(D129,products!$A$1:$A$49,products!$D$1:$D$49,,0)</f>
        <v>1</v>
      </c>
      <c r="L129" s="6">
        <f>_xlfn.XLOOKUP(D129,products!$A$1:$A$49,products!$E$1:$E$49,,0)</f>
        <v>12.95</v>
      </c>
      <c r="M129" s="5">
        <f t="shared" si="3"/>
        <v>77.699999999999989</v>
      </c>
      <c r="N129" t="str">
        <f t="shared" si="4"/>
        <v>Liberica</v>
      </c>
      <c r="O129" t="str">
        <f t="shared" si="5"/>
        <v>Dark</v>
      </c>
      <c r="P129" t="str">
        <f>_xlfn.XLOOKUP(orderstable[[#This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IF(_xlfn.XLOOKUP(orders!C130,customers!$A$1:$A$1001,customers!$C$1:$C$1001,,0)=0," ",_xlfn.XLOOKUP(orders!C130,customers!$A$1:$A$1001,customers!$C$1:$C$1001,,0))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4">
        <f>_xlfn.XLOOKUP(D130,products!$A$1:$A$49,products!$D$1:$D$49,,0)</f>
        <v>0.5</v>
      </c>
      <c r="L130" s="6">
        <f>_xlfn.XLOOKUP(D130,products!$A$1:$A$49,products!$E$1:$E$49,,0)</f>
        <v>6.75</v>
      </c>
      <c r="M130" s="5">
        <f t="shared" si="3"/>
        <v>6.75</v>
      </c>
      <c r="N130" t="str">
        <f t="shared" si="4"/>
        <v>Arabica</v>
      </c>
      <c r="O130" t="str">
        <f t="shared" si="5"/>
        <v>Medium</v>
      </c>
      <c r="P130" t="str">
        <f>_xlfn.XLOOKUP(orderstable[[#This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IF(_xlfn.XLOOKUP(orders!C131,customers!$A$1:$A$1001,customers!$C$1:$C$1001,,0)=0," ",_xlfn.XLOOKUP(orders!C131,customers!$A$1:$A$1001,customers!$C$1:$C$1001,,0))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4">
        <f>_xlfn.XLOOKUP(D131,products!$A$1:$A$49,products!$D$1:$D$49,,0)</f>
        <v>1</v>
      </c>
      <c r="L131" s="6">
        <f>_xlfn.XLOOKUP(D131,products!$A$1:$A$49,products!$E$1:$E$49,,0)</f>
        <v>12.15</v>
      </c>
      <c r="M131" s="5">
        <f t="shared" ref="M131:M194" si="6">L131*E131</f>
        <v>12.15</v>
      </c>
      <c r="N131" t="str">
        <f t="shared" ref="N131:N194" si="7">IF(I131="Rob","Robusta",IF(I131="Exc","Exceisa",IF(I131="Ara","Arabica",IF(I131="Lib","Liberica",""))))</f>
        <v>Exceisa</v>
      </c>
      <c r="O131" t="str">
        <f t="shared" ref="O131:O194" si="8">IF(J131="L","Light",IF(J131="M","Medium",IF(J131="D","Dark","")))</f>
        <v>Dark</v>
      </c>
      <c r="P131" t="str">
        <f>_xlfn.XLOOKUP(orderstable[[#This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IF(_xlfn.XLOOKUP(orders!C132,customers!$A$1:$A$1001,customers!$C$1:$C$1001,,0)=0," ",_xlfn.XLOOKUP(orders!C132,customers!$A$1:$A$1001,customers!$C$1:$C$1001,,0))</f>
        <v xml:space="preserve"> </v>
      </c>
      <c r="H132" s="2" t="str">
        <f>_xlfn.XLOOKUP(C132,customers!$A$1:$A$1001,customers!$G$1:$G$1001,,0)</f>
        <v>Ireland</v>
      </c>
      <c r="I132" t="str">
        <f>_xlfn.XLOOKUP(orders!D132,products!$A$1:$A$49,products!$B$1:$B$49,,0)</f>
        <v>Ara</v>
      </c>
      <c r="J132" t="str">
        <f>_xlfn.XLOOKUP(D132,products!$A$1:$A$49,products!$C$1:$C$49,,0)</f>
        <v>L</v>
      </c>
      <c r="K132" s="4">
        <f>_xlfn.XLOOKUP(D132,products!$A$1:$A$49,products!$D$1:$D$49,,0)</f>
        <v>2.5</v>
      </c>
      <c r="L132" s="6">
        <f>_xlfn.XLOOKUP(D132,products!$A$1:$A$49,products!$E$1:$E$49,,0)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IF(_xlfn.XLOOKUP(orders!C133,customers!$A$1:$A$1001,customers!$C$1:$C$1001,,0)=0," ",_xlfn.XLOOKUP(orders!C133,customers!$A$1:$A$1001,customers!$C$1:$C$1001,,0))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4">
        <f>_xlfn.XLOOKUP(D133,products!$A$1:$A$49,products!$D$1:$D$49,,0)</f>
        <v>0.5</v>
      </c>
      <c r="L133" s="6">
        <f>_xlfn.XLOOKUP(D133,products!$A$1:$A$49,products!$E$1:$E$49,,0)</f>
        <v>7.29</v>
      </c>
      <c r="M133" s="5">
        <f t="shared" si="6"/>
        <v>14.58</v>
      </c>
      <c r="N133" t="str">
        <f t="shared" si="7"/>
        <v>Exceisa</v>
      </c>
      <c r="O133" t="str">
        <f t="shared" si="8"/>
        <v>Dark</v>
      </c>
      <c r="P133" t="str">
        <f>_xlfn.XLOOKUP(orderstable[[#This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IF(_xlfn.XLOOKUP(orders!C134,customers!$A$1:$A$1001,customers!$C$1:$C$1001,,0)=0," ",_xlfn.XLOOKUP(orders!C134,customers!$A$1:$A$1001,customers!$C$1:$C$1001,,0))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4">
        <f>_xlfn.XLOOKUP(D134,products!$A$1:$A$49,products!$D$1:$D$49,,0)</f>
        <v>2.5</v>
      </c>
      <c r="L134" s="6">
        <f>_xlfn.XLOOKUP(D134,products!$A$1:$A$49,products!$E$1:$E$49,,0)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IF(_xlfn.XLOOKUP(orders!C135,customers!$A$1:$A$1001,customers!$C$1:$C$1001,,0)=0," ",_xlfn.XLOOKUP(orders!C135,customers!$A$1:$A$1001,customers!$C$1:$C$1001,,0))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4">
        <f>_xlfn.XLOOKUP(D135,products!$A$1:$A$49,products!$D$1:$D$49,,0)</f>
        <v>1</v>
      </c>
      <c r="L135" s="6">
        <f>_xlfn.XLOOKUP(D135,products!$A$1:$A$49,products!$E$1:$E$49,,0)</f>
        <v>12.95</v>
      </c>
      <c r="M135" s="5">
        <f t="shared" si="6"/>
        <v>12.95</v>
      </c>
      <c r="N135" t="str">
        <f t="shared" si="7"/>
        <v>Liberica</v>
      </c>
      <c r="O135" t="str">
        <f t="shared" si="8"/>
        <v>Dark</v>
      </c>
      <c r="P135" t="str">
        <f>_xlfn.XLOOKUP(orderstable[[#This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IF(_xlfn.XLOOKUP(orders!C136,customers!$A$1:$A$1001,customers!$C$1:$C$1001,,0)=0," ",_xlfn.XLOOKUP(orders!C136,customers!$A$1:$A$1001,customers!$C$1:$C$1001,,0))</f>
        <v xml:space="preserve"> </v>
      </c>
      <c r="H136" s="2" t="str">
        <f>_xlfn.XLOOKUP(C136,customers!$A$1:$A$1001,customers!$G$1:$G$1001,,0)</f>
        <v>United States</v>
      </c>
      <c r="I136" t="str">
        <f>_xlfn.XLOOKUP(orders!D136,products!$A$1:$A$49,products!$B$1:$B$49,,0)</f>
        <v>Exc</v>
      </c>
      <c r="J136" t="str">
        <f>_xlfn.XLOOKUP(D136,products!$A$1:$A$49,products!$C$1:$C$49,,0)</f>
        <v>M</v>
      </c>
      <c r="K136" s="4">
        <f>_xlfn.XLOOKUP(D136,products!$A$1:$A$49,products!$D$1:$D$49,,0)</f>
        <v>2.5</v>
      </c>
      <c r="L136" s="6">
        <f>_xlfn.XLOOKUP(D136,products!$A$1:$A$49,products!$E$1:$E$49,,0)</f>
        <v>31.624999999999996</v>
      </c>
      <c r="M136" s="5">
        <f t="shared" si="6"/>
        <v>94.874999999999986</v>
      </c>
      <c r="N136" t="str">
        <f t="shared" si="7"/>
        <v>Exceisa</v>
      </c>
      <c r="O136" t="str">
        <f t="shared" si="8"/>
        <v>Medium</v>
      </c>
      <c r="P136" t="str">
        <f>_xlfn.XLOOKUP(orderstable[[#This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IF(_xlfn.XLOOKUP(orders!C137,customers!$A$1:$A$1001,customers!$C$1:$C$1001,,0)=0," ",_xlfn.XLOOKUP(orders!C137,customers!$A$1:$A$1001,customers!$C$1:$C$1001,,0))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4">
        <f>_xlfn.XLOOKUP(D137,products!$A$1:$A$49,products!$D$1:$D$49,,0)</f>
        <v>0.5</v>
      </c>
      <c r="L137" s="6">
        <f>_xlfn.XLOOKUP(D137,products!$A$1:$A$49,products!$E$1:$E$49,,0)</f>
        <v>7.77</v>
      </c>
      <c r="M137" s="5">
        <f t="shared" si="6"/>
        <v>38.849999999999994</v>
      </c>
      <c r="N137" t="str">
        <f t="shared" si="7"/>
        <v>Arabica</v>
      </c>
      <c r="O137" t="str">
        <f t="shared" si="8"/>
        <v>Light</v>
      </c>
      <c r="P137" t="str">
        <f>_xlfn.XLOOKUP(orderstable[[#This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IF(_xlfn.XLOOKUP(orders!C138,customers!$A$1:$A$1001,customers!$C$1:$C$1001,,0)=0," ",_xlfn.XLOOKUP(orders!C138,customers!$A$1:$A$1001,customers!$C$1:$C$1001,,0))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4">
        <f>_xlfn.XLOOKUP(D138,products!$A$1:$A$49,products!$D$1:$D$49,,0)</f>
        <v>0.2</v>
      </c>
      <c r="L138" s="6">
        <f>_xlfn.XLOOKUP(D138,products!$A$1:$A$49,products!$E$1:$E$49,,0)</f>
        <v>2.9849999999999999</v>
      </c>
      <c r="M138" s="5">
        <f t="shared" si="6"/>
        <v>11.94</v>
      </c>
      <c r="N138" t="str">
        <f t="shared" si="7"/>
        <v>Arabica</v>
      </c>
      <c r="O138" t="str">
        <f t="shared" si="8"/>
        <v>Dark</v>
      </c>
      <c r="P138" t="str">
        <f>_xlfn.XLOOKUP(orderstable[[#This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IF(_xlfn.XLOOKUP(orders!C139,customers!$A$1:$A$1001,customers!$C$1:$C$1001,,0)=0," ",_xlfn.XLOOKUP(orders!C139,customers!$A$1:$A$1001,customers!$C$1:$C$1001,,0))</f>
        <v xml:space="preserve"> </v>
      </c>
      <c r="H139" s="2" t="str">
        <f>_xlfn.XLOOKUP(C139,customers!$A$1:$A$1001,customers!$G$1:$G$1001,,0)</f>
        <v>Ireland</v>
      </c>
      <c r="I139" t="str">
        <f>_xlfn.XLOOKUP(orders!D139,products!$A$1:$A$49,products!$B$1:$B$49,,0)</f>
        <v>Exc</v>
      </c>
      <c r="J139" t="str">
        <f>_xlfn.XLOOKUP(D139,products!$A$1:$A$49,products!$C$1:$C$49,,0)</f>
        <v>L</v>
      </c>
      <c r="K139" s="4">
        <f>_xlfn.XLOOKUP(D139,products!$A$1:$A$49,products!$D$1:$D$49,,0)</f>
        <v>2.5</v>
      </c>
      <c r="L139" s="6">
        <f>_xlfn.XLOOKUP(D139,products!$A$1:$A$49,products!$E$1:$E$49,,0)</f>
        <v>34.154999999999994</v>
      </c>
      <c r="M139" s="5">
        <f t="shared" si="6"/>
        <v>102.46499999999997</v>
      </c>
      <c r="N139" t="str">
        <f t="shared" si="7"/>
        <v>Exceisa</v>
      </c>
      <c r="O139" t="str">
        <f t="shared" si="8"/>
        <v>Light</v>
      </c>
      <c r="P139" t="str">
        <f>_xlfn.XLOOKUP(orderstable[[#This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IF(_xlfn.XLOOKUP(orders!C140,customers!$A$1:$A$1001,customers!$C$1:$C$1001,,0)=0," ",_xlfn.XLOOKUP(orders!C140,customers!$A$1:$A$1001,customers!$C$1:$C$1001,,0))</f>
        <v xml:space="preserve"> </v>
      </c>
      <c r="H140" s="2" t="str">
        <f>_xlfn.XLOOKUP(C140,customers!$A$1:$A$1001,customers!$G$1:$G$1001,,0)</f>
        <v>United States</v>
      </c>
      <c r="I140" t="str">
        <f>_xlfn.XLOOKUP(orders!D140,products!$A$1:$A$49,products!$B$1:$B$49,,0)</f>
        <v>Exc</v>
      </c>
      <c r="J140" t="str">
        <f>_xlfn.XLOOKUP(D140,products!$A$1:$A$49,products!$C$1:$C$49,,0)</f>
        <v>D</v>
      </c>
      <c r="K140" s="4">
        <f>_xlfn.XLOOKUP(D140,products!$A$1:$A$49,products!$D$1:$D$49,,0)</f>
        <v>1</v>
      </c>
      <c r="L140" s="6">
        <f>_xlfn.XLOOKUP(D140,products!$A$1:$A$49,products!$E$1:$E$49,,0)</f>
        <v>12.15</v>
      </c>
      <c r="M140" s="5">
        <f t="shared" si="6"/>
        <v>48.6</v>
      </c>
      <c r="N140" t="str">
        <f t="shared" si="7"/>
        <v>Exceisa</v>
      </c>
      <c r="O140" t="str">
        <f t="shared" si="8"/>
        <v>Dark</v>
      </c>
      <c r="P140" t="str">
        <f>_xlfn.XLOOKUP(orderstable[[#This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IF(_xlfn.XLOOKUP(orders!C141,customers!$A$1:$A$1001,customers!$C$1:$C$1001,,0)=0," ",_xlfn.XLOOKUP(orders!C141,customers!$A$1:$A$1001,customers!$C$1:$C$1001,,0))</f>
        <v xml:space="preserve"> </v>
      </c>
      <c r="H141" s="2" t="str">
        <f>_xlfn.XLOOKUP(C141,customers!$A$1:$A$1001,customers!$G$1:$G$1001,,0)</f>
        <v>United States</v>
      </c>
      <c r="I141" t="str">
        <f>_xlfn.XLOOKUP(orders!D141,products!$A$1:$A$49,products!$B$1:$B$49,,0)</f>
        <v>Lib</v>
      </c>
      <c r="J141" t="str">
        <f>_xlfn.XLOOKUP(D141,products!$A$1:$A$49,products!$C$1:$C$49,,0)</f>
        <v>D</v>
      </c>
      <c r="K141" s="4">
        <f>_xlfn.XLOOKUP(D141,products!$A$1:$A$49,products!$D$1:$D$49,,0)</f>
        <v>1</v>
      </c>
      <c r="L141" s="6">
        <f>_xlfn.XLOOKUP(D141,products!$A$1:$A$49,products!$E$1:$E$49,,0)</f>
        <v>12.95</v>
      </c>
      <c r="M141" s="5">
        <f t="shared" si="6"/>
        <v>77.699999999999989</v>
      </c>
      <c r="N141" t="str">
        <f t="shared" si="7"/>
        <v>Liberica</v>
      </c>
      <c r="O141" t="str">
        <f t="shared" si="8"/>
        <v>Dark</v>
      </c>
      <c r="P141" t="str">
        <f>_xlfn.XLOOKUP(orderstable[[#This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IF(_xlfn.XLOOKUP(orders!C142,customers!$A$1:$A$1001,customers!$C$1:$C$1001,,0)=0," ",_xlfn.XLOOKUP(orders!C142,customers!$A$1:$A$1001,customers!$C$1:$C$1001,,0))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4">
        <f>_xlfn.XLOOKUP(D142,products!$A$1:$A$49,products!$D$1:$D$49,,0)</f>
        <v>2.5</v>
      </c>
      <c r="L142" s="6">
        <f>_xlfn.XLOOKUP(D142,products!$A$1:$A$49,products!$E$1:$E$49,,0)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IF(_xlfn.XLOOKUP(orders!C143,customers!$A$1:$A$1001,customers!$C$1:$C$1001,,0)=0," ",_xlfn.XLOOKUP(orders!C143,customers!$A$1:$A$1001,customers!$C$1:$C$1001,,0))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4">
        <f>_xlfn.XLOOKUP(D143,products!$A$1:$A$49,products!$D$1:$D$49,,0)</f>
        <v>0.2</v>
      </c>
      <c r="L143" s="6">
        <f>_xlfn.XLOOKUP(D143,products!$A$1:$A$49,products!$E$1:$E$49,,0)</f>
        <v>3.8849999999999998</v>
      </c>
      <c r="M143" s="5">
        <f t="shared" si="6"/>
        <v>15.54</v>
      </c>
      <c r="N143" t="str">
        <f t="shared" si="7"/>
        <v>Arabica</v>
      </c>
      <c r="O143" t="str">
        <f t="shared" si="8"/>
        <v>Light</v>
      </c>
      <c r="P143" t="str">
        <f>_xlfn.XLOOKUP(orderstable[[#This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IF(_xlfn.XLOOKUP(orders!C144,customers!$A$1:$A$1001,customers!$C$1:$C$1001,,0)=0," ",_xlfn.XLOOKUP(orders!C144,customers!$A$1:$A$1001,customers!$C$1:$C$1001,,0))</f>
        <v xml:space="preserve"> </v>
      </c>
      <c r="H144" s="2" t="str">
        <f>_xlfn.XLOOKUP(C144,customers!$A$1:$A$1001,customers!$G$1:$G$1001,,0)</f>
        <v>Ireland</v>
      </c>
      <c r="I144" t="str">
        <f>_xlfn.XLOOKUP(orders!D144,products!$A$1:$A$49,products!$B$1:$B$49,,0)</f>
        <v>Exc</v>
      </c>
      <c r="J144" t="str">
        <f>_xlfn.XLOOKUP(D144,products!$A$1:$A$49,products!$C$1:$C$49,,0)</f>
        <v>L</v>
      </c>
      <c r="K144" s="4">
        <f>_xlfn.XLOOKUP(D144,products!$A$1:$A$49,products!$D$1:$D$49,,0)</f>
        <v>2.5</v>
      </c>
      <c r="L144" s="6">
        <f>_xlfn.XLOOKUP(D144,products!$A$1:$A$49,products!$E$1:$E$49,,0)</f>
        <v>34.154999999999994</v>
      </c>
      <c r="M144" s="5">
        <f t="shared" si="6"/>
        <v>136.61999999999998</v>
      </c>
      <c r="N144" t="str">
        <f t="shared" si="7"/>
        <v>Exceisa</v>
      </c>
      <c r="O144" t="str">
        <f t="shared" si="8"/>
        <v>Light</v>
      </c>
      <c r="P144" t="str">
        <f>_xlfn.XLOOKUP(orderstable[[#This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IF(_xlfn.XLOOKUP(orders!C145,customers!$A$1:$A$1001,customers!$C$1:$C$1001,,0)=0," ",_xlfn.XLOOKUP(orders!C145,customers!$A$1:$A$1001,customers!$C$1:$C$1001,,0))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4">
        <f>_xlfn.XLOOKUP(D145,products!$A$1:$A$49,products!$D$1:$D$49,,0)</f>
        <v>0.5</v>
      </c>
      <c r="L145" s="6">
        <f>_xlfn.XLOOKUP(D145,products!$A$1:$A$49,products!$E$1:$E$49,,0)</f>
        <v>8.73</v>
      </c>
      <c r="M145" s="5">
        <f t="shared" si="6"/>
        <v>17.46</v>
      </c>
      <c r="N145" t="str">
        <f t="shared" si="7"/>
        <v>Liberica</v>
      </c>
      <c r="O145" t="str">
        <f t="shared" si="8"/>
        <v>Medium</v>
      </c>
      <c r="P145" t="str">
        <f>_xlfn.XLOOKUP(orderstable[[#This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IF(_xlfn.XLOOKUP(orders!C146,customers!$A$1:$A$1001,customers!$C$1:$C$1001,,0)=0," ",_xlfn.XLOOKUP(orders!C146,customers!$A$1:$A$1001,customers!$C$1:$C$1001,,0))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4">
        <f>_xlfn.XLOOKUP(D146,products!$A$1:$A$49,products!$D$1:$D$49,,0)</f>
        <v>2.5</v>
      </c>
      <c r="L146" s="6">
        <f>_xlfn.XLOOKUP(D146,products!$A$1:$A$49,products!$E$1:$E$49,,0)</f>
        <v>34.154999999999994</v>
      </c>
      <c r="M146" s="5">
        <f t="shared" si="6"/>
        <v>68.309999999999988</v>
      </c>
      <c r="N146" t="str">
        <f t="shared" si="7"/>
        <v>Exceisa</v>
      </c>
      <c r="O146" t="str">
        <f t="shared" si="8"/>
        <v>Light</v>
      </c>
      <c r="P146" t="str">
        <f>_xlfn.XLOOKUP(orderstable[[#This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IF(_xlfn.XLOOKUP(orders!C147,customers!$A$1:$A$1001,customers!$C$1:$C$1001,,0)=0," ",_xlfn.XLOOKUP(orders!C147,customers!$A$1:$A$1001,customers!$C$1:$C$1001,,0))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4">
        <f>_xlfn.XLOOKUP(D147,products!$A$1:$A$49,products!$D$1:$D$49,,0)</f>
        <v>0.2</v>
      </c>
      <c r="L147" s="6">
        <f>_xlfn.XLOOKUP(D147,products!$A$1:$A$49,products!$E$1:$E$49,,0)</f>
        <v>4.3650000000000002</v>
      </c>
      <c r="M147" s="5">
        <f t="shared" si="6"/>
        <v>17.46</v>
      </c>
      <c r="N147" t="str">
        <f t="shared" si="7"/>
        <v>Liberica</v>
      </c>
      <c r="O147" t="str">
        <f t="shared" si="8"/>
        <v>Medium</v>
      </c>
      <c r="P147" t="str">
        <f>_xlfn.XLOOKUP(orderstable[[#This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IF(_xlfn.XLOOKUP(orders!C148,customers!$A$1:$A$1001,customers!$C$1:$C$1001,,0)=0," ",_xlfn.XLOOKUP(orders!C148,customers!$A$1:$A$1001,customers!$C$1:$C$1001,,0))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4">
        <f>_xlfn.XLOOKUP(D148,products!$A$1:$A$49,products!$D$1:$D$49,,0)</f>
        <v>1</v>
      </c>
      <c r="L148" s="6">
        <f>_xlfn.XLOOKUP(D148,products!$A$1:$A$49,products!$E$1:$E$49,,0)</f>
        <v>14.55</v>
      </c>
      <c r="M148" s="5">
        <f t="shared" si="6"/>
        <v>43.650000000000006</v>
      </c>
      <c r="N148" t="str">
        <f t="shared" si="7"/>
        <v>Liberica</v>
      </c>
      <c r="O148" t="str">
        <f t="shared" si="8"/>
        <v>Medium</v>
      </c>
      <c r="P148" t="str">
        <f>_xlfn.XLOOKUP(orderstable[[#This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IF(_xlfn.XLOOKUP(orders!C149,customers!$A$1:$A$1001,customers!$C$1:$C$1001,,0)=0," ",_xlfn.XLOOKUP(orders!C149,customers!$A$1:$A$1001,customers!$C$1:$C$1001,,0))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4">
        <f>_xlfn.XLOOKUP(D149,products!$A$1:$A$49,products!$D$1:$D$49,,0)</f>
        <v>1</v>
      </c>
      <c r="L149" s="6">
        <f>_xlfn.XLOOKUP(D149,products!$A$1:$A$49,products!$E$1:$E$49,,0)</f>
        <v>13.75</v>
      </c>
      <c r="M149" s="5">
        <f t="shared" si="6"/>
        <v>27.5</v>
      </c>
      <c r="N149" t="str">
        <f t="shared" si="7"/>
        <v>Exceisa</v>
      </c>
      <c r="O149" t="str">
        <f t="shared" si="8"/>
        <v>Medium</v>
      </c>
      <c r="P149" t="str">
        <f>_xlfn.XLOOKUP(orderstable[[#This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IF(_xlfn.XLOOKUP(orders!C150,customers!$A$1:$A$1001,customers!$C$1:$C$1001,,0)=0," ",_xlfn.XLOOKUP(orders!C150,customers!$A$1:$A$1001,customers!$C$1:$C$1001,,0))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4">
        <f>_xlfn.XLOOKUP(D150,products!$A$1:$A$49,products!$D$1:$D$49,,0)</f>
        <v>0.2</v>
      </c>
      <c r="L150" s="6">
        <f>_xlfn.XLOOKUP(D150,products!$A$1:$A$49,products!$E$1:$E$49,,0)</f>
        <v>3.645</v>
      </c>
      <c r="M150" s="5">
        <f t="shared" si="6"/>
        <v>18.225000000000001</v>
      </c>
      <c r="N150" t="str">
        <f t="shared" si="7"/>
        <v>Exceisa</v>
      </c>
      <c r="O150" t="str">
        <f t="shared" si="8"/>
        <v>Dark</v>
      </c>
      <c r="P150" t="str">
        <f>_xlfn.XLOOKUP(orderstable[[#This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IF(_xlfn.XLOOKUP(orders!C151,customers!$A$1:$A$1001,customers!$C$1:$C$1001,,0)=0," ",_xlfn.XLOOKUP(orders!C151,customers!$A$1:$A$1001,customers!$C$1:$C$1001,,0))</f>
        <v xml:space="preserve"> </v>
      </c>
      <c r="H151" s="2" t="str">
        <f>_xlfn.XLOOKUP(C151,customers!$A$1:$A$1001,customers!$G$1:$G$1001,,0)</f>
        <v>United States</v>
      </c>
      <c r="I151" t="str">
        <f>_xlfn.XLOOKUP(orders!D151,products!$A$1:$A$49,products!$B$1:$B$49,,0)</f>
        <v>Ara</v>
      </c>
      <c r="J151" t="str">
        <f>_xlfn.XLOOKUP(D151,products!$A$1:$A$49,products!$C$1:$C$49,,0)</f>
        <v>M</v>
      </c>
      <c r="K151" s="4">
        <f>_xlfn.XLOOKUP(D151,products!$A$1:$A$49,products!$D$1:$D$49,,0)</f>
        <v>2.5</v>
      </c>
      <c r="L151" s="6">
        <f>_xlfn.XLOOKUP(D151,products!$A$1:$A$49,products!$E$1:$E$49,,0)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IF(_xlfn.XLOOKUP(orders!C152,customers!$A$1:$A$1001,customers!$C$1:$C$1001,,0)=0," ",_xlfn.XLOOKUP(orders!C152,customers!$A$1:$A$1001,customers!$C$1:$C$1001,,0))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4">
        <f>_xlfn.XLOOKUP(D152,products!$A$1:$A$49,products!$D$1:$D$49,,0)</f>
        <v>1</v>
      </c>
      <c r="L152" s="6">
        <f>_xlfn.XLOOKUP(D152,products!$A$1:$A$49,products!$E$1:$E$49,,0)</f>
        <v>12.95</v>
      </c>
      <c r="M152" s="5">
        <f t="shared" si="6"/>
        <v>12.95</v>
      </c>
      <c r="N152" t="str">
        <f t="shared" si="7"/>
        <v>Liberica</v>
      </c>
      <c r="O152" t="str">
        <f t="shared" si="8"/>
        <v>Dark</v>
      </c>
      <c r="P152" t="str">
        <f>_xlfn.XLOOKUP(orderstable[[#This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IF(_xlfn.XLOOKUP(orders!C153,customers!$A$1:$A$1001,customers!$C$1:$C$1001,,0)=0," ",_xlfn.XLOOKUP(orders!C153,customers!$A$1:$A$1001,customers!$C$1:$C$1001,,0))</f>
        <v xml:space="preserve"> </v>
      </c>
      <c r="H153" s="2" t="str">
        <f>_xlfn.XLOOKUP(C153,customers!$A$1:$A$1001,customers!$G$1:$G$1001,,0)</f>
        <v>United States</v>
      </c>
      <c r="I153" t="str">
        <f>_xlfn.XLOOKUP(orders!D153,products!$A$1:$A$49,products!$B$1:$B$49,,0)</f>
        <v>Ara</v>
      </c>
      <c r="J153" t="str">
        <f>_xlfn.XLOOKUP(D153,products!$A$1:$A$49,products!$C$1:$C$49,,0)</f>
        <v>M</v>
      </c>
      <c r="K153" s="4">
        <f>_xlfn.XLOOKUP(D153,products!$A$1:$A$49,products!$D$1:$D$49,,0)</f>
        <v>1</v>
      </c>
      <c r="L153" s="6">
        <f>_xlfn.XLOOKUP(D153,products!$A$1:$A$49,products!$E$1:$E$49,,0)</f>
        <v>11.25</v>
      </c>
      <c r="M153" s="5">
        <f t="shared" si="6"/>
        <v>33.75</v>
      </c>
      <c r="N153" t="str">
        <f t="shared" si="7"/>
        <v>Arabica</v>
      </c>
      <c r="O153" t="str">
        <f t="shared" si="8"/>
        <v>Medium</v>
      </c>
      <c r="P153" t="str">
        <f>_xlfn.XLOOKUP(orderstable[[#This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IF(_xlfn.XLOOKUP(orders!C154,customers!$A$1:$A$1001,customers!$C$1:$C$1001,,0)=0," ",_xlfn.XLOOKUP(orders!C154,customers!$A$1:$A$1001,customers!$C$1:$C$1001,,0))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4">
        <f>_xlfn.XLOOKUP(D154,products!$A$1:$A$49,products!$D$1:$D$49,,0)</f>
        <v>2.5</v>
      </c>
      <c r="L154" s="6">
        <f>_xlfn.XLOOKUP(D154,products!$A$1:$A$49,products!$E$1:$E$49,,0)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IF(_xlfn.XLOOKUP(orders!C155,customers!$A$1:$A$1001,customers!$C$1:$C$1001,,0)=0," ",_xlfn.XLOOKUP(orders!C155,customers!$A$1:$A$1001,customers!$C$1:$C$1001,,0))</f>
        <v xml:space="preserve"> </v>
      </c>
      <c r="H155" s="2" t="str">
        <f>_xlfn.XLOOKUP(C155,customers!$A$1:$A$1001,customers!$G$1:$G$1001,,0)</f>
        <v>United States</v>
      </c>
      <c r="I155" t="str">
        <f>_xlfn.XLOOKUP(orders!D155,products!$A$1:$A$49,products!$B$1:$B$49,,0)</f>
        <v>Rob</v>
      </c>
      <c r="J155" t="str">
        <f>_xlfn.XLOOKUP(D155,products!$A$1:$A$49,products!$C$1:$C$49,,0)</f>
        <v>D</v>
      </c>
      <c r="K155" s="4">
        <f>_xlfn.XLOOKUP(D155,products!$A$1:$A$49,products!$D$1:$D$49,,0)</f>
        <v>0.2</v>
      </c>
      <c r="L155" s="6">
        <f>_xlfn.XLOOKUP(D155,products!$A$1:$A$49,products!$E$1:$E$49,,0)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IF(_xlfn.XLOOKUP(orders!C156,customers!$A$1:$A$1001,customers!$C$1:$C$1001,,0)=0," ",_xlfn.XLOOKUP(orders!C156,customers!$A$1:$A$1001,customers!$C$1:$C$1001,,0))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4">
        <f>_xlfn.XLOOKUP(D156,products!$A$1:$A$49,products!$D$1:$D$49,,0)</f>
        <v>2.5</v>
      </c>
      <c r="L156" s="6">
        <f>_xlfn.XLOOKUP(D156,products!$A$1:$A$49,products!$E$1:$E$49,,0)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IF(_xlfn.XLOOKUP(orders!C157,customers!$A$1:$A$1001,customers!$C$1:$C$1001,,0)=0," ",_xlfn.XLOOKUP(orders!C157,customers!$A$1:$A$1001,customers!$C$1:$C$1001,,0))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4">
        <f>_xlfn.XLOOKUP(D157,products!$A$1:$A$49,products!$D$1:$D$49,,0)</f>
        <v>2.5</v>
      </c>
      <c r="L157" s="6">
        <f>_xlfn.XLOOKUP(D157,products!$A$1:$A$49,products!$E$1:$E$49,,0)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IF(_xlfn.XLOOKUP(orders!C158,customers!$A$1:$A$1001,customers!$C$1:$C$1001,,0)=0," ",_xlfn.XLOOKUP(orders!C158,customers!$A$1:$A$1001,customers!$C$1:$C$1001,,0))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4">
        <f>_xlfn.XLOOKUP(D158,products!$A$1:$A$49,products!$D$1:$D$49,,0)</f>
        <v>2.5</v>
      </c>
      <c r="L158" s="6">
        <f>_xlfn.XLOOKUP(D158,products!$A$1:$A$49,products!$E$1:$E$49,,0)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IF(_xlfn.XLOOKUP(orders!C159,customers!$A$1:$A$1001,customers!$C$1:$C$1001,,0)=0," ",_xlfn.XLOOKUP(orders!C159,customers!$A$1:$A$1001,customers!$C$1:$C$1001,,0))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4">
        <f>_xlfn.XLOOKUP(D159,products!$A$1:$A$49,products!$D$1:$D$49,,0)</f>
        <v>2.5</v>
      </c>
      <c r="L159" s="6">
        <f>_xlfn.XLOOKUP(D159,products!$A$1:$A$49,products!$E$1:$E$49,,0)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IF(_xlfn.XLOOKUP(orders!C160,customers!$A$1:$A$1001,customers!$C$1:$C$1001,,0)=0," ",_xlfn.XLOOKUP(orders!C160,customers!$A$1:$A$1001,customers!$C$1:$C$1001,,0))</f>
        <v xml:space="preserve"> </v>
      </c>
      <c r="H160" s="2" t="str">
        <f>_xlfn.XLOOKUP(C160,customers!$A$1:$A$1001,customers!$G$1:$G$1001,,0)</f>
        <v>United States</v>
      </c>
      <c r="I160" t="str">
        <f>_xlfn.XLOOKUP(orders!D160,products!$A$1:$A$49,products!$B$1:$B$49,,0)</f>
        <v>Rob</v>
      </c>
      <c r="J160" t="str">
        <f>_xlfn.XLOOKUP(D160,products!$A$1:$A$49,products!$C$1:$C$49,,0)</f>
        <v>D</v>
      </c>
      <c r="K160" s="4">
        <f>_xlfn.XLOOKUP(D160,products!$A$1:$A$49,products!$D$1:$D$49,,0)</f>
        <v>2.5</v>
      </c>
      <c r="L160" s="6">
        <f>_xlfn.XLOOKUP(D160,products!$A$1:$A$49,products!$E$1:$E$49,,0)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IF(_xlfn.XLOOKUP(orders!C161,customers!$A$1:$A$1001,customers!$C$1:$C$1001,,0)=0," ",_xlfn.XLOOKUP(orders!C161,customers!$A$1:$A$1001,customers!$C$1:$C$1001,,0))</f>
        <v xml:space="preserve"> </v>
      </c>
      <c r="H161" s="2" t="str">
        <f>_xlfn.XLOOKUP(C161,customers!$A$1:$A$1001,customers!$G$1:$G$1001,,0)</f>
        <v>United States</v>
      </c>
      <c r="I161" t="str">
        <f>_xlfn.XLOOKUP(orders!D161,products!$A$1:$A$49,products!$B$1:$B$49,,0)</f>
        <v>Lib</v>
      </c>
      <c r="J161" t="str">
        <f>_xlfn.XLOOKUP(D161,products!$A$1:$A$49,products!$C$1:$C$49,,0)</f>
        <v>L</v>
      </c>
      <c r="K161" s="4">
        <f>_xlfn.XLOOKUP(D161,products!$A$1:$A$49,products!$D$1:$D$49,,0)</f>
        <v>2.5</v>
      </c>
      <c r="L161" s="6">
        <f>_xlfn.XLOOKUP(D161,products!$A$1:$A$49,products!$E$1:$E$49,,0)</f>
        <v>36.454999999999998</v>
      </c>
      <c r="M161" s="5">
        <f t="shared" si="6"/>
        <v>218.73</v>
      </c>
      <c r="N161" t="str">
        <f t="shared" si="7"/>
        <v>Liberica</v>
      </c>
      <c r="O161" t="str">
        <f t="shared" si="8"/>
        <v>Light</v>
      </c>
      <c r="P161" t="str">
        <f>_xlfn.XLOOKUP(orderstable[[#This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IF(_xlfn.XLOOKUP(orders!C162,customers!$A$1:$A$1001,customers!$C$1:$C$1001,,0)=0," ",_xlfn.XLOOKUP(orders!C162,customers!$A$1:$A$1001,customers!$C$1:$C$1001,,0))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4">
        <f>_xlfn.XLOOKUP(D162,products!$A$1:$A$49,products!$D$1:$D$49,,0)</f>
        <v>0.5</v>
      </c>
      <c r="L162" s="6">
        <f>_xlfn.XLOOKUP(D162,products!$A$1:$A$49,products!$E$1:$E$49,,0)</f>
        <v>8.25</v>
      </c>
      <c r="M162" s="5">
        <f t="shared" si="6"/>
        <v>33</v>
      </c>
      <c r="N162" t="str">
        <f t="shared" si="7"/>
        <v>Exceisa</v>
      </c>
      <c r="O162" t="str">
        <f t="shared" si="8"/>
        <v>Medium</v>
      </c>
      <c r="P162" t="str">
        <f>_xlfn.XLOOKUP(orderstable[[#This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IF(_xlfn.XLOOKUP(orders!C163,customers!$A$1:$A$1001,customers!$C$1:$C$1001,,0)=0," ",_xlfn.XLOOKUP(orders!C163,customers!$A$1:$A$1001,customers!$C$1:$C$1001,,0))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4">
        <f>_xlfn.XLOOKUP(D163,products!$A$1:$A$49,products!$D$1:$D$49,,0)</f>
        <v>0.5</v>
      </c>
      <c r="L163" s="6">
        <f>_xlfn.XLOOKUP(D163,products!$A$1:$A$49,products!$E$1:$E$49,,0)</f>
        <v>7.77</v>
      </c>
      <c r="M163" s="5">
        <f t="shared" si="6"/>
        <v>23.31</v>
      </c>
      <c r="N163" t="str">
        <f t="shared" si="7"/>
        <v>Arabica</v>
      </c>
      <c r="O163" t="str">
        <f t="shared" si="8"/>
        <v>Light</v>
      </c>
      <c r="P163" t="str">
        <f>_xlfn.XLOOKUP(orderstable[[#This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IF(_xlfn.XLOOKUP(orders!C164,customers!$A$1:$A$1001,customers!$C$1:$C$1001,,0)=0," ",_xlfn.XLOOKUP(orders!C164,customers!$A$1:$A$1001,customers!$C$1:$C$1001,,0))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4">
        <f>_xlfn.XLOOKUP(D164,products!$A$1:$A$49,products!$D$1:$D$49,,0)</f>
        <v>0.5</v>
      </c>
      <c r="L164" s="6">
        <f>_xlfn.XLOOKUP(D164,products!$A$1:$A$49,products!$E$1:$E$49,,0)</f>
        <v>7.29</v>
      </c>
      <c r="M164" s="5">
        <f t="shared" si="6"/>
        <v>21.87</v>
      </c>
      <c r="N164" t="str">
        <f t="shared" si="7"/>
        <v>Exceisa</v>
      </c>
      <c r="O164" t="str">
        <f t="shared" si="8"/>
        <v>Dark</v>
      </c>
      <c r="P164" t="str">
        <f>_xlfn.XLOOKUP(orderstable[[#This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IF(_xlfn.XLOOKUP(orders!C165,customers!$A$1:$A$1001,customers!$C$1:$C$1001,,0)=0," ",_xlfn.XLOOKUP(orders!C165,customers!$A$1:$A$1001,customers!$C$1:$C$1001,,0))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4">
        <f>_xlfn.XLOOKUP(D165,products!$A$1:$A$49,products!$D$1:$D$49,,0)</f>
        <v>0.2</v>
      </c>
      <c r="L165" s="6">
        <f>_xlfn.XLOOKUP(D165,products!$A$1:$A$49,products!$E$1:$E$49,,0)</f>
        <v>2.6849999999999996</v>
      </c>
      <c r="M165" s="5">
        <f t="shared" si="6"/>
        <v>16.11</v>
      </c>
      <c r="N165" t="str">
        <f t="shared" si="7"/>
        <v>Robusta</v>
      </c>
      <c r="O165" t="str">
        <f t="shared" si="8"/>
        <v>Dark</v>
      </c>
      <c r="P165" t="str">
        <f>_xlfn.XLOOKUP(orderstable[[#This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IF(_xlfn.XLOOKUP(orders!C166,customers!$A$1:$A$1001,customers!$C$1:$C$1001,,0)=0," ",_xlfn.XLOOKUP(orders!C166,customers!$A$1:$A$1001,customers!$C$1:$C$1001,,0))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4">
        <f>_xlfn.XLOOKUP(D166,products!$A$1:$A$49,products!$D$1:$D$49,,0)</f>
        <v>0.5</v>
      </c>
      <c r="L166" s="6">
        <f>_xlfn.XLOOKUP(D166,products!$A$1:$A$49,products!$E$1:$E$49,,0)</f>
        <v>7.29</v>
      </c>
      <c r="M166" s="5">
        <f t="shared" si="6"/>
        <v>29.16</v>
      </c>
      <c r="N166" t="str">
        <f t="shared" si="7"/>
        <v>Exceisa</v>
      </c>
      <c r="O166" t="str">
        <f t="shared" si="8"/>
        <v>Dark</v>
      </c>
      <c r="P166" t="str">
        <f>_xlfn.XLOOKUP(orderstable[[#This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IF(_xlfn.XLOOKUP(orders!C167,customers!$A$1:$A$1001,customers!$C$1:$C$1001,,0)=0," ",_xlfn.XLOOKUP(orders!C167,customers!$A$1:$A$1001,customers!$C$1:$C$1001,,0))</f>
        <v xml:space="preserve"> </v>
      </c>
      <c r="H167" s="2" t="str">
        <f>_xlfn.XLOOKUP(C167,customers!$A$1:$A$1001,customers!$G$1:$G$1001,,0)</f>
        <v>United States</v>
      </c>
      <c r="I167" t="str">
        <f>_xlfn.XLOOKUP(orders!D167,products!$A$1:$A$49,products!$B$1:$B$49,,0)</f>
        <v>Rob</v>
      </c>
      <c r="J167" t="str">
        <f>_xlfn.XLOOKUP(D167,products!$A$1:$A$49,products!$C$1:$C$49,,0)</f>
        <v>D</v>
      </c>
      <c r="K167" s="4">
        <f>_xlfn.XLOOKUP(D167,products!$A$1:$A$49,products!$D$1:$D$49,,0)</f>
        <v>1</v>
      </c>
      <c r="L167" s="6">
        <f>_xlfn.XLOOKUP(D167,products!$A$1:$A$49,products!$E$1:$E$49,,0)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IF(_xlfn.XLOOKUP(orders!C168,customers!$A$1:$A$1001,customers!$C$1:$C$1001,,0)=0," ",_xlfn.XLOOKUP(orders!C168,customers!$A$1:$A$1001,customers!$C$1:$C$1001,,0))</f>
        <v xml:space="preserve"> </v>
      </c>
      <c r="H168" s="2" t="str">
        <f>_xlfn.XLOOKUP(C168,customers!$A$1:$A$1001,customers!$G$1:$G$1001,,0)</f>
        <v>United States</v>
      </c>
      <c r="I168" t="str">
        <f>_xlfn.XLOOKUP(orders!D168,products!$A$1:$A$49,products!$B$1:$B$49,,0)</f>
        <v>Rob</v>
      </c>
      <c r="J168" t="str">
        <f>_xlfn.XLOOKUP(D168,products!$A$1:$A$49,products!$C$1:$C$49,,0)</f>
        <v>D</v>
      </c>
      <c r="K168" s="4">
        <f>_xlfn.XLOOKUP(D168,products!$A$1:$A$49,products!$D$1:$D$49,,0)</f>
        <v>0.5</v>
      </c>
      <c r="L168" s="6">
        <f>_xlfn.XLOOKUP(D168,products!$A$1:$A$49,products!$E$1:$E$49,,0)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IF(_xlfn.XLOOKUP(orders!C169,customers!$A$1:$A$1001,customers!$C$1:$C$1001,,0)=0," ",_xlfn.XLOOKUP(orders!C169,customers!$A$1:$A$1001,customers!$C$1:$C$1001,,0))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4">
        <f>_xlfn.XLOOKUP(D169,products!$A$1:$A$49,products!$D$1:$D$49,,0)</f>
        <v>0.5</v>
      </c>
      <c r="L169" s="6">
        <f>_xlfn.XLOOKUP(D169,products!$A$1:$A$49,products!$E$1:$E$49,,0)</f>
        <v>8.25</v>
      </c>
      <c r="M169" s="5">
        <f t="shared" si="6"/>
        <v>41.25</v>
      </c>
      <c r="N169" t="str">
        <f t="shared" si="7"/>
        <v>Exceisa</v>
      </c>
      <c r="O169" t="str">
        <f t="shared" si="8"/>
        <v>Medium</v>
      </c>
      <c r="P169" t="str">
        <f>_xlfn.XLOOKUP(orderstable[[#This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IF(_xlfn.XLOOKUP(orders!C170,customers!$A$1:$A$1001,customers!$C$1:$C$1001,,0)=0," ",_xlfn.XLOOKUP(orders!C170,customers!$A$1:$A$1001,customers!$C$1:$C$1001,,0))</f>
        <v xml:space="preserve"> </v>
      </c>
      <c r="H170" s="2" t="str">
        <f>_xlfn.XLOOKUP(C170,customers!$A$1:$A$1001,customers!$G$1:$G$1001,,0)</f>
        <v>Ireland</v>
      </c>
      <c r="I170" t="str">
        <f>_xlfn.XLOOKUP(orders!D170,products!$A$1:$A$49,products!$B$1:$B$49,,0)</f>
        <v>Ara</v>
      </c>
      <c r="J170" t="str">
        <f>_xlfn.XLOOKUP(D170,products!$A$1:$A$49,products!$C$1:$C$49,,0)</f>
        <v>M</v>
      </c>
      <c r="K170" s="4">
        <f>_xlfn.XLOOKUP(D170,products!$A$1:$A$49,products!$D$1:$D$49,,0)</f>
        <v>0.5</v>
      </c>
      <c r="L170" s="6">
        <f>_xlfn.XLOOKUP(D170,products!$A$1:$A$49,products!$E$1:$E$49,,0)</f>
        <v>6.75</v>
      </c>
      <c r="M170" s="5">
        <f t="shared" si="6"/>
        <v>40.5</v>
      </c>
      <c r="N170" t="str">
        <f t="shared" si="7"/>
        <v>Arabica</v>
      </c>
      <c r="O170" t="str">
        <f t="shared" si="8"/>
        <v>Medium</v>
      </c>
      <c r="P170" t="str">
        <f>_xlfn.XLOOKUP(orderstable[[#This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IF(_xlfn.XLOOKUP(orders!C171,customers!$A$1:$A$1001,customers!$C$1:$C$1001,,0)=0," ",_xlfn.XLOOKUP(orders!C171,customers!$A$1:$A$1001,customers!$C$1:$C$1001,,0))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4">
        <f>_xlfn.XLOOKUP(D171,products!$A$1:$A$49,products!$D$1:$D$49,,0)</f>
        <v>1</v>
      </c>
      <c r="L171" s="6">
        <f>_xlfn.XLOOKUP(D171,products!$A$1:$A$49,products!$E$1:$E$49,,0)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IF(_xlfn.XLOOKUP(orders!C172,customers!$A$1:$A$1001,customers!$C$1:$C$1001,,0)=0," ",_xlfn.XLOOKUP(orders!C172,customers!$A$1:$A$1001,customers!$C$1:$C$1001,,0))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4">
        <f>_xlfn.XLOOKUP(D172,products!$A$1:$A$49,products!$D$1:$D$49,,0)</f>
        <v>2.5</v>
      </c>
      <c r="L172" s="6">
        <f>_xlfn.XLOOKUP(D172,products!$A$1:$A$49,products!$E$1:$E$49,,0)</f>
        <v>34.154999999999994</v>
      </c>
      <c r="M172" s="5">
        <f t="shared" si="6"/>
        <v>68.309999999999988</v>
      </c>
      <c r="N172" t="str">
        <f t="shared" si="7"/>
        <v>Exceisa</v>
      </c>
      <c r="O172" t="str">
        <f t="shared" si="8"/>
        <v>Light</v>
      </c>
      <c r="P172" t="str">
        <f>_xlfn.XLOOKUP(orderstable[[#This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IF(_xlfn.XLOOKUP(orders!C173,customers!$A$1:$A$1001,customers!$C$1:$C$1001,,0)=0," ",_xlfn.XLOOKUP(orders!C173,customers!$A$1:$A$1001,customers!$C$1:$C$1001,,0))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4">
        <f>_xlfn.XLOOKUP(D173,products!$A$1:$A$49,products!$D$1:$D$49,,0)</f>
        <v>2.5</v>
      </c>
      <c r="L173" s="6">
        <f>_xlfn.XLOOKUP(D173,products!$A$1:$A$49,products!$E$1:$E$49,,0)</f>
        <v>31.624999999999996</v>
      </c>
      <c r="M173" s="5">
        <f t="shared" si="6"/>
        <v>63.249999999999993</v>
      </c>
      <c r="N173" t="str">
        <f t="shared" si="7"/>
        <v>Exceisa</v>
      </c>
      <c r="O173" t="str">
        <f t="shared" si="8"/>
        <v>Medium</v>
      </c>
      <c r="P173" t="str">
        <f>_xlfn.XLOOKUP(orderstable[[#This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IF(_xlfn.XLOOKUP(orders!C174,customers!$A$1:$A$1001,customers!$C$1:$C$1001,,0)=0," ",_xlfn.XLOOKUP(orders!C174,customers!$A$1:$A$1001,customers!$C$1:$C$1001,,0))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4">
        <f>_xlfn.XLOOKUP(D174,products!$A$1:$A$49,products!$D$1:$D$49,,0)</f>
        <v>0.5</v>
      </c>
      <c r="L174" s="6">
        <f>_xlfn.XLOOKUP(D174,products!$A$1:$A$49,products!$E$1:$E$49,,0)</f>
        <v>7.29</v>
      </c>
      <c r="M174" s="5">
        <f t="shared" si="6"/>
        <v>21.87</v>
      </c>
      <c r="N174" t="str">
        <f t="shared" si="7"/>
        <v>Exceisa</v>
      </c>
      <c r="O174" t="str">
        <f t="shared" si="8"/>
        <v>Dark</v>
      </c>
      <c r="P174" t="str">
        <f>_xlfn.XLOOKUP(orderstable[[#This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IF(_xlfn.XLOOKUP(orders!C175,customers!$A$1:$A$1001,customers!$C$1:$C$1001,,0)=0," ",_xlfn.XLOOKUP(orders!C175,customers!$A$1:$A$1001,customers!$C$1:$C$1001,,0))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4">
        <f>_xlfn.XLOOKUP(D175,products!$A$1:$A$49,products!$D$1:$D$49,,0)</f>
        <v>2.5</v>
      </c>
      <c r="L175" s="6">
        <f>_xlfn.XLOOKUP(D175,products!$A$1:$A$49,products!$E$1:$E$49,,0)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IF(_xlfn.XLOOKUP(orders!C176,customers!$A$1:$A$1001,customers!$C$1:$C$1001,,0)=0," ",_xlfn.XLOOKUP(orders!C176,customers!$A$1:$A$1001,customers!$C$1:$C$1001,,0))</f>
        <v xml:space="preserve"> </v>
      </c>
      <c r="H176" s="2" t="str">
        <f>_xlfn.XLOOKUP(C176,customers!$A$1:$A$1001,customers!$G$1:$G$1001,,0)</f>
        <v>United States</v>
      </c>
      <c r="I176" t="str">
        <f>_xlfn.XLOOKUP(orders!D176,products!$A$1:$A$49,products!$B$1:$B$49,,0)</f>
        <v>Exc</v>
      </c>
      <c r="J176" t="str">
        <f>_xlfn.XLOOKUP(D176,products!$A$1:$A$49,products!$C$1:$C$49,,0)</f>
        <v>L</v>
      </c>
      <c r="K176" s="4">
        <f>_xlfn.XLOOKUP(D176,products!$A$1:$A$49,products!$D$1:$D$49,,0)</f>
        <v>2.5</v>
      </c>
      <c r="L176" s="6">
        <f>_xlfn.XLOOKUP(D176,products!$A$1:$A$49,products!$E$1:$E$49,,0)</f>
        <v>34.154999999999994</v>
      </c>
      <c r="M176" s="5">
        <f t="shared" si="6"/>
        <v>204.92999999999995</v>
      </c>
      <c r="N176" t="str">
        <f t="shared" si="7"/>
        <v>Exceisa</v>
      </c>
      <c r="O176" t="str">
        <f t="shared" si="8"/>
        <v>Light</v>
      </c>
      <c r="P176" t="str">
        <f>_xlfn.XLOOKUP(orderstable[[#This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IF(_xlfn.XLOOKUP(orders!C177,customers!$A$1:$A$1001,customers!$C$1:$C$1001,,0)=0," ",_xlfn.XLOOKUP(orders!C177,customers!$A$1:$A$1001,customers!$C$1:$C$1001,,0))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4">
        <f>_xlfn.XLOOKUP(D177,products!$A$1:$A$49,products!$D$1:$D$49,,0)</f>
        <v>2.5</v>
      </c>
      <c r="L177" s="6">
        <f>_xlfn.XLOOKUP(D177,products!$A$1:$A$49,products!$E$1:$E$49,,0)</f>
        <v>31.624999999999996</v>
      </c>
      <c r="M177" s="5">
        <f t="shared" si="6"/>
        <v>63.249999999999993</v>
      </c>
      <c r="N177" t="str">
        <f t="shared" si="7"/>
        <v>Exceisa</v>
      </c>
      <c r="O177" t="str">
        <f t="shared" si="8"/>
        <v>Medium</v>
      </c>
      <c r="P177" t="str">
        <f>_xlfn.XLOOKUP(orderstable[[#This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IF(_xlfn.XLOOKUP(orders!C178,customers!$A$1:$A$1001,customers!$C$1:$C$1001,,0)=0," ",_xlfn.XLOOKUP(orders!C178,customers!$A$1:$A$1001,customers!$C$1:$C$1001,,0))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4">
        <f>_xlfn.XLOOKUP(D178,products!$A$1:$A$49,products!$D$1:$D$49,,0)</f>
        <v>2.5</v>
      </c>
      <c r="L178" s="6">
        <f>_xlfn.XLOOKUP(D178,products!$A$1:$A$49,products!$E$1:$E$49,,0)</f>
        <v>34.154999999999994</v>
      </c>
      <c r="M178" s="5">
        <f t="shared" si="6"/>
        <v>34.154999999999994</v>
      </c>
      <c r="N178" t="str">
        <f t="shared" si="7"/>
        <v>Exceisa</v>
      </c>
      <c r="O178" t="str">
        <f t="shared" si="8"/>
        <v>Light</v>
      </c>
      <c r="P178" t="str">
        <f>_xlfn.XLOOKUP(orderstable[[#This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IF(_xlfn.XLOOKUP(orders!C179,customers!$A$1:$A$1001,customers!$C$1:$C$1001,,0)=0," ",_xlfn.XLOOKUP(orders!C179,customers!$A$1:$A$1001,customers!$C$1:$C$1001,,0))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4">
        <f>_xlfn.XLOOKUP(D179,products!$A$1:$A$49,products!$D$1:$D$49,,0)</f>
        <v>2.5</v>
      </c>
      <c r="L179" s="6">
        <f>_xlfn.XLOOKUP(D179,products!$A$1:$A$49,products!$E$1:$E$49,,0)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IF(_xlfn.XLOOKUP(orders!C180,customers!$A$1:$A$1001,customers!$C$1:$C$1001,,0)=0," ",_xlfn.XLOOKUP(orders!C180,customers!$A$1:$A$1001,customers!$C$1:$C$1001,,0))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4">
        <f>_xlfn.XLOOKUP(D180,products!$A$1:$A$49,products!$D$1:$D$49,,0)</f>
        <v>1</v>
      </c>
      <c r="L180" s="6">
        <f>_xlfn.XLOOKUP(D180,products!$A$1:$A$49,products!$E$1:$E$49,,0)</f>
        <v>12.95</v>
      </c>
      <c r="M180" s="5">
        <f t="shared" si="6"/>
        <v>25.9</v>
      </c>
      <c r="N180" t="str">
        <f t="shared" si="7"/>
        <v>Arabica</v>
      </c>
      <c r="O180" t="str">
        <f t="shared" si="8"/>
        <v>Light</v>
      </c>
      <c r="P180" t="str">
        <f>_xlfn.XLOOKUP(orderstable[[#This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IF(_xlfn.XLOOKUP(orders!C181,customers!$A$1:$A$1001,customers!$C$1:$C$1001,,0)=0," ",_xlfn.XLOOKUP(orders!C181,customers!$A$1:$A$1001,customers!$C$1:$C$1001,,0))</f>
        <v xml:space="preserve"> </v>
      </c>
      <c r="H181" s="2" t="str">
        <f>_xlfn.XLOOKUP(C181,customers!$A$1:$A$1001,customers!$G$1:$G$1001,,0)</f>
        <v>Ireland</v>
      </c>
      <c r="I181" t="str">
        <f>_xlfn.XLOOKUP(orders!D181,products!$A$1:$A$49,products!$B$1:$B$49,,0)</f>
        <v>Ara</v>
      </c>
      <c r="J181" t="str">
        <f>_xlfn.XLOOKUP(D181,products!$A$1:$A$49,products!$C$1:$C$49,,0)</f>
        <v>D</v>
      </c>
      <c r="K181" s="4">
        <f>_xlfn.XLOOKUP(D181,products!$A$1:$A$49,products!$D$1:$D$49,,0)</f>
        <v>0.2</v>
      </c>
      <c r="L181" s="6">
        <f>_xlfn.XLOOKUP(D181,products!$A$1:$A$49,products!$E$1:$E$49,,0)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IF(_xlfn.XLOOKUP(orders!C182,customers!$A$1:$A$1001,customers!$C$1:$C$1001,,0)=0," ",_xlfn.XLOOKUP(orders!C182,customers!$A$1:$A$1001,customers!$C$1:$C$1001,,0))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4">
        <f>_xlfn.XLOOKUP(D182,products!$A$1:$A$49,products!$D$1:$D$49,,0)</f>
        <v>0.2</v>
      </c>
      <c r="L182" s="6">
        <f>_xlfn.XLOOKUP(D182,products!$A$1:$A$49,products!$E$1:$E$49,,0)</f>
        <v>4.4550000000000001</v>
      </c>
      <c r="M182" s="5">
        <f t="shared" si="6"/>
        <v>22.274999999999999</v>
      </c>
      <c r="N182" t="str">
        <f t="shared" si="7"/>
        <v>Exceisa</v>
      </c>
      <c r="O182" t="str">
        <f t="shared" si="8"/>
        <v>Light</v>
      </c>
      <c r="P182" t="str">
        <f>_xlfn.XLOOKUP(orderstable[[#This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IF(_xlfn.XLOOKUP(orders!C183,customers!$A$1:$A$1001,customers!$C$1:$C$1001,,0)=0," ",_xlfn.XLOOKUP(orders!C183,customers!$A$1:$A$1001,customers!$C$1:$C$1001,,0))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4">
        <f>_xlfn.XLOOKUP(D183,products!$A$1:$A$49,products!$D$1:$D$49,,0)</f>
        <v>0.5</v>
      </c>
      <c r="L183" s="6">
        <f>_xlfn.XLOOKUP(D183,products!$A$1:$A$49,products!$E$1:$E$49,,0)</f>
        <v>5.97</v>
      </c>
      <c r="M183" s="5">
        <f t="shared" si="6"/>
        <v>29.849999999999998</v>
      </c>
      <c r="N183" t="str">
        <f t="shared" si="7"/>
        <v>Arabica</v>
      </c>
      <c r="O183" t="str">
        <f t="shared" si="8"/>
        <v>Dark</v>
      </c>
      <c r="P183" t="str">
        <f>_xlfn.XLOOKUP(orderstable[[#This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IF(_xlfn.XLOOKUP(orders!C184,customers!$A$1:$A$1001,customers!$C$1:$C$1001,,0)=0," ",_xlfn.XLOOKUP(orders!C184,customers!$A$1:$A$1001,customers!$C$1:$C$1001,,0))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4">
        <f>_xlfn.XLOOKUP(D184,products!$A$1:$A$49,products!$D$1:$D$49,,0)</f>
        <v>0.5</v>
      </c>
      <c r="L184" s="6">
        <f>_xlfn.XLOOKUP(D184,products!$A$1:$A$49,products!$E$1:$E$49,,0)</f>
        <v>5.3699999999999992</v>
      </c>
      <c r="M184" s="5">
        <f t="shared" si="6"/>
        <v>32.22</v>
      </c>
      <c r="N184" t="str">
        <f t="shared" si="7"/>
        <v>Robusta</v>
      </c>
      <c r="O184" t="str">
        <f t="shared" si="8"/>
        <v>Dark</v>
      </c>
      <c r="P184" t="str">
        <f>_xlfn.XLOOKUP(orderstable[[#This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IF(_xlfn.XLOOKUP(orders!C185,customers!$A$1:$A$1001,customers!$C$1:$C$1001,,0)=0," ",_xlfn.XLOOKUP(orders!C185,customers!$A$1:$A$1001,customers!$C$1:$C$1001,,0))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4">
        <f>_xlfn.XLOOKUP(D185,products!$A$1:$A$49,products!$D$1:$D$49,,0)</f>
        <v>0.2</v>
      </c>
      <c r="L185" s="6">
        <f>_xlfn.XLOOKUP(D185,products!$A$1:$A$49,products!$E$1:$E$49,,0)</f>
        <v>4.125</v>
      </c>
      <c r="M185" s="5">
        <f t="shared" si="6"/>
        <v>8.25</v>
      </c>
      <c r="N185" t="str">
        <f t="shared" si="7"/>
        <v>Exceisa</v>
      </c>
      <c r="O185" t="str">
        <f t="shared" si="8"/>
        <v>Medium</v>
      </c>
      <c r="P185" t="str">
        <f>_xlfn.XLOOKUP(orderstable[[#This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IF(_xlfn.XLOOKUP(orders!C186,customers!$A$1:$A$1001,customers!$C$1:$C$1001,,0)=0," ",_xlfn.XLOOKUP(orders!C186,customers!$A$1:$A$1001,customers!$C$1:$C$1001,,0))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4">
        <f>_xlfn.XLOOKUP(D186,products!$A$1:$A$49,products!$D$1:$D$49,,0)</f>
        <v>0.5</v>
      </c>
      <c r="L186" s="6">
        <f>_xlfn.XLOOKUP(D186,products!$A$1:$A$49,products!$E$1:$E$49,,0)</f>
        <v>7.77</v>
      </c>
      <c r="M186" s="5">
        <f t="shared" si="6"/>
        <v>31.08</v>
      </c>
      <c r="N186" t="str">
        <f t="shared" si="7"/>
        <v>Arabica</v>
      </c>
      <c r="O186" t="str">
        <f t="shared" si="8"/>
        <v>Light</v>
      </c>
      <c r="P186" t="str">
        <f>_xlfn.XLOOKUP(orderstable[[#This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IF(_xlfn.XLOOKUP(orders!C187,customers!$A$1:$A$1001,customers!$C$1:$C$1001,,0)=0," ",_xlfn.XLOOKUP(orders!C187,customers!$A$1:$A$1001,customers!$C$1:$C$1001,,0))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4">
        <f>_xlfn.XLOOKUP(D187,products!$A$1:$A$49,products!$D$1:$D$49,,0)</f>
        <v>0.5</v>
      </c>
      <c r="L187" s="6">
        <f>_xlfn.XLOOKUP(D187,products!$A$1:$A$49,products!$E$1:$E$49,,0)</f>
        <v>7.29</v>
      </c>
      <c r="M187" s="5">
        <f t="shared" si="6"/>
        <v>36.450000000000003</v>
      </c>
      <c r="N187" t="str">
        <f t="shared" si="7"/>
        <v>Exceisa</v>
      </c>
      <c r="O187" t="str">
        <f t="shared" si="8"/>
        <v>Dark</v>
      </c>
      <c r="P187" t="str">
        <f>_xlfn.XLOOKUP(orderstable[[#This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IF(_xlfn.XLOOKUP(orders!C188,customers!$A$1:$A$1001,customers!$C$1:$C$1001,,0)=0," ",_xlfn.XLOOKUP(orders!C188,customers!$A$1:$A$1001,customers!$C$1:$C$1001,,0))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4">
        <f>_xlfn.XLOOKUP(D188,products!$A$1:$A$49,products!$D$1:$D$49,,0)</f>
        <v>2.5</v>
      </c>
      <c r="L188" s="6">
        <f>_xlfn.XLOOKUP(D188,products!$A$1:$A$49,products!$E$1:$E$49,,0)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IF(_xlfn.XLOOKUP(orders!C189,customers!$A$1:$A$1001,customers!$C$1:$C$1001,,0)=0," ",_xlfn.XLOOKUP(orders!C189,customers!$A$1:$A$1001,customers!$C$1:$C$1001,,0))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4">
        <f>_xlfn.XLOOKUP(D189,products!$A$1:$A$49,products!$D$1:$D$49,,0)</f>
        <v>0.5</v>
      </c>
      <c r="L189" s="6">
        <f>_xlfn.XLOOKUP(D189,products!$A$1:$A$49,products!$E$1:$E$49,,0)</f>
        <v>8.73</v>
      </c>
      <c r="M189" s="5">
        <f t="shared" si="6"/>
        <v>43.650000000000006</v>
      </c>
      <c r="N189" t="str">
        <f t="shared" si="7"/>
        <v>Liberica</v>
      </c>
      <c r="O189" t="str">
        <f t="shared" si="8"/>
        <v>Medium</v>
      </c>
      <c r="P189" t="str">
        <f>_xlfn.XLOOKUP(orderstable[[#This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IF(_xlfn.XLOOKUP(orders!C190,customers!$A$1:$A$1001,customers!$C$1:$C$1001,,0)=0," ",_xlfn.XLOOKUP(orders!C190,customers!$A$1:$A$1001,customers!$C$1:$C$1001,,0))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4">
        <f>_xlfn.XLOOKUP(D190,products!$A$1:$A$49,products!$D$1:$D$49,,0)</f>
        <v>0.2</v>
      </c>
      <c r="L190" s="6">
        <f>_xlfn.XLOOKUP(D190,products!$A$1:$A$49,products!$E$1:$E$49,,0)</f>
        <v>4.4550000000000001</v>
      </c>
      <c r="M190" s="5">
        <f t="shared" si="6"/>
        <v>4.4550000000000001</v>
      </c>
      <c r="N190" t="str">
        <f t="shared" si="7"/>
        <v>Exceisa</v>
      </c>
      <c r="O190" t="str">
        <f t="shared" si="8"/>
        <v>Light</v>
      </c>
      <c r="P190" t="str">
        <f>_xlfn.XLOOKUP(orderstable[[#This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IF(_xlfn.XLOOKUP(orders!C191,customers!$A$1:$A$1001,customers!$C$1:$C$1001,,0)=0," ",_xlfn.XLOOKUP(orders!C191,customers!$A$1:$A$1001,customers!$C$1:$C$1001,,0))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4">
        <f>_xlfn.XLOOKUP(D191,products!$A$1:$A$49,products!$D$1:$D$49,,0)</f>
        <v>1</v>
      </c>
      <c r="L191" s="6">
        <f>_xlfn.XLOOKUP(D191,products!$A$1:$A$49,products!$E$1:$E$49,,0)</f>
        <v>14.55</v>
      </c>
      <c r="M191" s="5">
        <f t="shared" si="6"/>
        <v>43.650000000000006</v>
      </c>
      <c r="N191" t="str">
        <f t="shared" si="7"/>
        <v>Liberica</v>
      </c>
      <c r="O191" t="str">
        <f t="shared" si="8"/>
        <v>Medium</v>
      </c>
      <c r="P191" t="str">
        <f>_xlfn.XLOOKUP(orderstable[[#This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IF(_xlfn.XLOOKUP(orders!C192,customers!$A$1:$A$1001,customers!$C$1:$C$1001,,0)=0," ",_xlfn.XLOOKUP(orders!C192,customers!$A$1:$A$1001,customers!$C$1:$C$1001,,0))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4">
        <f>_xlfn.XLOOKUP(D192,products!$A$1:$A$49,products!$D$1:$D$49,,0)</f>
        <v>2.5</v>
      </c>
      <c r="L192" s="6">
        <f>_xlfn.XLOOKUP(D192,products!$A$1:$A$49,products!$E$1:$E$49,,0)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IF(_xlfn.XLOOKUP(orders!C193,customers!$A$1:$A$1001,customers!$C$1:$C$1001,,0)=0," ",_xlfn.XLOOKUP(orders!C193,customers!$A$1:$A$1001,customers!$C$1:$C$1001,,0))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4">
        <f>_xlfn.XLOOKUP(D193,products!$A$1:$A$49,products!$D$1:$D$49,,0)</f>
        <v>0.2</v>
      </c>
      <c r="L193" s="6">
        <f>_xlfn.XLOOKUP(D193,products!$A$1:$A$49,products!$E$1:$E$49,,0)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IF(_xlfn.XLOOKUP(orders!C194,customers!$A$1:$A$1001,customers!$C$1:$C$1001,,0)=0," ",_xlfn.XLOOKUP(orders!C194,customers!$A$1:$A$1001,customers!$C$1:$C$1001,,0))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4">
        <f>_xlfn.XLOOKUP(D194,products!$A$1:$A$49,products!$D$1:$D$49,,0)</f>
        <v>1</v>
      </c>
      <c r="L194" s="6">
        <f>_xlfn.XLOOKUP(D194,products!$A$1:$A$49,products!$E$1:$E$49,,0)</f>
        <v>12.15</v>
      </c>
      <c r="M194" s="5">
        <f t="shared" si="6"/>
        <v>72.900000000000006</v>
      </c>
      <c r="N194" t="str">
        <f t="shared" si="7"/>
        <v>Exceisa</v>
      </c>
      <c r="O194" t="str">
        <f t="shared" si="8"/>
        <v>Dark</v>
      </c>
      <c r="P194" t="str">
        <f>_xlfn.XLOOKUP(orderstable[[#This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IF(_xlfn.XLOOKUP(orders!C195,customers!$A$1:$A$1001,customers!$C$1:$C$1001,,0)=0," ",_xlfn.XLOOKUP(orders!C195,customers!$A$1:$A$1001,customers!$C$1:$C$1001,,0))</f>
        <v xml:space="preserve"> </v>
      </c>
      <c r="H195" s="2" t="str">
        <f>_xlfn.XLOOKUP(C195,customers!$A$1:$A$1001,customers!$G$1:$G$1001,,0)</f>
        <v>United States</v>
      </c>
      <c r="I195" t="str">
        <f>_xlfn.XLOOKUP(orders!D195,products!$A$1:$A$49,products!$B$1:$B$49,,0)</f>
        <v>Exc</v>
      </c>
      <c r="J195" t="str">
        <f>_xlfn.XLOOKUP(D195,products!$A$1:$A$49,products!$C$1:$C$49,,0)</f>
        <v>L</v>
      </c>
      <c r="K195" s="4">
        <f>_xlfn.XLOOKUP(D195,products!$A$1:$A$49,products!$D$1:$D$49,,0)</f>
        <v>1</v>
      </c>
      <c r="L195" s="6">
        <f>_xlfn.XLOOKUP(D195,products!$A$1:$A$49,products!$E$1:$E$49,,0)</f>
        <v>14.85</v>
      </c>
      <c r="M195" s="5">
        <f t="shared" ref="M195:M258" si="9">L195*E195</f>
        <v>44.55</v>
      </c>
      <c r="N195" t="str">
        <f t="shared" ref="N195:N258" si="10">IF(I195="Rob","Robusta",IF(I195="Exc","Exceisa",IF(I195="Ara","Arabica",IF(I195="Lib","Liberica",""))))</f>
        <v>Exceisa</v>
      </c>
      <c r="O195" t="str">
        <f t="shared" ref="O195:O258" si="11">IF(J195="L","Light",IF(J195="M","Medium",IF(J195="D","Dark","")))</f>
        <v>Light</v>
      </c>
      <c r="P195" t="str">
        <f>_xlfn.XLOOKUP(orderstable[[#This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IF(_xlfn.XLOOKUP(orders!C196,customers!$A$1:$A$1001,customers!$C$1:$C$1001,,0)=0," ",_xlfn.XLOOKUP(orders!C196,customers!$A$1:$A$1001,customers!$C$1:$C$1001,,0))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4">
        <f>_xlfn.XLOOKUP(D196,products!$A$1:$A$49,products!$D$1:$D$49,,0)</f>
        <v>0.5</v>
      </c>
      <c r="L196" s="6">
        <f>_xlfn.XLOOKUP(D196,products!$A$1:$A$49,products!$E$1:$E$49,,0)</f>
        <v>7.29</v>
      </c>
      <c r="M196" s="5">
        <f t="shared" si="9"/>
        <v>36.450000000000003</v>
      </c>
      <c r="N196" t="str">
        <f t="shared" si="10"/>
        <v>Exceisa</v>
      </c>
      <c r="O196" t="str">
        <f t="shared" si="11"/>
        <v>Dark</v>
      </c>
      <c r="P196" t="str">
        <f>_xlfn.XLOOKUP(orderstable[[#This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IF(_xlfn.XLOOKUP(orders!C197,customers!$A$1:$A$1001,customers!$C$1:$C$1001,,0)=0," ",_xlfn.XLOOKUP(orders!C197,customers!$A$1:$A$1001,customers!$C$1:$C$1001,,0))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4">
        <f>_xlfn.XLOOKUP(D197,products!$A$1:$A$49,products!$D$1:$D$49,,0)</f>
        <v>1</v>
      </c>
      <c r="L197" s="6">
        <f>_xlfn.XLOOKUP(D197,products!$A$1:$A$49,products!$E$1:$E$49,,0)</f>
        <v>12.95</v>
      </c>
      <c r="M197" s="5">
        <f t="shared" si="9"/>
        <v>38.849999999999994</v>
      </c>
      <c r="N197" t="str">
        <f t="shared" si="10"/>
        <v>Arabica</v>
      </c>
      <c r="O197" t="str">
        <f t="shared" si="11"/>
        <v>Light</v>
      </c>
      <c r="P197" t="str">
        <f>_xlfn.XLOOKUP(orderstable[[#This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IF(_xlfn.XLOOKUP(orders!C198,customers!$A$1:$A$1001,customers!$C$1:$C$1001,,0)=0," ",_xlfn.XLOOKUP(orders!C198,customers!$A$1:$A$1001,customers!$C$1:$C$1001,,0))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4">
        <f>_xlfn.XLOOKUP(D198,products!$A$1:$A$49,products!$D$1:$D$49,,0)</f>
        <v>0.5</v>
      </c>
      <c r="L198" s="6">
        <f>_xlfn.XLOOKUP(D198,products!$A$1:$A$49,products!$E$1:$E$49,,0)</f>
        <v>8.91</v>
      </c>
      <c r="M198" s="5">
        <f t="shared" si="9"/>
        <v>53.46</v>
      </c>
      <c r="N198" t="str">
        <f t="shared" si="10"/>
        <v>Exceisa</v>
      </c>
      <c r="O198" t="str">
        <f t="shared" si="11"/>
        <v>Light</v>
      </c>
      <c r="P198" t="str">
        <f>_xlfn.XLOOKUP(orderstable[[#This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IF(_xlfn.XLOOKUP(orders!C199,customers!$A$1:$A$1001,customers!$C$1:$C$1001,,0)=0," ",_xlfn.XLOOKUP(orders!C199,customers!$A$1:$A$1001,customers!$C$1:$C$1001,,0))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4">
        <f>_xlfn.XLOOKUP(D199,products!$A$1:$A$49,products!$D$1:$D$49,,0)</f>
        <v>2.5</v>
      </c>
      <c r="L199" s="6">
        <f>_xlfn.XLOOKUP(D199,products!$A$1:$A$49,products!$E$1:$E$49,,0)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IF(_xlfn.XLOOKUP(orders!C200,customers!$A$1:$A$1001,customers!$C$1:$C$1001,,0)=0," ",_xlfn.XLOOKUP(orders!C200,customers!$A$1:$A$1001,customers!$C$1:$C$1001,,0))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4">
        <f>_xlfn.XLOOKUP(D200,products!$A$1:$A$49,products!$D$1:$D$49,,0)</f>
        <v>2.5</v>
      </c>
      <c r="L200" s="6">
        <f>_xlfn.XLOOKUP(D200,products!$A$1:$A$49,products!$E$1:$E$49,,0)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IF(_xlfn.XLOOKUP(orders!C201,customers!$A$1:$A$1001,customers!$C$1:$C$1001,,0)=0," ",_xlfn.XLOOKUP(orders!C201,customers!$A$1:$A$1001,customers!$C$1:$C$1001,,0))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4">
        <f>_xlfn.XLOOKUP(D201,products!$A$1:$A$49,products!$D$1:$D$49,,0)</f>
        <v>0.5</v>
      </c>
      <c r="L201" s="6">
        <f>_xlfn.XLOOKUP(D201,products!$A$1:$A$49,products!$E$1:$E$49,,0)</f>
        <v>9.51</v>
      </c>
      <c r="M201" s="5">
        <f t="shared" si="9"/>
        <v>38.04</v>
      </c>
      <c r="N201" t="str">
        <f t="shared" si="10"/>
        <v>Liberica</v>
      </c>
      <c r="O201" t="str">
        <f t="shared" si="11"/>
        <v>Light</v>
      </c>
      <c r="P201" t="str">
        <f>_xlfn.XLOOKUP(orderstable[[#This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IF(_xlfn.XLOOKUP(orders!C202,customers!$A$1:$A$1001,customers!$C$1:$C$1001,,0)=0," ",_xlfn.XLOOKUP(orders!C202,customers!$A$1:$A$1001,customers!$C$1:$C$1001,,0))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4">
        <f>_xlfn.XLOOKUP(D202,products!$A$1:$A$49,products!$D$1:$D$49,,0)</f>
        <v>1</v>
      </c>
      <c r="L202" s="6">
        <f>_xlfn.XLOOKUP(D202,products!$A$1:$A$49,products!$E$1:$E$49,,0)</f>
        <v>13.75</v>
      </c>
      <c r="M202" s="5">
        <f t="shared" si="9"/>
        <v>41.25</v>
      </c>
      <c r="N202" t="str">
        <f t="shared" si="10"/>
        <v>Exceisa</v>
      </c>
      <c r="O202" t="str">
        <f t="shared" si="11"/>
        <v>Medium</v>
      </c>
      <c r="P202" t="str">
        <f>_xlfn.XLOOKUP(orderstable[[#This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IF(_xlfn.XLOOKUP(orders!C203,customers!$A$1:$A$1001,customers!$C$1:$C$1001,,0)=0," ",_xlfn.XLOOKUP(orders!C203,customers!$A$1:$A$1001,customers!$C$1:$C$1001,,0))</f>
        <v xml:space="preserve"> </v>
      </c>
      <c r="H203" s="2" t="str">
        <f>_xlfn.XLOOKUP(C203,customers!$A$1:$A$1001,customers!$G$1:$G$1001,,0)</f>
        <v>United States</v>
      </c>
      <c r="I203" t="str">
        <f>_xlfn.XLOOKUP(orders!D203,products!$A$1:$A$49,products!$B$1:$B$49,,0)</f>
        <v>Lib</v>
      </c>
      <c r="J203" t="str">
        <f>_xlfn.XLOOKUP(D203,products!$A$1:$A$49,products!$C$1:$C$49,,0)</f>
        <v>L</v>
      </c>
      <c r="K203" s="4">
        <f>_xlfn.XLOOKUP(D203,products!$A$1:$A$49,products!$D$1:$D$49,,0)</f>
        <v>0.5</v>
      </c>
      <c r="L203" s="6">
        <f>_xlfn.XLOOKUP(D203,products!$A$1:$A$49,products!$E$1:$E$49,,0)</f>
        <v>9.51</v>
      </c>
      <c r="M203" s="5">
        <f t="shared" si="9"/>
        <v>57.06</v>
      </c>
      <c r="N203" t="str">
        <f t="shared" si="10"/>
        <v>Liberica</v>
      </c>
      <c r="O203" t="str">
        <f t="shared" si="11"/>
        <v>Light</v>
      </c>
      <c r="P203" t="str">
        <f>_xlfn.XLOOKUP(orderstable[[#This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IF(_xlfn.XLOOKUP(orders!C204,customers!$A$1:$A$1001,customers!$C$1:$C$1001,,0)=0," ",_xlfn.XLOOKUP(orders!C204,customers!$A$1:$A$1001,customers!$C$1:$C$1001,,0))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4">
        <f>_xlfn.XLOOKUP(D204,products!$A$1:$A$49,products!$D$1:$D$49,,0)</f>
        <v>2.5</v>
      </c>
      <c r="L204" s="6">
        <f>_xlfn.XLOOKUP(D204,products!$A$1:$A$49,products!$E$1:$E$49,,0)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IF(_xlfn.XLOOKUP(orders!C205,customers!$A$1:$A$1001,customers!$C$1:$C$1001,,0)=0," ",_xlfn.XLOOKUP(orders!C205,customers!$A$1:$A$1001,customers!$C$1:$C$1001,,0))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4">
        <f>_xlfn.XLOOKUP(D205,products!$A$1:$A$49,products!$D$1:$D$49,,0)</f>
        <v>0.2</v>
      </c>
      <c r="L205" s="6">
        <f>_xlfn.XLOOKUP(D205,products!$A$1:$A$49,products!$E$1:$E$49,,0)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IF(_xlfn.XLOOKUP(orders!C206,customers!$A$1:$A$1001,customers!$C$1:$C$1001,,0)=0," ",_xlfn.XLOOKUP(orders!C206,customers!$A$1:$A$1001,customers!$C$1:$C$1001,,0))</f>
        <v xml:space="preserve"> </v>
      </c>
      <c r="H206" s="2" t="str">
        <f>_xlfn.XLOOKUP(C206,customers!$A$1:$A$1001,customers!$G$1:$G$1001,,0)</f>
        <v>United States</v>
      </c>
      <c r="I206" t="str">
        <f>_xlfn.XLOOKUP(orders!D206,products!$A$1:$A$49,products!$B$1:$B$49,,0)</f>
        <v>Exc</v>
      </c>
      <c r="J206" t="str">
        <f>_xlfn.XLOOKUP(D206,products!$A$1:$A$49,products!$C$1:$C$49,,0)</f>
        <v>M</v>
      </c>
      <c r="K206" s="4">
        <f>_xlfn.XLOOKUP(D206,products!$A$1:$A$49,products!$D$1:$D$49,,0)</f>
        <v>1</v>
      </c>
      <c r="L206" s="6">
        <f>_xlfn.XLOOKUP(D206,products!$A$1:$A$49,products!$E$1:$E$49,,0)</f>
        <v>13.75</v>
      </c>
      <c r="M206" s="5">
        <f t="shared" si="9"/>
        <v>82.5</v>
      </c>
      <c r="N206" t="str">
        <f t="shared" si="10"/>
        <v>Exceisa</v>
      </c>
      <c r="O206" t="str">
        <f t="shared" si="11"/>
        <v>Medium</v>
      </c>
      <c r="P206" t="str">
        <f>_xlfn.XLOOKUP(orderstable[[#This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IF(_xlfn.XLOOKUP(orders!C207,customers!$A$1:$A$1001,customers!$C$1:$C$1001,,0)=0," ",_xlfn.XLOOKUP(orders!C207,customers!$A$1:$A$1001,customers!$C$1:$C$1001,,0))</f>
        <v xml:space="preserve"> </v>
      </c>
      <c r="H207" s="2" t="str">
        <f>_xlfn.XLOOKUP(C207,customers!$A$1:$A$1001,customers!$G$1:$G$1001,,0)</f>
        <v>United States</v>
      </c>
      <c r="I207" t="str">
        <f>_xlfn.XLOOKUP(orders!D207,products!$A$1:$A$49,products!$B$1:$B$49,,0)</f>
        <v>Rob</v>
      </c>
      <c r="J207" t="str">
        <f>_xlfn.XLOOKUP(D207,products!$A$1:$A$49,products!$C$1:$C$49,,0)</f>
        <v>D</v>
      </c>
      <c r="K207" s="4">
        <f>_xlfn.XLOOKUP(D207,products!$A$1:$A$49,products!$D$1:$D$49,,0)</f>
        <v>0.2</v>
      </c>
      <c r="L207" s="6">
        <f>_xlfn.XLOOKUP(D207,products!$A$1:$A$49,products!$E$1:$E$49,,0)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IF(_xlfn.XLOOKUP(orders!C208,customers!$A$1:$A$1001,customers!$C$1:$C$1001,,0)=0," ",_xlfn.XLOOKUP(orders!C208,customers!$A$1:$A$1001,customers!$C$1:$C$1001,,0))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4">
        <f>_xlfn.XLOOKUP(D208,products!$A$1:$A$49,products!$D$1:$D$49,,0)</f>
        <v>1</v>
      </c>
      <c r="L208" s="6">
        <f>_xlfn.XLOOKUP(D208,products!$A$1:$A$49,products!$E$1:$E$49,,0)</f>
        <v>11.25</v>
      </c>
      <c r="M208" s="5">
        <f t="shared" si="9"/>
        <v>22.5</v>
      </c>
      <c r="N208" t="str">
        <f t="shared" si="10"/>
        <v>Arabica</v>
      </c>
      <c r="O208" t="str">
        <f t="shared" si="11"/>
        <v>Medium</v>
      </c>
      <c r="P208" t="str">
        <f>_xlfn.XLOOKUP(orderstable[[#This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IF(_xlfn.XLOOKUP(orders!C209,customers!$A$1:$A$1001,customers!$C$1:$C$1001,,0)=0," ",_xlfn.XLOOKUP(orders!C209,customers!$A$1:$A$1001,customers!$C$1:$C$1001,,0))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4">
        <f>_xlfn.XLOOKUP(D209,products!$A$1:$A$49,products!$D$1:$D$49,,0)</f>
        <v>0.5</v>
      </c>
      <c r="L209" s="6">
        <f>_xlfn.XLOOKUP(D209,products!$A$1:$A$49,products!$E$1:$E$49,,0)</f>
        <v>6.75</v>
      </c>
      <c r="M209" s="5">
        <f t="shared" si="9"/>
        <v>40.5</v>
      </c>
      <c r="N209" t="str">
        <f t="shared" si="10"/>
        <v>Arabica</v>
      </c>
      <c r="O209" t="str">
        <f t="shared" si="11"/>
        <v>Medium</v>
      </c>
      <c r="P209" t="str">
        <f>_xlfn.XLOOKUP(orderstable[[#This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IF(_xlfn.XLOOKUP(orders!C210,customers!$A$1:$A$1001,customers!$C$1:$C$1001,,0)=0," ",_xlfn.XLOOKUP(orders!C210,customers!$A$1:$A$1001,customers!$C$1:$C$1001,,0))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4">
        <f>_xlfn.XLOOKUP(D210,products!$A$1:$A$49,products!$D$1:$D$49,,0)</f>
        <v>0.5</v>
      </c>
      <c r="L210" s="6">
        <f>_xlfn.XLOOKUP(D210,products!$A$1:$A$49,products!$E$1:$E$49,,0)</f>
        <v>7.29</v>
      </c>
      <c r="M210" s="5">
        <f t="shared" si="9"/>
        <v>29.16</v>
      </c>
      <c r="N210" t="str">
        <f t="shared" si="10"/>
        <v>Exceisa</v>
      </c>
      <c r="O210" t="str">
        <f t="shared" si="11"/>
        <v>Dark</v>
      </c>
      <c r="P210" t="str">
        <f>_xlfn.XLOOKUP(orderstable[[#This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IF(_xlfn.XLOOKUP(orders!C211,customers!$A$1:$A$1001,customers!$C$1:$C$1001,,0)=0," ",_xlfn.XLOOKUP(orders!C211,customers!$A$1:$A$1001,customers!$C$1:$C$1001,,0))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4">
        <f>_xlfn.XLOOKUP(D211,products!$A$1:$A$49,products!$D$1:$D$49,,0)</f>
        <v>0.5</v>
      </c>
      <c r="L211" s="6">
        <f>_xlfn.XLOOKUP(D211,products!$A$1:$A$49,products!$E$1:$E$49,,0)</f>
        <v>6.75</v>
      </c>
      <c r="M211" s="5">
        <f t="shared" si="9"/>
        <v>6.75</v>
      </c>
      <c r="N211" t="str">
        <f t="shared" si="10"/>
        <v>Arabica</v>
      </c>
      <c r="O211" t="str">
        <f t="shared" si="11"/>
        <v>Medium</v>
      </c>
      <c r="P211" t="str">
        <f>_xlfn.XLOOKUP(orderstable[[#This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IF(_xlfn.XLOOKUP(orders!C212,customers!$A$1:$A$1001,customers!$C$1:$C$1001,,0)=0," ",_xlfn.XLOOKUP(orders!C212,customers!$A$1:$A$1001,customers!$C$1:$C$1001,,0))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4">
        <f>_xlfn.XLOOKUP(D212,products!$A$1:$A$49,products!$D$1:$D$49,,0)</f>
        <v>1</v>
      </c>
      <c r="L212" s="6">
        <f>_xlfn.XLOOKUP(D212,products!$A$1:$A$49,products!$E$1:$E$49,,0)</f>
        <v>12.95</v>
      </c>
      <c r="M212" s="5">
        <f t="shared" si="9"/>
        <v>51.8</v>
      </c>
      <c r="N212" t="str">
        <f t="shared" si="10"/>
        <v>Liberica</v>
      </c>
      <c r="O212" t="str">
        <f t="shared" si="11"/>
        <v>Dark</v>
      </c>
      <c r="P212" t="str">
        <f>_xlfn.XLOOKUP(orderstable[[#This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IF(_xlfn.XLOOKUP(orders!C213,customers!$A$1:$A$1001,customers!$C$1:$C$1001,,0)=0," ",_xlfn.XLOOKUP(orders!C213,customers!$A$1:$A$1001,customers!$C$1:$C$1001,,0))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4">
        <f>_xlfn.XLOOKUP(D213,products!$A$1:$A$49,products!$D$1:$D$49,,0)</f>
        <v>0.5</v>
      </c>
      <c r="L213" s="6">
        <f>_xlfn.XLOOKUP(D213,products!$A$1:$A$49,products!$E$1:$E$49,,0)</f>
        <v>8.91</v>
      </c>
      <c r="M213" s="5">
        <f t="shared" si="9"/>
        <v>53.46</v>
      </c>
      <c r="N213" t="str">
        <f t="shared" si="10"/>
        <v>Exceisa</v>
      </c>
      <c r="O213" t="str">
        <f t="shared" si="11"/>
        <v>Light</v>
      </c>
      <c r="P213" t="str">
        <f>_xlfn.XLOOKUP(orderstable[[#This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IF(_xlfn.XLOOKUP(orders!C214,customers!$A$1:$A$1001,customers!$C$1:$C$1001,,0)=0," ",_xlfn.XLOOKUP(orders!C214,customers!$A$1:$A$1001,customers!$C$1:$C$1001,,0))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4">
        <f>_xlfn.XLOOKUP(D214,products!$A$1:$A$49,products!$D$1:$D$49,,0)</f>
        <v>0.2</v>
      </c>
      <c r="L214" s="6">
        <f>_xlfn.XLOOKUP(D214,products!$A$1:$A$49,products!$E$1:$E$49,,0)</f>
        <v>3.645</v>
      </c>
      <c r="M214" s="5">
        <f t="shared" si="9"/>
        <v>14.58</v>
      </c>
      <c r="N214" t="str">
        <f t="shared" si="10"/>
        <v>Exceisa</v>
      </c>
      <c r="O214" t="str">
        <f t="shared" si="11"/>
        <v>Dark</v>
      </c>
      <c r="P214" t="str">
        <f>_xlfn.XLOOKUP(orderstable[[#This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IF(_xlfn.XLOOKUP(orders!C215,customers!$A$1:$A$1001,customers!$C$1:$C$1001,,0)=0," ",_xlfn.XLOOKUP(orders!C215,customers!$A$1:$A$1001,customers!$C$1:$C$1001,,0))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4">
        <f>_xlfn.XLOOKUP(D215,products!$A$1:$A$49,products!$D$1:$D$49,,0)</f>
        <v>2.5</v>
      </c>
      <c r="L215" s="6">
        <f>_xlfn.XLOOKUP(D215,products!$A$1:$A$49,products!$E$1:$E$49,,0)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IF(_xlfn.XLOOKUP(orders!C216,customers!$A$1:$A$1001,customers!$C$1:$C$1001,,0)=0," ",_xlfn.XLOOKUP(orders!C216,customers!$A$1:$A$1001,customers!$C$1:$C$1001,,0))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4">
        <f>_xlfn.XLOOKUP(D216,products!$A$1:$A$49,products!$D$1:$D$49,,0)</f>
        <v>1</v>
      </c>
      <c r="L216" s="6">
        <f>_xlfn.XLOOKUP(D216,products!$A$1:$A$49,products!$E$1:$E$49,,0)</f>
        <v>15.85</v>
      </c>
      <c r="M216" s="5">
        <f t="shared" si="9"/>
        <v>31.7</v>
      </c>
      <c r="N216" t="str">
        <f t="shared" si="10"/>
        <v>Liberica</v>
      </c>
      <c r="O216" t="str">
        <f t="shared" si="11"/>
        <v>Light</v>
      </c>
      <c r="P216" t="str">
        <f>_xlfn.XLOOKUP(orderstable[[#This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IF(_xlfn.XLOOKUP(orders!C217,customers!$A$1:$A$1001,customers!$C$1:$C$1001,,0)=0," ",_xlfn.XLOOKUP(orders!C217,customers!$A$1:$A$1001,customers!$C$1:$C$1001,,0))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4">
        <f>_xlfn.XLOOKUP(D217,products!$A$1:$A$49,products!$D$1:$D$49,,0)</f>
        <v>0.2</v>
      </c>
      <c r="L217" s="6">
        <f>_xlfn.XLOOKUP(D217,products!$A$1:$A$49,products!$E$1:$E$49,,0)</f>
        <v>3.8849999999999998</v>
      </c>
      <c r="M217" s="5">
        <f t="shared" si="9"/>
        <v>23.31</v>
      </c>
      <c r="N217" t="str">
        <f t="shared" si="10"/>
        <v>Liberica</v>
      </c>
      <c r="O217" t="str">
        <f t="shared" si="11"/>
        <v>Dark</v>
      </c>
      <c r="P217" t="str">
        <f>_xlfn.XLOOKUP(orderstable[[#This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IF(_xlfn.XLOOKUP(orders!C218,customers!$A$1:$A$1001,customers!$C$1:$C$1001,,0)=0," ",_xlfn.XLOOKUP(orders!C218,customers!$A$1:$A$1001,customers!$C$1:$C$1001,,0))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4">
        <f>_xlfn.XLOOKUP(D218,products!$A$1:$A$49,products!$D$1:$D$49,,0)</f>
        <v>1</v>
      </c>
      <c r="L218" s="6">
        <f>_xlfn.XLOOKUP(D218,products!$A$1:$A$49,products!$E$1:$E$49,,0)</f>
        <v>14.55</v>
      </c>
      <c r="M218" s="5">
        <f t="shared" si="9"/>
        <v>58.2</v>
      </c>
      <c r="N218" t="str">
        <f t="shared" si="10"/>
        <v>Liberica</v>
      </c>
      <c r="O218" t="str">
        <f t="shared" si="11"/>
        <v>Medium</v>
      </c>
      <c r="P218" t="str">
        <f>_xlfn.XLOOKUP(orderstable[[#This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IF(_xlfn.XLOOKUP(orders!C219,customers!$A$1:$A$1001,customers!$C$1:$C$1001,,0)=0," ",_xlfn.XLOOKUP(orders!C219,customers!$A$1:$A$1001,customers!$C$1:$C$1001,,0))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4">
        <f>_xlfn.XLOOKUP(D219,products!$A$1:$A$49,products!$D$1:$D$49,,0)</f>
        <v>0.5</v>
      </c>
      <c r="L219" s="6">
        <f>_xlfn.XLOOKUP(D219,products!$A$1:$A$49,products!$E$1:$E$49,,0)</f>
        <v>8.91</v>
      </c>
      <c r="M219" s="5">
        <f t="shared" si="9"/>
        <v>35.64</v>
      </c>
      <c r="N219" t="str">
        <f t="shared" si="10"/>
        <v>Exceisa</v>
      </c>
      <c r="O219" t="str">
        <f t="shared" si="11"/>
        <v>Light</v>
      </c>
      <c r="P219" t="str">
        <f>_xlfn.XLOOKUP(orderstable[[#This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IF(_xlfn.XLOOKUP(orders!C220,customers!$A$1:$A$1001,customers!$C$1:$C$1001,,0)=0," ",_xlfn.XLOOKUP(orders!C220,customers!$A$1:$A$1001,customers!$C$1:$C$1001,,0))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4">
        <f>_xlfn.XLOOKUP(D220,products!$A$1:$A$49,products!$D$1:$D$49,,0)</f>
        <v>1</v>
      </c>
      <c r="L220" s="6">
        <f>_xlfn.XLOOKUP(D220,products!$A$1:$A$49,products!$E$1:$E$49,,0)</f>
        <v>11.25</v>
      </c>
      <c r="M220" s="5">
        <f t="shared" si="9"/>
        <v>56.25</v>
      </c>
      <c r="N220" t="str">
        <f t="shared" si="10"/>
        <v>Arabica</v>
      </c>
      <c r="O220" t="str">
        <f t="shared" si="11"/>
        <v>Medium</v>
      </c>
      <c r="P220" t="str">
        <f>_xlfn.XLOOKUP(orderstable[[#This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IF(_xlfn.XLOOKUP(orders!C221,customers!$A$1:$A$1001,customers!$C$1:$C$1001,,0)=0," ",_xlfn.XLOOKUP(orders!C221,customers!$A$1:$A$1001,customers!$C$1:$C$1001,,0))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4">
        <f>_xlfn.XLOOKUP(D221,products!$A$1:$A$49,products!$D$1:$D$49,,0)</f>
        <v>0.2</v>
      </c>
      <c r="L221" s="6">
        <f>_xlfn.XLOOKUP(D221,products!$A$1:$A$49,products!$E$1:$E$49,,0)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IF(_xlfn.XLOOKUP(orders!C222,customers!$A$1:$A$1001,customers!$C$1:$C$1001,,0)=0," ",_xlfn.XLOOKUP(orders!C222,customers!$A$1:$A$1001,customers!$C$1:$C$1001,,0))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4">
        <f>_xlfn.XLOOKUP(D222,products!$A$1:$A$49,products!$D$1:$D$49,,0)</f>
        <v>0.2</v>
      </c>
      <c r="L222" s="6">
        <f>_xlfn.XLOOKUP(D222,products!$A$1:$A$49,products!$E$1:$E$49,,0)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IF(_xlfn.XLOOKUP(orders!C223,customers!$A$1:$A$1001,customers!$C$1:$C$1001,,0)=0," ",_xlfn.XLOOKUP(orders!C223,customers!$A$1:$A$1001,customers!$C$1:$C$1001,,0))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4">
        <f>_xlfn.XLOOKUP(D223,products!$A$1:$A$49,products!$D$1:$D$49,,0)</f>
        <v>1</v>
      </c>
      <c r="L223" s="6">
        <f>_xlfn.XLOOKUP(D223,products!$A$1:$A$49,products!$E$1:$E$49,,0)</f>
        <v>12.95</v>
      </c>
      <c r="M223" s="5">
        <f t="shared" si="9"/>
        <v>77.699999999999989</v>
      </c>
      <c r="N223" t="str">
        <f t="shared" si="10"/>
        <v>Arabica</v>
      </c>
      <c r="O223" t="str">
        <f t="shared" si="11"/>
        <v>Light</v>
      </c>
      <c r="P223" t="str">
        <f>_xlfn.XLOOKUP(orderstable[[#This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IF(_xlfn.XLOOKUP(orders!C224,customers!$A$1:$A$1001,customers!$C$1:$C$1001,,0)=0," ",_xlfn.XLOOKUP(orders!C224,customers!$A$1:$A$1001,customers!$C$1:$C$1001,,0))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4">
        <f>_xlfn.XLOOKUP(D224,products!$A$1:$A$49,products!$D$1:$D$49,,0)</f>
        <v>0.5</v>
      </c>
      <c r="L224" s="6">
        <f>_xlfn.XLOOKUP(D224,products!$A$1:$A$49,products!$E$1:$E$49,,0)</f>
        <v>7.77</v>
      </c>
      <c r="M224" s="5">
        <f t="shared" si="9"/>
        <v>23.31</v>
      </c>
      <c r="N224" t="str">
        <f t="shared" si="10"/>
        <v>Liberica</v>
      </c>
      <c r="O224" t="str">
        <f t="shared" si="11"/>
        <v>Dark</v>
      </c>
      <c r="P224" t="str">
        <f>_xlfn.XLOOKUP(orderstable[[#This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IF(_xlfn.XLOOKUP(orders!C225,customers!$A$1:$A$1001,customers!$C$1:$C$1001,,0)=0," ",_xlfn.XLOOKUP(orders!C225,customers!$A$1:$A$1001,customers!$C$1:$C$1001,,0))</f>
        <v xml:space="preserve"> </v>
      </c>
      <c r="H225" s="2" t="str">
        <f>_xlfn.XLOOKUP(C225,customers!$A$1:$A$1001,customers!$G$1:$G$1001,,0)</f>
        <v>United States</v>
      </c>
      <c r="I225" t="str">
        <f>_xlfn.XLOOKUP(orders!D225,products!$A$1:$A$49,products!$B$1:$B$49,,0)</f>
        <v>Exc</v>
      </c>
      <c r="J225" t="str">
        <f>_xlfn.XLOOKUP(D225,products!$A$1:$A$49,products!$C$1:$C$49,,0)</f>
        <v>L</v>
      </c>
      <c r="K225" s="4">
        <f>_xlfn.XLOOKUP(D225,products!$A$1:$A$49,products!$D$1:$D$49,,0)</f>
        <v>1</v>
      </c>
      <c r="L225" s="6">
        <f>_xlfn.XLOOKUP(D225,products!$A$1:$A$49,products!$E$1:$E$49,,0)</f>
        <v>14.85</v>
      </c>
      <c r="M225" s="5">
        <f t="shared" si="9"/>
        <v>59.4</v>
      </c>
      <c r="N225" t="str">
        <f t="shared" si="10"/>
        <v>Exceisa</v>
      </c>
      <c r="O225" t="str">
        <f t="shared" si="11"/>
        <v>Light</v>
      </c>
      <c r="P225" t="str">
        <f>_xlfn.XLOOKUP(orderstable[[#This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IF(_xlfn.XLOOKUP(orders!C226,customers!$A$1:$A$1001,customers!$C$1:$C$1001,,0)=0," ",_xlfn.XLOOKUP(orders!C226,customers!$A$1:$A$1001,customers!$C$1:$C$1001,,0))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4">
        <f>_xlfn.XLOOKUP(D226,products!$A$1:$A$49,products!$D$1:$D$49,,0)</f>
        <v>2.5</v>
      </c>
      <c r="L226" s="6">
        <f>_xlfn.XLOOKUP(D226,products!$A$1:$A$49,products!$E$1:$E$49,,0)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IF(_xlfn.XLOOKUP(orders!C227,customers!$A$1:$A$1001,customers!$C$1:$C$1001,,0)=0," ",_xlfn.XLOOKUP(orders!C227,customers!$A$1:$A$1001,customers!$C$1:$C$1001,,0))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4">
        <f>_xlfn.XLOOKUP(D227,products!$A$1:$A$49,products!$D$1:$D$49,,0)</f>
        <v>0.2</v>
      </c>
      <c r="L227" s="6">
        <f>_xlfn.XLOOKUP(D227,products!$A$1:$A$49,products!$E$1:$E$49,,0)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IF(_xlfn.XLOOKUP(orders!C228,customers!$A$1:$A$1001,customers!$C$1:$C$1001,,0)=0," ",_xlfn.XLOOKUP(orders!C228,customers!$A$1:$A$1001,customers!$C$1:$C$1001,,0))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4">
        <f>_xlfn.XLOOKUP(D228,products!$A$1:$A$49,products!$D$1:$D$49,,0)</f>
        <v>2.5</v>
      </c>
      <c r="L228" s="6">
        <f>_xlfn.XLOOKUP(D228,products!$A$1:$A$49,products!$E$1:$E$49,,0)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IF(_xlfn.XLOOKUP(orders!C229,customers!$A$1:$A$1001,customers!$C$1:$C$1001,,0)=0," ",_xlfn.XLOOKUP(orders!C229,customers!$A$1:$A$1001,customers!$C$1:$C$1001,,0))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4">
        <f>_xlfn.XLOOKUP(D229,products!$A$1:$A$49,products!$D$1:$D$49,,0)</f>
        <v>0.2</v>
      </c>
      <c r="L229" s="6">
        <f>_xlfn.XLOOKUP(D229,products!$A$1:$A$49,products!$E$1:$E$49,,0)</f>
        <v>2.6849999999999996</v>
      </c>
      <c r="M229" s="5">
        <f t="shared" si="9"/>
        <v>16.11</v>
      </c>
      <c r="N229" t="str">
        <f t="shared" si="10"/>
        <v>Robusta</v>
      </c>
      <c r="O229" t="str">
        <f t="shared" si="11"/>
        <v>Dark</v>
      </c>
      <c r="P229" t="str">
        <f>_xlfn.XLOOKUP(orderstable[[#This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IF(_xlfn.XLOOKUP(orders!C230,customers!$A$1:$A$1001,customers!$C$1:$C$1001,,0)=0," ",_xlfn.XLOOKUP(orders!C230,customers!$A$1:$A$1001,customers!$C$1:$C$1001,,0))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4">
        <f>_xlfn.XLOOKUP(D230,products!$A$1:$A$49,products!$D$1:$D$49,,0)</f>
        <v>0.2</v>
      </c>
      <c r="L230" s="6">
        <f>_xlfn.XLOOKUP(D230,products!$A$1:$A$49,products!$E$1:$E$49,,0)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IF(_xlfn.XLOOKUP(orders!C231,customers!$A$1:$A$1001,customers!$C$1:$C$1001,,0)=0," ",_xlfn.XLOOKUP(orders!C231,customers!$A$1:$A$1001,customers!$C$1:$C$1001,,0))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4">
        <f>_xlfn.XLOOKUP(D231,products!$A$1:$A$49,products!$D$1:$D$49,,0)</f>
        <v>0.2</v>
      </c>
      <c r="L231" s="6">
        <f>_xlfn.XLOOKUP(D231,products!$A$1:$A$49,products!$E$1:$E$49,,0)</f>
        <v>4.3650000000000002</v>
      </c>
      <c r="M231" s="5">
        <f t="shared" si="9"/>
        <v>8.73</v>
      </c>
      <c r="N231" t="str">
        <f t="shared" si="10"/>
        <v>Liberica</v>
      </c>
      <c r="O231" t="str">
        <f t="shared" si="11"/>
        <v>Medium</v>
      </c>
      <c r="P231" t="str">
        <f>_xlfn.XLOOKUP(orderstable[[#This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IF(_xlfn.XLOOKUP(orders!C232,customers!$A$1:$A$1001,customers!$C$1:$C$1001,,0)=0," ",_xlfn.XLOOKUP(orders!C232,customers!$A$1:$A$1001,customers!$C$1:$C$1001,,0))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4">
        <f>_xlfn.XLOOKUP(D232,products!$A$1:$A$49,products!$D$1:$D$49,,0)</f>
        <v>2.5</v>
      </c>
      <c r="L232" s="6">
        <f>_xlfn.XLOOKUP(D232,products!$A$1:$A$49,products!$E$1:$E$49,,0)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IF(_xlfn.XLOOKUP(orders!C233,customers!$A$1:$A$1001,customers!$C$1:$C$1001,,0)=0," ",_xlfn.XLOOKUP(orders!C233,customers!$A$1:$A$1001,customers!$C$1:$C$1001,,0))</f>
        <v xml:space="preserve"> </v>
      </c>
      <c r="H233" s="2" t="str">
        <f>_xlfn.XLOOKUP(C233,customers!$A$1:$A$1001,customers!$G$1:$G$1001,,0)</f>
        <v>United States</v>
      </c>
      <c r="I233" t="str">
        <f>_xlfn.XLOOKUP(orders!D233,products!$A$1:$A$49,products!$B$1:$B$49,,0)</f>
        <v>Lib</v>
      </c>
      <c r="J233" t="str">
        <f>_xlfn.XLOOKUP(D233,products!$A$1:$A$49,products!$C$1:$C$49,,0)</f>
        <v>M</v>
      </c>
      <c r="K233" s="4">
        <f>_xlfn.XLOOKUP(D233,products!$A$1:$A$49,products!$D$1:$D$49,,0)</f>
        <v>0.2</v>
      </c>
      <c r="L233" s="6">
        <f>_xlfn.XLOOKUP(D233,products!$A$1:$A$49,products!$E$1:$E$49,,0)</f>
        <v>4.3650000000000002</v>
      </c>
      <c r="M233" s="5">
        <f t="shared" si="9"/>
        <v>8.73</v>
      </c>
      <c r="N233" t="str">
        <f t="shared" si="10"/>
        <v>Liberica</v>
      </c>
      <c r="O233" t="str">
        <f t="shared" si="11"/>
        <v>Medium</v>
      </c>
      <c r="P233" t="str">
        <f>_xlfn.XLOOKUP(orderstable[[#This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IF(_xlfn.XLOOKUP(orders!C234,customers!$A$1:$A$1001,customers!$C$1:$C$1001,,0)=0," ",_xlfn.XLOOKUP(orders!C234,customers!$A$1:$A$1001,customers!$C$1:$C$1001,,0))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4">
        <f>_xlfn.XLOOKUP(D234,products!$A$1:$A$49,products!$D$1:$D$49,,0)</f>
        <v>0.2</v>
      </c>
      <c r="L234" s="6">
        <f>_xlfn.XLOOKUP(D234,products!$A$1:$A$49,products!$E$1:$E$49,,0)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IF(_xlfn.XLOOKUP(orders!C235,customers!$A$1:$A$1001,customers!$C$1:$C$1001,,0)=0," ",_xlfn.XLOOKUP(orders!C235,customers!$A$1:$A$1001,customers!$C$1:$C$1001,,0))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4">
        <f>_xlfn.XLOOKUP(D235,products!$A$1:$A$49,products!$D$1:$D$49,,0)</f>
        <v>0.2</v>
      </c>
      <c r="L235" s="6">
        <f>_xlfn.XLOOKUP(D235,products!$A$1:$A$49,products!$E$1:$E$49,,0)</f>
        <v>4.125</v>
      </c>
      <c r="M235" s="5">
        <f t="shared" si="9"/>
        <v>20.625</v>
      </c>
      <c r="N235" t="str">
        <f t="shared" si="10"/>
        <v>Exceisa</v>
      </c>
      <c r="O235" t="str">
        <f t="shared" si="11"/>
        <v>Medium</v>
      </c>
      <c r="P235" t="str">
        <f>_xlfn.XLOOKUP(orderstable[[#This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IF(_xlfn.XLOOKUP(orders!C236,customers!$A$1:$A$1001,customers!$C$1:$C$1001,,0)=0," ",_xlfn.XLOOKUP(orders!C236,customers!$A$1:$A$1001,customers!$C$1:$C$1001,,0))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4">
        <f>_xlfn.XLOOKUP(D236,products!$A$1:$A$49,products!$D$1:$D$49,,0)</f>
        <v>2.5</v>
      </c>
      <c r="L236" s="6">
        <f>_xlfn.XLOOKUP(D236,products!$A$1:$A$49,products!$E$1:$E$49,,0)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IF(_xlfn.XLOOKUP(orders!C237,customers!$A$1:$A$1001,customers!$C$1:$C$1001,,0)=0," ",_xlfn.XLOOKUP(orders!C237,customers!$A$1:$A$1001,customers!$C$1:$C$1001,,0))</f>
        <v xml:space="preserve"> </v>
      </c>
      <c r="H237" s="2" t="str">
        <f>_xlfn.XLOOKUP(C237,customers!$A$1:$A$1001,customers!$G$1:$G$1001,,0)</f>
        <v>Ireland</v>
      </c>
      <c r="I237" t="str">
        <f>_xlfn.XLOOKUP(orders!D237,products!$A$1:$A$49,products!$B$1:$B$49,,0)</f>
        <v>Lib</v>
      </c>
      <c r="J237" t="str">
        <f>_xlfn.XLOOKUP(D237,products!$A$1:$A$49,products!$C$1:$C$49,,0)</f>
        <v>L</v>
      </c>
      <c r="K237" s="4">
        <f>_xlfn.XLOOKUP(D237,products!$A$1:$A$49,products!$D$1:$D$49,,0)</f>
        <v>2.5</v>
      </c>
      <c r="L237" s="6">
        <f>_xlfn.XLOOKUP(D237,products!$A$1:$A$49,products!$E$1:$E$49,,0)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IF(_xlfn.XLOOKUP(orders!C238,customers!$A$1:$A$1001,customers!$C$1:$C$1001,,0)=0," ",_xlfn.XLOOKUP(orders!C238,customers!$A$1:$A$1001,customers!$C$1:$C$1001,,0))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4">
        <f>_xlfn.XLOOKUP(D238,products!$A$1:$A$49,products!$D$1:$D$49,,0)</f>
        <v>2.5</v>
      </c>
      <c r="L238" s="6">
        <f>_xlfn.XLOOKUP(D238,products!$A$1:$A$49,products!$E$1:$E$49,,0)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IF(_xlfn.XLOOKUP(orders!C239,customers!$A$1:$A$1001,customers!$C$1:$C$1001,,0)=0," ",_xlfn.XLOOKUP(orders!C239,customers!$A$1:$A$1001,customers!$C$1:$C$1001,,0))</f>
        <v xml:space="preserve"> </v>
      </c>
      <c r="H239" s="2" t="str">
        <f>_xlfn.XLOOKUP(C239,customers!$A$1:$A$1001,customers!$G$1:$G$1001,,0)</f>
        <v>United States</v>
      </c>
      <c r="I239" t="str">
        <f>_xlfn.XLOOKUP(orders!D239,products!$A$1:$A$49,products!$B$1:$B$49,,0)</f>
        <v>Rob</v>
      </c>
      <c r="J239" t="str">
        <f>_xlfn.XLOOKUP(D239,products!$A$1:$A$49,products!$C$1:$C$49,,0)</f>
        <v>L</v>
      </c>
      <c r="K239" s="4">
        <f>_xlfn.XLOOKUP(D239,products!$A$1:$A$49,products!$D$1:$D$49,,0)</f>
        <v>0.2</v>
      </c>
      <c r="L239" s="6">
        <f>_xlfn.XLOOKUP(D239,products!$A$1:$A$49,products!$E$1:$E$49,,0)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IF(_xlfn.XLOOKUP(orders!C240,customers!$A$1:$A$1001,customers!$C$1:$C$1001,,0)=0," ",_xlfn.XLOOKUP(orders!C240,customers!$A$1:$A$1001,customers!$C$1:$C$1001,,0))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4">
        <f>_xlfn.XLOOKUP(D240,products!$A$1:$A$49,products!$D$1:$D$49,,0)</f>
        <v>2.5</v>
      </c>
      <c r="L240" s="6">
        <f>_xlfn.XLOOKUP(D240,products!$A$1:$A$49,products!$E$1:$E$49,,0)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IF(_xlfn.XLOOKUP(orders!C241,customers!$A$1:$A$1001,customers!$C$1:$C$1001,,0)=0," ",_xlfn.XLOOKUP(orders!C241,customers!$A$1:$A$1001,customers!$C$1:$C$1001,,0))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4">
        <f>_xlfn.XLOOKUP(D241,products!$A$1:$A$49,products!$D$1:$D$49,,0)</f>
        <v>1</v>
      </c>
      <c r="L241" s="6">
        <f>_xlfn.XLOOKUP(D241,products!$A$1:$A$49,products!$E$1:$E$49,,0)</f>
        <v>14.85</v>
      </c>
      <c r="M241" s="5">
        <f t="shared" si="9"/>
        <v>59.4</v>
      </c>
      <c r="N241" t="str">
        <f t="shared" si="10"/>
        <v>Exceisa</v>
      </c>
      <c r="O241" t="str">
        <f t="shared" si="11"/>
        <v>Light</v>
      </c>
      <c r="P241" t="str">
        <f>_xlfn.XLOOKUP(orderstable[[#This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IF(_xlfn.XLOOKUP(orders!C242,customers!$A$1:$A$1001,customers!$C$1:$C$1001,,0)=0," ",_xlfn.XLOOKUP(orders!C242,customers!$A$1:$A$1001,customers!$C$1:$C$1001,,0))</f>
        <v xml:space="preserve"> </v>
      </c>
      <c r="H242" s="2" t="str">
        <f>_xlfn.XLOOKUP(C242,customers!$A$1:$A$1001,customers!$G$1:$G$1001,,0)</f>
        <v>United States</v>
      </c>
      <c r="I242" t="str">
        <f>_xlfn.XLOOKUP(orders!D242,products!$A$1:$A$49,products!$B$1:$B$49,,0)</f>
        <v>Ara</v>
      </c>
      <c r="J242" t="str">
        <f>_xlfn.XLOOKUP(D242,products!$A$1:$A$49,products!$C$1:$C$49,,0)</f>
        <v>M</v>
      </c>
      <c r="K242" s="4">
        <f>_xlfn.XLOOKUP(D242,products!$A$1:$A$49,products!$D$1:$D$49,,0)</f>
        <v>2.5</v>
      </c>
      <c r="L242" s="6">
        <f>_xlfn.XLOOKUP(D242,products!$A$1:$A$49,products!$E$1:$E$49,,0)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IF(_xlfn.XLOOKUP(orders!C243,customers!$A$1:$A$1001,customers!$C$1:$C$1001,,0)=0," ",_xlfn.XLOOKUP(orders!C243,customers!$A$1:$A$1001,customers!$C$1:$C$1001,,0))</f>
        <v xml:space="preserve"> </v>
      </c>
      <c r="H243" s="2" t="str">
        <f>_xlfn.XLOOKUP(C243,customers!$A$1:$A$1001,customers!$G$1:$G$1001,,0)</f>
        <v>United States</v>
      </c>
      <c r="I243" t="str">
        <f>_xlfn.XLOOKUP(orders!D243,products!$A$1:$A$49,products!$B$1:$B$49,,0)</f>
        <v>Rob</v>
      </c>
      <c r="J243" t="str">
        <f>_xlfn.XLOOKUP(D243,products!$A$1:$A$49,products!$C$1:$C$49,,0)</f>
        <v>M</v>
      </c>
      <c r="K243" s="4">
        <f>_xlfn.XLOOKUP(D243,products!$A$1:$A$49,products!$D$1:$D$49,,0)</f>
        <v>2.5</v>
      </c>
      <c r="L243" s="6">
        <f>_xlfn.XLOOKUP(D243,products!$A$1:$A$49,products!$E$1:$E$49,,0)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IF(_xlfn.XLOOKUP(orders!C244,customers!$A$1:$A$1001,customers!$C$1:$C$1001,,0)=0," ",_xlfn.XLOOKUP(orders!C244,customers!$A$1:$A$1001,customers!$C$1:$C$1001,,0))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4">
        <f>_xlfn.XLOOKUP(D244,products!$A$1:$A$49,products!$D$1:$D$49,,0)</f>
        <v>1</v>
      </c>
      <c r="L244" s="6">
        <f>_xlfn.XLOOKUP(D244,products!$A$1:$A$49,products!$E$1:$E$49,,0)</f>
        <v>12.15</v>
      </c>
      <c r="M244" s="5">
        <f t="shared" si="9"/>
        <v>36.450000000000003</v>
      </c>
      <c r="N244" t="str">
        <f t="shared" si="10"/>
        <v>Exceisa</v>
      </c>
      <c r="O244" t="str">
        <f t="shared" si="11"/>
        <v>Dark</v>
      </c>
      <c r="P244" t="str">
        <f>_xlfn.XLOOKUP(orderstable[[#This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IF(_xlfn.XLOOKUP(orders!C245,customers!$A$1:$A$1001,customers!$C$1:$C$1001,,0)=0," ",_xlfn.XLOOKUP(orders!C245,customers!$A$1:$A$1001,customers!$C$1:$C$1001,,0))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4">
        <f>_xlfn.XLOOKUP(D245,products!$A$1:$A$49,products!$D$1:$D$49,,0)</f>
        <v>0.5</v>
      </c>
      <c r="L245" s="6">
        <f>_xlfn.XLOOKUP(D245,products!$A$1:$A$49,products!$E$1:$E$49,,0)</f>
        <v>7.29</v>
      </c>
      <c r="M245" s="5">
        <f t="shared" si="9"/>
        <v>29.16</v>
      </c>
      <c r="N245" t="str">
        <f t="shared" si="10"/>
        <v>Exceisa</v>
      </c>
      <c r="O245" t="str">
        <f t="shared" si="11"/>
        <v>Dark</v>
      </c>
      <c r="P245" t="str">
        <f>_xlfn.XLOOKUP(orderstable[[#This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IF(_xlfn.XLOOKUP(orders!C246,customers!$A$1:$A$1001,customers!$C$1:$C$1001,,0)=0," ",_xlfn.XLOOKUP(orders!C246,customers!$A$1:$A$1001,customers!$C$1:$C$1001,,0))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4">
        <f>_xlfn.XLOOKUP(D246,products!$A$1:$A$49,products!$D$1:$D$49,,0)</f>
        <v>2.5</v>
      </c>
      <c r="L246" s="6">
        <f>_xlfn.XLOOKUP(D246,products!$A$1:$A$49,products!$E$1:$E$49,,0)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IF(_xlfn.XLOOKUP(orders!C247,customers!$A$1:$A$1001,customers!$C$1:$C$1001,,0)=0," ",_xlfn.XLOOKUP(orders!C247,customers!$A$1:$A$1001,customers!$C$1:$C$1001,,0))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4">
        <f>_xlfn.XLOOKUP(D247,products!$A$1:$A$49,products!$D$1:$D$49,,0)</f>
        <v>0.2</v>
      </c>
      <c r="L247" s="6">
        <f>_xlfn.XLOOKUP(D247,products!$A$1:$A$49,products!$E$1:$E$49,,0)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IF(_xlfn.XLOOKUP(orders!C248,customers!$A$1:$A$1001,customers!$C$1:$C$1001,,0)=0," ",_xlfn.XLOOKUP(orders!C248,customers!$A$1:$A$1001,customers!$C$1:$C$1001,,0))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4">
        <f>_xlfn.XLOOKUP(D248,products!$A$1:$A$49,products!$D$1:$D$49,,0)</f>
        <v>1</v>
      </c>
      <c r="L248" s="6">
        <f>_xlfn.XLOOKUP(D248,products!$A$1:$A$49,products!$E$1:$E$49,,0)</f>
        <v>12.95</v>
      </c>
      <c r="M248" s="5">
        <f t="shared" si="9"/>
        <v>38.849999999999994</v>
      </c>
      <c r="N248" t="str">
        <f t="shared" si="10"/>
        <v>Liberica</v>
      </c>
      <c r="O248" t="str">
        <f t="shared" si="11"/>
        <v>Dark</v>
      </c>
      <c r="P248" t="str">
        <f>_xlfn.XLOOKUP(orderstable[[#This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IF(_xlfn.XLOOKUP(orders!C249,customers!$A$1:$A$1001,customers!$C$1:$C$1001,,0)=0," ",_xlfn.XLOOKUP(orders!C249,customers!$A$1:$A$1001,customers!$C$1:$C$1001,,0))</f>
        <v xml:space="preserve"> </v>
      </c>
      <c r="H249" s="2" t="str">
        <f>_xlfn.XLOOKUP(C249,customers!$A$1:$A$1001,customers!$G$1:$G$1001,,0)</f>
        <v>Ireland</v>
      </c>
      <c r="I249" t="str">
        <f>_xlfn.XLOOKUP(orders!D249,products!$A$1:$A$49,products!$B$1:$B$49,,0)</f>
        <v>Rob</v>
      </c>
      <c r="J249" t="str">
        <f>_xlfn.XLOOKUP(D249,products!$A$1:$A$49,products!$C$1:$C$49,,0)</f>
        <v>L</v>
      </c>
      <c r="K249" s="4">
        <f>_xlfn.XLOOKUP(D249,products!$A$1:$A$49,products!$D$1:$D$49,,0)</f>
        <v>0.2</v>
      </c>
      <c r="L249" s="6">
        <f>_xlfn.XLOOKUP(D249,products!$A$1:$A$49,products!$E$1:$E$49,,0)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IF(_xlfn.XLOOKUP(orders!C250,customers!$A$1:$A$1001,customers!$C$1:$C$1001,,0)=0," ",_xlfn.XLOOKUP(orders!C250,customers!$A$1:$A$1001,customers!$C$1:$C$1001,,0))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4">
        <f>_xlfn.XLOOKUP(D250,products!$A$1:$A$49,products!$D$1:$D$49,,0)</f>
        <v>1</v>
      </c>
      <c r="L250" s="6">
        <f>_xlfn.XLOOKUP(D250,products!$A$1:$A$49,products!$E$1:$E$49,,0)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IF(_xlfn.XLOOKUP(orders!C251,customers!$A$1:$A$1001,customers!$C$1:$C$1001,,0)=0," ",_xlfn.XLOOKUP(orders!C251,customers!$A$1:$A$1001,customers!$C$1:$C$1001,,0))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4">
        <f>_xlfn.XLOOKUP(D251,products!$A$1:$A$49,products!$D$1:$D$49,,0)</f>
        <v>1</v>
      </c>
      <c r="L251" s="6">
        <f>_xlfn.XLOOKUP(D251,products!$A$1:$A$49,products!$E$1:$E$49,,0)</f>
        <v>15.85</v>
      </c>
      <c r="M251" s="5">
        <f t="shared" si="9"/>
        <v>15.85</v>
      </c>
      <c r="N251" t="str">
        <f t="shared" si="10"/>
        <v>Liberica</v>
      </c>
      <c r="O251" t="str">
        <f t="shared" si="11"/>
        <v>Light</v>
      </c>
      <c r="P251" t="str">
        <f>_xlfn.XLOOKUP(orderstable[[#This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IF(_xlfn.XLOOKUP(orders!C252,customers!$A$1:$A$1001,customers!$C$1:$C$1001,,0)=0," ",_xlfn.XLOOKUP(orders!C252,customers!$A$1:$A$1001,customers!$C$1:$C$1001,,0))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4">
        <f>_xlfn.XLOOKUP(D252,products!$A$1:$A$49,products!$D$1:$D$49,,0)</f>
        <v>0.2</v>
      </c>
      <c r="L252" s="6">
        <f>_xlfn.XLOOKUP(D252,products!$A$1:$A$49,products!$E$1:$E$49,,0)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IF(_xlfn.XLOOKUP(orders!C253,customers!$A$1:$A$1001,customers!$C$1:$C$1001,,0)=0," ",_xlfn.XLOOKUP(orders!C253,customers!$A$1:$A$1001,customers!$C$1:$C$1001,,0))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4">
        <f>_xlfn.XLOOKUP(D253,products!$A$1:$A$49,products!$D$1:$D$49,,0)</f>
        <v>1</v>
      </c>
      <c r="L253" s="6">
        <f>_xlfn.XLOOKUP(D253,products!$A$1:$A$49,products!$E$1:$E$49,,0)</f>
        <v>13.75</v>
      </c>
      <c r="M253" s="5">
        <f t="shared" si="9"/>
        <v>68.75</v>
      </c>
      <c r="N253" t="str">
        <f t="shared" si="10"/>
        <v>Exceisa</v>
      </c>
      <c r="O253" t="str">
        <f t="shared" si="11"/>
        <v>Medium</v>
      </c>
      <c r="P253" t="str">
        <f>_xlfn.XLOOKUP(orderstable[[#This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IF(_xlfn.XLOOKUP(orders!C254,customers!$A$1:$A$1001,customers!$C$1:$C$1001,,0)=0," ",_xlfn.XLOOKUP(orders!C254,customers!$A$1:$A$1001,customers!$C$1:$C$1001,,0))</f>
        <v xml:space="preserve"> </v>
      </c>
      <c r="H254" s="2" t="str">
        <f>_xlfn.XLOOKUP(C254,customers!$A$1:$A$1001,customers!$G$1:$G$1001,,0)</f>
        <v>United States</v>
      </c>
      <c r="I254" t="str">
        <f>_xlfn.XLOOKUP(orders!D254,products!$A$1:$A$49,products!$B$1:$B$49,,0)</f>
        <v>Ara</v>
      </c>
      <c r="J254" t="str">
        <f>_xlfn.XLOOKUP(D254,products!$A$1:$A$49,products!$C$1:$C$49,,0)</f>
        <v>D</v>
      </c>
      <c r="K254" s="4">
        <f>_xlfn.XLOOKUP(D254,products!$A$1:$A$49,products!$D$1:$D$49,,0)</f>
        <v>1</v>
      </c>
      <c r="L254" s="6">
        <f>_xlfn.XLOOKUP(D254,products!$A$1:$A$49,products!$E$1:$E$49,,0)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IF(_xlfn.XLOOKUP(orders!C255,customers!$A$1:$A$1001,customers!$C$1:$C$1001,,0)=0," ",_xlfn.XLOOKUP(orders!C255,customers!$A$1:$A$1001,customers!$C$1:$C$1001,,0))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4">
        <f>_xlfn.XLOOKUP(D255,products!$A$1:$A$49,products!$D$1:$D$49,,0)</f>
        <v>1</v>
      </c>
      <c r="L255" s="6">
        <f>_xlfn.XLOOKUP(D255,products!$A$1:$A$49,products!$E$1:$E$49,,0)</f>
        <v>14.55</v>
      </c>
      <c r="M255" s="5">
        <f t="shared" si="9"/>
        <v>58.2</v>
      </c>
      <c r="N255" t="str">
        <f t="shared" si="10"/>
        <v>Liberica</v>
      </c>
      <c r="O255" t="str">
        <f t="shared" si="11"/>
        <v>Medium</v>
      </c>
      <c r="P255" t="str">
        <f>_xlfn.XLOOKUP(orderstable[[#This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IF(_xlfn.XLOOKUP(orders!C256,customers!$A$1:$A$1001,customers!$C$1:$C$1001,,0)=0," ",_xlfn.XLOOKUP(orders!C256,customers!$A$1:$A$1001,customers!$C$1:$C$1001,,0))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4">
        <f>_xlfn.XLOOKUP(D256,products!$A$1:$A$49,products!$D$1:$D$49,,0)</f>
        <v>0.5</v>
      </c>
      <c r="L256" s="6">
        <f>_xlfn.XLOOKUP(D256,products!$A$1:$A$49,products!$E$1:$E$49,,0)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IF(_xlfn.XLOOKUP(orders!C257,customers!$A$1:$A$1001,customers!$C$1:$C$1001,,0)=0," ",_xlfn.XLOOKUP(orders!C257,customers!$A$1:$A$1001,customers!$C$1:$C$1001,,0))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4">
        <f>_xlfn.XLOOKUP(D257,products!$A$1:$A$49,products!$D$1:$D$49,,0)</f>
        <v>0.5</v>
      </c>
      <c r="L257" s="6">
        <f>_xlfn.XLOOKUP(D257,products!$A$1:$A$49,products!$E$1:$E$49,,0)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IF(_xlfn.XLOOKUP(orders!C258,customers!$A$1:$A$1001,customers!$C$1:$C$1001,,0)=0," ",_xlfn.XLOOKUP(orders!C258,customers!$A$1:$A$1001,customers!$C$1:$C$1001,,0))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4">
        <f>_xlfn.XLOOKUP(D258,products!$A$1:$A$49,products!$D$1:$D$49,,0)</f>
        <v>0.5</v>
      </c>
      <c r="L258" s="6">
        <f>_xlfn.XLOOKUP(D258,products!$A$1:$A$49,products!$E$1:$E$49,,0)</f>
        <v>8.73</v>
      </c>
      <c r="M258" s="5">
        <f t="shared" si="9"/>
        <v>17.46</v>
      </c>
      <c r="N258" t="str">
        <f t="shared" si="10"/>
        <v>Liberica</v>
      </c>
      <c r="O258" t="str">
        <f t="shared" si="11"/>
        <v>Medium</v>
      </c>
      <c r="P258" t="str">
        <f>_xlfn.XLOOKUP(orderstable[[#This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IF(_xlfn.XLOOKUP(orders!C259,customers!$A$1:$A$1001,customers!$C$1:$C$1001,,0)=0," ",_xlfn.XLOOKUP(orders!C259,customers!$A$1:$A$1001,customers!$C$1:$C$1001,,0))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4">
        <f>_xlfn.XLOOKUP(D259,products!$A$1:$A$49,products!$D$1:$D$49,,0)</f>
        <v>2.5</v>
      </c>
      <c r="L259" s="6">
        <f>_xlfn.XLOOKUP(D259,products!$A$1:$A$49,products!$E$1:$E$49,,0)</f>
        <v>27.945</v>
      </c>
      <c r="M259" s="5">
        <f t="shared" ref="M259:M322" si="12">L259*E259</f>
        <v>27.945</v>
      </c>
      <c r="N259" t="str">
        <f t="shared" ref="N259:N322" si="13">IF(I259="Rob","Robusta",IF(I259="Exc","Exceisa",IF(I259="Ara","Arabica",IF(I259="Lib","Liberica",""))))</f>
        <v>Exceisa</v>
      </c>
      <c r="O259" t="str">
        <f t="shared" ref="O259:O322" si="14">IF(J259="L","Light",IF(J259="M","Medium",IF(J259="D","Dark","")))</f>
        <v>Dark</v>
      </c>
      <c r="P259" t="str">
        <f>_xlfn.XLOOKUP(orderstable[[#This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IF(_xlfn.XLOOKUP(orders!C260,customers!$A$1:$A$1001,customers!$C$1:$C$1001,,0)=0," ",_xlfn.XLOOKUP(orders!C260,customers!$A$1:$A$1001,customers!$C$1:$C$1001,,0))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4">
        <f>_xlfn.XLOOKUP(D260,products!$A$1:$A$49,products!$D$1:$D$49,,0)</f>
        <v>2.5</v>
      </c>
      <c r="L260" s="6">
        <f>_xlfn.XLOOKUP(D260,products!$A$1:$A$49,products!$E$1:$E$49,,0)</f>
        <v>27.945</v>
      </c>
      <c r="M260" s="5">
        <f t="shared" si="12"/>
        <v>139.72499999999999</v>
      </c>
      <c r="N260" t="str">
        <f t="shared" si="13"/>
        <v>Exceisa</v>
      </c>
      <c r="O260" t="str">
        <f t="shared" si="14"/>
        <v>Dark</v>
      </c>
      <c r="P260" t="str">
        <f>_xlfn.XLOOKUP(orderstable[[#This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IF(_xlfn.XLOOKUP(orders!C261,customers!$A$1:$A$1001,customers!$C$1:$C$1001,,0)=0," ",_xlfn.XLOOKUP(orders!C261,customers!$A$1:$A$1001,customers!$C$1:$C$1001,,0))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4">
        <f>_xlfn.XLOOKUP(D261,products!$A$1:$A$49,products!$D$1:$D$49,,0)</f>
        <v>0.2</v>
      </c>
      <c r="L261" s="6">
        <f>_xlfn.XLOOKUP(D261,products!$A$1:$A$49,products!$E$1:$E$49,,0)</f>
        <v>2.9849999999999999</v>
      </c>
      <c r="M261" s="5">
        <f t="shared" si="12"/>
        <v>5.97</v>
      </c>
      <c r="N261" t="str">
        <f t="shared" si="13"/>
        <v>Robusta</v>
      </c>
      <c r="O261" t="str">
        <f t="shared" si="14"/>
        <v>Medium</v>
      </c>
      <c r="P261" t="str">
        <f>_xlfn.XLOOKUP(orderstable[[#This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IF(_xlfn.XLOOKUP(orders!C262,customers!$A$1:$A$1001,customers!$C$1:$C$1001,,0)=0," ",_xlfn.XLOOKUP(orders!C262,customers!$A$1:$A$1001,customers!$C$1:$C$1001,,0))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4">
        <f>_xlfn.XLOOKUP(D262,products!$A$1:$A$49,products!$D$1:$D$49,,0)</f>
        <v>2.5</v>
      </c>
      <c r="L262" s="6">
        <f>_xlfn.XLOOKUP(D262,products!$A$1:$A$49,products!$E$1:$E$49,,0)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IF(_xlfn.XLOOKUP(orders!C263,customers!$A$1:$A$1001,customers!$C$1:$C$1001,,0)=0," ",_xlfn.XLOOKUP(orders!C263,customers!$A$1:$A$1001,customers!$C$1:$C$1001,,0))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4">
        <f>_xlfn.XLOOKUP(D263,products!$A$1:$A$49,products!$D$1:$D$49,,0)</f>
        <v>1</v>
      </c>
      <c r="L263" s="6">
        <f>_xlfn.XLOOKUP(D263,products!$A$1:$A$49,products!$E$1:$E$49,,0)</f>
        <v>11.95</v>
      </c>
      <c r="M263" s="5">
        <f t="shared" si="12"/>
        <v>59.75</v>
      </c>
      <c r="N263" t="str">
        <f t="shared" si="13"/>
        <v>Robusta</v>
      </c>
      <c r="O263" t="str">
        <f t="shared" si="14"/>
        <v>Light</v>
      </c>
      <c r="P263" t="str">
        <f>_xlfn.XLOOKUP(orderstable[[#This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IF(_xlfn.XLOOKUP(orders!C264,customers!$A$1:$A$1001,customers!$C$1:$C$1001,,0)=0," ",_xlfn.XLOOKUP(orders!C264,customers!$A$1:$A$1001,customers!$C$1:$C$1001,,0))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4">
        <f>_xlfn.XLOOKUP(D264,products!$A$1:$A$49,products!$D$1:$D$49,,0)</f>
        <v>1</v>
      </c>
      <c r="L264" s="6">
        <f>_xlfn.XLOOKUP(D264,products!$A$1:$A$49,products!$E$1:$E$49,,0)</f>
        <v>13.75</v>
      </c>
      <c r="M264" s="5">
        <f t="shared" si="12"/>
        <v>41.25</v>
      </c>
      <c r="N264" t="str">
        <f t="shared" si="13"/>
        <v>Exceisa</v>
      </c>
      <c r="O264" t="str">
        <f t="shared" si="14"/>
        <v>Medium</v>
      </c>
      <c r="P264" t="str">
        <f>_xlfn.XLOOKUP(orderstable[[#This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IF(_xlfn.XLOOKUP(orders!C265,customers!$A$1:$A$1001,customers!$C$1:$C$1001,,0)=0," ",_xlfn.XLOOKUP(orders!C265,customers!$A$1:$A$1001,customers!$C$1:$C$1001,,0))</f>
        <v xml:space="preserve"> </v>
      </c>
      <c r="H265" s="2" t="str">
        <f>_xlfn.XLOOKUP(C265,customers!$A$1:$A$1001,customers!$G$1:$G$1001,,0)</f>
        <v>United States</v>
      </c>
      <c r="I265" t="str">
        <f>_xlfn.XLOOKUP(orders!D265,products!$A$1:$A$49,products!$B$1:$B$49,,0)</f>
        <v>Lib</v>
      </c>
      <c r="J265" t="str">
        <f>_xlfn.XLOOKUP(D265,products!$A$1:$A$49,products!$C$1:$C$49,,0)</f>
        <v>M</v>
      </c>
      <c r="K265" s="4">
        <f>_xlfn.XLOOKUP(D265,products!$A$1:$A$49,products!$D$1:$D$49,,0)</f>
        <v>2.5</v>
      </c>
      <c r="L265" s="6">
        <f>_xlfn.XLOOKUP(D265,products!$A$1:$A$49,products!$E$1:$E$49,,0)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IF(_xlfn.XLOOKUP(orders!C266,customers!$A$1:$A$1001,customers!$C$1:$C$1001,,0)=0," ",_xlfn.XLOOKUP(orders!C266,customers!$A$1:$A$1001,customers!$C$1:$C$1001,,0))</f>
        <v xml:space="preserve"> </v>
      </c>
      <c r="H266" s="2" t="str">
        <f>_xlfn.XLOOKUP(C266,customers!$A$1:$A$1001,customers!$G$1:$G$1001,,0)</f>
        <v>Ireland</v>
      </c>
      <c r="I266" t="str">
        <f>_xlfn.XLOOKUP(orders!D266,products!$A$1:$A$49,products!$B$1:$B$49,,0)</f>
        <v>Rob</v>
      </c>
      <c r="J266" t="str">
        <f>_xlfn.XLOOKUP(D266,products!$A$1:$A$49,products!$C$1:$C$49,,0)</f>
        <v>L</v>
      </c>
      <c r="K266" s="4">
        <f>_xlfn.XLOOKUP(D266,products!$A$1:$A$49,products!$D$1:$D$49,,0)</f>
        <v>1</v>
      </c>
      <c r="L266" s="6">
        <f>_xlfn.XLOOKUP(D266,products!$A$1:$A$49,products!$E$1:$E$49,,0)</f>
        <v>11.95</v>
      </c>
      <c r="M266" s="5">
        <f t="shared" si="12"/>
        <v>59.75</v>
      </c>
      <c r="N266" t="str">
        <f t="shared" si="13"/>
        <v>Robusta</v>
      </c>
      <c r="O266" t="str">
        <f t="shared" si="14"/>
        <v>Light</v>
      </c>
      <c r="P266" t="str">
        <f>_xlfn.XLOOKUP(orderstable[[#This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IF(_xlfn.XLOOKUP(orders!C267,customers!$A$1:$A$1001,customers!$C$1:$C$1001,,0)=0," ",_xlfn.XLOOKUP(orders!C267,customers!$A$1:$A$1001,customers!$C$1:$C$1001,,0))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4">
        <f>_xlfn.XLOOKUP(D267,products!$A$1:$A$49,products!$D$1:$D$49,,0)</f>
        <v>0.5</v>
      </c>
      <c r="L267" s="6">
        <f>_xlfn.XLOOKUP(D267,products!$A$1:$A$49,products!$E$1:$E$49,,0)</f>
        <v>5.97</v>
      </c>
      <c r="M267" s="5">
        <f t="shared" si="12"/>
        <v>5.97</v>
      </c>
      <c r="N267" t="str">
        <f t="shared" si="13"/>
        <v>Arabica</v>
      </c>
      <c r="O267" t="str">
        <f t="shared" si="14"/>
        <v>Dark</v>
      </c>
      <c r="P267" t="str">
        <f>_xlfn.XLOOKUP(orderstable[[#This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IF(_xlfn.XLOOKUP(orders!C268,customers!$A$1:$A$1001,customers!$C$1:$C$1001,,0)=0," ",_xlfn.XLOOKUP(orders!C268,customers!$A$1:$A$1001,customers!$C$1:$C$1001,,0))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4">
        <f>_xlfn.XLOOKUP(D268,products!$A$1:$A$49,products!$D$1:$D$49,,0)</f>
        <v>1</v>
      </c>
      <c r="L268" s="6">
        <f>_xlfn.XLOOKUP(D268,products!$A$1:$A$49,products!$E$1:$E$49,,0)</f>
        <v>12.15</v>
      </c>
      <c r="M268" s="5">
        <f t="shared" si="12"/>
        <v>24.3</v>
      </c>
      <c r="N268" t="str">
        <f t="shared" si="13"/>
        <v>Exceisa</v>
      </c>
      <c r="O268" t="str">
        <f t="shared" si="14"/>
        <v>Dark</v>
      </c>
      <c r="P268" t="str">
        <f>_xlfn.XLOOKUP(orderstable[[#This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IF(_xlfn.XLOOKUP(orders!C269,customers!$A$1:$A$1001,customers!$C$1:$C$1001,,0)=0," ",_xlfn.XLOOKUP(orders!C269,customers!$A$1:$A$1001,customers!$C$1:$C$1001,,0))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4">
        <f>_xlfn.XLOOKUP(D269,products!$A$1:$A$49,products!$D$1:$D$49,,0)</f>
        <v>0.2</v>
      </c>
      <c r="L269" s="6">
        <f>_xlfn.XLOOKUP(D269,products!$A$1:$A$49,products!$E$1:$E$49,,0)</f>
        <v>3.645</v>
      </c>
      <c r="M269" s="5">
        <f t="shared" si="12"/>
        <v>21.87</v>
      </c>
      <c r="N269" t="str">
        <f t="shared" si="13"/>
        <v>Exceisa</v>
      </c>
      <c r="O269" t="str">
        <f t="shared" si="14"/>
        <v>Dark</v>
      </c>
      <c r="P269" t="str">
        <f>_xlfn.XLOOKUP(orderstable[[#This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IF(_xlfn.XLOOKUP(orders!C270,customers!$A$1:$A$1001,customers!$C$1:$C$1001,,0)=0," ",_xlfn.XLOOKUP(orders!C270,customers!$A$1:$A$1001,customers!$C$1:$C$1001,,0))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4">
        <f>_xlfn.XLOOKUP(D270,products!$A$1:$A$49,products!$D$1:$D$49,,0)</f>
        <v>1</v>
      </c>
      <c r="L270" s="6">
        <f>_xlfn.XLOOKUP(D270,products!$A$1:$A$49,products!$E$1:$E$49,,0)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IF(_xlfn.XLOOKUP(orders!C271,customers!$A$1:$A$1001,customers!$C$1:$C$1001,,0)=0," ",_xlfn.XLOOKUP(orders!C271,customers!$A$1:$A$1001,customers!$C$1:$C$1001,,0))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4">
        <f>_xlfn.XLOOKUP(D271,products!$A$1:$A$49,products!$D$1:$D$49,,0)</f>
        <v>0.2</v>
      </c>
      <c r="L271" s="6">
        <f>_xlfn.XLOOKUP(D271,products!$A$1:$A$49,products!$E$1:$E$49,,0)</f>
        <v>2.9849999999999999</v>
      </c>
      <c r="M271" s="5">
        <f t="shared" si="12"/>
        <v>5.97</v>
      </c>
      <c r="N271" t="str">
        <f t="shared" si="13"/>
        <v>Arabica</v>
      </c>
      <c r="O271" t="str">
        <f t="shared" si="14"/>
        <v>Dark</v>
      </c>
      <c r="P271" t="str">
        <f>_xlfn.XLOOKUP(orderstable[[#This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IF(_xlfn.XLOOKUP(orders!C272,customers!$A$1:$A$1001,customers!$C$1:$C$1001,,0)=0," ",_xlfn.XLOOKUP(orders!C272,customers!$A$1:$A$1001,customers!$C$1:$C$1001,,0))</f>
        <v xml:space="preserve"> </v>
      </c>
      <c r="H272" s="2" t="str">
        <f>_xlfn.XLOOKUP(C272,customers!$A$1:$A$1001,customers!$G$1:$G$1001,,0)</f>
        <v>Ireland</v>
      </c>
      <c r="I272" t="str">
        <f>_xlfn.XLOOKUP(orders!D272,products!$A$1:$A$49,products!$B$1:$B$49,,0)</f>
        <v>Exc</v>
      </c>
      <c r="J272" t="str">
        <f>_xlfn.XLOOKUP(D272,products!$A$1:$A$49,products!$C$1:$C$49,,0)</f>
        <v>D</v>
      </c>
      <c r="K272" s="4">
        <f>_xlfn.XLOOKUP(D272,products!$A$1:$A$49,products!$D$1:$D$49,,0)</f>
        <v>0.5</v>
      </c>
      <c r="L272" s="6">
        <f>_xlfn.XLOOKUP(D272,products!$A$1:$A$49,products!$E$1:$E$49,,0)</f>
        <v>7.29</v>
      </c>
      <c r="M272" s="5">
        <f t="shared" si="12"/>
        <v>7.29</v>
      </c>
      <c r="N272" t="str">
        <f t="shared" si="13"/>
        <v>Exceisa</v>
      </c>
      <c r="O272" t="str">
        <f t="shared" si="14"/>
        <v>Dark</v>
      </c>
      <c r="P272" t="str">
        <f>_xlfn.XLOOKUP(orderstable[[#This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IF(_xlfn.XLOOKUP(orders!C273,customers!$A$1:$A$1001,customers!$C$1:$C$1001,,0)=0," ",_xlfn.XLOOKUP(orders!C273,customers!$A$1:$A$1001,customers!$C$1:$C$1001,,0))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4">
        <f>_xlfn.XLOOKUP(D273,products!$A$1:$A$49,products!$D$1:$D$49,,0)</f>
        <v>0.2</v>
      </c>
      <c r="L273" s="6">
        <f>_xlfn.XLOOKUP(D273,products!$A$1:$A$49,products!$E$1:$E$49,,0)</f>
        <v>2.9849999999999999</v>
      </c>
      <c r="M273" s="5">
        <f t="shared" si="12"/>
        <v>11.94</v>
      </c>
      <c r="N273" t="str">
        <f t="shared" si="13"/>
        <v>Arabica</v>
      </c>
      <c r="O273" t="str">
        <f t="shared" si="14"/>
        <v>Dark</v>
      </c>
      <c r="P273" t="str">
        <f>_xlfn.XLOOKUP(orderstable[[#This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IF(_xlfn.XLOOKUP(orders!C274,customers!$A$1:$A$1001,customers!$C$1:$C$1001,,0)=0," ",_xlfn.XLOOKUP(orders!C274,customers!$A$1:$A$1001,customers!$C$1:$C$1001,,0))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4">
        <f>_xlfn.XLOOKUP(D274,products!$A$1:$A$49,products!$D$1:$D$49,,0)</f>
        <v>1</v>
      </c>
      <c r="L274" s="6">
        <f>_xlfn.XLOOKUP(D274,products!$A$1:$A$49,products!$E$1:$E$49,,0)</f>
        <v>11.95</v>
      </c>
      <c r="M274" s="5">
        <f t="shared" si="12"/>
        <v>71.699999999999989</v>
      </c>
      <c r="N274" t="str">
        <f t="shared" si="13"/>
        <v>Robusta</v>
      </c>
      <c r="O274" t="str">
        <f t="shared" si="14"/>
        <v>Light</v>
      </c>
      <c r="P274" t="str">
        <f>_xlfn.XLOOKUP(orderstable[[#This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IF(_xlfn.XLOOKUP(orders!C275,customers!$A$1:$A$1001,customers!$C$1:$C$1001,,0)=0," ",_xlfn.XLOOKUP(orders!C275,customers!$A$1:$A$1001,customers!$C$1:$C$1001,,0))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4">
        <f>_xlfn.XLOOKUP(D275,products!$A$1:$A$49,products!$D$1:$D$49,,0)</f>
        <v>0.2</v>
      </c>
      <c r="L275" s="6">
        <f>_xlfn.XLOOKUP(D275,products!$A$1:$A$49,products!$E$1:$E$49,,0)</f>
        <v>3.8849999999999998</v>
      </c>
      <c r="M275" s="5">
        <f t="shared" si="12"/>
        <v>7.77</v>
      </c>
      <c r="N275" t="str">
        <f t="shared" si="13"/>
        <v>Arabica</v>
      </c>
      <c r="O275" t="str">
        <f t="shared" si="14"/>
        <v>Light</v>
      </c>
      <c r="P275" t="str">
        <f>_xlfn.XLOOKUP(orderstable[[#This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IF(_xlfn.XLOOKUP(orders!C276,customers!$A$1:$A$1001,customers!$C$1:$C$1001,,0)=0," ",_xlfn.XLOOKUP(orders!C276,customers!$A$1:$A$1001,customers!$C$1:$C$1001,,0))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4">
        <f>_xlfn.XLOOKUP(D276,products!$A$1:$A$49,products!$D$1:$D$49,,0)</f>
        <v>2.5</v>
      </c>
      <c r="L276" s="6">
        <f>_xlfn.XLOOKUP(D276,products!$A$1:$A$49,products!$E$1:$E$49,,0)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IF(_xlfn.XLOOKUP(orders!C277,customers!$A$1:$A$1001,customers!$C$1:$C$1001,,0)=0," ",_xlfn.XLOOKUP(orders!C277,customers!$A$1:$A$1001,customers!$C$1:$C$1001,,0))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4">
        <f>_xlfn.XLOOKUP(D277,products!$A$1:$A$49,products!$D$1:$D$49,,0)</f>
        <v>2.5</v>
      </c>
      <c r="L277" s="6">
        <f>_xlfn.XLOOKUP(D277,products!$A$1:$A$49,products!$E$1:$E$49,,0)</f>
        <v>34.154999999999994</v>
      </c>
      <c r="M277" s="5">
        <f t="shared" si="12"/>
        <v>204.92999999999995</v>
      </c>
      <c r="N277" t="str">
        <f t="shared" si="13"/>
        <v>Exceisa</v>
      </c>
      <c r="O277" t="str">
        <f t="shared" si="14"/>
        <v>Light</v>
      </c>
      <c r="P277" t="str">
        <f>_xlfn.XLOOKUP(orderstable[[#This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IF(_xlfn.XLOOKUP(orders!C278,customers!$A$1:$A$1001,customers!$C$1:$C$1001,,0)=0," ",_xlfn.XLOOKUP(orders!C278,customers!$A$1:$A$1001,customers!$C$1:$C$1001,,0))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4">
        <f>_xlfn.XLOOKUP(D278,products!$A$1:$A$49,products!$D$1:$D$49,,0)</f>
        <v>2.5</v>
      </c>
      <c r="L278" s="6">
        <f>_xlfn.XLOOKUP(D278,products!$A$1:$A$49,products!$E$1:$E$49,,0)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IF(_xlfn.XLOOKUP(orders!C279,customers!$A$1:$A$1001,customers!$C$1:$C$1001,,0)=0," ",_xlfn.XLOOKUP(orders!C279,customers!$A$1:$A$1001,customers!$C$1:$C$1001,,0))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4">
        <f>_xlfn.XLOOKUP(D279,products!$A$1:$A$49,products!$D$1:$D$49,,0)</f>
        <v>1</v>
      </c>
      <c r="L279" s="6">
        <f>_xlfn.XLOOKUP(D279,products!$A$1:$A$49,products!$E$1:$E$49,,0)</f>
        <v>14.85</v>
      </c>
      <c r="M279" s="5">
        <f t="shared" si="12"/>
        <v>89.1</v>
      </c>
      <c r="N279" t="str">
        <f t="shared" si="13"/>
        <v>Exceisa</v>
      </c>
      <c r="O279" t="str">
        <f t="shared" si="14"/>
        <v>Light</v>
      </c>
      <c r="P279" t="str">
        <f>_xlfn.XLOOKUP(orderstable[[#This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IF(_xlfn.XLOOKUP(orders!C280,customers!$A$1:$A$1001,customers!$C$1:$C$1001,,0)=0," ",_xlfn.XLOOKUP(orders!C280,customers!$A$1:$A$1001,customers!$C$1:$C$1001,,0))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4">
        <f>_xlfn.XLOOKUP(D280,products!$A$1:$A$49,products!$D$1:$D$49,,0)</f>
        <v>0.2</v>
      </c>
      <c r="L280" s="6">
        <f>_xlfn.XLOOKUP(D280,products!$A$1:$A$49,products!$E$1:$E$49,,0)</f>
        <v>3.8849999999999998</v>
      </c>
      <c r="M280" s="5">
        <f t="shared" si="12"/>
        <v>7.77</v>
      </c>
      <c r="N280" t="str">
        <f t="shared" si="13"/>
        <v>Arabica</v>
      </c>
      <c r="O280" t="str">
        <f t="shared" si="14"/>
        <v>Light</v>
      </c>
      <c r="P280" t="str">
        <f>_xlfn.XLOOKUP(orderstable[[#This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IF(_xlfn.XLOOKUP(orders!C281,customers!$A$1:$A$1001,customers!$C$1:$C$1001,,0)=0," ",_xlfn.XLOOKUP(orders!C281,customers!$A$1:$A$1001,customers!$C$1:$C$1001,,0))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4">
        <f>_xlfn.XLOOKUP(D281,products!$A$1:$A$49,products!$D$1:$D$49,,0)</f>
        <v>2.5</v>
      </c>
      <c r="L281" s="6">
        <f>_xlfn.XLOOKUP(D281,products!$A$1:$A$49,products!$E$1:$E$49,,0)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IF(_xlfn.XLOOKUP(orders!C282,customers!$A$1:$A$1001,customers!$C$1:$C$1001,,0)=0," ",_xlfn.XLOOKUP(orders!C282,customers!$A$1:$A$1001,customers!$C$1:$C$1001,,0))</f>
        <v xml:space="preserve"> </v>
      </c>
      <c r="H282" s="2" t="str">
        <f>_xlfn.XLOOKUP(C282,customers!$A$1:$A$1001,customers!$G$1:$G$1001,,0)</f>
        <v>United States</v>
      </c>
      <c r="I282" t="str">
        <f>_xlfn.XLOOKUP(orders!D282,products!$A$1:$A$49,products!$B$1:$B$49,,0)</f>
        <v>Exc</v>
      </c>
      <c r="J282" t="str">
        <f>_xlfn.XLOOKUP(D282,products!$A$1:$A$49,products!$C$1:$C$49,,0)</f>
        <v>M</v>
      </c>
      <c r="K282" s="4">
        <f>_xlfn.XLOOKUP(D282,products!$A$1:$A$49,products!$D$1:$D$49,,0)</f>
        <v>0.5</v>
      </c>
      <c r="L282" s="6">
        <f>_xlfn.XLOOKUP(D282,products!$A$1:$A$49,products!$E$1:$E$49,,0)</f>
        <v>8.25</v>
      </c>
      <c r="M282" s="5">
        <f t="shared" si="12"/>
        <v>41.25</v>
      </c>
      <c r="N282" t="str">
        <f t="shared" si="13"/>
        <v>Exceisa</v>
      </c>
      <c r="O282" t="str">
        <f t="shared" si="14"/>
        <v>Medium</v>
      </c>
      <c r="P282" t="str">
        <f>_xlfn.XLOOKUP(orderstable[[#This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IF(_xlfn.XLOOKUP(orders!C283,customers!$A$1:$A$1001,customers!$C$1:$C$1001,,0)=0," ",_xlfn.XLOOKUP(orders!C283,customers!$A$1:$A$1001,customers!$C$1:$C$1001,,0))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4">
        <f>_xlfn.XLOOKUP(D283,products!$A$1:$A$49,products!$D$1:$D$49,,0)</f>
        <v>1</v>
      </c>
      <c r="L283" s="6">
        <f>_xlfn.XLOOKUP(D283,products!$A$1:$A$49,products!$E$1:$E$49,,0)</f>
        <v>14.85</v>
      </c>
      <c r="M283" s="5">
        <f t="shared" si="12"/>
        <v>59.4</v>
      </c>
      <c r="N283" t="str">
        <f t="shared" si="13"/>
        <v>Exceisa</v>
      </c>
      <c r="O283" t="str">
        <f t="shared" si="14"/>
        <v>Light</v>
      </c>
      <c r="P283" t="str">
        <f>_xlfn.XLOOKUP(orderstable[[#This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IF(_xlfn.XLOOKUP(orders!C284,customers!$A$1:$A$1001,customers!$C$1:$C$1001,,0)=0," ",_xlfn.XLOOKUP(orders!C284,customers!$A$1:$A$1001,customers!$C$1:$C$1001,,0))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4">
        <f>_xlfn.XLOOKUP(D284,products!$A$1:$A$49,products!$D$1:$D$49,,0)</f>
        <v>0.5</v>
      </c>
      <c r="L284" s="6">
        <f>_xlfn.XLOOKUP(D284,products!$A$1:$A$49,products!$E$1:$E$49,,0)</f>
        <v>7.77</v>
      </c>
      <c r="M284" s="5">
        <f t="shared" si="12"/>
        <v>7.77</v>
      </c>
      <c r="N284" t="str">
        <f t="shared" si="13"/>
        <v>Arabica</v>
      </c>
      <c r="O284" t="str">
        <f t="shared" si="14"/>
        <v>Light</v>
      </c>
      <c r="P284" t="str">
        <f>_xlfn.XLOOKUP(orderstable[[#This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IF(_xlfn.XLOOKUP(orders!C285,customers!$A$1:$A$1001,customers!$C$1:$C$1001,,0)=0," ",_xlfn.XLOOKUP(orders!C285,customers!$A$1:$A$1001,customers!$C$1:$C$1001,,0))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4">
        <f>_xlfn.XLOOKUP(D285,products!$A$1:$A$49,products!$D$1:$D$49,,0)</f>
        <v>0.5</v>
      </c>
      <c r="L285" s="6">
        <f>_xlfn.XLOOKUP(D285,products!$A$1:$A$49,products!$E$1:$E$49,,0)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IF(_xlfn.XLOOKUP(orders!C286,customers!$A$1:$A$1001,customers!$C$1:$C$1001,,0)=0," ",_xlfn.XLOOKUP(orders!C286,customers!$A$1:$A$1001,customers!$C$1:$C$1001,,0))</f>
        <v xml:space="preserve"> </v>
      </c>
      <c r="H286" s="2" t="str">
        <f>_xlfn.XLOOKUP(C286,customers!$A$1:$A$1001,customers!$G$1:$G$1001,,0)</f>
        <v>United States</v>
      </c>
      <c r="I286" t="str">
        <f>_xlfn.XLOOKUP(orders!D286,products!$A$1:$A$49,products!$B$1:$B$49,,0)</f>
        <v>Exc</v>
      </c>
      <c r="J286" t="str">
        <f>_xlfn.XLOOKUP(D286,products!$A$1:$A$49,products!$C$1:$C$49,,0)</f>
        <v>M</v>
      </c>
      <c r="K286" s="4">
        <f>_xlfn.XLOOKUP(D286,products!$A$1:$A$49,products!$D$1:$D$49,,0)</f>
        <v>2.5</v>
      </c>
      <c r="L286" s="6">
        <f>_xlfn.XLOOKUP(D286,products!$A$1:$A$49,products!$E$1:$E$49,,0)</f>
        <v>31.624999999999996</v>
      </c>
      <c r="M286" s="5">
        <f t="shared" si="12"/>
        <v>94.874999999999986</v>
      </c>
      <c r="N286" t="str">
        <f t="shared" si="13"/>
        <v>Exceisa</v>
      </c>
      <c r="O286" t="str">
        <f t="shared" si="14"/>
        <v>Medium</v>
      </c>
      <c r="P286" t="str">
        <f>_xlfn.XLOOKUP(orderstable[[#This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IF(_xlfn.XLOOKUP(orders!C287,customers!$A$1:$A$1001,customers!$C$1:$C$1001,,0)=0," ",_xlfn.XLOOKUP(orders!C287,customers!$A$1:$A$1001,customers!$C$1:$C$1001,,0))</f>
        <v xml:space="preserve"> </v>
      </c>
      <c r="H287" s="2" t="str">
        <f>_xlfn.XLOOKUP(C287,customers!$A$1:$A$1001,customers!$G$1:$G$1001,,0)</f>
        <v>United States</v>
      </c>
      <c r="I287" t="str">
        <f>_xlfn.XLOOKUP(orders!D287,products!$A$1:$A$49,products!$B$1:$B$49,,0)</f>
        <v>Lib</v>
      </c>
      <c r="J287" t="str">
        <f>_xlfn.XLOOKUP(D287,products!$A$1:$A$49,products!$C$1:$C$49,,0)</f>
        <v>L</v>
      </c>
      <c r="K287" s="4">
        <f>_xlfn.XLOOKUP(D287,products!$A$1:$A$49,products!$D$1:$D$49,,0)</f>
        <v>2.5</v>
      </c>
      <c r="L287" s="6">
        <f>_xlfn.XLOOKUP(D287,products!$A$1:$A$49,products!$E$1:$E$49,,0)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IF(_xlfn.XLOOKUP(orders!C288,customers!$A$1:$A$1001,customers!$C$1:$C$1001,,0)=0," ",_xlfn.XLOOKUP(orders!C288,customers!$A$1:$A$1001,customers!$C$1:$C$1001,,0))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4">
        <f>_xlfn.XLOOKUP(D288,products!$A$1:$A$49,products!$D$1:$D$49,,0)</f>
        <v>0.2</v>
      </c>
      <c r="L288" s="6">
        <f>_xlfn.XLOOKUP(D288,products!$A$1:$A$49,products!$E$1:$E$49,,0)</f>
        <v>3.375</v>
      </c>
      <c r="M288" s="5">
        <f t="shared" si="12"/>
        <v>13.5</v>
      </c>
      <c r="N288" t="str">
        <f t="shared" si="13"/>
        <v>Arabica</v>
      </c>
      <c r="O288" t="str">
        <f t="shared" si="14"/>
        <v>Medium</v>
      </c>
      <c r="P288" t="str">
        <f>_xlfn.XLOOKUP(orderstable[[#This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IF(_xlfn.XLOOKUP(orders!C289,customers!$A$1:$A$1001,customers!$C$1:$C$1001,,0)=0," ",_xlfn.XLOOKUP(orders!C289,customers!$A$1:$A$1001,customers!$C$1:$C$1001,,0))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4">
        <f>_xlfn.XLOOKUP(D289,products!$A$1:$A$49,products!$D$1:$D$49,,0)</f>
        <v>0.2</v>
      </c>
      <c r="L289" s="6">
        <f>_xlfn.XLOOKUP(D289,products!$A$1:$A$49,products!$E$1:$E$49,,0)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IF(_xlfn.XLOOKUP(orders!C290,customers!$A$1:$A$1001,customers!$C$1:$C$1001,,0)=0," ",_xlfn.XLOOKUP(orders!C290,customers!$A$1:$A$1001,customers!$C$1:$C$1001,,0))</f>
        <v xml:space="preserve"> </v>
      </c>
      <c r="H290" s="2" t="str">
        <f>_xlfn.XLOOKUP(C290,customers!$A$1:$A$1001,customers!$G$1:$G$1001,,0)</f>
        <v>Ireland</v>
      </c>
      <c r="I290" t="str">
        <f>_xlfn.XLOOKUP(orders!D290,products!$A$1:$A$49,products!$B$1:$B$49,,0)</f>
        <v>Exc</v>
      </c>
      <c r="J290" t="str">
        <f>_xlfn.XLOOKUP(D290,products!$A$1:$A$49,products!$C$1:$C$49,,0)</f>
        <v>M</v>
      </c>
      <c r="K290" s="4">
        <f>_xlfn.XLOOKUP(D290,products!$A$1:$A$49,products!$D$1:$D$49,,0)</f>
        <v>0.5</v>
      </c>
      <c r="L290" s="6">
        <f>_xlfn.XLOOKUP(D290,products!$A$1:$A$49,products!$E$1:$E$49,,0)</f>
        <v>8.25</v>
      </c>
      <c r="M290" s="5">
        <f t="shared" si="12"/>
        <v>8.25</v>
      </c>
      <c r="N290" t="str">
        <f t="shared" si="13"/>
        <v>Exceisa</v>
      </c>
      <c r="O290" t="str">
        <f t="shared" si="14"/>
        <v>Medium</v>
      </c>
      <c r="P290" t="str">
        <f>_xlfn.XLOOKUP(orderstable[[#This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IF(_xlfn.XLOOKUP(orders!C291,customers!$A$1:$A$1001,customers!$C$1:$C$1001,,0)=0," ",_xlfn.XLOOKUP(orders!C291,customers!$A$1:$A$1001,customers!$C$1:$C$1001,,0))</f>
        <v xml:space="preserve"> </v>
      </c>
      <c r="H291" s="2" t="str">
        <f>_xlfn.XLOOKUP(C291,customers!$A$1:$A$1001,customers!$G$1:$G$1001,,0)</f>
        <v>United States</v>
      </c>
      <c r="I291" t="str">
        <f>_xlfn.XLOOKUP(orders!D291,products!$A$1:$A$49,products!$B$1:$B$49,,0)</f>
        <v>Rob</v>
      </c>
      <c r="J291" t="str">
        <f>_xlfn.XLOOKUP(D291,products!$A$1:$A$49,products!$C$1:$C$49,,0)</f>
        <v>D</v>
      </c>
      <c r="K291" s="4">
        <f>_xlfn.XLOOKUP(D291,products!$A$1:$A$49,products!$D$1:$D$49,,0)</f>
        <v>0.2</v>
      </c>
      <c r="L291" s="6">
        <f>_xlfn.XLOOKUP(D291,products!$A$1:$A$49,products!$E$1:$E$49,,0)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IF(_xlfn.XLOOKUP(orders!C292,customers!$A$1:$A$1001,customers!$C$1:$C$1001,,0)=0," ",_xlfn.XLOOKUP(orders!C292,customers!$A$1:$A$1001,customers!$C$1:$C$1001,,0))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4">
        <f>_xlfn.XLOOKUP(D292,products!$A$1:$A$49,products!$D$1:$D$49,,0)</f>
        <v>1</v>
      </c>
      <c r="L292" s="6">
        <f>_xlfn.XLOOKUP(D292,products!$A$1:$A$49,products!$E$1:$E$49,,0)</f>
        <v>9.9499999999999993</v>
      </c>
      <c r="M292" s="5">
        <f t="shared" si="12"/>
        <v>49.75</v>
      </c>
      <c r="N292" t="str">
        <f t="shared" si="13"/>
        <v>Arabica</v>
      </c>
      <c r="O292" t="str">
        <f t="shared" si="14"/>
        <v>Dark</v>
      </c>
      <c r="P292" t="str">
        <f>_xlfn.XLOOKUP(orderstable[[#This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IF(_xlfn.XLOOKUP(orders!C293,customers!$A$1:$A$1001,customers!$C$1:$C$1001,,0)=0," ",_xlfn.XLOOKUP(orders!C293,customers!$A$1:$A$1001,customers!$C$1:$C$1001,,0))</f>
        <v xml:space="preserve"> </v>
      </c>
      <c r="H293" s="2" t="str">
        <f>_xlfn.XLOOKUP(C293,customers!$A$1:$A$1001,customers!$G$1:$G$1001,,0)</f>
        <v>Ireland</v>
      </c>
      <c r="I293" t="str">
        <f>_xlfn.XLOOKUP(orders!D293,products!$A$1:$A$49,products!$B$1:$B$49,,0)</f>
        <v>Exc</v>
      </c>
      <c r="J293" t="str">
        <f>_xlfn.XLOOKUP(D293,products!$A$1:$A$49,products!$C$1:$C$49,,0)</f>
        <v>M</v>
      </c>
      <c r="K293" s="4">
        <f>_xlfn.XLOOKUP(D293,products!$A$1:$A$49,products!$D$1:$D$49,,0)</f>
        <v>0.5</v>
      </c>
      <c r="L293" s="6">
        <f>_xlfn.XLOOKUP(D293,products!$A$1:$A$49,products!$E$1:$E$49,,0)</f>
        <v>8.25</v>
      </c>
      <c r="M293" s="5">
        <f t="shared" si="12"/>
        <v>16.5</v>
      </c>
      <c r="N293" t="str">
        <f t="shared" si="13"/>
        <v>Exceisa</v>
      </c>
      <c r="O293" t="str">
        <f t="shared" si="14"/>
        <v>Medium</v>
      </c>
      <c r="P293" t="str">
        <f>_xlfn.XLOOKUP(orderstable[[#This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IF(_xlfn.XLOOKUP(orders!C294,customers!$A$1:$A$1001,customers!$C$1:$C$1001,,0)=0," ",_xlfn.XLOOKUP(orders!C294,customers!$A$1:$A$1001,customers!$C$1:$C$1001,,0))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4">
        <f>_xlfn.XLOOKUP(D294,products!$A$1:$A$49,products!$D$1:$D$49,,0)</f>
        <v>0.5</v>
      </c>
      <c r="L294" s="6">
        <f>_xlfn.XLOOKUP(D294,products!$A$1:$A$49,products!$E$1:$E$49,,0)</f>
        <v>5.97</v>
      </c>
      <c r="M294" s="5">
        <f t="shared" si="12"/>
        <v>17.91</v>
      </c>
      <c r="N294" t="str">
        <f t="shared" si="13"/>
        <v>Arabica</v>
      </c>
      <c r="O294" t="str">
        <f t="shared" si="14"/>
        <v>Dark</v>
      </c>
      <c r="P294" t="str">
        <f>_xlfn.XLOOKUP(orderstable[[#This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IF(_xlfn.XLOOKUP(orders!C295,customers!$A$1:$A$1001,customers!$C$1:$C$1001,,0)=0," ",_xlfn.XLOOKUP(orders!C295,customers!$A$1:$A$1001,customers!$C$1:$C$1001,,0))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4">
        <f>_xlfn.XLOOKUP(D295,products!$A$1:$A$49,products!$D$1:$D$49,,0)</f>
        <v>0.5</v>
      </c>
      <c r="L295" s="6">
        <f>_xlfn.XLOOKUP(D295,products!$A$1:$A$49,products!$E$1:$E$49,,0)</f>
        <v>5.97</v>
      </c>
      <c r="M295" s="5">
        <f t="shared" si="12"/>
        <v>29.849999999999998</v>
      </c>
      <c r="N295" t="str">
        <f t="shared" si="13"/>
        <v>Arabica</v>
      </c>
      <c r="O295" t="str">
        <f t="shared" si="14"/>
        <v>Dark</v>
      </c>
      <c r="P295" t="str">
        <f>_xlfn.XLOOKUP(orderstable[[#This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IF(_xlfn.XLOOKUP(orders!C296,customers!$A$1:$A$1001,customers!$C$1:$C$1001,,0)=0," ",_xlfn.XLOOKUP(orders!C296,customers!$A$1:$A$1001,customers!$C$1:$C$1001,,0))</f>
        <v xml:space="preserve"> </v>
      </c>
      <c r="H296" s="2" t="str">
        <f>_xlfn.XLOOKUP(C296,customers!$A$1:$A$1001,customers!$G$1:$G$1001,,0)</f>
        <v>United States</v>
      </c>
      <c r="I296" t="str">
        <f>_xlfn.XLOOKUP(orders!D296,products!$A$1:$A$49,products!$B$1:$B$49,,0)</f>
        <v>Exc</v>
      </c>
      <c r="J296" t="str">
        <f>_xlfn.XLOOKUP(D296,products!$A$1:$A$49,products!$C$1:$C$49,,0)</f>
        <v>L</v>
      </c>
      <c r="K296" s="4">
        <f>_xlfn.XLOOKUP(D296,products!$A$1:$A$49,products!$D$1:$D$49,,0)</f>
        <v>1</v>
      </c>
      <c r="L296" s="6">
        <f>_xlfn.XLOOKUP(D296,products!$A$1:$A$49,products!$E$1:$E$49,,0)</f>
        <v>14.85</v>
      </c>
      <c r="M296" s="5">
        <f t="shared" si="12"/>
        <v>44.55</v>
      </c>
      <c r="N296" t="str">
        <f t="shared" si="13"/>
        <v>Exceisa</v>
      </c>
      <c r="O296" t="str">
        <f t="shared" si="14"/>
        <v>Light</v>
      </c>
      <c r="P296" t="str">
        <f>_xlfn.XLOOKUP(orderstable[[#This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IF(_xlfn.XLOOKUP(orders!C297,customers!$A$1:$A$1001,customers!$C$1:$C$1001,,0)=0," ",_xlfn.XLOOKUP(orders!C297,customers!$A$1:$A$1001,customers!$C$1:$C$1001,,0))</f>
        <v xml:space="preserve"> </v>
      </c>
      <c r="H297" s="2" t="str">
        <f>_xlfn.XLOOKUP(C297,customers!$A$1:$A$1001,customers!$G$1:$G$1001,,0)</f>
        <v>United States</v>
      </c>
      <c r="I297" t="str">
        <f>_xlfn.XLOOKUP(orders!D297,products!$A$1:$A$49,products!$B$1:$B$49,,0)</f>
        <v>Exc</v>
      </c>
      <c r="J297" t="str">
        <f>_xlfn.XLOOKUP(D297,products!$A$1:$A$49,products!$C$1:$C$49,,0)</f>
        <v>M</v>
      </c>
      <c r="K297" s="4">
        <f>_xlfn.XLOOKUP(D297,products!$A$1:$A$49,products!$D$1:$D$49,,0)</f>
        <v>1</v>
      </c>
      <c r="L297" s="6">
        <f>_xlfn.XLOOKUP(D297,products!$A$1:$A$49,products!$E$1:$E$49,,0)</f>
        <v>13.75</v>
      </c>
      <c r="M297" s="5">
        <f t="shared" si="12"/>
        <v>27.5</v>
      </c>
      <c r="N297" t="str">
        <f t="shared" si="13"/>
        <v>Exceisa</v>
      </c>
      <c r="O297" t="str">
        <f t="shared" si="14"/>
        <v>Medium</v>
      </c>
      <c r="P297" t="str">
        <f>_xlfn.XLOOKUP(orderstable[[#This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IF(_xlfn.XLOOKUP(orders!C298,customers!$A$1:$A$1001,customers!$C$1:$C$1001,,0)=0," ",_xlfn.XLOOKUP(orders!C298,customers!$A$1:$A$1001,customers!$C$1:$C$1001,,0))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4">
        <f>_xlfn.XLOOKUP(D298,products!$A$1:$A$49,products!$D$1:$D$49,,0)</f>
        <v>0.5</v>
      </c>
      <c r="L298" s="6">
        <f>_xlfn.XLOOKUP(D298,products!$A$1:$A$49,products!$E$1:$E$49,,0)</f>
        <v>5.97</v>
      </c>
      <c r="M298" s="5">
        <f t="shared" si="12"/>
        <v>35.82</v>
      </c>
      <c r="N298" t="str">
        <f t="shared" si="13"/>
        <v>Robusta</v>
      </c>
      <c r="O298" t="str">
        <f t="shared" si="14"/>
        <v>Medium</v>
      </c>
      <c r="P298" t="str">
        <f>_xlfn.XLOOKUP(orderstable[[#This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IF(_xlfn.XLOOKUP(orders!C299,customers!$A$1:$A$1001,customers!$C$1:$C$1001,,0)=0," ",_xlfn.XLOOKUP(orders!C299,customers!$A$1:$A$1001,customers!$C$1:$C$1001,,0))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4">
        <f>_xlfn.XLOOKUP(D299,products!$A$1:$A$49,products!$D$1:$D$49,,0)</f>
        <v>0.5</v>
      </c>
      <c r="L299" s="6">
        <f>_xlfn.XLOOKUP(D299,products!$A$1:$A$49,products!$E$1:$E$49,,0)</f>
        <v>5.3699999999999992</v>
      </c>
      <c r="M299" s="5">
        <f t="shared" si="12"/>
        <v>16.11</v>
      </c>
      <c r="N299" t="str">
        <f t="shared" si="13"/>
        <v>Robusta</v>
      </c>
      <c r="O299" t="str">
        <f t="shared" si="14"/>
        <v>Dark</v>
      </c>
      <c r="P299" t="str">
        <f>_xlfn.XLOOKUP(orderstable[[#This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IF(_xlfn.XLOOKUP(orders!C300,customers!$A$1:$A$1001,customers!$C$1:$C$1001,,0)=0," ",_xlfn.XLOOKUP(orders!C300,customers!$A$1:$A$1001,customers!$C$1:$C$1001,,0))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4">
        <f>_xlfn.XLOOKUP(D300,products!$A$1:$A$49,products!$D$1:$D$49,,0)</f>
        <v>0.2</v>
      </c>
      <c r="L300" s="6">
        <f>_xlfn.XLOOKUP(D300,products!$A$1:$A$49,products!$E$1:$E$49,,0)</f>
        <v>4.4550000000000001</v>
      </c>
      <c r="M300" s="5">
        <f t="shared" si="12"/>
        <v>26.73</v>
      </c>
      <c r="N300" t="str">
        <f t="shared" si="13"/>
        <v>Exceisa</v>
      </c>
      <c r="O300" t="str">
        <f t="shared" si="14"/>
        <v>Light</v>
      </c>
      <c r="P300" t="str">
        <f>_xlfn.XLOOKUP(orderstable[[#This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IF(_xlfn.XLOOKUP(orders!C301,customers!$A$1:$A$1001,customers!$C$1:$C$1001,,0)=0," ",_xlfn.XLOOKUP(orders!C301,customers!$A$1:$A$1001,customers!$C$1:$C$1001,,0))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4">
        <f>_xlfn.XLOOKUP(D301,products!$A$1:$A$49,products!$D$1:$D$49,,0)</f>
        <v>2.5</v>
      </c>
      <c r="L301" s="6">
        <f>_xlfn.XLOOKUP(D301,products!$A$1:$A$49,products!$E$1:$E$49,,0)</f>
        <v>34.154999999999994</v>
      </c>
      <c r="M301" s="5">
        <f t="shared" si="12"/>
        <v>204.92999999999995</v>
      </c>
      <c r="N301" t="str">
        <f t="shared" si="13"/>
        <v>Exceisa</v>
      </c>
      <c r="O301" t="str">
        <f t="shared" si="14"/>
        <v>Light</v>
      </c>
      <c r="P301" t="str">
        <f>_xlfn.XLOOKUP(orderstable[[#This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IF(_xlfn.XLOOKUP(orders!C302,customers!$A$1:$A$1001,customers!$C$1:$C$1001,,0)=0," ",_xlfn.XLOOKUP(orders!C302,customers!$A$1:$A$1001,customers!$C$1:$C$1001,,0))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4">
        <f>_xlfn.XLOOKUP(D302,products!$A$1:$A$49,products!$D$1:$D$49,,0)</f>
        <v>1</v>
      </c>
      <c r="L302" s="6">
        <f>_xlfn.XLOOKUP(D302,products!$A$1:$A$49,products!$E$1:$E$49,,0)</f>
        <v>12.95</v>
      </c>
      <c r="M302" s="5">
        <f t="shared" si="12"/>
        <v>38.849999999999994</v>
      </c>
      <c r="N302" t="str">
        <f t="shared" si="13"/>
        <v>Arabica</v>
      </c>
      <c r="O302" t="str">
        <f t="shared" si="14"/>
        <v>Light</v>
      </c>
      <c r="P302" t="str">
        <f>_xlfn.XLOOKUP(orderstable[[#This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IF(_xlfn.XLOOKUP(orders!C303,customers!$A$1:$A$1001,customers!$C$1:$C$1001,,0)=0," ",_xlfn.XLOOKUP(orders!C303,customers!$A$1:$A$1001,customers!$C$1:$C$1001,,0))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4">
        <f>_xlfn.XLOOKUP(D303,products!$A$1:$A$49,products!$D$1:$D$49,,0)</f>
        <v>0.2</v>
      </c>
      <c r="L303" s="6">
        <f>_xlfn.XLOOKUP(D303,products!$A$1:$A$49,products!$E$1:$E$49,,0)</f>
        <v>3.8849999999999998</v>
      </c>
      <c r="M303" s="5">
        <f t="shared" si="12"/>
        <v>15.54</v>
      </c>
      <c r="N303" t="str">
        <f t="shared" si="13"/>
        <v>Liberica</v>
      </c>
      <c r="O303" t="str">
        <f t="shared" si="14"/>
        <v>Dark</v>
      </c>
      <c r="P303" t="str">
        <f>_xlfn.XLOOKUP(orderstable[[#This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IF(_xlfn.XLOOKUP(orders!C304,customers!$A$1:$A$1001,customers!$C$1:$C$1001,,0)=0," ",_xlfn.XLOOKUP(orders!C304,customers!$A$1:$A$1001,customers!$C$1:$C$1001,,0))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4">
        <f>_xlfn.XLOOKUP(D304,products!$A$1:$A$49,products!$D$1:$D$49,,0)</f>
        <v>0.5</v>
      </c>
      <c r="L304" s="6">
        <f>_xlfn.XLOOKUP(D304,products!$A$1:$A$49,products!$E$1:$E$49,,0)</f>
        <v>6.75</v>
      </c>
      <c r="M304" s="5">
        <f t="shared" si="12"/>
        <v>6.75</v>
      </c>
      <c r="N304" t="str">
        <f t="shared" si="13"/>
        <v>Arabica</v>
      </c>
      <c r="O304" t="str">
        <f t="shared" si="14"/>
        <v>Medium</v>
      </c>
      <c r="P304" t="str">
        <f>_xlfn.XLOOKUP(orderstable[[#This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IF(_xlfn.XLOOKUP(orders!C305,customers!$A$1:$A$1001,customers!$C$1:$C$1001,,0)=0," ",_xlfn.XLOOKUP(orders!C305,customers!$A$1:$A$1001,customers!$C$1:$C$1001,,0))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4">
        <f>_xlfn.XLOOKUP(D305,products!$A$1:$A$49,products!$D$1:$D$49,,0)</f>
        <v>2.5</v>
      </c>
      <c r="L305" s="6">
        <f>_xlfn.XLOOKUP(D305,products!$A$1:$A$49,products!$E$1:$E$49,,0)</f>
        <v>27.945</v>
      </c>
      <c r="M305" s="5">
        <f t="shared" si="12"/>
        <v>111.78</v>
      </c>
      <c r="N305" t="str">
        <f t="shared" si="13"/>
        <v>Exceisa</v>
      </c>
      <c r="O305" t="str">
        <f t="shared" si="14"/>
        <v>Dark</v>
      </c>
      <c r="P305" t="str">
        <f>_xlfn.XLOOKUP(orderstable[[#This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IF(_xlfn.XLOOKUP(orders!C306,customers!$A$1:$A$1001,customers!$C$1:$C$1001,,0)=0," ",_xlfn.XLOOKUP(orders!C306,customers!$A$1:$A$1001,customers!$C$1:$C$1001,,0))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4">
        <f>_xlfn.XLOOKUP(D306,products!$A$1:$A$49,products!$D$1:$D$49,,0)</f>
        <v>0.2</v>
      </c>
      <c r="L306" s="6">
        <f>_xlfn.XLOOKUP(D306,products!$A$1:$A$49,products!$E$1:$E$49,,0)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IF(_xlfn.XLOOKUP(orders!C307,customers!$A$1:$A$1001,customers!$C$1:$C$1001,,0)=0," ",_xlfn.XLOOKUP(orders!C307,customers!$A$1:$A$1001,customers!$C$1:$C$1001,,0))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4">
        <f>_xlfn.XLOOKUP(D307,products!$A$1:$A$49,products!$D$1:$D$49,,0)</f>
        <v>0.2</v>
      </c>
      <c r="L307" s="6">
        <f>_xlfn.XLOOKUP(D307,products!$A$1:$A$49,products!$E$1:$E$49,,0)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IF(_xlfn.XLOOKUP(orders!C308,customers!$A$1:$A$1001,customers!$C$1:$C$1001,,0)=0," ",_xlfn.XLOOKUP(orders!C308,customers!$A$1:$A$1001,customers!$C$1:$C$1001,,0))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4">
        <f>_xlfn.XLOOKUP(D308,products!$A$1:$A$49,products!$D$1:$D$49,,0)</f>
        <v>0.2</v>
      </c>
      <c r="L308" s="6">
        <f>_xlfn.XLOOKUP(D308,products!$A$1:$A$49,products!$E$1:$E$49,,0)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IF(_xlfn.XLOOKUP(orders!C309,customers!$A$1:$A$1001,customers!$C$1:$C$1001,,0)=0," ",_xlfn.XLOOKUP(orders!C309,customers!$A$1:$A$1001,customers!$C$1:$C$1001,,0))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4">
        <f>_xlfn.XLOOKUP(D309,products!$A$1:$A$49,products!$D$1:$D$49,,0)</f>
        <v>1</v>
      </c>
      <c r="L309" s="6">
        <f>_xlfn.XLOOKUP(D309,products!$A$1:$A$49,products!$E$1:$E$49,,0)</f>
        <v>11.25</v>
      </c>
      <c r="M309" s="5">
        <f t="shared" si="12"/>
        <v>33.75</v>
      </c>
      <c r="N309" t="str">
        <f t="shared" si="13"/>
        <v>Arabica</v>
      </c>
      <c r="O309" t="str">
        <f t="shared" si="14"/>
        <v>Medium</v>
      </c>
      <c r="P309" t="str">
        <f>_xlfn.XLOOKUP(orderstable[[#This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IF(_xlfn.XLOOKUP(orders!C310,customers!$A$1:$A$1001,customers!$C$1:$C$1001,,0)=0," ",_xlfn.XLOOKUP(orders!C310,customers!$A$1:$A$1001,customers!$C$1:$C$1001,,0))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4">
        <f>_xlfn.XLOOKUP(D310,products!$A$1:$A$49,products!$D$1:$D$49,,0)</f>
        <v>1</v>
      </c>
      <c r="L310" s="6">
        <f>_xlfn.XLOOKUP(D310,products!$A$1:$A$49,products!$E$1:$E$49,,0)</f>
        <v>11.25</v>
      </c>
      <c r="M310" s="5">
        <f t="shared" si="12"/>
        <v>33.75</v>
      </c>
      <c r="N310" t="str">
        <f t="shared" si="13"/>
        <v>Arabica</v>
      </c>
      <c r="O310" t="str">
        <f t="shared" si="14"/>
        <v>Medium</v>
      </c>
      <c r="P310" t="str">
        <f>_xlfn.XLOOKUP(orderstable[[#This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IF(_xlfn.XLOOKUP(orders!C311,customers!$A$1:$A$1001,customers!$C$1:$C$1001,,0)=0," ",_xlfn.XLOOKUP(orders!C311,customers!$A$1:$A$1001,customers!$C$1:$C$1001,,0))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4">
        <f>_xlfn.XLOOKUP(D311,products!$A$1:$A$49,products!$D$1:$D$49,,0)</f>
        <v>0.2</v>
      </c>
      <c r="L311" s="6">
        <f>_xlfn.XLOOKUP(D311,products!$A$1:$A$49,products!$E$1:$E$49,,0)</f>
        <v>4.3650000000000002</v>
      </c>
      <c r="M311" s="5">
        <f t="shared" si="12"/>
        <v>26.19</v>
      </c>
      <c r="N311" t="str">
        <f t="shared" si="13"/>
        <v>Liberica</v>
      </c>
      <c r="O311" t="str">
        <f t="shared" si="14"/>
        <v>Medium</v>
      </c>
      <c r="P311" t="str">
        <f>_xlfn.XLOOKUP(orderstable[[#This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IF(_xlfn.XLOOKUP(orders!C312,customers!$A$1:$A$1001,customers!$C$1:$C$1001,,0)=0," ",_xlfn.XLOOKUP(orders!C312,customers!$A$1:$A$1001,customers!$C$1:$C$1001,,0))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4">
        <f>_xlfn.XLOOKUP(D312,products!$A$1:$A$49,products!$D$1:$D$49,,0)</f>
        <v>1</v>
      </c>
      <c r="L312" s="6">
        <f>_xlfn.XLOOKUP(D312,products!$A$1:$A$49,products!$E$1:$E$49,,0)</f>
        <v>14.85</v>
      </c>
      <c r="M312" s="5">
        <f t="shared" si="12"/>
        <v>14.85</v>
      </c>
      <c r="N312" t="str">
        <f t="shared" si="13"/>
        <v>Exceisa</v>
      </c>
      <c r="O312" t="str">
        <f t="shared" si="14"/>
        <v>Light</v>
      </c>
      <c r="P312" t="str">
        <f>_xlfn.XLOOKUP(orderstable[[#This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IF(_xlfn.XLOOKUP(orders!C313,customers!$A$1:$A$1001,customers!$C$1:$C$1001,,0)=0," ",_xlfn.XLOOKUP(orders!C313,customers!$A$1:$A$1001,customers!$C$1:$C$1001,,0))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4">
        <f>_xlfn.XLOOKUP(D313,products!$A$1:$A$49,products!$D$1:$D$49,,0)</f>
        <v>2.5</v>
      </c>
      <c r="L313" s="6">
        <f>_xlfn.XLOOKUP(D313,products!$A$1:$A$49,products!$E$1:$E$49,,0)</f>
        <v>31.624999999999996</v>
      </c>
      <c r="M313" s="5">
        <f t="shared" si="12"/>
        <v>189.74999999999997</v>
      </c>
      <c r="N313" t="str">
        <f t="shared" si="13"/>
        <v>Exceisa</v>
      </c>
      <c r="O313" t="str">
        <f t="shared" si="14"/>
        <v>Medium</v>
      </c>
      <c r="P313" t="str">
        <f>_xlfn.XLOOKUP(orderstable[[#This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IF(_xlfn.XLOOKUP(orders!C314,customers!$A$1:$A$1001,customers!$C$1:$C$1001,,0)=0," ",_xlfn.XLOOKUP(orders!C314,customers!$A$1:$A$1001,customers!$C$1:$C$1001,,0))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4">
        <f>_xlfn.XLOOKUP(D314,products!$A$1:$A$49,products!$D$1:$D$49,,0)</f>
        <v>0.5</v>
      </c>
      <c r="L314" s="6">
        <f>_xlfn.XLOOKUP(D314,products!$A$1:$A$49,products!$E$1:$E$49,,0)</f>
        <v>5.97</v>
      </c>
      <c r="M314" s="5">
        <f t="shared" si="12"/>
        <v>5.97</v>
      </c>
      <c r="N314" t="str">
        <f t="shared" si="13"/>
        <v>Robusta</v>
      </c>
      <c r="O314" t="str">
        <f t="shared" si="14"/>
        <v>Medium</v>
      </c>
      <c r="P314" t="str">
        <f>_xlfn.XLOOKUP(orderstable[[#This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IF(_xlfn.XLOOKUP(orders!C315,customers!$A$1:$A$1001,customers!$C$1:$C$1001,,0)=0," ",_xlfn.XLOOKUP(orders!C315,customers!$A$1:$A$1001,customers!$C$1:$C$1001,,0))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4">
        <f>_xlfn.XLOOKUP(D315,products!$A$1:$A$49,products!$D$1:$D$49,,0)</f>
        <v>1</v>
      </c>
      <c r="L315" s="6">
        <f>_xlfn.XLOOKUP(D315,products!$A$1:$A$49,products!$E$1:$E$49,,0)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IF(_xlfn.XLOOKUP(orders!C316,customers!$A$1:$A$1001,customers!$C$1:$C$1001,,0)=0," ",_xlfn.XLOOKUP(orders!C316,customers!$A$1:$A$1001,customers!$C$1:$C$1001,,0))</f>
        <v xml:space="preserve"> </v>
      </c>
      <c r="H316" s="2" t="str">
        <f>_xlfn.XLOOKUP(C316,customers!$A$1:$A$1001,customers!$G$1:$G$1001,,0)</f>
        <v>United States</v>
      </c>
      <c r="I316" t="str">
        <f>_xlfn.XLOOKUP(orders!D316,products!$A$1:$A$49,products!$B$1:$B$49,,0)</f>
        <v>Rob</v>
      </c>
      <c r="J316" t="str">
        <f>_xlfn.XLOOKUP(D316,products!$A$1:$A$49,products!$C$1:$C$49,,0)</f>
        <v>D</v>
      </c>
      <c r="K316" s="4">
        <f>_xlfn.XLOOKUP(D316,products!$A$1:$A$49,products!$D$1:$D$49,,0)</f>
        <v>1</v>
      </c>
      <c r="L316" s="6">
        <f>_xlfn.XLOOKUP(D316,products!$A$1:$A$49,products!$E$1:$E$49,,0)</f>
        <v>8.9499999999999993</v>
      </c>
      <c r="M316" s="5">
        <f t="shared" si="12"/>
        <v>44.75</v>
      </c>
      <c r="N316" t="str">
        <f t="shared" si="13"/>
        <v>Robusta</v>
      </c>
      <c r="O316" t="str">
        <f t="shared" si="14"/>
        <v>Dark</v>
      </c>
      <c r="P316" t="str">
        <f>_xlfn.XLOOKUP(orderstable[[#This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IF(_xlfn.XLOOKUP(orders!C317,customers!$A$1:$A$1001,customers!$C$1:$C$1001,,0)=0," ",_xlfn.XLOOKUP(orders!C317,customers!$A$1:$A$1001,customers!$C$1:$C$1001,,0))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4">
        <f>_xlfn.XLOOKUP(D317,products!$A$1:$A$49,products!$D$1:$D$49,,0)</f>
        <v>2.5</v>
      </c>
      <c r="L317" s="6">
        <f>_xlfn.XLOOKUP(D317,products!$A$1:$A$49,products!$E$1:$E$49,,0)</f>
        <v>34.154999999999994</v>
      </c>
      <c r="M317" s="5">
        <f t="shared" si="12"/>
        <v>34.154999999999994</v>
      </c>
      <c r="N317" t="str">
        <f t="shared" si="13"/>
        <v>Exceisa</v>
      </c>
      <c r="O317" t="str">
        <f t="shared" si="14"/>
        <v>Light</v>
      </c>
      <c r="P317" t="str">
        <f>_xlfn.XLOOKUP(orderstable[[#This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IF(_xlfn.XLOOKUP(orders!C318,customers!$A$1:$A$1001,customers!$C$1:$C$1001,,0)=0," ",_xlfn.XLOOKUP(orders!C318,customers!$A$1:$A$1001,customers!$C$1:$C$1001,,0))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4">
        <f>_xlfn.XLOOKUP(D318,products!$A$1:$A$49,products!$D$1:$D$49,,0)</f>
        <v>2.5</v>
      </c>
      <c r="L318" s="6">
        <f>_xlfn.XLOOKUP(D318,products!$A$1:$A$49,products!$E$1:$E$49,,0)</f>
        <v>34.154999999999994</v>
      </c>
      <c r="M318" s="5">
        <f t="shared" si="12"/>
        <v>204.92999999999995</v>
      </c>
      <c r="N318" t="str">
        <f t="shared" si="13"/>
        <v>Exceisa</v>
      </c>
      <c r="O318" t="str">
        <f t="shared" si="14"/>
        <v>Light</v>
      </c>
      <c r="P318" t="str">
        <f>_xlfn.XLOOKUP(orderstable[[#This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IF(_xlfn.XLOOKUP(orders!C319,customers!$A$1:$A$1001,customers!$C$1:$C$1001,,0)=0," ",_xlfn.XLOOKUP(orders!C319,customers!$A$1:$A$1001,customers!$C$1:$C$1001,,0))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4">
        <f>_xlfn.XLOOKUP(D319,products!$A$1:$A$49,products!$D$1:$D$49,,0)</f>
        <v>0.5</v>
      </c>
      <c r="L319" s="6">
        <f>_xlfn.XLOOKUP(D319,products!$A$1:$A$49,products!$E$1:$E$49,,0)</f>
        <v>7.29</v>
      </c>
      <c r="M319" s="5">
        <f t="shared" si="12"/>
        <v>21.87</v>
      </c>
      <c r="N319" t="str">
        <f t="shared" si="13"/>
        <v>Exceisa</v>
      </c>
      <c r="O319" t="str">
        <f t="shared" si="14"/>
        <v>Dark</v>
      </c>
      <c r="P319" t="str">
        <f>_xlfn.XLOOKUP(orderstable[[#This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IF(_xlfn.XLOOKUP(orders!C320,customers!$A$1:$A$1001,customers!$C$1:$C$1001,,0)=0," ",_xlfn.XLOOKUP(orders!C320,customers!$A$1:$A$1001,customers!$C$1:$C$1001,,0))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4">
        <f>_xlfn.XLOOKUP(D320,products!$A$1:$A$49,products!$D$1:$D$49,,0)</f>
        <v>2.5</v>
      </c>
      <c r="L320" s="6">
        <f>_xlfn.XLOOKUP(D320,products!$A$1:$A$49,products!$E$1:$E$49,,0)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IF(_xlfn.XLOOKUP(orders!C321,customers!$A$1:$A$1001,customers!$C$1:$C$1001,,0)=0," ",_xlfn.XLOOKUP(orders!C321,customers!$A$1:$A$1001,customers!$C$1:$C$1001,,0))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4">
        <f>_xlfn.XLOOKUP(D321,products!$A$1:$A$49,products!$D$1:$D$49,,0)</f>
        <v>0.2</v>
      </c>
      <c r="L321" s="6">
        <f>_xlfn.XLOOKUP(D321,products!$A$1:$A$49,products!$E$1:$E$49,,0)</f>
        <v>4.125</v>
      </c>
      <c r="M321" s="5">
        <f t="shared" si="12"/>
        <v>8.25</v>
      </c>
      <c r="N321" t="str">
        <f t="shared" si="13"/>
        <v>Exceisa</v>
      </c>
      <c r="O321" t="str">
        <f t="shared" si="14"/>
        <v>Medium</v>
      </c>
      <c r="P321" t="str">
        <f>_xlfn.XLOOKUP(orderstable[[#This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IF(_xlfn.XLOOKUP(orders!C322,customers!$A$1:$A$1001,customers!$C$1:$C$1001,,0)=0," ",_xlfn.XLOOKUP(orders!C322,customers!$A$1:$A$1001,customers!$C$1:$C$1001,,0))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4">
        <f>_xlfn.XLOOKUP(D322,products!$A$1:$A$49,products!$D$1:$D$49,,0)</f>
        <v>0.2</v>
      </c>
      <c r="L322" s="6">
        <f>_xlfn.XLOOKUP(D322,products!$A$1:$A$49,products!$E$1:$E$49,,0)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IF(_xlfn.XLOOKUP(orders!C323,customers!$A$1:$A$1001,customers!$C$1:$C$1001,,0)=0," ",_xlfn.XLOOKUP(orders!C323,customers!$A$1:$A$1001,customers!$C$1:$C$1001,,0))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4">
        <f>_xlfn.XLOOKUP(D323,products!$A$1:$A$49,products!$D$1:$D$49,,0)</f>
        <v>0.2</v>
      </c>
      <c r="L323" s="6">
        <f>_xlfn.XLOOKUP(D323,products!$A$1:$A$49,products!$E$1:$E$49,,0)</f>
        <v>3.375</v>
      </c>
      <c r="M323" s="5">
        <f t="shared" ref="M323:M386" si="15">L323*E323</f>
        <v>20.25</v>
      </c>
      <c r="N323" t="str">
        <f t="shared" ref="N323:N386" si="16">IF(I323="Rob","Robusta",IF(I323="Exc","Exceisa",IF(I323="Ara","Arabica",IF(I323="Lib","Liberica",""))))</f>
        <v>Arabica</v>
      </c>
      <c r="O323" t="str">
        <f t="shared" ref="O323:O386" si="17">IF(J323="L","Light",IF(J323="M","Medium",IF(J323="D","Dark","")))</f>
        <v>Medium</v>
      </c>
      <c r="P323" t="str">
        <f>_xlfn.XLOOKUP(orderstable[[#This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IF(_xlfn.XLOOKUP(orders!C324,customers!$A$1:$A$1001,customers!$C$1:$C$1001,,0)=0," ",_xlfn.XLOOKUP(orders!C324,customers!$A$1:$A$1001,customers!$C$1:$C$1001,,0))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4">
        <f>_xlfn.XLOOKUP(D324,products!$A$1:$A$49,products!$D$1:$D$49,,0)</f>
        <v>0.5</v>
      </c>
      <c r="L324" s="6">
        <f>_xlfn.XLOOKUP(D324,products!$A$1:$A$49,products!$E$1:$E$49,,0)</f>
        <v>7.77</v>
      </c>
      <c r="M324" s="5">
        <f t="shared" si="15"/>
        <v>23.31</v>
      </c>
      <c r="N324" t="str">
        <f t="shared" si="16"/>
        <v>Liberica</v>
      </c>
      <c r="O324" t="str">
        <f t="shared" si="17"/>
        <v>Dark</v>
      </c>
      <c r="P324" t="str">
        <f>_xlfn.XLOOKUP(orderstable[[#This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IF(_xlfn.XLOOKUP(orders!C325,customers!$A$1:$A$1001,customers!$C$1:$C$1001,,0)=0," ",_xlfn.XLOOKUP(orders!C325,customers!$A$1:$A$1001,customers!$C$1:$C$1001,,0))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4">
        <f>_xlfn.XLOOKUP(D325,products!$A$1:$A$49,products!$D$1:$D$49,,0)</f>
        <v>0.2</v>
      </c>
      <c r="L325" s="6">
        <f>_xlfn.XLOOKUP(D325,products!$A$1:$A$49,products!$E$1:$E$49,,0)</f>
        <v>3.645</v>
      </c>
      <c r="M325" s="5">
        <f t="shared" si="15"/>
        <v>18.225000000000001</v>
      </c>
      <c r="N325" t="str">
        <f t="shared" si="16"/>
        <v>Exceisa</v>
      </c>
      <c r="O325" t="str">
        <f t="shared" si="17"/>
        <v>Dark</v>
      </c>
      <c r="P325" t="str">
        <f>_xlfn.XLOOKUP(orderstable[[#This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IF(_xlfn.XLOOKUP(orders!C326,customers!$A$1:$A$1001,customers!$C$1:$C$1001,,0)=0," ",_xlfn.XLOOKUP(orders!C326,customers!$A$1:$A$1001,customers!$C$1:$C$1001,,0))</f>
        <v xml:space="preserve"> </v>
      </c>
      <c r="H326" s="2" t="str">
        <f>_xlfn.XLOOKUP(C326,customers!$A$1:$A$1001,customers!$G$1:$G$1001,,0)</f>
        <v>United States</v>
      </c>
      <c r="I326" t="str">
        <f>_xlfn.XLOOKUP(orders!D326,products!$A$1:$A$49,products!$B$1:$B$49,,0)</f>
        <v>Exc</v>
      </c>
      <c r="J326" t="str">
        <f>_xlfn.XLOOKUP(D326,products!$A$1:$A$49,products!$C$1:$C$49,,0)</f>
        <v>M</v>
      </c>
      <c r="K326" s="4">
        <f>_xlfn.XLOOKUP(D326,products!$A$1:$A$49,products!$D$1:$D$49,,0)</f>
        <v>1</v>
      </c>
      <c r="L326" s="6">
        <f>_xlfn.XLOOKUP(D326,products!$A$1:$A$49,products!$E$1:$E$49,,0)</f>
        <v>13.75</v>
      </c>
      <c r="M326" s="5">
        <f t="shared" si="15"/>
        <v>13.75</v>
      </c>
      <c r="N326" t="str">
        <f t="shared" si="16"/>
        <v>Exceisa</v>
      </c>
      <c r="O326" t="str">
        <f t="shared" si="17"/>
        <v>Medium</v>
      </c>
      <c r="P326" t="str">
        <f>_xlfn.XLOOKUP(orderstable[[#This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IF(_xlfn.XLOOKUP(orders!C327,customers!$A$1:$A$1001,customers!$C$1:$C$1001,,0)=0," ",_xlfn.XLOOKUP(orders!C327,customers!$A$1:$A$1001,customers!$C$1:$C$1001,,0))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4">
        <f>_xlfn.XLOOKUP(D327,products!$A$1:$A$49,products!$D$1:$D$49,,0)</f>
        <v>2.5</v>
      </c>
      <c r="L327" s="6">
        <f>_xlfn.XLOOKUP(D327,products!$A$1:$A$49,products!$E$1:$E$49,,0)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IF(_xlfn.XLOOKUP(orders!C328,customers!$A$1:$A$1001,customers!$C$1:$C$1001,,0)=0," ",_xlfn.XLOOKUP(orders!C328,customers!$A$1:$A$1001,customers!$C$1:$C$1001,,0))</f>
        <v xml:space="preserve"> </v>
      </c>
      <c r="H328" s="2" t="str">
        <f>_xlfn.XLOOKUP(C328,customers!$A$1:$A$1001,customers!$G$1:$G$1001,,0)</f>
        <v>United States</v>
      </c>
      <c r="I328" t="str">
        <f>_xlfn.XLOOKUP(orders!D328,products!$A$1:$A$49,products!$B$1:$B$49,,0)</f>
        <v>Rob</v>
      </c>
      <c r="J328" t="str">
        <f>_xlfn.XLOOKUP(D328,products!$A$1:$A$49,products!$C$1:$C$49,,0)</f>
        <v>D</v>
      </c>
      <c r="K328" s="4">
        <f>_xlfn.XLOOKUP(D328,products!$A$1:$A$49,products!$D$1:$D$49,,0)</f>
        <v>1</v>
      </c>
      <c r="L328" s="6">
        <f>_xlfn.XLOOKUP(D328,products!$A$1:$A$49,products!$E$1:$E$49,,0)</f>
        <v>8.9499999999999993</v>
      </c>
      <c r="M328" s="5">
        <f t="shared" si="15"/>
        <v>44.75</v>
      </c>
      <c r="N328" t="str">
        <f t="shared" si="16"/>
        <v>Robusta</v>
      </c>
      <c r="O328" t="str">
        <f t="shared" si="17"/>
        <v>Dark</v>
      </c>
      <c r="P328" t="str">
        <f>_xlfn.XLOOKUP(orderstable[[#This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IF(_xlfn.XLOOKUP(orders!C329,customers!$A$1:$A$1001,customers!$C$1:$C$1001,,0)=0," ",_xlfn.XLOOKUP(orders!C329,customers!$A$1:$A$1001,customers!$C$1:$C$1001,,0))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4">
        <f>_xlfn.XLOOKUP(D329,products!$A$1:$A$49,products!$D$1:$D$49,,0)</f>
        <v>1</v>
      </c>
      <c r="L329" s="6">
        <f>_xlfn.XLOOKUP(D329,products!$A$1:$A$49,products!$E$1:$E$49,,0)</f>
        <v>8.9499999999999993</v>
      </c>
      <c r="M329" s="5">
        <f t="shared" si="15"/>
        <v>44.75</v>
      </c>
      <c r="N329" t="str">
        <f t="shared" si="16"/>
        <v>Robusta</v>
      </c>
      <c r="O329" t="str">
        <f t="shared" si="17"/>
        <v>Dark</v>
      </c>
      <c r="P329" t="str">
        <f>_xlfn.XLOOKUP(orderstable[[#This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IF(_xlfn.XLOOKUP(orders!C330,customers!$A$1:$A$1001,customers!$C$1:$C$1001,,0)=0," ",_xlfn.XLOOKUP(orders!C330,customers!$A$1:$A$1001,customers!$C$1:$C$1001,,0))</f>
        <v xml:space="preserve"> </v>
      </c>
      <c r="H330" s="2" t="str">
        <f>_xlfn.XLOOKUP(C330,customers!$A$1:$A$1001,customers!$G$1:$G$1001,,0)</f>
        <v>United States</v>
      </c>
      <c r="I330" t="str">
        <f>_xlfn.XLOOKUP(orders!D330,products!$A$1:$A$49,products!$B$1:$B$49,,0)</f>
        <v>Lib</v>
      </c>
      <c r="J330" t="str">
        <f>_xlfn.XLOOKUP(D330,products!$A$1:$A$49,products!$C$1:$C$49,,0)</f>
        <v>L</v>
      </c>
      <c r="K330" s="4">
        <f>_xlfn.XLOOKUP(D330,products!$A$1:$A$49,products!$D$1:$D$49,,0)</f>
        <v>0.5</v>
      </c>
      <c r="L330" s="6">
        <f>_xlfn.XLOOKUP(D330,products!$A$1:$A$49,products!$E$1:$E$49,,0)</f>
        <v>9.51</v>
      </c>
      <c r="M330" s="5">
        <f t="shared" si="15"/>
        <v>38.04</v>
      </c>
      <c r="N330" t="str">
        <f t="shared" si="16"/>
        <v>Liberica</v>
      </c>
      <c r="O330" t="str">
        <f t="shared" si="17"/>
        <v>Light</v>
      </c>
      <c r="P330" t="str">
        <f>_xlfn.XLOOKUP(orderstable[[#This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IF(_xlfn.XLOOKUP(orders!C331,customers!$A$1:$A$1001,customers!$C$1:$C$1001,,0)=0," ",_xlfn.XLOOKUP(orders!C331,customers!$A$1:$A$1001,customers!$C$1:$C$1001,,0))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4">
        <f>_xlfn.XLOOKUP(D331,products!$A$1:$A$49,products!$D$1:$D$49,,0)</f>
        <v>0.5</v>
      </c>
      <c r="L331" s="6">
        <f>_xlfn.XLOOKUP(D331,products!$A$1:$A$49,products!$E$1:$E$49,,0)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IF(_xlfn.XLOOKUP(orders!C332,customers!$A$1:$A$1001,customers!$C$1:$C$1001,,0)=0," ",_xlfn.XLOOKUP(orders!C332,customers!$A$1:$A$1001,customers!$C$1:$C$1001,,0))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4">
        <f>_xlfn.XLOOKUP(D332,products!$A$1:$A$49,products!$D$1:$D$49,,0)</f>
        <v>0.5</v>
      </c>
      <c r="L332" s="6">
        <f>_xlfn.XLOOKUP(D332,products!$A$1:$A$49,products!$E$1:$E$49,,0)</f>
        <v>5.3699999999999992</v>
      </c>
      <c r="M332" s="5">
        <f t="shared" si="15"/>
        <v>16.11</v>
      </c>
      <c r="N332" t="str">
        <f t="shared" si="16"/>
        <v>Robusta</v>
      </c>
      <c r="O332" t="str">
        <f t="shared" si="17"/>
        <v>Dark</v>
      </c>
      <c r="P332" t="str">
        <f>_xlfn.XLOOKUP(orderstable[[#This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IF(_xlfn.XLOOKUP(orders!C333,customers!$A$1:$A$1001,customers!$C$1:$C$1001,,0)=0," ",_xlfn.XLOOKUP(orders!C333,customers!$A$1:$A$1001,customers!$C$1:$C$1001,,0))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4">
        <f>_xlfn.XLOOKUP(D333,products!$A$1:$A$49,products!$D$1:$D$49,,0)</f>
        <v>2.5</v>
      </c>
      <c r="L333" s="6">
        <f>_xlfn.XLOOKUP(D333,products!$A$1:$A$49,products!$E$1:$E$49,,0)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IF(_xlfn.XLOOKUP(orders!C334,customers!$A$1:$A$1001,customers!$C$1:$C$1001,,0)=0," ",_xlfn.XLOOKUP(orders!C334,customers!$A$1:$A$1001,customers!$C$1:$C$1001,,0))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4">
        <f>_xlfn.XLOOKUP(D334,products!$A$1:$A$49,products!$D$1:$D$49,,0)</f>
        <v>0.5</v>
      </c>
      <c r="L334" s="6">
        <f>_xlfn.XLOOKUP(D334,products!$A$1:$A$49,products!$E$1:$E$49,,0)</f>
        <v>5.97</v>
      </c>
      <c r="M334" s="5">
        <f t="shared" si="15"/>
        <v>17.91</v>
      </c>
      <c r="N334" t="str">
        <f t="shared" si="16"/>
        <v>Arabica</v>
      </c>
      <c r="O334" t="str">
        <f t="shared" si="17"/>
        <v>Dark</v>
      </c>
      <c r="P334" t="str">
        <f>_xlfn.XLOOKUP(orderstable[[#This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IF(_xlfn.XLOOKUP(orders!C335,customers!$A$1:$A$1001,customers!$C$1:$C$1001,,0)=0," ",_xlfn.XLOOKUP(orders!C335,customers!$A$1:$A$1001,customers!$C$1:$C$1001,,0))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4">
        <f>_xlfn.XLOOKUP(D335,products!$A$1:$A$49,products!$D$1:$D$49,,0)</f>
        <v>0.5</v>
      </c>
      <c r="L335" s="6">
        <f>_xlfn.XLOOKUP(D335,products!$A$1:$A$49,products!$E$1:$E$49,,0)</f>
        <v>5.97</v>
      </c>
      <c r="M335" s="5">
        <f t="shared" si="15"/>
        <v>23.88</v>
      </c>
      <c r="N335" t="str">
        <f t="shared" si="16"/>
        <v>Robusta</v>
      </c>
      <c r="O335" t="str">
        <f t="shared" si="17"/>
        <v>Medium</v>
      </c>
      <c r="P335" t="str">
        <f>_xlfn.XLOOKUP(orderstable[[#This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IF(_xlfn.XLOOKUP(orders!C336,customers!$A$1:$A$1001,customers!$C$1:$C$1001,,0)=0," ",_xlfn.XLOOKUP(orders!C336,customers!$A$1:$A$1001,customers!$C$1:$C$1001,,0))</f>
        <v xml:space="preserve"> </v>
      </c>
      <c r="H336" s="2" t="str">
        <f>_xlfn.XLOOKUP(C336,customers!$A$1:$A$1001,customers!$G$1:$G$1001,,0)</f>
        <v>United States</v>
      </c>
      <c r="I336" t="str">
        <f>_xlfn.XLOOKUP(orders!D336,products!$A$1:$A$49,products!$B$1:$B$49,,0)</f>
        <v>Rob</v>
      </c>
      <c r="J336" t="str">
        <f>_xlfn.XLOOKUP(D336,products!$A$1:$A$49,products!$C$1:$C$49,,0)</f>
        <v>L</v>
      </c>
      <c r="K336" s="4">
        <f>_xlfn.XLOOKUP(D336,products!$A$1:$A$49,products!$D$1:$D$49,,0)</f>
        <v>1</v>
      </c>
      <c r="L336" s="6">
        <f>_xlfn.XLOOKUP(D336,products!$A$1:$A$49,products!$E$1:$E$49,,0)</f>
        <v>11.95</v>
      </c>
      <c r="M336" s="5">
        <f t="shared" si="15"/>
        <v>59.75</v>
      </c>
      <c r="N336" t="str">
        <f t="shared" si="16"/>
        <v>Robusta</v>
      </c>
      <c r="O336" t="str">
        <f t="shared" si="17"/>
        <v>Light</v>
      </c>
      <c r="P336" t="str">
        <f>_xlfn.XLOOKUP(orderstable[[#This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IF(_xlfn.XLOOKUP(orders!C337,customers!$A$1:$A$1001,customers!$C$1:$C$1001,,0)=0," ",_xlfn.XLOOKUP(orders!C337,customers!$A$1:$A$1001,customers!$C$1:$C$1001,,0))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4">
        <f>_xlfn.XLOOKUP(D337,products!$A$1:$A$49,products!$D$1:$D$49,,0)</f>
        <v>0.2</v>
      </c>
      <c r="L337" s="6">
        <f>_xlfn.XLOOKUP(D337,products!$A$1:$A$49,products!$E$1:$E$49,,0)</f>
        <v>4.7549999999999999</v>
      </c>
      <c r="M337" s="5">
        <f t="shared" si="15"/>
        <v>28.53</v>
      </c>
      <c r="N337" t="str">
        <f t="shared" si="16"/>
        <v>Liberica</v>
      </c>
      <c r="O337" t="str">
        <f t="shared" si="17"/>
        <v>Light</v>
      </c>
      <c r="P337" t="str">
        <f>_xlfn.XLOOKUP(orderstable[[#This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IF(_xlfn.XLOOKUP(orders!C338,customers!$A$1:$A$1001,customers!$C$1:$C$1001,,0)=0," ",_xlfn.XLOOKUP(orders!C338,customers!$A$1:$A$1001,customers!$C$1:$C$1001,,0))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4">
        <f>_xlfn.XLOOKUP(D338,products!$A$1:$A$49,products!$D$1:$D$49,,0)</f>
        <v>1</v>
      </c>
      <c r="L338" s="6">
        <f>_xlfn.XLOOKUP(D338,products!$A$1:$A$49,products!$E$1:$E$49,,0)</f>
        <v>11.25</v>
      </c>
      <c r="M338" s="5">
        <f t="shared" si="15"/>
        <v>45</v>
      </c>
      <c r="N338" t="str">
        <f t="shared" si="16"/>
        <v>Arabica</v>
      </c>
      <c r="O338" t="str">
        <f t="shared" si="17"/>
        <v>Medium</v>
      </c>
      <c r="P338" t="str">
        <f>_xlfn.XLOOKUP(orderstable[[#This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IF(_xlfn.XLOOKUP(orders!C339,customers!$A$1:$A$1001,customers!$C$1:$C$1001,,0)=0," ",_xlfn.XLOOKUP(orders!C339,customers!$A$1:$A$1001,customers!$C$1:$C$1001,,0))</f>
        <v xml:space="preserve"> </v>
      </c>
      <c r="H339" s="2" t="str">
        <f>_xlfn.XLOOKUP(C339,customers!$A$1:$A$1001,customers!$G$1:$G$1001,,0)</f>
        <v>United States</v>
      </c>
      <c r="I339" t="str">
        <f>_xlfn.XLOOKUP(orders!D339,products!$A$1:$A$49,products!$B$1:$B$49,,0)</f>
        <v>Exc</v>
      </c>
      <c r="J339" t="str">
        <f>_xlfn.XLOOKUP(D339,products!$A$1:$A$49,products!$C$1:$C$49,,0)</f>
        <v>D</v>
      </c>
      <c r="K339" s="4">
        <f>_xlfn.XLOOKUP(D339,products!$A$1:$A$49,products!$D$1:$D$49,,0)</f>
        <v>2.5</v>
      </c>
      <c r="L339" s="6">
        <f>_xlfn.XLOOKUP(D339,products!$A$1:$A$49,products!$E$1:$E$49,,0)</f>
        <v>27.945</v>
      </c>
      <c r="M339" s="5">
        <f t="shared" si="15"/>
        <v>55.89</v>
      </c>
      <c r="N339" t="str">
        <f t="shared" si="16"/>
        <v>Exceisa</v>
      </c>
      <c r="O339" t="str">
        <f t="shared" si="17"/>
        <v>Dark</v>
      </c>
      <c r="P339" t="str">
        <f>_xlfn.XLOOKUP(orderstable[[#This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IF(_xlfn.XLOOKUP(orders!C340,customers!$A$1:$A$1001,customers!$C$1:$C$1001,,0)=0," ",_xlfn.XLOOKUP(orders!C340,customers!$A$1:$A$1001,customers!$C$1:$C$1001,,0))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4">
        <f>_xlfn.XLOOKUP(D340,products!$A$1:$A$49,products!$D$1:$D$49,,0)</f>
        <v>1</v>
      </c>
      <c r="L340" s="6">
        <f>_xlfn.XLOOKUP(D340,products!$A$1:$A$49,products!$E$1:$E$49,,0)</f>
        <v>14.85</v>
      </c>
      <c r="M340" s="5">
        <f t="shared" si="15"/>
        <v>59.4</v>
      </c>
      <c r="N340" t="str">
        <f t="shared" si="16"/>
        <v>Exceisa</v>
      </c>
      <c r="O340" t="str">
        <f t="shared" si="17"/>
        <v>Light</v>
      </c>
      <c r="P340" t="str">
        <f>_xlfn.XLOOKUP(orderstable[[#This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IF(_xlfn.XLOOKUP(orders!C341,customers!$A$1:$A$1001,customers!$C$1:$C$1001,,0)=0," ",_xlfn.XLOOKUP(orders!C341,customers!$A$1:$A$1001,customers!$C$1:$C$1001,,0))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4">
        <f>_xlfn.XLOOKUP(D341,products!$A$1:$A$49,products!$D$1:$D$49,,0)</f>
        <v>0.2</v>
      </c>
      <c r="L341" s="6">
        <f>_xlfn.XLOOKUP(D341,products!$A$1:$A$49,products!$E$1:$E$49,,0)</f>
        <v>3.645</v>
      </c>
      <c r="M341" s="5">
        <f t="shared" si="15"/>
        <v>7.29</v>
      </c>
      <c r="N341" t="str">
        <f t="shared" si="16"/>
        <v>Exceisa</v>
      </c>
      <c r="O341" t="str">
        <f t="shared" si="17"/>
        <v>Dark</v>
      </c>
      <c r="P341" t="str">
        <f>_xlfn.XLOOKUP(orderstable[[#This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IF(_xlfn.XLOOKUP(orders!C342,customers!$A$1:$A$1001,customers!$C$1:$C$1001,,0)=0," ",_xlfn.XLOOKUP(orders!C342,customers!$A$1:$A$1001,customers!$C$1:$C$1001,,0))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4">
        <f>_xlfn.XLOOKUP(D342,products!$A$1:$A$49,products!$D$1:$D$49,,0)</f>
        <v>0.5</v>
      </c>
      <c r="L342" s="6">
        <f>_xlfn.XLOOKUP(D342,products!$A$1:$A$49,products!$E$1:$E$49,,0)</f>
        <v>7.29</v>
      </c>
      <c r="M342" s="5">
        <f t="shared" si="15"/>
        <v>7.29</v>
      </c>
      <c r="N342" t="str">
        <f t="shared" si="16"/>
        <v>Exceisa</v>
      </c>
      <c r="O342" t="str">
        <f t="shared" si="17"/>
        <v>Dark</v>
      </c>
      <c r="P342" t="str">
        <f>_xlfn.XLOOKUP(orderstable[[#This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IF(_xlfn.XLOOKUP(orders!C343,customers!$A$1:$A$1001,customers!$C$1:$C$1001,,0)=0," ",_xlfn.XLOOKUP(orders!C343,customers!$A$1:$A$1001,customers!$C$1:$C$1001,,0))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4">
        <f>_xlfn.XLOOKUP(D343,products!$A$1:$A$49,products!$D$1:$D$49,,0)</f>
        <v>0.5</v>
      </c>
      <c r="L343" s="6">
        <f>_xlfn.XLOOKUP(D343,products!$A$1:$A$49,products!$E$1:$E$49,,0)</f>
        <v>8.91</v>
      </c>
      <c r="M343" s="5">
        <f t="shared" si="15"/>
        <v>17.82</v>
      </c>
      <c r="N343" t="str">
        <f t="shared" si="16"/>
        <v>Exceisa</v>
      </c>
      <c r="O343" t="str">
        <f t="shared" si="17"/>
        <v>Light</v>
      </c>
      <c r="P343" t="str">
        <f>_xlfn.XLOOKUP(orderstable[[#This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IF(_xlfn.XLOOKUP(orders!C344,customers!$A$1:$A$1001,customers!$C$1:$C$1001,,0)=0," ",_xlfn.XLOOKUP(orders!C344,customers!$A$1:$A$1001,customers!$C$1:$C$1001,,0))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4">
        <f>_xlfn.XLOOKUP(D344,products!$A$1:$A$49,products!$D$1:$D$49,,0)</f>
        <v>0.5</v>
      </c>
      <c r="L344" s="6">
        <f>_xlfn.XLOOKUP(D344,products!$A$1:$A$49,products!$E$1:$E$49,,0)</f>
        <v>7.77</v>
      </c>
      <c r="M344" s="5">
        <f t="shared" si="15"/>
        <v>38.849999999999994</v>
      </c>
      <c r="N344" t="str">
        <f t="shared" si="16"/>
        <v>Liberica</v>
      </c>
      <c r="O344" t="str">
        <f t="shared" si="17"/>
        <v>Dark</v>
      </c>
      <c r="P344" t="str">
        <f>_xlfn.XLOOKUP(orderstable[[#This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IF(_xlfn.XLOOKUP(orders!C345,customers!$A$1:$A$1001,customers!$C$1:$C$1001,,0)=0," ",_xlfn.XLOOKUP(orders!C345,customers!$A$1:$A$1001,customers!$C$1:$C$1001,,0))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4">
        <f>_xlfn.XLOOKUP(D345,products!$A$1:$A$49,products!$D$1:$D$49,,0)</f>
        <v>0.5</v>
      </c>
      <c r="L345" s="6">
        <f>_xlfn.XLOOKUP(D345,products!$A$1:$A$49,products!$E$1:$E$49,,0)</f>
        <v>5.3699999999999992</v>
      </c>
      <c r="M345" s="5">
        <f t="shared" si="15"/>
        <v>32.22</v>
      </c>
      <c r="N345" t="str">
        <f t="shared" si="16"/>
        <v>Robusta</v>
      </c>
      <c r="O345" t="str">
        <f t="shared" si="17"/>
        <v>Dark</v>
      </c>
      <c r="P345" t="str">
        <f>_xlfn.XLOOKUP(orderstable[[#This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IF(_xlfn.XLOOKUP(orders!C346,customers!$A$1:$A$1001,customers!$C$1:$C$1001,,0)=0," ",_xlfn.XLOOKUP(orders!C346,customers!$A$1:$A$1001,customers!$C$1:$C$1001,,0))</f>
        <v xml:space="preserve"> </v>
      </c>
      <c r="H346" s="2" t="str">
        <f>_xlfn.XLOOKUP(C346,customers!$A$1:$A$1001,customers!$G$1:$G$1001,,0)</f>
        <v>Ireland</v>
      </c>
      <c r="I346" t="str">
        <f>_xlfn.XLOOKUP(orders!D346,products!$A$1:$A$49,products!$B$1:$B$49,,0)</f>
        <v>Rob</v>
      </c>
      <c r="J346" t="str">
        <f>_xlfn.XLOOKUP(D346,products!$A$1:$A$49,products!$C$1:$C$49,,0)</f>
        <v>M</v>
      </c>
      <c r="K346" s="4">
        <f>_xlfn.XLOOKUP(D346,products!$A$1:$A$49,products!$D$1:$D$49,,0)</f>
        <v>1</v>
      </c>
      <c r="L346" s="6">
        <f>_xlfn.XLOOKUP(D346,products!$A$1:$A$49,products!$E$1:$E$49,,0)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IF(_xlfn.XLOOKUP(orders!C347,customers!$A$1:$A$1001,customers!$C$1:$C$1001,,0)=0," ",_xlfn.XLOOKUP(orders!C347,customers!$A$1:$A$1001,customers!$C$1:$C$1001,,0))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4">
        <f>_xlfn.XLOOKUP(D347,products!$A$1:$A$49,products!$D$1:$D$49,,0)</f>
        <v>1</v>
      </c>
      <c r="L347" s="6">
        <f>_xlfn.XLOOKUP(D347,products!$A$1:$A$49,products!$E$1:$E$49,,0)</f>
        <v>11.95</v>
      </c>
      <c r="M347" s="5">
        <f t="shared" si="15"/>
        <v>59.75</v>
      </c>
      <c r="N347" t="str">
        <f t="shared" si="16"/>
        <v>Robusta</v>
      </c>
      <c r="O347" t="str">
        <f t="shared" si="17"/>
        <v>Light</v>
      </c>
      <c r="P347" t="str">
        <f>_xlfn.XLOOKUP(orderstable[[#This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IF(_xlfn.XLOOKUP(orders!C348,customers!$A$1:$A$1001,customers!$C$1:$C$1001,,0)=0," ",_xlfn.XLOOKUP(orders!C348,customers!$A$1:$A$1001,customers!$C$1:$C$1001,,0))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4">
        <f>_xlfn.XLOOKUP(D348,products!$A$1:$A$49,products!$D$1:$D$49,,0)</f>
        <v>0.5</v>
      </c>
      <c r="L348" s="6">
        <f>_xlfn.XLOOKUP(D348,products!$A$1:$A$49,products!$E$1:$E$49,,0)</f>
        <v>7.77</v>
      </c>
      <c r="M348" s="5">
        <f t="shared" si="15"/>
        <v>23.31</v>
      </c>
      <c r="N348" t="str">
        <f t="shared" si="16"/>
        <v>Arabica</v>
      </c>
      <c r="O348" t="str">
        <f t="shared" si="17"/>
        <v>Light</v>
      </c>
      <c r="P348" t="str">
        <f>_xlfn.XLOOKUP(orderstable[[#This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IF(_xlfn.XLOOKUP(orders!C349,customers!$A$1:$A$1001,customers!$C$1:$C$1001,,0)=0," ",_xlfn.XLOOKUP(orders!C349,customers!$A$1:$A$1001,customers!$C$1:$C$1001,,0))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4">
        <f>_xlfn.XLOOKUP(D349,products!$A$1:$A$49,products!$D$1:$D$49,,0)</f>
        <v>1</v>
      </c>
      <c r="L349" s="6">
        <f>_xlfn.XLOOKUP(D349,products!$A$1:$A$49,products!$E$1:$E$49,,0)</f>
        <v>14.55</v>
      </c>
      <c r="M349" s="5">
        <f t="shared" si="15"/>
        <v>43.650000000000006</v>
      </c>
      <c r="N349" t="str">
        <f t="shared" si="16"/>
        <v>Liberica</v>
      </c>
      <c r="O349" t="str">
        <f t="shared" si="17"/>
        <v>Medium</v>
      </c>
      <c r="P349" t="str">
        <f>_xlfn.XLOOKUP(orderstable[[#This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IF(_xlfn.XLOOKUP(orders!C350,customers!$A$1:$A$1001,customers!$C$1:$C$1001,,0)=0," ",_xlfn.XLOOKUP(orders!C350,customers!$A$1:$A$1001,customers!$C$1:$C$1001,,0))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4">
        <f>_xlfn.XLOOKUP(D350,products!$A$1:$A$49,products!$D$1:$D$49,,0)</f>
        <v>2.5</v>
      </c>
      <c r="L350" s="6">
        <f>_xlfn.XLOOKUP(D350,products!$A$1:$A$49,products!$E$1:$E$49,,0)</f>
        <v>34.154999999999994</v>
      </c>
      <c r="M350" s="5">
        <f t="shared" si="15"/>
        <v>204.92999999999995</v>
      </c>
      <c r="N350" t="str">
        <f t="shared" si="16"/>
        <v>Exceisa</v>
      </c>
      <c r="O350" t="str">
        <f t="shared" si="17"/>
        <v>Light</v>
      </c>
      <c r="P350" t="str">
        <f>_xlfn.XLOOKUP(orderstable[[#This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IF(_xlfn.XLOOKUP(orders!C351,customers!$A$1:$A$1001,customers!$C$1:$C$1001,,0)=0," ",_xlfn.XLOOKUP(orders!C351,customers!$A$1:$A$1001,customers!$C$1:$C$1001,,0))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4">
        <f>_xlfn.XLOOKUP(D351,products!$A$1:$A$49,products!$D$1:$D$49,,0)</f>
        <v>0.2</v>
      </c>
      <c r="L351" s="6">
        <f>_xlfn.XLOOKUP(D351,products!$A$1:$A$49,products!$E$1:$E$49,,0)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IF(_xlfn.XLOOKUP(orders!C352,customers!$A$1:$A$1001,customers!$C$1:$C$1001,,0)=0," ",_xlfn.XLOOKUP(orders!C352,customers!$A$1:$A$1001,customers!$C$1:$C$1001,,0))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4">
        <f>_xlfn.XLOOKUP(D352,products!$A$1:$A$49,products!$D$1:$D$49,,0)</f>
        <v>0.5</v>
      </c>
      <c r="L352" s="6">
        <f>_xlfn.XLOOKUP(D352,products!$A$1:$A$49,products!$E$1:$E$49,,0)</f>
        <v>5.97</v>
      </c>
      <c r="M352" s="5">
        <f t="shared" si="15"/>
        <v>23.88</v>
      </c>
      <c r="N352" t="str">
        <f t="shared" si="16"/>
        <v>Arabica</v>
      </c>
      <c r="O352" t="str">
        <f t="shared" si="17"/>
        <v>Dark</v>
      </c>
      <c r="P352" t="str">
        <f>_xlfn.XLOOKUP(orderstable[[#This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IF(_xlfn.XLOOKUP(orders!C353,customers!$A$1:$A$1001,customers!$C$1:$C$1001,,0)=0," ",_xlfn.XLOOKUP(orders!C353,customers!$A$1:$A$1001,customers!$C$1:$C$1001,,0))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4">
        <f>_xlfn.XLOOKUP(D353,products!$A$1:$A$49,products!$D$1:$D$49,,0)</f>
        <v>1</v>
      </c>
      <c r="L353" s="6">
        <f>_xlfn.XLOOKUP(D353,products!$A$1:$A$49,products!$E$1:$E$49,,0)</f>
        <v>11.25</v>
      </c>
      <c r="M353" s="5">
        <f t="shared" si="15"/>
        <v>22.5</v>
      </c>
      <c r="N353" t="str">
        <f t="shared" si="16"/>
        <v>Arabica</v>
      </c>
      <c r="O353" t="str">
        <f t="shared" si="17"/>
        <v>Medium</v>
      </c>
      <c r="P353" t="str">
        <f>_xlfn.XLOOKUP(orderstable[[#This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IF(_xlfn.XLOOKUP(orders!C354,customers!$A$1:$A$1001,customers!$C$1:$C$1001,,0)=0," ",_xlfn.XLOOKUP(orders!C354,customers!$A$1:$A$1001,customers!$C$1:$C$1001,,0))</f>
        <v xml:space="preserve"> </v>
      </c>
      <c r="H354" s="2" t="str">
        <f>_xlfn.XLOOKUP(C354,customers!$A$1:$A$1001,customers!$G$1:$G$1001,,0)</f>
        <v>United States</v>
      </c>
      <c r="I354" t="str">
        <f>_xlfn.XLOOKUP(orders!D354,products!$A$1:$A$49,products!$B$1:$B$49,,0)</f>
        <v>Exc</v>
      </c>
      <c r="J354" t="str">
        <f>_xlfn.XLOOKUP(D354,products!$A$1:$A$49,products!$C$1:$C$49,,0)</f>
        <v>D</v>
      </c>
      <c r="K354" s="4">
        <f>_xlfn.XLOOKUP(D354,products!$A$1:$A$49,products!$D$1:$D$49,,0)</f>
        <v>0.5</v>
      </c>
      <c r="L354" s="6">
        <f>_xlfn.XLOOKUP(D354,products!$A$1:$A$49,products!$E$1:$E$49,,0)</f>
        <v>7.29</v>
      </c>
      <c r="M354" s="5">
        <f t="shared" si="15"/>
        <v>36.450000000000003</v>
      </c>
      <c r="N354" t="str">
        <f t="shared" si="16"/>
        <v>Exceisa</v>
      </c>
      <c r="O354" t="str">
        <f t="shared" si="17"/>
        <v>Dark</v>
      </c>
      <c r="P354" t="str">
        <f>_xlfn.XLOOKUP(orderstable[[#This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IF(_xlfn.XLOOKUP(orders!C355,customers!$A$1:$A$1001,customers!$C$1:$C$1001,,0)=0," ",_xlfn.XLOOKUP(orders!C355,customers!$A$1:$A$1001,customers!$C$1:$C$1001,,0))</f>
        <v xml:space="preserve"> </v>
      </c>
      <c r="H355" s="2" t="str">
        <f>_xlfn.XLOOKUP(C355,customers!$A$1:$A$1001,customers!$G$1:$G$1001,,0)</f>
        <v>United States</v>
      </c>
      <c r="I355" t="str">
        <f>_xlfn.XLOOKUP(orders!D355,products!$A$1:$A$49,products!$B$1:$B$49,,0)</f>
        <v>Ara</v>
      </c>
      <c r="J355" t="str">
        <f>_xlfn.XLOOKUP(D355,products!$A$1:$A$49,products!$C$1:$C$49,,0)</f>
        <v>M</v>
      </c>
      <c r="K355" s="4">
        <f>_xlfn.XLOOKUP(D355,products!$A$1:$A$49,products!$D$1:$D$49,,0)</f>
        <v>0.5</v>
      </c>
      <c r="L355" s="6">
        <f>_xlfn.XLOOKUP(D355,products!$A$1:$A$49,products!$E$1:$E$49,,0)</f>
        <v>6.75</v>
      </c>
      <c r="M355" s="5">
        <f t="shared" si="15"/>
        <v>27</v>
      </c>
      <c r="N355" t="str">
        <f t="shared" si="16"/>
        <v>Arabica</v>
      </c>
      <c r="O355" t="str">
        <f t="shared" si="17"/>
        <v>Medium</v>
      </c>
      <c r="P355" t="str">
        <f>_xlfn.XLOOKUP(orderstable[[#This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IF(_xlfn.XLOOKUP(orders!C356,customers!$A$1:$A$1001,customers!$C$1:$C$1001,,0)=0," ",_xlfn.XLOOKUP(orders!C356,customers!$A$1:$A$1001,customers!$C$1:$C$1001,,0))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4">
        <f>_xlfn.XLOOKUP(D356,products!$A$1:$A$49,products!$D$1:$D$49,,0)</f>
        <v>2.5</v>
      </c>
      <c r="L356" s="6">
        <f>_xlfn.XLOOKUP(D356,products!$A$1:$A$49,products!$E$1:$E$49,,0)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IF(_xlfn.XLOOKUP(orders!C357,customers!$A$1:$A$1001,customers!$C$1:$C$1001,,0)=0," ",_xlfn.XLOOKUP(orders!C357,customers!$A$1:$A$1001,customers!$C$1:$C$1001,,0))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4">
        <f>_xlfn.XLOOKUP(D357,products!$A$1:$A$49,products!$D$1:$D$49,,0)</f>
        <v>2.5</v>
      </c>
      <c r="L357" s="6">
        <f>_xlfn.XLOOKUP(D357,products!$A$1:$A$49,products!$E$1:$E$49,,0)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IF(_xlfn.XLOOKUP(orders!C358,customers!$A$1:$A$1001,customers!$C$1:$C$1001,,0)=0," ",_xlfn.XLOOKUP(orders!C358,customers!$A$1:$A$1001,customers!$C$1:$C$1001,,0))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4">
        <f>_xlfn.XLOOKUP(D358,products!$A$1:$A$49,products!$D$1:$D$49,,0)</f>
        <v>1</v>
      </c>
      <c r="L358" s="6">
        <f>_xlfn.XLOOKUP(D358,products!$A$1:$A$49,products!$E$1:$E$49,,0)</f>
        <v>12.95</v>
      </c>
      <c r="M358" s="5">
        <f t="shared" si="15"/>
        <v>51.8</v>
      </c>
      <c r="N358" t="str">
        <f t="shared" si="16"/>
        <v>Liberica</v>
      </c>
      <c r="O358" t="str">
        <f t="shared" si="17"/>
        <v>Dark</v>
      </c>
      <c r="P358" t="str">
        <f>_xlfn.XLOOKUP(orderstable[[#This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IF(_xlfn.XLOOKUP(orders!C359,customers!$A$1:$A$1001,customers!$C$1:$C$1001,,0)=0," ",_xlfn.XLOOKUP(orders!C359,customers!$A$1:$A$1001,customers!$C$1:$C$1001,,0))</f>
        <v xml:space="preserve"> </v>
      </c>
      <c r="H359" s="2" t="str">
        <f>_xlfn.XLOOKUP(C359,customers!$A$1:$A$1001,customers!$G$1:$G$1001,,0)</f>
        <v>United States</v>
      </c>
      <c r="I359" t="str">
        <f>_xlfn.XLOOKUP(orders!D359,products!$A$1:$A$49,products!$B$1:$B$49,,0)</f>
        <v>Ara</v>
      </c>
      <c r="J359" t="str">
        <f>_xlfn.XLOOKUP(D359,products!$A$1:$A$49,products!$C$1:$C$49,,0)</f>
        <v>M</v>
      </c>
      <c r="K359" s="4">
        <f>_xlfn.XLOOKUP(D359,products!$A$1:$A$49,products!$D$1:$D$49,,0)</f>
        <v>2.5</v>
      </c>
      <c r="L359" s="6">
        <f>_xlfn.XLOOKUP(D359,products!$A$1:$A$49,products!$E$1:$E$49,,0)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IF(_xlfn.XLOOKUP(orders!C360,customers!$A$1:$A$1001,customers!$C$1:$C$1001,,0)=0," ",_xlfn.XLOOKUP(orders!C360,customers!$A$1:$A$1001,customers!$C$1:$C$1001,,0))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4">
        <f>_xlfn.XLOOKUP(D360,products!$A$1:$A$49,products!$D$1:$D$49,,0)</f>
        <v>2.5</v>
      </c>
      <c r="L360" s="6">
        <f>_xlfn.XLOOKUP(D360,products!$A$1:$A$49,products!$E$1:$E$49,,0)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IF(_xlfn.XLOOKUP(orders!C361,customers!$A$1:$A$1001,customers!$C$1:$C$1001,,0)=0," ",_xlfn.XLOOKUP(orders!C361,customers!$A$1:$A$1001,customers!$C$1:$C$1001,,0))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4">
        <f>_xlfn.XLOOKUP(D361,products!$A$1:$A$49,products!$D$1:$D$49,,0)</f>
        <v>0.2</v>
      </c>
      <c r="L361" s="6">
        <f>_xlfn.XLOOKUP(D361,products!$A$1:$A$49,products!$E$1:$E$49,,0)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IF(_xlfn.XLOOKUP(orders!C362,customers!$A$1:$A$1001,customers!$C$1:$C$1001,,0)=0," ",_xlfn.XLOOKUP(orders!C362,customers!$A$1:$A$1001,customers!$C$1:$C$1001,,0))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4">
        <f>_xlfn.XLOOKUP(D362,products!$A$1:$A$49,products!$D$1:$D$49,,0)</f>
        <v>2.5</v>
      </c>
      <c r="L362" s="6">
        <f>_xlfn.XLOOKUP(D362,products!$A$1:$A$49,products!$E$1:$E$49,,0)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IF(_xlfn.XLOOKUP(orders!C363,customers!$A$1:$A$1001,customers!$C$1:$C$1001,,0)=0," ",_xlfn.XLOOKUP(orders!C363,customers!$A$1:$A$1001,customers!$C$1:$C$1001,,0))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4">
        <f>_xlfn.XLOOKUP(D363,products!$A$1:$A$49,products!$D$1:$D$49,,0)</f>
        <v>0.5</v>
      </c>
      <c r="L363" s="6">
        <f>_xlfn.XLOOKUP(D363,products!$A$1:$A$49,products!$E$1:$E$49,,0)</f>
        <v>5.97</v>
      </c>
      <c r="M363" s="5">
        <f t="shared" si="15"/>
        <v>5.97</v>
      </c>
      <c r="N363" t="str">
        <f t="shared" si="16"/>
        <v>Robusta</v>
      </c>
      <c r="O363" t="str">
        <f t="shared" si="17"/>
        <v>Medium</v>
      </c>
      <c r="P363" t="str">
        <f>_xlfn.XLOOKUP(orderstable[[#This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IF(_xlfn.XLOOKUP(orders!C364,customers!$A$1:$A$1001,customers!$C$1:$C$1001,,0)=0," ",_xlfn.XLOOKUP(orders!C364,customers!$A$1:$A$1001,customers!$C$1:$C$1001,,0))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4">
        <f>_xlfn.XLOOKUP(D364,products!$A$1:$A$49,products!$D$1:$D$49,,0)</f>
        <v>1</v>
      </c>
      <c r="L364" s="6">
        <f>_xlfn.XLOOKUP(D364,products!$A$1:$A$49,products!$E$1:$E$49,,0)</f>
        <v>14.85</v>
      </c>
      <c r="M364" s="5">
        <f t="shared" si="15"/>
        <v>74.25</v>
      </c>
      <c r="N364" t="str">
        <f t="shared" si="16"/>
        <v>Exceisa</v>
      </c>
      <c r="O364" t="str">
        <f t="shared" si="17"/>
        <v>Light</v>
      </c>
      <c r="P364" t="str">
        <f>_xlfn.XLOOKUP(orderstable[[#This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IF(_xlfn.XLOOKUP(orders!C365,customers!$A$1:$A$1001,customers!$C$1:$C$1001,,0)=0," ",_xlfn.XLOOKUP(orders!C365,customers!$A$1:$A$1001,customers!$C$1:$C$1001,,0))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4">
        <f>_xlfn.XLOOKUP(D365,products!$A$1:$A$49,products!$D$1:$D$49,,0)</f>
        <v>1</v>
      </c>
      <c r="L365" s="6">
        <f>_xlfn.XLOOKUP(D365,products!$A$1:$A$49,products!$E$1:$E$49,,0)</f>
        <v>14.55</v>
      </c>
      <c r="M365" s="5">
        <f t="shared" si="15"/>
        <v>87.300000000000011</v>
      </c>
      <c r="N365" t="str">
        <f t="shared" si="16"/>
        <v>Liberica</v>
      </c>
      <c r="O365" t="str">
        <f t="shared" si="17"/>
        <v>Medium</v>
      </c>
      <c r="P365" t="str">
        <f>_xlfn.XLOOKUP(orderstable[[#This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IF(_xlfn.XLOOKUP(orders!C366,customers!$A$1:$A$1001,customers!$C$1:$C$1001,,0)=0," ",_xlfn.XLOOKUP(orders!C366,customers!$A$1:$A$1001,customers!$C$1:$C$1001,,0))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4">
        <f>_xlfn.XLOOKUP(D366,products!$A$1:$A$49,products!$D$1:$D$49,,0)</f>
        <v>1</v>
      </c>
      <c r="L366" s="6">
        <f>_xlfn.XLOOKUP(D366,products!$A$1:$A$49,products!$E$1:$E$49,,0)</f>
        <v>12.15</v>
      </c>
      <c r="M366" s="5">
        <f t="shared" si="15"/>
        <v>72.900000000000006</v>
      </c>
      <c r="N366" t="str">
        <f t="shared" si="16"/>
        <v>Exceisa</v>
      </c>
      <c r="O366" t="str">
        <f t="shared" si="17"/>
        <v>Dark</v>
      </c>
      <c r="P366" t="str">
        <f>_xlfn.XLOOKUP(orderstable[[#This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IF(_xlfn.XLOOKUP(orders!C367,customers!$A$1:$A$1001,customers!$C$1:$C$1001,,0)=0," ",_xlfn.XLOOKUP(orders!C367,customers!$A$1:$A$1001,customers!$C$1:$C$1001,,0))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4">
        <f>_xlfn.XLOOKUP(D367,products!$A$1:$A$49,products!$D$1:$D$49,,0)</f>
        <v>0.5</v>
      </c>
      <c r="L367" s="6">
        <f>_xlfn.XLOOKUP(D367,products!$A$1:$A$49,products!$E$1:$E$49,,0)</f>
        <v>7.77</v>
      </c>
      <c r="M367" s="5">
        <f t="shared" si="15"/>
        <v>7.77</v>
      </c>
      <c r="N367" t="str">
        <f t="shared" si="16"/>
        <v>Liberica</v>
      </c>
      <c r="O367" t="str">
        <f t="shared" si="17"/>
        <v>Dark</v>
      </c>
      <c r="P367" t="str">
        <f>_xlfn.XLOOKUP(orderstable[[#This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IF(_xlfn.XLOOKUP(orders!C368,customers!$A$1:$A$1001,customers!$C$1:$C$1001,,0)=0," ",_xlfn.XLOOKUP(orders!C368,customers!$A$1:$A$1001,customers!$C$1:$C$1001,,0))</f>
        <v xml:space="preserve"> </v>
      </c>
      <c r="H368" s="2" t="str">
        <f>_xlfn.XLOOKUP(C368,customers!$A$1:$A$1001,customers!$G$1:$G$1001,,0)</f>
        <v>United States</v>
      </c>
      <c r="I368" t="str">
        <f>_xlfn.XLOOKUP(orders!D368,products!$A$1:$A$49,products!$B$1:$B$49,,0)</f>
        <v>Exc</v>
      </c>
      <c r="J368" t="str">
        <f>_xlfn.XLOOKUP(D368,products!$A$1:$A$49,products!$C$1:$C$49,,0)</f>
        <v>D</v>
      </c>
      <c r="K368" s="4">
        <f>_xlfn.XLOOKUP(D368,products!$A$1:$A$49,products!$D$1:$D$49,,0)</f>
        <v>0.5</v>
      </c>
      <c r="L368" s="6">
        <f>_xlfn.XLOOKUP(D368,products!$A$1:$A$49,products!$E$1:$E$49,,0)</f>
        <v>7.29</v>
      </c>
      <c r="M368" s="5">
        <f t="shared" si="15"/>
        <v>43.74</v>
      </c>
      <c r="N368" t="str">
        <f t="shared" si="16"/>
        <v>Exceisa</v>
      </c>
      <c r="O368" t="str">
        <f t="shared" si="17"/>
        <v>Dark</v>
      </c>
      <c r="P368" t="str">
        <f>_xlfn.XLOOKUP(orderstable[[#This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IF(_xlfn.XLOOKUP(orders!C369,customers!$A$1:$A$1001,customers!$C$1:$C$1001,,0)=0," ",_xlfn.XLOOKUP(orders!C369,customers!$A$1:$A$1001,customers!$C$1:$C$1001,,0))</f>
        <v xml:space="preserve"> </v>
      </c>
      <c r="H369" s="2" t="str">
        <f>_xlfn.XLOOKUP(C369,customers!$A$1:$A$1001,customers!$G$1:$G$1001,,0)</f>
        <v>United States</v>
      </c>
      <c r="I369" t="str">
        <f>_xlfn.XLOOKUP(orders!D369,products!$A$1:$A$49,products!$B$1:$B$49,,0)</f>
        <v>Lib</v>
      </c>
      <c r="J369" t="str">
        <f>_xlfn.XLOOKUP(D369,products!$A$1:$A$49,products!$C$1:$C$49,,0)</f>
        <v>M</v>
      </c>
      <c r="K369" s="4">
        <f>_xlfn.XLOOKUP(D369,products!$A$1:$A$49,products!$D$1:$D$49,,0)</f>
        <v>0.2</v>
      </c>
      <c r="L369" s="6">
        <f>_xlfn.XLOOKUP(D369,products!$A$1:$A$49,products!$E$1:$E$49,,0)</f>
        <v>4.3650000000000002</v>
      </c>
      <c r="M369" s="5">
        <f t="shared" si="15"/>
        <v>8.73</v>
      </c>
      <c r="N369" t="str">
        <f t="shared" si="16"/>
        <v>Liberica</v>
      </c>
      <c r="O369" t="str">
        <f t="shared" si="17"/>
        <v>Medium</v>
      </c>
      <c r="P369" t="str">
        <f>_xlfn.XLOOKUP(orderstable[[#This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IF(_xlfn.XLOOKUP(orders!C370,customers!$A$1:$A$1001,customers!$C$1:$C$1001,,0)=0," ",_xlfn.XLOOKUP(orders!C370,customers!$A$1:$A$1001,customers!$C$1:$C$1001,,0))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4">
        <f>_xlfn.XLOOKUP(D370,products!$A$1:$A$49,products!$D$1:$D$49,,0)</f>
        <v>2.5</v>
      </c>
      <c r="L370" s="6">
        <f>_xlfn.XLOOKUP(D370,products!$A$1:$A$49,products!$E$1:$E$49,,0)</f>
        <v>31.624999999999996</v>
      </c>
      <c r="M370" s="5">
        <f t="shared" si="15"/>
        <v>63.249999999999993</v>
      </c>
      <c r="N370" t="str">
        <f t="shared" si="16"/>
        <v>Exceisa</v>
      </c>
      <c r="O370" t="str">
        <f t="shared" si="17"/>
        <v>Medium</v>
      </c>
      <c r="P370" t="str">
        <f>_xlfn.XLOOKUP(orderstable[[#This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IF(_xlfn.XLOOKUP(orders!C371,customers!$A$1:$A$1001,customers!$C$1:$C$1001,,0)=0," ",_xlfn.XLOOKUP(orders!C371,customers!$A$1:$A$1001,customers!$C$1:$C$1001,,0))</f>
        <v xml:space="preserve"> </v>
      </c>
      <c r="H371" s="2" t="str">
        <f>_xlfn.XLOOKUP(C371,customers!$A$1:$A$1001,customers!$G$1:$G$1001,,0)</f>
        <v>United States</v>
      </c>
      <c r="I371" t="str">
        <f>_xlfn.XLOOKUP(orders!D371,products!$A$1:$A$49,products!$B$1:$B$49,,0)</f>
        <v>Exc</v>
      </c>
      <c r="J371" t="str">
        <f>_xlfn.XLOOKUP(D371,products!$A$1:$A$49,products!$C$1:$C$49,,0)</f>
        <v>L</v>
      </c>
      <c r="K371" s="4">
        <f>_xlfn.XLOOKUP(D371,products!$A$1:$A$49,products!$D$1:$D$49,,0)</f>
        <v>0.5</v>
      </c>
      <c r="L371" s="6">
        <f>_xlfn.XLOOKUP(D371,products!$A$1:$A$49,products!$E$1:$E$49,,0)</f>
        <v>8.91</v>
      </c>
      <c r="M371" s="5">
        <f t="shared" si="15"/>
        <v>8.91</v>
      </c>
      <c r="N371" t="str">
        <f t="shared" si="16"/>
        <v>Exceisa</v>
      </c>
      <c r="O371" t="str">
        <f t="shared" si="17"/>
        <v>Light</v>
      </c>
      <c r="P371" t="str">
        <f>_xlfn.XLOOKUP(orderstable[[#This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IF(_xlfn.XLOOKUP(orders!C372,customers!$A$1:$A$1001,customers!$C$1:$C$1001,,0)=0," ",_xlfn.XLOOKUP(orders!C372,customers!$A$1:$A$1001,customers!$C$1:$C$1001,,0))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4">
        <f>_xlfn.XLOOKUP(D372,products!$A$1:$A$49,products!$D$1:$D$49,,0)</f>
        <v>1</v>
      </c>
      <c r="L372" s="6">
        <f>_xlfn.XLOOKUP(D372,products!$A$1:$A$49,products!$E$1:$E$49,,0)</f>
        <v>12.15</v>
      </c>
      <c r="M372" s="5">
        <f t="shared" si="15"/>
        <v>24.3</v>
      </c>
      <c r="N372" t="str">
        <f t="shared" si="16"/>
        <v>Exceisa</v>
      </c>
      <c r="O372" t="str">
        <f t="shared" si="17"/>
        <v>Dark</v>
      </c>
      <c r="P372" t="str">
        <f>_xlfn.XLOOKUP(orderstable[[#This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IF(_xlfn.XLOOKUP(orders!C373,customers!$A$1:$A$1001,customers!$C$1:$C$1001,,0)=0," ",_xlfn.XLOOKUP(orders!C373,customers!$A$1:$A$1001,customers!$C$1:$C$1001,,0))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4">
        <f>_xlfn.XLOOKUP(D373,products!$A$1:$A$49,products!$D$1:$D$49,,0)</f>
        <v>0.5</v>
      </c>
      <c r="L373" s="6">
        <f>_xlfn.XLOOKUP(D373,products!$A$1:$A$49,products!$E$1:$E$49,,0)</f>
        <v>7.77</v>
      </c>
      <c r="M373" s="5">
        <f t="shared" si="15"/>
        <v>46.62</v>
      </c>
      <c r="N373" t="str">
        <f t="shared" si="16"/>
        <v>Arabica</v>
      </c>
      <c r="O373" t="str">
        <f t="shared" si="17"/>
        <v>Light</v>
      </c>
      <c r="P373" t="str">
        <f>_xlfn.XLOOKUP(orderstable[[#This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IF(_xlfn.XLOOKUP(orders!C374,customers!$A$1:$A$1001,customers!$C$1:$C$1001,,0)=0," ",_xlfn.XLOOKUP(orders!C374,customers!$A$1:$A$1001,customers!$C$1:$C$1001,,0))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4">
        <f>_xlfn.XLOOKUP(D374,products!$A$1:$A$49,products!$D$1:$D$49,,0)</f>
        <v>0.5</v>
      </c>
      <c r="L374" s="6">
        <f>_xlfn.XLOOKUP(D374,products!$A$1:$A$49,products!$E$1:$E$49,,0)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IF(_xlfn.XLOOKUP(orders!C375,customers!$A$1:$A$1001,customers!$C$1:$C$1001,,0)=0," ",_xlfn.XLOOKUP(orders!C375,customers!$A$1:$A$1001,customers!$C$1:$C$1001,,0))</f>
        <v xml:space="preserve"> </v>
      </c>
      <c r="H375" s="2" t="str">
        <f>_xlfn.XLOOKUP(C375,customers!$A$1:$A$1001,customers!$G$1:$G$1001,,0)</f>
        <v>Ireland</v>
      </c>
      <c r="I375" t="str">
        <f>_xlfn.XLOOKUP(orders!D375,products!$A$1:$A$49,products!$B$1:$B$49,,0)</f>
        <v>Ara</v>
      </c>
      <c r="J375" t="str">
        <f>_xlfn.XLOOKUP(D375,products!$A$1:$A$49,products!$C$1:$C$49,,0)</f>
        <v>D</v>
      </c>
      <c r="K375" s="4">
        <f>_xlfn.XLOOKUP(D375,products!$A$1:$A$49,products!$D$1:$D$49,,0)</f>
        <v>0.5</v>
      </c>
      <c r="L375" s="6">
        <f>_xlfn.XLOOKUP(D375,products!$A$1:$A$49,products!$E$1:$E$49,,0)</f>
        <v>5.97</v>
      </c>
      <c r="M375" s="5">
        <f t="shared" si="15"/>
        <v>17.91</v>
      </c>
      <c r="N375" t="str">
        <f t="shared" si="16"/>
        <v>Arabica</v>
      </c>
      <c r="O375" t="str">
        <f t="shared" si="17"/>
        <v>Dark</v>
      </c>
      <c r="P375" t="str">
        <f>_xlfn.XLOOKUP(orderstable[[#This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IF(_xlfn.XLOOKUP(orders!C376,customers!$A$1:$A$1001,customers!$C$1:$C$1001,,0)=0," ",_xlfn.XLOOKUP(orders!C376,customers!$A$1:$A$1001,customers!$C$1:$C$1001,,0))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4">
        <f>_xlfn.XLOOKUP(D376,products!$A$1:$A$49,products!$D$1:$D$49,,0)</f>
        <v>0.5</v>
      </c>
      <c r="L376" s="6">
        <f>_xlfn.XLOOKUP(D376,products!$A$1:$A$49,products!$E$1:$E$49,,0)</f>
        <v>9.51</v>
      </c>
      <c r="M376" s="5">
        <f t="shared" si="15"/>
        <v>38.04</v>
      </c>
      <c r="N376" t="str">
        <f t="shared" si="16"/>
        <v>Liberica</v>
      </c>
      <c r="O376" t="str">
        <f t="shared" si="17"/>
        <v>Light</v>
      </c>
      <c r="P376" t="str">
        <f>_xlfn.XLOOKUP(orderstable[[#This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IF(_xlfn.XLOOKUP(orders!C377,customers!$A$1:$A$1001,customers!$C$1:$C$1001,,0)=0," ",_xlfn.XLOOKUP(orders!C377,customers!$A$1:$A$1001,customers!$C$1:$C$1001,,0))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4">
        <f>_xlfn.XLOOKUP(D377,products!$A$1:$A$49,products!$D$1:$D$49,,0)</f>
        <v>0.2</v>
      </c>
      <c r="L377" s="6">
        <f>_xlfn.XLOOKUP(D377,products!$A$1:$A$49,products!$E$1:$E$49,,0)</f>
        <v>3.375</v>
      </c>
      <c r="M377" s="5">
        <f t="shared" si="15"/>
        <v>6.75</v>
      </c>
      <c r="N377" t="str">
        <f t="shared" si="16"/>
        <v>Arabica</v>
      </c>
      <c r="O377" t="str">
        <f t="shared" si="17"/>
        <v>Medium</v>
      </c>
      <c r="P377" t="str">
        <f>_xlfn.XLOOKUP(orderstable[[#This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IF(_xlfn.XLOOKUP(orders!C378,customers!$A$1:$A$1001,customers!$C$1:$C$1001,,0)=0," ",_xlfn.XLOOKUP(orders!C378,customers!$A$1:$A$1001,customers!$C$1:$C$1001,,0))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4">
        <f>_xlfn.XLOOKUP(D378,products!$A$1:$A$49,products!$D$1:$D$49,,0)</f>
        <v>0.5</v>
      </c>
      <c r="L378" s="6">
        <f>_xlfn.XLOOKUP(D378,products!$A$1:$A$49,products!$E$1:$E$49,,0)</f>
        <v>5.97</v>
      </c>
      <c r="M378" s="5">
        <f t="shared" si="15"/>
        <v>5.97</v>
      </c>
      <c r="N378" t="str">
        <f t="shared" si="16"/>
        <v>Robusta</v>
      </c>
      <c r="O378" t="str">
        <f t="shared" si="17"/>
        <v>Medium</v>
      </c>
      <c r="P378" t="str">
        <f>_xlfn.XLOOKUP(orderstable[[#This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IF(_xlfn.XLOOKUP(orders!C379,customers!$A$1:$A$1001,customers!$C$1:$C$1001,,0)=0," ",_xlfn.XLOOKUP(orders!C379,customers!$A$1:$A$1001,customers!$C$1:$C$1001,,0))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4">
        <f>_xlfn.XLOOKUP(D379,products!$A$1:$A$49,products!$D$1:$D$49,,0)</f>
        <v>0.2</v>
      </c>
      <c r="L379" s="6">
        <f>_xlfn.XLOOKUP(D379,products!$A$1:$A$49,products!$E$1:$E$49,,0)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IF(_xlfn.XLOOKUP(orders!C380,customers!$A$1:$A$1001,customers!$C$1:$C$1001,,0)=0," ",_xlfn.XLOOKUP(orders!C380,customers!$A$1:$A$1001,customers!$C$1:$C$1001,,0))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4">
        <f>_xlfn.XLOOKUP(D380,products!$A$1:$A$49,products!$D$1:$D$49,,0)</f>
        <v>0.5</v>
      </c>
      <c r="L380" s="6">
        <f>_xlfn.XLOOKUP(D380,products!$A$1:$A$49,products!$E$1:$E$49,,0)</f>
        <v>7.77</v>
      </c>
      <c r="M380" s="5">
        <f t="shared" si="15"/>
        <v>23.31</v>
      </c>
      <c r="N380" t="str">
        <f t="shared" si="16"/>
        <v>Arabica</v>
      </c>
      <c r="O380" t="str">
        <f t="shared" si="17"/>
        <v>Light</v>
      </c>
      <c r="P380" t="str">
        <f>_xlfn.XLOOKUP(orderstable[[#This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IF(_xlfn.XLOOKUP(orders!C381,customers!$A$1:$A$1001,customers!$C$1:$C$1001,,0)=0," ",_xlfn.XLOOKUP(orders!C381,customers!$A$1:$A$1001,customers!$C$1:$C$1001,,0))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4">
        <f>_xlfn.XLOOKUP(D381,products!$A$1:$A$49,products!$D$1:$D$49,,0)</f>
        <v>0.5</v>
      </c>
      <c r="L381" s="6">
        <f>_xlfn.XLOOKUP(D381,products!$A$1:$A$49,products!$E$1:$E$49,,0)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IF(_xlfn.XLOOKUP(orders!C382,customers!$A$1:$A$1001,customers!$C$1:$C$1001,,0)=0," ",_xlfn.XLOOKUP(orders!C382,customers!$A$1:$A$1001,customers!$C$1:$C$1001,,0))</f>
        <v xml:space="preserve"> </v>
      </c>
      <c r="H382" s="2" t="str">
        <f>_xlfn.XLOOKUP(C382,customers!$A$1:$A$1001,customers!$G$1:$G$1001,,0)</f>
        <v>United States</v>
      </c>
      <c r="I382" t="str">
        <f>_xlfn.XLOOKUP(orders!D382,products!$A$1:$A$49,products!$B$1:$B$49,,0)</f>
        <v>Lib</v>
      </c>
      <c r="J382" t="str">
        <f>_xlfn.XLOOKUP(D382,products!$A$1:$A$49,products!$C$1:$C$49,,0)</f>
        <v>D</v>
      </c>
      <c r="K382" s="4">
        <f>_xlfn.XLOOKUP(D382,products!$A$1:$A$49,products!$D$1:$D$49,,0)</f>
        <v>0.5</v>
      </c>
      <c r="L382" s="6">
        <f>_xlfn.XLOOKUP(D382,products!$A$1:$A$49,products!$E$1:$E$49,,0)</f>
        <v>7.77</v>
      </c>
      <c r="M382" s="5">
        <f t="shared" si="15"/>
        <v>23.31</v>
      </c>
      <c r="N382" t="str">
        <f t="shared" si="16"/>
        <v>Liberica</v>
      </c>
      <c r="O382" t="str">
        <f t="shared" si="17"/>
        <v>Dark</v>
      </c>
      <c r="P382" t="str">
        <f>_xlfn.XLOOKUP(orderstable[[#This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IF(_xlfn.XLOOKUP(orders!C383,customers!$A$1:$A$1001,customers!$C$1:$C$1001,,0)=0," ",_xlfn.XLOOKUP(orders!C383,customers!$A$1:$A$1001,customers!$C$1:$C$1001,,0))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4">
        <f>_xlfn.XLOOKUP(D383,products!$A$1:$A$49,products!$D$1:$D$49,,0)</f>
        <v>0.2</v>
      </c>
      <c r="L383" s="6">
        <f>_xlfn.XLOOKUP(D383,products!$A$1:$A$49,products!$E$1:$E$49,,0)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IF(_xlfn.XLOOKUP(orders!C384,customers!$A$1:$A$1001,customers!$C$1:$C$1001,,0)=0," ",_xlfn.XLOOKUP(orders!C384,customers!$A$1:$A$1001,customers!$C$1:$C$1001,,0))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4">
        <f>_xlfn.XLOOKUP(D384,products!$A$1:$A$49,products!$D$1:$D$49,,0)</f>
        <v>0.5</v>
      </c>
      <c r="L384" s="6">
        <f>_xlfn.XLOOKUP(D384,products!$A$1:$A$49,products!$E$1:$E$49,,0)</f>
        <v>7.29</v>
      </c>
      <c r="M384" s="5">
        <f t="shared" si="15"/>
        <v>21.87</v>
      </c>
      <c r="N384" t="str">
        <f t="shared" si="16"/>
        <v>Exceisa</v>
      </c>
      <c r="O384" t="str">
        <f t="shared" si="17"/>
        <v>Dark</v>
      </c>
      <c r="P384" t="str">
        <f>_xlfn.XLOOKUP(orderstable[[#This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IF(_xlfn.XLOOKUP(orders!C385,customers!$A$1:$A$1001,customers!$C$1:$C$1001,,0)=0," ",_xlfn.XLOOKUP(orders!C385,customers!$A$1:$A$1001,customers!$C$1:$C$1001,,0))</f>
        <v xml:space="preserve"> </v>
      </c>
      <c r="H385" s="2" t="str">
        <f>_xlfn.XLOOKUP(C385,customers!$A$1:$A$1001,customers!$G$1:$G$1001,,0)</f>
        <v>United States</v>
      </c>
      <c r="I385" t="str">
        <f>_xlfn.XLOOKUP(orders!D385,products!$A$1:$A$49,products!$B$1:$B$49,,0)</f>
        <v>Exc</v>
      </c>
      <c r="J385" t="str">
        <f>_xlfn.XLOOKUP(D385,products!$A$1:$A$49,products!$C$1:$C$49,,0)</f>
        <v>L</v>
      </c>
      <c r="K385" s="4">
        <f>_xlfn.XLOOKUP(D385,products!$A$1:$A$49,products!$D$1:$D$49,,0)</f>
        <v>0.5</v>
      </c>
      <c r="L385" s="6">
        <f>_xlfn.XLOOKUP(D385,products!$A$1:$A$49,products!$E$1:$E$49,,0)</f>
        <v>8.91</v>
      </c>
      <c r="M385" s="5">
        <f t="shared" si="15"/>
        <v>53.46</v>
      </c>
      <c r="N385" t="str">
        <f t="shared" si="16"/>
        <v>Exceisa</v>
      </c>
      <c r="O385" t="str">
        <f t="shared" si="17"/>
        <v>Light</v>
      </c>
      <c r="P385" t="str">
        <f>_xlfn.XLOOKUP(orderstable[[#This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IF(_xlfn.XLOOKUP(orders!C386,customers!$A$1:$A$1001,customers!$C$1:$C$1001,,0)=0," ",_xlfn.XLOOKUP(orders!C386,customers!$A$1:$A$1001,customers!$C$1:$C$1001,,0))</f>
        <v xml:space="preserve"> </v>
      </c>
      <c r="H386" s="2" t="str">
        <f>_xlfn.XLOOKUP(C386,customers!$A$1:$A$1001,customers!$G$1:$G$1001,,0)</f>
        <v>United States</v>
      </c>
      <c r="I386" t="str">
        <f>_xlfn.XLOOKUP(orders!D386,products!$A$1:$A$49,products!$B$1:$B$49,,0)</f>
        <v>Ara</v>
      </c>
      <c r="J386" t="str">
        <f>_xlfn.XLOOKUP(D386,products!$A$1:$A$49,products!$C$1:$C$49,,0)</f>
        <v>L</v>
      </c>
      <c r="K386" s="4">
        <f>_xlfn.XLOOKUP(D386,products!$A$1:$A$49,products!$D$1:$D$49,,0)</f>
        <v>2.5</v>
      </c>
      <c r="L386" s="6">
        <f>_xlfn.XLOOKUP(D386,products!$A$1:$A$49,products!$E$1:$E$49,,0)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IF(_xlfn.XLOOKUP(orders!C387,customers!$A$1:$A$1001,customers!$C$1:$C$1001,,0)=0," ",_xlfn.XLOOKUP(orders!C387,customers!$A$1:$A$1001,customers!$C$1:$C$1001,,0))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4">
        <f>_xlfn.XLOOKUP(D387,products!$A$1:$A$49,products!$D$1:$D$49,,0)</f>
        <v>0.5</v>
      </c>
      <c r="L387" s="6">
        <f>_xlfn.XLOOKUP(D387,products!$A$1:$A$49,products!$E$1:$E$49,,0)</f>
        <v>8.73</v>
      </c>
      <c r="M387" s="5">
        <f t="shared" ref="M387:M450" si="18">L387*E387</f>
        <v>43.650000000000006</v>
      </c>
      <c r="N387" t="str">
        <f t="shared" ref="N387:N450" si="19">IF(I387="Rob","Robusta",IF(I387="Exc","Exceisa",IF(I387="Ara","Arabica",IF(I387="Lib","Liberica",""))))</f>
        <v>Liberica</v>
      </c>
      <c r="O387" t="str">
        <f t="shared" ref="O387:O450" si="20">IF(J387="L","Light",IF(J387="M","Medium",IF(J387="D","Dark","")))</f>
        <v>Medium</v>
      </c>
      <c r="P387" t="str">
        <f>_xlfn.XLOOKUP(orderstable[[#This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IF(_xlfn.XLOOKUP(orders!C388,customers!$A$1:$A$1001,customers!$C$1:$C$1001,,0)=0," ",_xlfn.XLOOKUP(orders!C388,customers!$A$1:$A$1001,customers!$C$1:$C$1001,,0))</f>
        <v xml:space="preserve"> </v>
      </c>
      <c r="H388" s="2" t="str">
        <f>_xlfn.XLOOKUP(C388,customers!$A$1:$A$1001,customers!$G$1:$G$1001,,0)</f>
        <v>United States</v>
      </c>
      <c r="I388" t="str">
        <f>_xlfn.XLOOKUP(orders!D388,products!$A$1:$A$49,products!$B$1:$B$49,,0)</f>
        <v>Ara</v>
      </c>
      <c r="J388" t="str">
        <f>_xlfn.XLOOKUP(D388,products!$A$1:$A$49,products!$C$1:$C$49,,0)</f>
        <v>D</v>
      </c>
      <c r="K388" s="4">
        <f>_xlfn.XLOOKUP(D388,products!$A$1:$A$49,products!$D$1:$D$49,,0)</f>
        <v>0.2</v>
      </c>
      <c r="L388" s="6">
        <f>_xlfn.XLOOKUP(D388,products!$A$1:$A$49,products!$E$1:$E$49,,0)</f>
        <v>2.9849999999999999</v>
      </c>
      <c r="M388" s="5">
        <f t="shared" si="18"/>
        <v>17.91</v>
      </c>
      <c r="N388" t="str">
        <f t="shared" si="19"/>
        <v>Arabica</v>
      </c>
      <c r="O388" t="str">
        <f t="shared" si="20"/>
        <v>Dark</v>
      </c>
      <c r="P388" t="str">
        <f>_xlfn.XLOOKUP(orderstable[[#This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IF(_xlfn.XLOOKUP(orders!C389,customers!$A$1:$A$1001,customers!$C$1:$C$1001,,0)=0," ",_xlfn.XLOOKUP(orders!C389,customers!$A$1:$A$1001,customers!$C$1:$C$1001,,0))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4">
        <f>_xlfn.XLOOKUP(D389,products!$A$1:$A$49,products!$D$1:$D$49,,0)</f>
        <v>1</v>
      </c>
      <c r="L389" s="6">
        <f>_xlfn.XLOOKUP(D389,products!$A$1:$A$49,products!$E$1:$E$49,,0)</f>
        <v>14.85</v>
      </c>
      <c r="M389" s="5">
        <f t="shared" si="18"/>
        <v>74.25</v>
      </c>
      <c r="N389" t="str">
        <f t="shared" si="19"/>
        <v>Exceisa</v>
      </c>
      <c r="O389" t="str">
        <f t="shared" si="20"/>
        <v>Light</v>
      </c>
      <c r="P389" t="str">
        <f>_xlfn.XLOOKUP(orderstable[[#This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IF(_xlfn.XLOOKUP(orders!C390,customers!$A$1:$A$1001,customers!$C$1:$C$1001,,0)=0," ",_xlfn.XLOOKUP(orders!C390,customers!$A$1:$A$1001,customers!$C$1:$C$1001,,0))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4">
        <f>_xlfn.XLOOKUP(D390,products!$A$1:$A$49,products!$D$1:$D$49,,0)</f>
        <v>0.2</v>
      </c>
      <c r="L390" s="6">
        <f>_xlfn.XLOOKUP(D390,products!$A$1:$A$49,products!$E$1:$E$49,,0)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IF(_xlfn.XLOOKUP(orders!C391,customers!$A$1:$A$1001,customers!$C$1:$C$1001,,0)=0," ",_xlfn.XLOOKUP(orders!C391,customers!$A$1:$A$1001,customers!$C$1:$C$1001,,0))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4">
        <f>_xlfn.XLOOKUP(D391,products!$A$1:$A$49,products!$D$1:$D$49,,0)</f>
        <v>0.5</v>
      </c>
      <c r="L391" s="6">
        <f>_xlfn.XLOOKUP(D391,products!$A$1:$A$49,products!$E$1:$E$49,,0)</f>
        <v>7.77</v>
      </c>
      <c r="M391" s="5">
        <f t="shared" si="18"/>
        <v>23.31</v>
      </c>
      <c r="N391" t="str">
        <f t="shared" si="19"/>
        <v>Liberica</v>
      </c>
      <c r="O391" t="str">
        <f t="shared" si="20"/>
        <v>Dark</v>
      </c>
      <c r="P391" t="str">
        <f>_xlfn.XLOOKUP(orderstable[[#This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IF(_xlfn.XLOOKUP(orders!C392,customers!$A$1:$A$1001,customers!$C$1:$C$1001,,0)=0," ",_xlfn.XLOOKUP(orders!C392,customers!$A$1:$A$1001,customers!$C$1:$C$1001,,0))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4">
        <f>_xlfn.XLOOKUP(D392,products!$A$1:$A$49,products!$D$1:$D$49,,0)</f>
        <v>0.5</v>
      </c>
      <c r="L392" s="6">
        <f>_xlfn.XLOOKUP(D392,products!$A$1:$A$49,products!$E$1:$E$49,,0)</f>
        <v>7.29</v>
      </c>
      <c r="M392" s="5">
        <f t="shared" si="18"/>
        <v>14.58</v>
      </c>
      <c r="N392" t="str">
        <f t="shared" si="19"/>
        <v>Exceisa</v>
      </c>
      <c r="O392" t="str">
        <f t="shared" si="20"/>
        <v>Dark</v>
      </c>
      <c r="P392" t="str">
        <f>_xlfn.XLOOKUP(orderstable[[#This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IF(_xlfn.XLOOKUP(orders!C393,customers!$A$1:$A$1001,customers!$C$1:$C$1001,,0)=0," ",_xlfn.XLOOKUP(orders!C393,customers!$A$1:$A$1001,customers!$C$1:$C$1001,,0))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4">
        <f>_xlfn.XLOOKUP(D393,products!$A$1:$A$49,products!$D$1:$D$49,,0)</f>
        <v>0.5</v>
      </c>
      <c r="L393" s="6">
        <f>_xlfn.XLOOKUP(D393,products!$A$1:$A$49,products!$E$1:$E$49,,0)</f>
        <v>6.75</v>
      </c>
      <c r="M393" s="5">
        <f t="shared" si="18"/>
        <v>13.5</v>
      </c>
      <c r="N393" t="str">
        <f t="shared" si="19"/>
        <v>Arabica</v>
      </c>
      <c r="O393" t="str">
        <f t="shared" si="20"/>
        <v>Medium</v>
      </c>
      <c r="P393" t="str">
        <f>_xlfn.XLOOKUP(orderstable[[#This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IF(_xlfn.XLOOKUP(orders!C394,customers!$A$1:$A$1001,customers!$C$1:$C$1001,,0)=0," ",_xlfn.XLOOKUP(orders!C394,customers!$A$1:$A$1001,customers!$C$1:$C$1001,,0))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4">
        <f>_xlfn.XLOOKUP(D394,products!$A$1:$A$49,products!$D$1:$D$49,,0)</f>
        <v>1</v>
      </c>
      <c r="L394" s="6">
        <f>_xlfn.XLOOKUP(D394,products!$A$1:$A$49,products!$E$1:$E$49,,0)</f>
        <v>14.85</v>
      </c>
      <c r="M394" s="5">
        <f t="shared" si="18"/>
        <v>89.1</v>
      </c>
      <c r="N394" t="str">
        <f t="shared" si="19"/>
        <v>Exceisa</v>
      </c>
      <c r="O394" t="str">
        <f t="shared" si="20"/>
        <v>Light</v>
      </c>
      <c r="P394" t="str">
        <f>_xlfn.XLOOKUP(orderstable[[#This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IF(_xlfn.XLOOKUP(orders!C395,customers!$A$1:$A$1001,customers!$C$1:$C$1001,,0)=0," ",_xlfn.XLOOKUP(orders!C395,customers!$A$1:$A$1001,customers!$C$1:$C$1001,,0))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4">
        <f>_xlfn.XLOOKUP(D395,products!$A$1:$A$49,products!$D$1:$D$49,,0)</f>
        <v>0.2</v>
      </c>
      <c r="L395" s="6">
        <f>_xlfn.XLOOKUP(D395,products!$A$1:$A$49,products!$E$1:$E$49,,0)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IF(_xlfn.XLOOKUP(orders!C396,customers!$A$1:$A$1001,customers!$C$1:$C$1001,,0)=0," ",_xlfn.XLOOKUP(orders!C396,customers!$A$1:$A$1001,customers!$C$1:$C$1001,,0))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4">
        <f>_xlfn.XLOOKUP(D396,products!$A$1:$A$49,products!$D$1:$D$49,,0)</f>
        <v>2.5</v>
      </c>
      <c r="L396" s="6">
        <f>_xlfn.XLOOKUP(D396,products!$A$1:$A$49,products!$E$1:$E$49,,0)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IF(_xlfn.XLOOKUP(orders!C397,customers!$A$1:$A$1001,customers!$C$1:$C$1001,,0)=0," ",_xlfn.XLOOKUP(orders!C397,customers!$A$1:$A$1001,customers!$C$1:$C$1001,,0))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4">
        <f>_xlfn.XLOOKUP(D397,products!$A$1:$A$49,products!$D$1:$D$49,,0)</f>
        <v>0.5</v>
      </c>
      <c r="L397" s="6">
        <f>_xlfn.XLOOKUP(D397,products!$A$1:$A$49,products!$E$1:$E$49,,0)</f>
        <v>7.77</v>
      </c>
      <c r="M397" s="5">
        <f t="shared" si="18"/>
        <v>46.62</v>
      </c>
      <c r="N397" t="str">
        <f t="shared" si="19"/>
        <v>Liberica</v>
      </c>
      <c r="O397" t="str">
        <f t="shared" si="20"/>
        <v>Dark</v>
      </c>
      <c r="P397" t="str">
        <f>_xlfn.XLOOKUP(orderstable[[#This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IF(_xlfn.XLOOKUP(orders!C398,customers!$A$1:$A$1001,customers!$C$1:$C$1001,,0)=0," ",_xlfn.XLOOKUP(orders!C398,customers!$A$1:$A$1001,customers!$C$1:$C$1001,,0))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4">
        <f>_xlfn.XLOOKUP(D398,products!$A$1:$A$49,products!$D$1:$D$49,,0)</f>
        <v>0.5</v>
      </c>
      <c r="L398" s="6">
        <f>_xlfn.XLOOKUP(D398,products!$A$1:$A$49,products!$E$1:$E$49,,0)</f>
        <v>7.77</v>
      </c>
      <c r="M398" s="5">
        <f t="shared" si="18"/>
        <v>38.849999999999994</v>
      </c>
      <c r="N398" t="str">
        <f t="shared" si="19"/>
        <v>Arabica</v>
      </c>
      <c r="O398" t="str">
        <f t="shared" si="20"/>
        <v>Light</v>
      </c>
      <c r="P398" t="str">
        <f>_xlfn.XLOOKUP(orderstable[[#This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IF(_xlfn.XLOOKUP(orders!C399,customers!$A$1:$A$1001,customers!$C$1:$C$1001,,0)=0," ",_xlfn.XLOOKUP(orders!C399,customers!$A$1:$A$1001,customers!$C$1:$C$1001,,0))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4">
        <f>_xlfn.XLOOKUP(D399,products!$A$1:$A$49,products!$D$1:$D$49,,0)</f>
        <v>0.5</v>
      </c>
      <c r="L399" s="6">
        <f>_xlfn.XLOOKUP(D399,products!$A$1:$A$49,products!$E$1:$E$49,,0)</f>
        <v>7.77</v>
      </c>
      <c r="M399" s="5">
        <f t="shared" si="18"/>
        <v>31.08</v>
      </c>
      <c r="N399" t="str">
        <f t="shared" si="19"/>
        <v>Liberica</v>
      </c>
      <c r="O399" t="str">
        <f t="shared" si="20"/>
        <v>Dark</v>
      </c>
      <c r="P399" t="str">
        <f>_xlfn.XLOOKUP(orderstable[[#This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IF(_xlfn.XLOOKUP(orders!C400,customers!$A$1:$A$1001,customers!$C$1:$C$1001,,0)=0," ",_xlfn.XLOOKUP(orders!C400,customers!$A$1:$A$1001,customers!$C$1:$C$1001,,0))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4">
        <f>_xlfn.XLOOKUP(D400,products!$A$1:$A$49,products!$D$1:$D$49,,0)</f>
        <v>0.2</v>
      </c>
      <c r="L400" s="6">
        <f>_xlfn.XLOOKUP(D400,products!$A$1:$A$49,products!$E$1:$E$49,,0)</f>
        <v>2.9849999999999999</v>
      </c>
      <c r="M400" s="5">
        <f t="shared" si="18"/>
        <v>17.91</v>
      </c>
      <c r="N400" t="str">
        <f t="shared" si="19"/>
        <v>Arabica</v>
      </c>
      <c r="O400" t="str">
        <f t="shared" si="20"/>
        <v>Dark</v>
      </c>
      <c r="P400" t="str">
        <f>_xlfn.XLOOKUP(orderstable[[#This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IF(_xlfn.XLOOKUP(orders!C401,customers!$A$1:$A$1001,customers!$C$1:$C$1001,,0)=0," ",_xlfn.XLOOKUP(orders!C401,customers!$A$1:$A$1001,customers!$C$1:$C$1001,,0))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4">
        <f>_xlfn.XLOOKUP(D401,products!$A$1:$A$49,products!$D$1:$D$49,,0)</f>
        <v>2.5</v>
      </c>
      <c r="L401" s="6">
        <f>_xlfn.XLOOKUP(D401,products!$A$1:$A$49,products!$E$1:$E$49,,0)</f>
        <v>27.945</v>
      </c>
      <c r="M401" s="5">
        <f t="shared" si="18"/>
        <v>167.67000000000002</v>
      </c>
      <c r="N401" t="str">
        <f t="shared" si="19"/>
        <v>Exceisa</v>
      </c>
      <c r="O401" t="str">
        <f t="shared" si="20"/>
        <v>Dark</v>
      </c>
      <c r="P401" t="str">
        <f>_xlfn.XLOOKUP(orderstable[[#This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IF(_xlfn.XLOOKUP(orders!C402,customers!$A$1:$A$1001,customers!$C$1:$C$1001,,0)=0," ",_xlfn.XLOOKUP(orders!C402,customers!$A$1:$A$1001,customers!$C$1:$C$1001,,0))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4">
        <f>_xlfn.XLOOKUP(D402,products!$A$1:$A$49,products!$D$1:$D$49,,0)</f>
        <v>1</v>
      </c>
      <c r="L402" s="6">
        <f>_xlfn.XLOOKUP(D402,products!$A$1:$A$49,products!$E$1:$E$49,,0)</f>
        <v>15.85</v>
      </c>
      <c r="M402" s="5">
        <f t="shared" si="18"/>
        <v>63.4</v>
      </c>
      <c r="N402" t="str">
        <f t="shared" si="19"/>
        <v>Liberica</v>
      </c>
      <c r="O402" t="str">
        <f t="shared" si="20"/>
        <v>Light</v>
      </c>
      <c r="P402" t="str">
        <f>_xlfn.XLOOKUP(orderstable[[#This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IF(_xlfn.XLOOKUP(orders!C403,customers!$A$1:$A$1001,customers!$C$1:$C$1001,,0)=0," ",_xlfn.XLOOKUP(orders!C403,customers!$A$1:$A$1001,customers!$C$1:$C$1001,,0))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4">
        <f>_xlfn.XLOOKUP(D403,products!$A$1:$A$49,products!$D$1:$D$49,,0)</f>
        <v>0.2</v>
      </c>
      <c r="L403" s="6">
        <f>_xlfn.XLOOKUP(D403,products!$A$1:$A$49,products!$E$1:$E$49,,0)</f>
        <v>4.3650000000000002</v>
      </c>
      <c r="M403" s="5">
        <f t="shared" si="18"/>
        <v>8.73</v>
      </c>
      <c r="N403" t="str">
        <f t="shared" si="19"/>
        <v>Liberica</v>
      </c>
      <c r="O403" t="str">
        <f t="shared" si="20"/>
        <v>Medium</v>
      </c>
      <c r="P403" t="str">
        <f>_xlfn.XLOOKUP(orderstable[[#This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IF(_xlfn.XLOOKUP(orders!C404,customers!$A$1:$A$1001,customers!$C$1:$C$1001,,0)=0," ",_xlfn.XLOOKUP(orders!C404,customers!$A$1:$A$1001,customers!$C$1:$C$1001,,0))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4">
        <f>_xlfn.XLOOKUP(D404,products!$A$1:$A$49,products!$D$1:$D$49,,0)</f>
        <v>1</v>
      </c>
      <c r="L404" s="6">
        <f>_xlfn.XLOOKUP(D404,products!$A$1:$A$49,products!$E$1:$E$49,,0)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IF(_xlfn.XLOOKUP(orders!C405,customers!$A$1:$A$1001,customers!$C$1:$C$1001,,0)=0," ",_xlfn.XLOOKUP(orders!C405,customers!$A$1:$A$1001,customers!$C$1:$C$1001,,0))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4">
        <f>_xlfn.XLOOKUP(D405,products!$A$1:$A$49,products!$D$1:$D$49,,0)</f>
        <v>0.2</v>
      </c>
      <c r="L405" s="6">
        <f>_xlfn.XLOOKUP(D405,products!$A$1:$A$49,products!$E$1:$E$49,,0)</f>
        <v>4.7549999999999999</v>
      </c>
      <c r="M405" s="5">
        <f t="shared" si="18"/>
        <v>9.51</v>
      </c>
      <c r="N405" t="str">
        <f t="shared" si="19"/>
        <v>Liberica</v>
      </c>
      <c r="O405" t="str">
        <f t="shared" si="20"/>
        <v>Light</v>
      </c>
      <c r="P405" t="str">
        <f>_xlfn.XLOOKUP(orderstable[[#This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IF(_xlfn.XLOOKUP(orders!C406,customers!$A$1:$A$1001,customers!$C$1:$C$1001,,0)=0," ",_xlfn.XLOOKUP(orders!C406,customers!$A$1:$A$1001,customers!$C$1:$C$1001,,0))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4">
        <f>_xlfn.XLOOKUP(D406,products!$A$1:$A$49,products!$D$1:$D$49,,0)</f>
        <v>1</v>
      </c>
      <c r="L406" s="6">
        <f>_xlfn.XLOOKUP(D406,products!$A$1:$A$49,products!$E$1:$E$49,,0)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IF(_xlfn.XLOOKUP(orders!C407,customers!$A$1:$A$1001,customers!$C$1:$C$1001,,0)=0," ",_xlfn.XLOOKUP(orders!C407,customers!$A$1:$A$1001,customers!$C$1:$C$1001,,0))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4">
        <f>_xlfn.XLOOKUP(D407,products!$A$1:$A$49,products!$D$1:$D$49,,0)</f>
        <v>0.5</v>
      </c>
      <c r="L407" s="6">
        <f>_xlfn.XLOOKUP(D407,products!$A$1:$A$49,products!$E$1:$E$49,,0)</f>
        <v>8.25</v>
      </c>
      <c r="M407" s="5">
        <f t="shared" si="18"/>
        <v>24.75</v>
      </c>
      <c r="N407" t="str">
        <f t="shared" si="19"/>
        <v>Exceisa</v>
      </c>
      <c r="O407" t="str">
        <f t="shared" si="20"/>
        <v>Medium</v>
      </c>
      <c r="P407" t="str">
        <f>_xlfn.XLOOKUP(orderstable[[#This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IF(_xlfn.XLOOKUP(orders!C408,customers!$A$1:$A$1001,customers!$C$1:$C$1001,,0)=0," ",_xlfn.XLOOKUP(orders!C408,customers!$A$1:$A$1001,customers!$C$1:$C$1001,,0))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4">
        <f>_xlfn.XLOOKUP(D408,products!$A$1:$A$49,products!$D$1:$D$49,,0)</f>
        <v>1</v>
      </c>
      <c r="L408" s="6">
        <f>_xlfn.XLOOKUP(D408,products!$A$1:$A$49,products!$E$1:$E$49,,0)</f>
        <v>13.75</v>
      </c>
      <c r="M408" s="5">
        <f t="shared" si="18"/>
        <v>68.75</v>
      </c>
      <c r="N408" t="str">
        <f t="shared" si="19"/>
        <v>Exceisa</v>
      </c>
      <c r="O408" t="str">
        <f t="shared" si="20"/>
        <v>Medium</v>
      </c>
      <c r="P408" t="str">
        <f>_xlfn.XLOOKUP(orderstable[[#This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IF(_xlfn.XLOOKUP(orders!C409,customers!$A$1:$A$1001,customers!$C$1:$C$1001,,0)=0," ",_xlfn.XLOOKUP(orders!C409,customers!$A$1:$A$1001,customers!$C$1:$C$1001,,0))</f>
        <v xml:space="preserve"> </v>
      </c>
      <c r="H409" s="2" t="str">
        <f>_xlfn.XLOOKUP(C409,customers!$A$1:$A$1001,customers!$G$1:$G$1001,,0)</f>
        <v>Ireland</v>
      </c>
      <c r="I409" t="str">
        <f>_xlfn.XLOOKUP(orders!D409,products!$A$1:$A$49,products!$B$1:$B$49,,0)</f>
        <v>Exc</v>
      </c>
      <c r="J409" t="str">
        <f>_xlfn.XLOOKUP(D409,products!$A$1:$A$49,products!$C$1:$C$49,,0)</f>
        <v>M</v>
      </c>
      <c r="K409" s="4">
        <f>_xlfn.XLOOKUP(D409,products!$A$1:$A$49,products!$D$1:$D$49,,0)</f>
        <v>0.5</v>
      </c>
      <c r="L409" s="6">
        <f>_xlfn.XLOOKUP(D409,products!$A$1:$A$49,products!$E$1:$E$49,,0)</f>
        <v>8.25</v>
      </c>
      <c r="M409" s="5">
        <f t="shared" si="18"/>
        <v>49.5</v>
      </c>
      <c r="N409" t="str">
        <f t="shared" si="19"/>
        <v>Exceisa</v>
      </c>
      <c r="O409" t="str">
        <f t="shared" si="20"/>
        <v>Medium</v>
      </c>
      <c r="P409" t="str">
        <f>_xlfn.XLOOKUP(orderstable[[#This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IF(_xlfn.XLOOKUP(orders!C410,customers!$A$1:$A$1001,customers!$C$1:$C$1001,,0)=0," ",_xlfn.XLOOKUP(orders!C410,customers!$A$1:$A$1001,customers!$C$1:$C$1001,,0))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4">
        <f>_xlfn.XLOOKUP(D410,products!$A$1:$A$49,products!$D$1:$D$49,,0)</f>
        <v>2.5</v>
      </c>
      <c r="L410" s="6">
        <f>_xlfn.XLOOKUP(D410,products!$A$1:$A$49,products!$E$1:$E$49,,0)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IF(_xlfn.XLOOKUP(orders!C411,customers!$A$1:$A$1001,customers!$C$1:$C$1001,,0)=0," ",_xlfn.XLOOKUP(orders!C411,customers!$A$1:$A$1001,customers!$C$1:$C$1001,,0))</f>
        <v xml:space="preserve"> </v>
      </c>
      <c r="H411" s="2" t="str">
        <f>_xlfn.XLOOKUP(C411,customers!$A$1:$A$1001,customers!$G$1:$G$1001,,0)</f>
        <v>Ireland</v>
      </c>
      <c r="I411" t="str">
        <f>_xlfn.XLOOKUP(orders!D411,products!$A$1:$A$49,products!$B$1:$B$49,,0)</f>
        <v>Lib</v>
      </c>
      <c r="J411" t="str">
        <f>_xlfn.XLOOKUP(D411,products!$A$1:$A$49,products!$C$1:$C$49,,0)</f>
        <v>L</v>
      </c>
      <c r="K411" s="4">
        <f>_xlfn.XLOOKUP(D411,products!$A$1:$A$49,products!$D$1:$D$49,,0)</f>
        <v>1</v>
      </c>
      <c r="L411" s="6">
        <f>_xlfn.XLOOKUP(D411,products!$A$1:$A$49,products!$E$1:$E$49,,0)</f>
        <v>15.85</v>
      </c>
      <c r="M411" s="5">
        <f t="shared" si="18"/>
        <v>47.55</v>
      </c>
      <c r="N411" t="str">
        <f t="shared" si="19"/>
        <v>Liberica</v>
      </c>
      <c r="O411" t="str">
        <f t="shared" si="20"/>
        <v>Light</v>
      </c>
      <c r="P411" t="str">
        <f>_xlfn.XLOOKUP(orderstable[[#This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IF(_xlfn.XLOOKUP(orders!C412,customers!$A$1:$A$1001,customers!$C$1:$C$1001,,0)=0," ",_xlfn.XLOOKUP(orders!C412,customers!$A$1:$A$1001,customers!$C$1:$C$1001,,0))</f>
        <v xml:space="preserve"> </v>
      </c>
      <c r="H412" s="2" t="str">
        <f>_xlfn.XLOOKUP(C412,customers!$A$1:$A$1001,customers!$G$1:$G$1001,,0)</f>
        <v>United States</v>
      </c>
      <c r="I412" t="str">
        <f>_xlfn.XLOOKUP(orders!D412,products!$A$1:$A$49,products!$B$1:$B$49,,0)</f>
        <v>Ara</v>
      </c>
      <c r="J412" t="str">
        <f>_xlfn.XLOOKUP(D412,products!$A$1:$A$49,products!$C$1:$C$49,,0)</f>
        <v>L</v>
      </c>
      <c r="K412" s="4">
        <f>_xlfn.XLOOKUP(D412,products!$A$1:$A$49,products!$D$1:$D$49,,0)</f>
        <v>0.2</v>
      </c>
      <c r="L412" s="6">
        <f>_xlfn.XLOOKUP(D412,products!$A$1:$A$49,products!$E$1:$E$49,,0)</f>
        <v>3.8849999999999998</v>
      </c>
      <c r="M412" s="5">
        <f t="shared" si="18"/>
        <v>15.54</v>
      </c>
      <c r="N412" t="str">
        <f t="shared" si="19"/>
        <v>Arabica</v>
      </c>
      <c r="O412" t="str">
        <f t="shared" si="20"/>
        <v>Light</v>
      </c>
      <c r="P412" t="str">
        <f>_xlfn.XLOOKUP(orderstable[[#This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IF(_xlfn.XLOOKUP(orders!C413,customers!$A$1:$A$1001,customers!$C$1:$C$1001,,0)=0," ",_xlfn.XLOOKUP(orders!C413,customers!$A$1:$A$1001,customers!$C$1:$C$1001,,0))</f>
        <v xml:space="preserve"> </v>
      </c>
      <c r="H413" s="2" t="str">
        <f>_xlfn.XLOOKUP(C413,customers!$A$1:$A$1001,customers!$G$1:$G$1001,,0)</f>
        <v>United States</v>
      </c>
      <c r="I413" t="str">
        <f>_xlfn.XLOOKUP(orders!D413,products!$A$1:$A$49,products!$B$1:$B$49,,0)</f>
        <v>Lib</v>
      </c>
      <c r="J413" t="str">
        <f>_xlfn.XLOOKUP(D413,products!$A$1:$A$49,products!$C$1:$C$49,,0)</f>
        <v>M</v>
      </c>
      <c r="K413" s="4">
        <f>_xlfn.XLOOKUP(D413,products!$A$1:$A$49,products!$D$1:$D$49,,0)</f>
        <v>1</v>
      </c>
      <c r="L413" s="6">
        <f>_xlfn.XLOOKUP(D413,products!$A$1:$A$49,products!$E$1:$E$49,,0)</f>
        <v>14.55</v>
      </c>
      <c r="M413" s="5">
        <f t="shared" si="18"/>
        <v>87.300000000000011</v>
      </c>
      <c r="N413" t="str">
        <f t="shared" si="19"/>
        <v>Liberica</v>
      </c>
      <c r="O413" t="str">
        <f t="shared" si="20"/>
        <v>Medium</v>
      </c>
      <c r="P413" t="str">
        <f>_xlfn.XLOOKUP(orderstable[[#This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IF(_xlfn.XLOOKUP(orders!C414,customers!$A$1:$A$1001,customers!$C$1:$C$1001,,0)=0," ",_xlfn.XLOOKUP(orders!C414,customers!$A$1:$A$1001,customers!$C$1:$C$1001,,0))</f>
        <v xml:space="preserve"> </v>
      </c>
      <c r="H414" s="2" t="str">
        <f>_xlfn.XLOOKUP(C414,customers!$A$1:$A$1001,customers!$G$1:$G$1001,,0)</f>
        <v>United States</v>
      </c>
      <c r="I414" t="str">
        <f>_xlfn.XLOOKUP(orders!D414,products!$A$1:$A$49,products!$B$1:$B$49,,0)</f>
        <v>Ara</v>
      </c>
      <c r="J414" t="str">
        <f>_xlfn.XLOOKUP(D414,products!$A$1:$A$49,products!$C$1:$C$49,,0)</f>
        <v>M</v>
      </c>
      <c r="K414" s="4">
        <f>_xlfn.XLOOKUP(D414,products!$A$1:$A$49,products!$D$1:$D$49,,0)</f>
        <v>1</v>
      </c>
      <c r="L414" s="6">
        <f>_xlfn.XLOOKUP(D414,products!$A$1:$A$49,products!$E$1:$E$49,,0)</f>
        <v>11.25</v>
      </c>
      <c r="M414" s="5">
        <f t="shared" si="18"/>
        <v>56.25</v>
      </c>
      <c r="N414" t="str">
        <f t="shared" si="19"/>
        <v>Arabica</v>
      </c>
      <c r="O414" t="str">
        <f t="shared" si="20"/>
        <v>Medium</v>
      </c>
      <c r="P414" t="str">
        <f>_xlfn.XLOOKUP(orderstable[[#This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IF(_xlfn.XLOOKUP(orders!C415,customers!$A$1:$A$1001,customers!$C$1:$C$1001,,0)=0," ",_xlfn.XLOOKUP(orders!C415,customers!$A$1:$A$1001,customers!$C$1:$C$1001,,0))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4">
        <f>_xlfn.XLOOKUP(D415,products!$A$1:$A$49,products!$D$1:$D$49,,0)</f>
        <v>2.5</v>
      </c>
      <c r="L415" s="6">
        <f>_xlfn.XLOOKUP(D415,products!$A$1:$A$49,products!$E$1:$E$49,,0)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IF(_xlfn.XLOOKUP(orders!C416,customers!$A$1:$A$1001,customers!$C$1:$C$1001,,0)=0," ",_xlfn.XLOOKUP(orders!C416,customers!$A$1:$A$1001,customers!$C$1:$C$1001,,0))</f>
        <v xml:space="preserve"> </v>
      </c>
      <c r="H416" s="2" t="str">
        <f>_xlfn.XLOOKUP(C416,customers!$A$1:$A$1001,customers!$G$1:$G$1001,,0)</f>
        <v>United States</v>
      </c>
      <c r="I416" t="str">
        <f>_xlfn.XLOOKUP(orders!D416,products!$A$1:$A$49,products!$B$1:$B$49,,0)</f>
        <v>Rob</v>
      </c>
      <c r="J416" t="str">
        <f>_xlfn.XLOOKUP(D416,products!$A$1:$A$49,products!$C$1:$C$49,,0)</f>
        <v>L</v>
      </c>
      <c r="K416" s="4">
        <f>_xlfn.XLOOKUP(D416,products!$A$1:$A$49,products!$D$1:$D$49,,0)</f>
        <v>0.2</v>
      </c>
      <c r="L416" s="6">
        <f>_xlfn.XLOOKUP(D416,products!$A$1:$A$49,products!$E$1:$E$49,,0)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IF(_xlfn.XLOOKUP(orders!C417,customers!$A$1:$A$1001,customers!$C$1:$C$1001,,0)=0," ",_xlfn.XLOOKUP(orders!C417,customers!$A$1:$A$1001,customers!$C$1:$C$1001,,0))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4">
        <f>_xlfn.XLOOKUP(D417,products!$A$1:$A$49,products!$D$1:$D$49,,0)</f>
        <v>0.2</v>
      </c>
      <c r="L417" s="6">
        <f>_xlfn.XLOOKUP(D417,products!$A$1:$A$49,products!$E$1:$E$49,,0)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IF(_xlfn.XLOOKUP(orders!C418,customers!$A$1:$A$1001,customers!$C$1:$C$1001,,0)=0," ",_xlfn.XLOOKUP(orders!C418,customers!$A$1:$A$1001,customers!$C$1:$C$1001,,0))</f>
        <v xml:space="preserve"> </v>
      </c>
      <c r="H418" s="2" t="str">
        <f>_xlfn.XLOOKUP(C418,customers!$A$1:$A$1001,customers!$G$1:$G$1001,,0)</f>
        <v>United States</v>
      </c>
      <c r="I418" t="str">
        <f>_xlfn.XLOOKUP(orders!D418,products!$A$1:$A$49,products!$B$1:$B$49,,0)</f>
        <v>Ara</v>
      </c>
      <c r="J418" t="str">
        <f>_xlfn.XLOOKUP(D418,products!$A$1:$A$49,products!$C$1:$C$49,,0)</f>
        <v>L</v>
      </c>
      <c r="K418" s="4">
        <f>_xlfn.XLOOKUP(D418,products!$A$1:$A$49,products!$D$1:$D$49,,0)</f>
        <v>0.5</v>
      </c>
      <c r="L418" s="6">
        <f>_xlfn.XLOOKUP(D418,products!$A$1:$A$49,products!$E$1:$E$49,,0)</f>
        <v>7.77</v>
      </c>
      <c r="M418" s="5">
        <f t="shared" si="18"/>
        <v>23.31</v>
      </c>
      <c r="N418" t="str">
        <f t="shared" si="19"/>
        <v>Arabica</v>
      </c>
      <c r="O418" t="str">
        <f t="shared" si="20"/>
        <v>Light</v>
      </c>
      <c r="P418" t="str">
        <f>_xlfn.XLOOKUP(orderstable[[#This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IF(_xlfn.XLOOKUP(orders!C419,customers!$A$1:$A$1001,customers!$C$1:$C$1001,,0)=0," ",_xlfn.XLOOKUP(orders!C419,customers!$A$1:$A$1001,customers!$C$1:$C$1001,,0))</f>
        <v xml:space="preserve"> </v>
      </c>
      <c r="H419" s="2" t="str">
        <f>_xlfn.XLOOKUP(C419,customers!$A$1:$A$1001,customers!$G$1:$G$1001,,0)</f>
        <v>United States</v>
      </c>
      <c r="I419" t="str">
        <f>_xlfn.XLOOKUP(orders!D419,products!$A$1:$A$49,products!$B$1:$B$49,,0)</f>
        <v>Ara</v>
      </c>
      <c r="J419" t="str">
        <f>_xlfn.XLOOKUP(D419,products!$A$1:$A$49,products!$C$1:$C$49,,0)</f>
        <v>L</v>
      </c>
      <c r="K419" s="4">
        <f>_xlfn.XLOOKUP(D419,products!$A$1:$A$49,products!$D$1:$D$49,,0)</f>
        <v>2.5</v>
      </c>
      <c r="L419" s="6">
        <f>_xlfn.XLOOKUP(D419,products!$A$1:$A$49,products!$E$1:$E$49,,0)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IF(_xlfn.XLOOKUP(orders!C420,customers!$A$1:$A$1001,customers!$C$1:$C$1001,,0)=0," ",_xlfn.XLOOKUP(orders!C420,customers!$A$1:$A$1001,customers!$C$1:$C$1001,,0))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4">
        <f>_xlfn.XLOOKUP(D420,products!$A$1:$A$49,products!$D$1:$D$49,,0)</f>
        <v>2.5</v>
      </c>
      <c r="L420" s="6">
        <f>_xlfn.XLOOKUP(D420,products!$A$1:$A$49,products!$E$1:$E$49,,0)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IF(_xlfn.XLOOKUP(orders!C421,customers!$A$1:$A$1001,customers!$C$1:$C$1001,,0)=0," ",_xlfn.XLOOKUP(orders!C421,customers!$A$1:$A$1001,customers!$C$1:$C$1001,,0))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4">
        <f>_xlfn.XLOOKUP(D421,products!$A$1:$A$49,products!$D$1:$D$49,,0)</f>
        <v>0.5</v>
      </c>
      <c r="L421" s="6">
        <f>_xlfn.XLOOKUP(D421,products!$A$1:$A$49,products!$E$1:$E$49,,0)</f>
        <v>8.73</v>
      </c>
      <c r="M421" s="5">
        <f t="shared" si="18"/>
        <v>8.73</v>
      </c>
      <c r="N421" t="str">
        <f t="shared" si="19"/>
        <v>Liberica</v>
      </c>
      <c r="O421" t="str">
        <f t="shared" si="20"/>
        <v>Medium</v>
      </c>
      <c r="P421" t="str">
        <f>_xlfn.XLOOKUP(orderstable[[#This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IF(_xlfn.XLOOKUP(orders!C422,customers!$A$1:$A$1001,customers!$C$1:$C$1001,,0)=0," ",_xlfn.XLOOKUP(orders!C422,customers!$A$1:$A$1001,customers!$C$1:$C$1001,,0))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4">
        <f>_xlfn.XLOOKUP(D422,products!$A$1:$A$49,products!$D$1:$D$49,,0)</f>
        <v>0.5</v>
      </c>
      <c r="L422" s="6">
        <f>_xlfn.XLOOKUP(D422,products!$A$1:$A$49,products!$E$1:$E$49,,0)</f>
        <v>7.77</v>
      </c>
      <c r="M422" s="5">
        <f t="shared" si="18"/>
        <v>31.08</v>
      </c>
      <c r="N422" t="str">
        <f t="shared" si="19"/>
        <v>Liberica</v>
      </c>
      <c r="O422" t="str">
        <f t="shared" si="20"/>
        <v>Dark</v>
      </c>
      <c r="P422" t="str">
        <f>_xlfn.XLOOKUP(orderstable[[#This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IF(_xlfn.XLOOKUP(orders!C423,customers!$A$1:$A$1001,customers!$C$1:$C$1001,,0)=0," ",_xlfn.XLOOKUP(orders!C423,customers!$A$1:$A$1001,customers!$C$1:$C$1001,,0))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4">
        <f>_xlfn.XLOOKUP(D423,products!$A$1:$A$49,products!$D$1:$D$49,,0)</f>
        <v>2.5</v>
      </c>
      <c r="L423" s="6">
        <f>_xlfn.XLOOKUP(D423,products!$A$1:$A$49,products!$E$1:$E$49,,0)</f>
        <v>22.884999999999998</v>
      </c>
      <c r="M423" s="5">
        <f t="shared" si="18"/>
        <v>137.31</v>
      </c>
      <c r="N423" t="str">
        <f t="shared" si="19"/>
        <v>Arabica</v>
      </c>
      <c r="O423" t="str">
        <f t="shared" si="20"/>
        <v>Dark</v>
      </c>
      <c r="P423" t="str">
        <f>_xlfn.XLOOKUP(orderstable[[#This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IF(_xlfn.XLOOKUP(orders!C424,customers!$A$1:$A$1001,customers!$C$1:$C$1001,,0)=0," ",_xlfn.XLOOKUP(orders!C424,customers!$A$1:$A$1001,customers!$C$1:$C$1001,,0))</f>
        <v xml:space="preserve"> </v>
      </c>
      <c r="H424" s="2" t="str">
        <f>_xlfn.XLOOKUP(C424,customers!$A$1:$A$1001,customers!$G$1:$G$1001,,0)</f>
        <v>United States</v>
      </c>
      <c r="I424" t="str">
        <f>_xlfn.XLOOKUP(orders!D424,products!$A$1:$A$49,products!$B$1:$B$49,,0)</f>
        <v>Ara</v>
      </c>
      <c r="J424" t="str">
        <f>_xlfn.XLOOKUP(D424,products!$A$1:$A$49,products!$C$1:$C$49,,0)</f>
        <v>D</v>
      </c>
      <c r="K424" s="4">
        <f>_xlfn.XLOOKUP(D424,products!$A$1:$A$49,products!$D$1:$D$49,,0)</f>
        <v>0.5</v>
      </c>
      <c r="L424" s="6">
        <f>_xlfn.XLOOKUP(D424,products!$A$1:$A$49,products!$E$1:$E$49,,0)</f>
        <v>5.97</v>
      </c>
      <c r="M424" s="5">
        <f t="shared" si="18"/>
        <v>29.849999999999998</v>
      </c>
      <c r="N424" t="str">
        <f t="shared" si="19"/>
        <v>Arabica</v>
      </c>
      <c r="O424" t="str">
        <f t="shared" si="20"/>
        <v>Dark</v>
      </c>
      <c r="P424" t="str">
        <f>_xlfn.XLOOKUP(orderstable[[#This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IF(_xlfn.XLOOKUP(orders!C425,customers!$A$1:$A$1001,customers!$C$1:$C$1001,,0)=0," ",_xlfn.XLOOKUP(orders!C425,customers!$A$1:$A$1001,customers!$C$1:$C$1001,,0))</f>
        <v xml:space="preserve"> </v>
      </c>
      <c r="H425" s="2" t="str">
        <f>_xlfn.XLOOKUP(C425,customers!$A$1:$A$1001,customers!$G$1:$G$1001,,0)</f>
        <v>United States</v>
      </c>
      <c r="I425" t="str">
        <f>_xlfn.XLOOKUP(orders!D425,products!$A$1:$A$49,products!$B$1:$B$49,,0)</f>
        <v>Rob</v>
      </c>
      <c r="J425" t="str">
        <f>_xlfn.XLOOKUP(D425,products!$A$1:$A$49,products!$C$1:$C$49,,0)</f>
        <v>M</v>
      </c>
      <c r="K425" s="4">
        <f>_xlfn.XLOOKUP(D425,products!$A$1:$A$49,products!$D$1:$D$49,,0)</f>
        <v>0.5</v>
      </c>
      <c r="L425" s="6">
        <f>_xlfn.XLOOKUP(D425,products!$A$1:$A$49,products!$E$1:$E$49,,0)</f>
        <v>5.97</v>
      </c>
      <c r="M425" s="5">
        <f t="shared" si="18"/>
        <v>17.91</v>
      </c>
      <c r="N425" t="str">
        <f t="shared" si="19"/>
        <v>Robusta</v>
      </c>
      <c r="O425" t="str">
        <f t="shared" si="20"/>
        <v>Medium</v>
      </c>
      <c r="P425" t="str">
        <f>_xlfn.XLOOKUP(orderstable[[#This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IF(_xlfn.XLOOKUP(orders!C426,customers!$A$1:$A$1001,customers!$C$1:$C$1001,,0)=0," ",_xlfn.XLOOKUP(orders!C426,customers!$A$1:$A$1001,customers!$C$1:$C$1001,,0))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4">
        <f>_xlfn.XLOOKUP(D426,products!$A$1:$A$49,products!$D$1:$D$49,,0)</f>
        <v>0.5</v>
      </c>
      <c r="L426" s="6">
        <f>_xlfn.XLOOKUP(D426,products!$A$1:$A$49,products!$E$1:$E$49,,0)</f>
        <v>8.91</v>
      </c>
      <c r="M426" s="5">
        <f t="shared" si="18"/>
        <v>26.73</v>
      </c>
      <c r="N426" t="str">
        <f t="shared" si="19"/>
        <v>Exceisa</v>
      </c>
      <c r="O426" t="str">
        <f t="shared" si="20"/>
        <v>Light</v>
      </c>
      <c r="P426" t="str">
        <f>_xlfn.XLOOKUP(orderstable[[#This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IF(_xlfn.XLOOKUP(orders!C427,customers!$A$1:$A$1001,customers!$C$1:$C$1001,,0)=0," ",_xlfn.XLOOKUP(orders!C427,customers!$A$1:$A$1001,customers!$C$1:$C$1001,,0))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4">
        <f>_xlfn.XLOOKUP(D427,products!$A$1:$A$49,products!$D$1:$D$49,,0)</f>
        <v>1</v>
      </c>
      <c r="L427" s="6">
        <f>_xlfn.XLOOKUP(D427,products!$A$1:$A$49,products!$E$1:$E$49,,0)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IF(_xlfn.XLOOKUP(orders!C428,customers!$A$1:$A$1001,customers!$C$1:$C$1001,,0)=0," ",_xlfn.XLOOKUP(orders!C428,customers!$A$1:$A$1001,customers!$C$1:$C$1001,,0))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4">
        <f>_xlfn.XLOOKUP(D428,products!$A$1:$A$49,products!$D$1:$D$49,,0)</f>
        <v>0.2</v>
      </c>
      <c r="L428" s="6">
        <f>_xlfn.XLOOKUP(D428,products!$A$1:$A$49,products!$E$1:$E$49,,0)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IF(_xlfn.XLOOKUP(orders!C429,customers!$A$1:$A$1001,customers!$C$1:$C$1001,,0)=0," ",_xlfn.XLOOKUP(orders!C429,customers!$A$1:$A$1001,customers!$C$1:$C$1001,,0))</f>
        <v xml:space="preserve"> </v>
      </c>
      <c r="H429" s="2" t="str">
        <f>_xlfn.XLOOKUP(C429,customers!$A$1:$A$1001,customers!$G$1:$G$1001,,0)</f>
        <v>United States</v>
      </c>
      <c r="I429" t="str">
        <f>_xlfn.XLOOKUP(orders!D429,products!$A$1:$A$49,products!$B$1:$B$49,,0)</f>
        <v>Ara</v>
      </c>
      <c r="J429" t="str">
        <f>_xlfn.XLOOKUP(D429,products!$A$1:$A$49,products!$C$1:$C$49,,0)</f>
        <v>M</v>
      </c>
      <c r="K429" s="4">
        <f>_xlfn.XLOOKUP(D429,products!$A$1:$A$49,products!$D$1:$D$49,,0)</f>
        <v>2.5</v>
      </c>
      <c r="L429" s="6">
        <f>_xlfn.XLOOKUP(D429,products!$A$1:$A$49,products!$E$1:$E$49,,0)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IF(_xlfn.XLOOKUP(orders!C430,customers!$A$1:$A$1001,customers!$C$1:$C$1001,,0)=0," ",_xlfn.XLOOKUP(orders!C430,customers!$A$1:$A$1001,customers!$C$1:$C$1001,,0))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4">
        <f>_xlfn.XLOOKUP(D430,products!$A$1:$A$49,products!$D$1:$D$49,,0)</f>
        <v>1</v>
      </c>
      <c r="L430" s="6">
        <f>_xlfn.XLOOKUP(D430,products!$A$1:$A$49,products!$E$1:$E$49,,0)</f>
        <v>11.95</v>
      </c>
      <c r="M430" s="5">
        <f t="shared" si="18"/>
        <v>59.75</v>
      </c>
      <c r="N430" t="str">
        <f t="shared" si="19"/>
        <v>Robusta</v>
      </c>
      <c r="O430" t="str">
        <f t="shared" si="20"/>
        <v>Light</v>
      </c>
      <c r="P430" t="str">
        <f>_xlfn.XLOOKUP(orderstable[[#This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IF(_xlfn.XLOOKUP(orders!C431,customers!$A$1:$A$1001,customers!$C$1:$C$1001,,0)=0," ",_xlfn.XLOOKUP(orders!C431,customers!$A$1:$A$1001,customers!$C$1:$C$1001,,0))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4">
        <f>_xlfn.XLOOKUP(D431,products!$A$1:$A$49,products!$D$1:$D$49,,0)</f>
        <v>1</v>
      </c>
      <c r="L431" s="6">
        <f>_xlfn.XLOOKUP(D431,products!$A$1:$A$49,products!$E$1:$E$49,,0)</f>
        <v>12.95</v>
      </c>
      <c r="M431" s="5">
        <f t="shared" si="18"/>
        <v>77.699999999999989</v>
      </c>
      <c r="N431" t="str">
        <f t="shared" si="19"/>
        <v>Arabica</v>
      </c>
      <c r="O431" t="str">
        <f t="shared" si="20"/>
        <v>Light</v>
      </c>
      <c r="P431" t="str">
        <f>_xlfn.XLOOKUP(orderstable[[#This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IF(_xlfn.XLOOKUP(orders!C432,customers!$A$1:$A$1001,customers!$C$1:$C$1001,,0)=0," ",_xlfn.XLOOKUP(orders!C432,customers!$A$1:$A$1001,customers!$C$1:$C$1001,,0))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4">
        <f>_xlfn.XLOOKUP(D432,products!$A$1:$A$49,products!$D$1:$D$49,,0)</f>
        <v>0.2</v>
      </c>
      <c r="L432" s="6">
        <f>_xlfn.XLOOKUP(D432,products!$A$1:$A$49,products!$E$1:$E$49,,0)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IF(_xlfn.XLOOKUP(orders!C433,customers!$A$1:$A$1001,customers!$C$1:$C$1001,,0)=0," ",_xlfn.XLOOKUP(orders!C433,customers!$A$1:$A$1001,customers!$C$1:$C$1001,,0))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4">
        <f>_xlfn.XLOOKUP(D433,products!$A$1:$A$49,products!$D$1:$D$49,,0)</f>
        <v>2.5</v>
      </c>
      <c r="L433" s="6">
        <f>_xlfn.XLOOKUP(D433,products!$A$1:$A$49,products!$E$1:$E$49,,0)</f>
        <v>27.945</v>
      </c>
      <c r="M433" s="5">
        <f t="shared" si="18"/>
        <v>83.835000000000008</v>
      </c>
      <c r="N433" t="str">
        <f t="shared" si="19"/>
        <v>Exceisa</v>
      </c>
      <c r="O433" t="str">
        <f t="shared" si="20"/>
        <v>Dark</v>
      </c>
      <c r="P433" t="str">
        <f>_xlfn.XLOOKUP(orderstable[[#This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IF(_xlfn.XLOOKUP(orders!C434,customers!$A$1:$A$1001,customers!$C$1:$C$1001,,0)=0," ",_xlfn.XLOOKUP(orders!C434,customers!$A$1:$A$1001,customers!$C$1:$C$1001,,0))</f>
        <v xml:space="preserve"> </v>
      </c>
      <c r="H434" s="2" t="str">
        <f>_xlfn.XLOOKUP(C434,customers!$A$1:$A$1001,customers!$G$1:$G$1001,,0)</f>
        <v>United States</v>
      </c>
      <c r="I434" t="str">
        <f>_xlfn.XLOOKUP(orders!D434,products!$A$1:$A$49,products!$B$1:$B$49,,0)</f>
        <v>Ara</v>
      </c>
      <c r="J434" t="str">
        <f>_xlfn.XLOOKUP(D434,products!$A$1:$A$49,products!$C$1:$C$49,,0)</f>
        <v>M</v>
      </c>
      <c r="K434" s="4">
        <f>_xlfn.XLOOKUP(D434,products!$A$1:$A$49,products!$D$1:$D$49,,0)</f>
        <v>1</v>
      </c>
      <c r="L434" s="6">
        <f>_xlfn.XLOOKUP(D434,products!$A$1:$A$49,products!$E$1:$E$49,,0)</f>
        <v>11.25</v>
      </c>
      <c r="M434" s="5">
        <f t="shared" si="18"/>
        <v>22.5</v>
      </c>
      <c r="N434" t="str">
        <f t="shared" si="19"/>
        <v>Arabica</v>
      </c>
      <c r="O434" t="str">
        <f t="shared" si="20"/>
        <v>Medium</v>
      </c>
      <c r="P434" t="str">
        <f>_xlfn.XLOOKUP(orderstable[[#This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IF(_xlfn.XLOOKUP(orders!C435,customers!$A$1:$A$1001,customers!$C$1:$C$1001,,0)=0," ",_xlfn.XLOOKUP(orders!C435,customers!$A$1:$A$1001,customers!$C$1:$C$1001,,0))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4">
        <f>_xlfn.XLOOKUP(D435,products!$A$1:$A$49,products!$D$1:$D$49,,0)</f>
        <v>2.5</v>
      </c>
      <c r="L435" s="6">
        <f>_xlfn.XLOOKUP(D435,products!$A$1:$A$49,products!$E$1:$E$49,,0)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IF(_xlfn.XLOOKUP(orders!C436,customers!$A$1:$A$1001,customers!$C$1:$C$1001,,0)=0," ",_xlfn.XLOOKUP(orders!C436,customers!$A$1:$A$1001,customers!$C$1:$C$1001,,0))</f>
        <v xml:space="preserve"> </v>
      </c>
      <c r="H436" s="2" t="str">
        <f>_xlfn.XLOOKUP(C436,customers!$A$1:$A$1001,customers!$G$1:$G$1001,,0)</f>
        <v>United States</v>
      </c>
      <c r="I436" t="str">
        <f>_xlfn.XLOOKUP(orders!D436,products!$A$1:$A$49,products!$B$1:$B$49,,0)</f>
        <v>Ara</v>
      </c>
      <c r="J436" t="str">
        <f>_xlfn.XLOOKUP(D436,products!$A$1:$A$49,products!$C$1:$C$49,,0)</f>
        <v>M</v>
      </c>
      <c r="K436" s="4">
        <f>_xlfn.XLOOKUP(D436,products!$A$1:$A$49,products!$D$1:$D$49,,0)</f>
        <v>1</v>
      </c>
      <c r="L436" s="6">
        <f>_xlfn.XLOOKUP(D436,products!$A$1:$A$49,products!$E$1:$E$49,,0)</f>
        <v>11.25</v>
      </c>
      <c r="M436" s="5">
        <f t="shared" si="18"/>
        <v>67.5</v>
      </c>
      <c r="N436" t="str">
        <f t="shared" si="19"/>
        <v>Arabica</v>
      </c>
      <c r="O436" t="str">
        <f t="shared" si="20"/>
        <v>Medium</v>
      </c>
      <c r="P436" t="str">
        <f>_xlfn.XLOOKUP(orderstable[[#This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IF(_xlfn.XLOOKUP(orders!C437,customers!$A$1:$A$1001,customers!$C$1:$C$1001,,0)=0," ",_xlfn.XLOOKUP(orders!C437,customers!$A$1:$A$1001,customers!$C$1:$C$1001,,0))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4">
        <f>_xlfn.XLOOKUP(D437,products!$A$1:$A$49,products!$D$1:$D$49,,0)</f>
        <v>0.5</v>
      </c>
      <c r="L437" s="6">
        <f>_xlfn.XLOOKUP(D437,products!$A$1:$A$49,products!$E$1:$E$49,,0)</f>
        <v>8.25</v>
      </c>
      <c r="M437" s="5">
        <f t="shared" si="18"/>
        <v>8.25</v>
      </c>
      <c r="N437" t="str">
        <f t="shared" si="19"/>
        <v>Exceisa</v>
      </c>
      <c r="O437" t="str">
        <f t="shared" si="20"/>
        <v>Medium</v>
      </c>
      <c r="P437" t="str">
        <f>_xlfn.XLOOKUP(orderstable[[#This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IF(_xlfn.XLOOKUP(orders!C438,customers!$A$1:$A$1001,customers!$C$1:$C$1001,,0)=0," ",_xlfn.XLOOKUP(orders!C438,customers!$A$1:$A$1001,customers!$C$1:$C$1001,,0))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4">
        <f>_xlfn.XLOOKUP(D438,products!$A$1:$A$49,products!$D$1:$D$49,,0)</f>
        <v>0.2</v>
      </c>
      <c r="L438" s="6">
        <f>_xlfn.XLOOKUP(D438,products!$A$1:$A$49,products!$E$1:$E$49,,0)</f>
        <v>4.7549999999999999</v>
      </c>
      <c r="M438" s="5">
        <f t="shared" si="18"/>
        <v>9.51</v>
      </c>
      <c r="N438" t="str">
        <f t="shared" si="19"/>
        <v>Liberica</v>
      </c>
      <c r="O438" t="str">
        <f t="shared" si="20"/>
        <v>Light</v>
      </c>
      <c r="P438" t="str">
        <f>_xlfn.XLOOKUP(orderstable[[#This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IF(_xlfn.XLOOKUP(orders!C439,customers!$A$1:$A$1001,customers!$C$1:$C$1001,,0)=0," ",_xlfn.XLOOKUP(orders!C439,customers!$A$1:$A$1001,customers!$C$1:$C$1001,,0))</f>
        <v xml:space="preserve"> </v>
      </c>
      <c r="H439" s="2" t="str">
        <f>_xlfn.XLOOKUP(C439,customers!$A$1:$A$1001,customers!$G$1:$G$1001,,0)</f>
        <v>United States</v>
      </c>
      <c r="I439" t="str">
        <f>_xlfn.XLOOKUP(orders!D439,products!$A$1:$A$49,products!$B$1:$B$49,,0)</f>
        <v>Lib</v>
      </c>
      <c r="J439" t="str">
        <f>_xlfn.XLOOKUP(D439,products!$A$1:$A$49,products!$C$1:$C$49,,0)</f>
        <v>D</v>
      </c>
      <c r="K439" s="4">
        <f>_xlfn.XLOOKUP(D439,products!$A$1:$A$49,products!$D$1:$D$49,,0)</f>
        <v>2.5</v>
      </c>
      <c r="L439" s="6">
        <f>_xlfn.XLOOKUP(D439,products!$A$1:$A$49,products!$E$1:$E$49,,0)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IF(_xlfn.XLOOKUP(orders!C440,customers!$A$1:$A$1001,customers!$C$1:$C$1001,,0)=0," ",_xlfn.XLOOKUP(orders!C440,customers!$A$1:$A$1001,customers!$C$1:$C$1001,,0))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4">
        <f>_xlfn.XLOOKUP(D440,products!$A$1:$A$49,products!$D$1:$D$49,,0)</f>
        <v>0.5</v>
      </c>
      <c r="L440" s="6">
        <f>_xlfn.XLOOKUP(D440,products!$A$1:$A$49,products!$E$1:$E$49,,0)</f>
        <v>7.77</v>
      </c>
      <c r="M440" s="5">
        <f t="shared" si="18"/>
        <v>15.54</v>
      </c>
      <c r="N440" t="str">
        <f t="shared" si="19"/>
        <v>Liberica</v>
      </c>
      <c r="O440" t="str">
        <f t="shared" si="20"/>
        <v>Dark</v>
      </c>
      <c r="P440" t="str">
        <f>_xlfn.XLOOKUP(orderstable[[#This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IF(_xlfn.XLOOKUP(orders!C441,customers!$A$1:$A$1001,customers!$C$1:$C$1001,,0)=0," ",_xlfn.XLOOKUP(orders!C441,customers!$A$1:$A$1001,customers!$C$1:$C$1001,,0))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4">
        <f>_xlfn.XLOOKUP(D441,products!$A$1:$A$49,products!$D$1:$D$49,,0)</f>
        <v>0.5</v>
      </c>
      <c r="L441" s="6">
        <f>_xlfn.XLOOKUP(D441,products!$A$1:$A$49,products!$E$1:$E$49,,0)</f>
        <v>8.91</v>
      </c>
      <c r="M441" s="5">
        <f t="shared" si="18"/>
        <v>35.64</v>
      </c>
      <c r="N441" t="str">
        <f t="shared" si="19"/>
        <v>Exceisa</v>
      </c>
      <c r="O441" t="str">
        <f t="shared" si="20"/>
        <v>Light</v>
      </c>
      <c r="P441" t="str">
        <f>_xlfn.XLOOKUP(orderstable[[#This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IF(_xlfn.XLOOKUP(orders!C442,customers!$A$1:$A$1001,customers!$C$1:$C$1001,,0)=0," ",_xlfn.XLOOKUP(orders!C442,customers!$A$1:$A$1001,customers!$C$1:$C$1001,,0))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4">
        <f>_xlfn.XLOOKUP(D442,products!$A$1:$A$49,products!$D$1:$D$49,,0)</f>
        <v>2.5</v>
      </c>
      <c r="L442" s="6">
        <f>_xlfn.XLOOKUP(D442,products!$A$1:$A$49,products!$E$1:$E$49,,0)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IF(_xlfn.XLOOKUP(orders!C443,customers!$A$1:$A$1001,customers!$C$1:$C$1001,,0)=0," ",_xlfn.XLOOKUP(orders!C443,customers!$A$1:$A$1001,customers!$C$1:$C$1001,,0))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4">
        <f>_xlfn.XLOOKUP(D443,products!$A$1:$A$49,products!$D$1:$D$49,,0)</f>
        <v>1</v>
      </c>
      <c r="L443" s="6">
        <f>_xlfn.XLOOKUP(D443,products!$A$1:$A$49,products!$E$1:$E$49,,0)</f>
        <v>12.15</v>
      </c>
      <c r="M443" s="5">
        <f t="shared" si="18"/>
        <v>36.450000000000003</v>
      </c>
      <c r="N443" t="str">
        <f t="shared" si="19"/>
        <v>Exceisa</v>
      </c>
      <c r="O443" t="str">
        <f t="shared" si="20"/>
        <v>Dark</v>
      </c>
      <c r="P443" t="str">
        <f>_xlfn.XLOOKUP(orderstable[[#This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IF(_xlfn.XLOOKUP(orders!C444,customers!$A$1:$A$1001,customers!$C$1:$C$1001,,0)=0," ",_xlfn.XLOOKUP(orders!C444,customers!$A$1:$A$1001,customers!$C$1:$C$1001,,0))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4">
        <f>_xlfn.XLOOKUP(D444,products!$A$1:$A$49,products!$D$1:$D$49,,0)</f>
        <v>0.5</v>
      </c>
      <c r="L444" s="6">
        <f>_xlfn.XLOOKUP(D444,products!$A$1:$A$49,products!$E$1:$E$49,,0)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IF(_xlfn.XLOOKUP(orders!C445,customers!$A$1:$A$1001,customers!$C$1:$C$1001,,0)=0," ",_xlfn.XLOOKUP(orders!C445,customers!$A$1:$A$1001,customers!$C$1:$C$1001,,0))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4">
        <f>_xlfn.XLOOKUP(D445,products!$A$1:$A$49,products!$D$1:$D$49,,0)</f>
        <v>0.2</v>
      </c>
      <c r="L445" s="6">
        <f>_xlfn.XLOOKUP(D445,products!$A$1:$A$49,products!$E$1:$E$49,,0)</f>
        <v>4.4550000000000001</v>
      </c>
      <c r="M445" s="5">
        <f t="shared" si="18"/>
        <v>22.274999999999999</v>
      </c>
      <c r="N445" t="str">
        <f t="shared" si="19"/>
        <v>Exceisa</v>
      </c>
      <c r="O445" t="str">
        <f t="shared" si="20"/>
        <v>Light</v>
      </c>
      <c r="P445" t="str">
        <f>_xlfn.XLOOKUP(orderstable[[#This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IF(_xlfn.XLOOKUP(orders!C446,customers!$A$1:$A$1001,customers!$C$1:$C$1001,,0)=0," ",_xlfn.XLOOKUP(orders!C446,customers!$A$1:$A$1001,customers!$C$1:$C$1001,,0))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4">
        <f>_xlfn.XLOOKUP(D446,products!$A$1:$A$49,products!$D$1:$D$49,,0)</f>
        <v>0.2</v>
      </c>
      <c r="L446" s="6">
        <f>_xlfn.XLOOKUP(D446,products!$A$1:$A$49,products!$E$1:$E$49,,0)</f>
        <v>4.125</v>
      </c>
      <c r="M446" s="5">
        <f t="shared" si="18"/>
        <v>24.75</v>
      </c>
      <c r="N446" t="str">
        <f t="shared" si="19"/>
        <v>Exceisa</v>
      </c>
      <c r="O446" t="str">
        <f t="shared" si="20"/>
        <v>Medium</v>
      </c>
      <c r="P446" t="str">
        <f>_xlfn.XLOOKUP(orderstable[[#This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IF(_xlfn.XLOOKUP(orders!C447,customers!$A$1:$A$1001,customers!$C$1:$C$1001,,0)=0," ",_xlfn.XLOOKUP(orders!C447,customers!$A$1:$A$1001,customers!$C$1:$C$1001,,0))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4">
        <f>_xlfn.XLOOKUP(D447,products!$A$1:$A$49,products!$D$1:$D$49,,0)</f>
        <v>2.5</v>
      </c>
      <c r="L447" s="6">
        <f>_xlfn.XLOOKUP(D447,products!$A$1:$A$49,products!$E$1:$E$49,,0)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IF(_xlfn.XLOOKUP(orders!C448,customers!$A$1:$A$1001,customers!$C$1:$C$1001,,0)=0," ",_xlfn.XLOOKUP(orders!C448,customers!$A$1:$A$1001,customers!$C$1:$C$1001,,0))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4">
        <f>_xlfn.XLOOKUP(D448,products!$A$1:$A$49,products!$D$1:$D$49,,0)</f>
        <v>0.5</v>
      </c>
      <c r="L448" s="6">
        <f>_xlfn.XLOOKUP(D448,products!$A$1:$A$49,products!$E$1:$E$49,,0)</f>
        <v>8.73</v>
      </c>
      <c r="M448" s="5">
        <f t="shared" si="18"/>
        <v>8.73</v>
      </c>
      <c r="N448" t="str">
        <f t="shared" si="19"/>
        <v>Liberica</v>
      </c>
      <c r="O448" t="str">
        <f t="shared" si="20"/>
        <v>Medium</v>
      </c>
      <c r="P448" t="str">
        <f>_xlfn.XLOOKUP(orderstable[[#This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IF(_xlfn.XLOOKUP(orders!C449,customers!$A$1:$A$1001,customers!$C$1:$C$1001,,0)=0," ",_xlfn.XLOOKUP(orders!C449,customers!$A$1:$A$1001,customers!$C$1:$C$1001,,0))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4">
        <f>_xlfn.XLOOKUP(D449,products!$A$1:$A$49,products!$D$1:$D$49,,0)</f>
        <v>0.5</v>
      </c>
      <c r="L449" s="6">
        <f>_xlfn.XLOOKUP(D449,products!$A$1:$A$49,products!$E$1:$E$49,,0)</f>
        <v>5.97</v>
      </c>
      <c r="M449" s="5">
        <f t="shared" si="18"/>
        <v>17.91</v>
      </c>
      <c r="N449" t="str">
        <f t="shared" si="19"/>
        <v>Robusta</v>
      </c>
      <c r="O449" t="str">
        <f t="shared" si="20"/>
        <v>Medium</v>
      </c>
      <c r="P449" t="str">
        <f>_xlfn.XLOOKUP(orderstable[[#This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IF(_xlfn.XLOOKUP(orders!C450,customers!$A$1:$A$1001,customers!$C$1:$C$1001,,0)=0," ",_xlfn.XLOOKUP(orders!C450,customers!$A$1:$A$1001,customers!$C$1:$C$1001,,0))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4">
        <f>_xlfn.XLOOKUP(D450,products!$A$1:$A$49,products!$D$1:$D$49,,0)</f>
        <v>0.5</v>
      </c>
      <c r="L450" s="6">
        <f>_xlfn.XLOOKUP(D450,products!$A$1:$A$49,products!$E$1:$E$49,,0)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IF(_xlfn.XLOOKUP(orders!C451,customers!$A$1:$A$1001,customers!$C$1:$C$1001,,0)=0," ",_xlfn.XLOOKUP(orders!C451,customers!$A$1:$A$1001,customers!$C$1:$C$1001,,0))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4">
        <f>_xlfn.XLOOKUP(D451,products!$A$1:$A$49,products!$D$1:$D$49,,0)</f>
        <v>0.2</v>
      </c>
      <c r="L451" s="6">
        <f>_xlfn.XLOOKUP(D451,products!$A$1:$A$49,products!$E$1:$E$49,,0)</f>
        <v>2.6849999999999996</v>
      </c>
      <c r="M451" s="5">
        <f t="shared" ref="M451:M514" si="21">L451*E451</f>
        <v>5.3699999999999992</v>
      </c>
      <c r="N451" t="str">
        <f t="shared" ref="N451:N514" si="22">IF(I451="Rob","Robusta",IF(I451="Exc","Exceisa",IF(I451="Ara","Arabica",IF(I451="Lib","Liberica",""))))</f>
        <v>Robusta</v>
      </c>
      <c r="O451" t="str">
        <f t="shared" ref="O451:O514" si="23">IF(J451="L","Light",IF(J451="M","Medium",IF(J451="D","Dark","")))</f>
        <v>Dark</v>
      </c>
      <c r="P451" t="str">
        <f>_xlfn.XLOOKUP(orderstable[[#This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IF(_xlfn.XLOOKUP(orders!C452,customers!$A$1:$A$1001,customers!$C$1:$C$1001,,0)=0," ",_xlfn.XLOOKUP(orders!C452,customers!$A$1:$A$1001,customers!$C$1:$C$1001,,0))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4">
        <f>_xlfn.XLOOKUP(D452,products!$A$1:$A$49,products!$D$1:$D$49,,0)</f>
        <v>0.2</v>
      </c>
      <c r="L452" s="6">
        <f>_xlfn.XLOOKUP(D452,products!$A$1:$A$49,products!$E$1:$E$49,,0)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IF(_xlfn.XLOOKUP(orders!C453,customers!$A$1:$A$1001,customers!$C$1:$C$1001,,0)=0," ",_xlfn.XLOOKUP(orders!C453,customers!$A$1:$A$1001,customers!$C$1:$C$1001,,0))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4">
        <f>_xlfn.XLOOKUP(D453,products!$A$1:$A$49,products!$D$1:$D$49,,0)</f>
        <v>2.5</v>
      </c>
      <c r="L453" s="6">
        <f>_xlfn.XLOOKUP(D453,products!$A$1:$A$49,products!$E$1:$E$49,,0)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IF(_xlfn.XLOOKUP(orders!C454,customers!$A$1:$A$1001,customers!$C$1:$C$1001,,0)=0," ",_xlfn.XLOOKUP(orders!C454,customers!$A$1:$A$1001,customers!$C$1:$C$1001,,0))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4">
        <f>_xlfn.XLOOKUP(D454,products!$A$1:$A$49,products!$D$1:$D$49,,0)</f>
        <v>0.2</v>
      </c>
      <c r="L454" s="6">
        <f>_xlfn.XLOOKUP(D454,products!$A$1:$A$49,products!$E$1:$E$49,,0)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IF(_xlfn.XLOOKUP(orders!C455,customers!$A$1:$A$1001,customers!$C$1:$C$1001,,0)=0," ",_xlfn.XLOOKUP(orders!C455,customers!$A$1:$A$1001,customers!$C$1:$C$1001,,0))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4">
        <f>_xlfn.XLOOKUP(D455,products!$A$1:$A$49,products!$D$1:$D$49,,0)</f>
        <v>0.5</v>
      </c>
      <c r="L455" s="6">
        <f>_xlfn.XLOOKUP(D455,products!$A$1:$A$49,products!$E$1:$E$49,,0)</f>
        <v>9.51</v>
      </c>
      <c r="M455" s="5">
        <f t="shared" si="21"/>
        <v>38.04</v>
      </c>
      <c r="N455" t="str">
        <f t="shared" si="22"/>
        <v>Liberica</v>
      </c>
      <c r="O455" t="str">
        <f t="shared" si="23"/>
        <v>Light</v>
      </c>
      <c r="P455" t="str">
        <f>_xlfn.XLOOKUP(orderstable[[#This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IF(_xlfn.XLOOKUP(orders!C456,customers!$A$1:$A$1001,customers!$C$1:$C$1001,,0)=0," ",_xlfn.XLOOKUP(orders!C456,customers!$A$1:$A$1001,customers!$C$1:$C$1001,,0))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4">
        <f>_xlfn.XLOOKUP(D456,products!$A$1:$A$49,products!$D$1:$D$49,,0)</f>
        <v>2.5</v>
      </c>
      <c r="L456" s="6">
        <f>_xlfn.XLOOKUP(D456,products!$A$1:$A$49,products!$E$1:$E$49,,0)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IF(_xlfn.XLOOKUP(orders!C457,customers!$A$1:$A$1001,customers!$C$1:$C$1001,,0)=0," ",_xlfn.XLOOKUP(orders!C457,customers!$A$1:$A$1001,customers!$C$1:$C$1001,,0))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4">
        <f>_xlfn.XLOOKUP(D457,products!$A$1:$A$49,products!$D$1:$D$49,,0)</f>
        <v>0.2</v>
      </c>
      <c r="L457" s="6">
        <f>_xlfn.XLOOKUP(D457,products!$A$1:$A$49,products!$E$1:$E$49,,0)</f>
        <v>4.7549999999999999</v>
      </c>
      <c r="M457" s="5">
        <f t="shared" si="21"/>
        <v>9.51</v>
      </c>
      <c r="N457" t="str">
        <f t="shared" si="22"/>
        <v>Liberica</v>
      </c>
      <c r="O457" t="str">
        <f t="shared" si="23"/>
        <v>Light</v>
      </c>
      <c r="P457" t="str">
        <f>_xlfn.XLOOKUP(orderstable[[#This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IF(_xlfn.XLOOKUP(orders!C458,customers!$A$1:$A$1001,customers!$C$1:$C$1001,,0)=0," ",_xlfn.XLOOKUP(orders!C458,customers!$A$1:$A$1001,customers!$C$1:$C$1001,,0))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4">
        <f>_xlfn.XLOOKUP(D458,products!$A$1:$A$49,products!$D$1:$D$49,,0)</f>
        <v>2.5</v>
      </c>
      <c r="L458" s="6">
        <f>_xlfn.XLOOKUP(D458,products!$A$1:$A$49,products!$E$1:$E$49,,0)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IF(_xlfn.XLOOKUP(orders!C459,customers!$A$1:$A$1001,customers!$C$1:$C$1001,,0)=0," ",_xlfn.XLOOKUP(orders!C459,customers!$A$1:$A$1001,customers!$C$1:$C$1001,,0))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4">
        <f>_xlfn.XLOOKUP(D459,products!$A$1:$A$49,products!$D$1:$D$49,,0)</f>
        <v>0.5</v>
      </c>
      <c r="L459" s="6">
        <f>_xlfn.XLOOKUP(D459,products!$A$1:$A$49,products!$E$1:$E$49,,0)</f>
        <v>9.51</v>
      </c>
      <c r="M459" s="5">
        <f t="shared" si="21"/>
        <v>47.55</v>
      </c>
      <c r="N459" t="str">
        <f t="shared" si="22"/>
        <v>Liberica</v>
      </c>
      <c r="O459" t="str">
        <f t="shared" si="23"/>
        <v>Light</v>
      </c>
      <c r="P459" t="str">
        <f>_xlfn.XLOOKUP(orderstable[[#This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IF(_xlfn.XLOOKUP(orders!C460,customers!$A$1:$A$1001,customers!$C$1:$C$1001,,0)=0," ",_xlfn.XLOOKUP(orders!C460,customers!$A$1:$A$1001,customers!$C$1:$C$1001,,0))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4">
        <f>_xlfn.XLOOKUP(D460,products!$A$1:$A$49,products!$D$1:$D$49,,0)</f>
        <v>1</v>
      </c>
      <c r="L460" s="6">
        <f>_xlfn.XLOOKUP(D460,products!$A$1:$A$49,products!$E$1:$E$49,,0)</f>
        <v>11.25</v>
      </c>
      <c r="M460" s="5">
        <f t="shared" si="21"/>
        <v>45</v>
      </c>
      <c r="N460" t="str">
        <f t="shared" si="22"/>
        <v>Arabica</v>
      </c>
      <c r="O460" t="str">
        <f t="shared" si="23"/>
        <v>Medium</v>
      </c>
      <c r="P460" t="str">
        <f>_xlfn.XLOOKUP(orderstable[[#This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IF(_xlfn.XLOOKUP(orders!C461,customers!$A$1:$A$1001,customers!$C$1:$C$1001,,0)=0," ",_xlfn.XLOOKUP(orders!C461,customers!$A$1:$A$1001,customers!$C$1:$C$1001,,0))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4">
        <f>_xlfn.XLOOKUP(D461,products!$A$1:$A$49,products!$D$1:$D$49,,0)</f>
        <v>0.2</v>
      </c>
      <c r="L461" s="6">
        <f>_xlfn.XLOOKUP(D461,products!$A$1:$A$49,products!$E$1:$E$49,,0)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IF(_xlfn.XLOOKUP(orders!C462,customers!$A$1:$A$1001,customers!$C$1:$C$1001,,0)=0," ",_xlfn.XLOOKUP(orders!C462,customers!$A$1:$A$1001,customers!$C$1:$C$1001,,0))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4">
        <f>_xlfn.XLOOKUP(D462,products!$A$1:$A$49,products!$D$1:$D$49,,0)</f>
        <v>0.5</v>
      </c>
      <c r="L462" s="6">
        <f>_xlfn.XLOOKUP(D462,products!$A$1:$A$49,products!$E$1:$E$49,,0)</f>
        <v>5.3699999999999992</v>
      </c>
      <c r="M462" s="5">
        <f t="shared" si="21"/>
        <v>16.11</v>
      </c>
      <c r="N462" t="str">
        <f t="shared" si="22"/>
        <v>Robusta</v>
      </c>
      <c r="O462" t="str">
        <f t="shared" si="23"/>
        <v>Dark</v>
      </c>
      <c r="P462" t="str">
        <f>_xlfn.XLOOKUP(orderstable[[#This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IF(_xlfn.XLOOKUP(orders!C463,customers!$A$1:$A$1001,customers!$C$1:$C$1001,,0)=0," ",_xlfn.XLOOKUP(orders!C463,customers!$A$1:$A$1001,customers!$C$1:$C$1001,,0))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4">
        <f>_xlfn.XLOOKUP(D463,products!$A$1:$A$49,products!$D$1:$D$49,,0)</f>
        <v>0.2</v>
      </c>
      <c r="L463" s="6">
        <f>_xlfn.XLOOKUP(D463,products!$A$1:$A$49,products!$E$1:$E$49,,0)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IF(_xlfn.XLOOKUP(orders!C464,customers!$A$1:$A$1001,customers!$C$1:$C$1001,,0)=0," ",_xlfn.XLOOKUP(orders!C464,customers!$A$1:$A$1001,customers!$C$1:$C$1001,,0))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4">
        <f>_xlfn.XLOOKUP(D464,products!$A$1:$A$49,products!$D$1:$D$49,,0)</f>
        <v>1</v>
      </c>
      <c r="L464" s="6">
        <f>_xlfn.XLOOKUP(D464,products!$A$1:$A$49,products!$E$1:$E$49,,0)</f>
        <v>9.9499999999999993</v>
      </c>
      <c r="M464" s="5">
        <f t="shared" si="21"/>
        <v>49.75</v>
      </c>
      <c r="N464" t="str">
        <f t="shared" si="22"/>
        <v>Arabica</v>
      </c>
      <c r="O464" t="str">
        <f t="shared" si="23"/>
        <v>Dark</v>
      </c>
      <c r="P464" t="str">
        <f>_xlfn.XLOOKUP(orderstable[[#This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IF(_xlfn.XLOOKUP(orders!C465,customers!$A$1:$A$1001,customers!$C$1:$C$1001,,0)=0," ",_xlfn.XLOOKUP(orders!C465,customers!$A$1:$A$1001,customers!$C$1:$C$1001,,0))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4">
        <f>_xlfn.XLOOKUP(D465,products!$A$1:$A$49,products!$D$1:$D$49,,0)</f>
        <v>1</v>
      </c>
      <c r="L465" s="6">
        <f>_xlfn.XLOOKUP(D465,products!$A$1:$A$49,products!$E$1:$E$49,,0)</f>
        <v>13.75</v>
      </c>
      <c r="M465" s="5">
        <f t="shared" si="21"/>
        <v>27.5</v>
      </c>
      <c r="N465" t="str">
        <f t="shared" si="22"/>
        <v>Exceisa</v>
      </c>
      <c r="O465" t="str">
        <f t="shared" si="23"/>
        <v>Medium</v>
      </c>
      <c r="P465" t="str">
        <f>_xlfn.XLOOKUP(orderstable[[#This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IF(_xlfn.XLOOKUP(orders!C466,customers!$A$1:$A$1001,customers!$C$1:$C$1001,,0)=0," ",_xlfn.XLOOKUP(orders!C466,customers!$A$1:$A$1001,customers!$C$1:$C$1001,,0))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4">
        <f>_xlfn.XLOOKUP(D466,products!$A$1:$A$49,products!$D$1:$D$49,,0)</f>
        <v>2.5</v>
      </c>
      <c r="L466" s="6">
        <f>_xlfn.XLOOKUP(D466,products!$A$1:$A$49,products!$E$1:$E$49,,0)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IF(_xlfn.XLOOKUP(orders!C467,customers!$A$1:$A$1001,customers!$C$1:$C$1001,,0)=0," ",_xlfn.XLOOKUP(orders!C467,customers!$A$1:$A$1001,customers!$C$1:$C$1001,,0))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4">
        <f>_xlfn.XLOOKUP(D467,products!$A$1:$A$49,products!$D$1:$D$49,,0)</f>
        <v>2.5</v>
      </c>
      <c r="L467" s="6">
        <f>_xlfn.XLOOKUP(D467,products!$A$1:$A$49,products!$E$1:$E$49,,0)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IF(_xlfn.XLOOKUP(orders!C468,customers!$A$1:$A$1001,customers!$C$1:$C$1001,,0)=0," ",_xlfn.XLOOKUP(orders!C468,customers!$A$1:$A$1001,customers!$C$1:$C$1001,,0))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4">
        <f>_xlfn.XLOOKUP(D468,products!$A$1:$A$49,products!$D$1:$D$49,,0)</f>
        <v>0.2</v>
      </c>
      <c r="L468" s="6">
        <f>_xlfn.XLOOKUP(D468,products!$A$1:$A$49,products!$E$1:$E$49,,0)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IF(_xlfn.XLOOKUP(orders!C469,customers!$A$1:$A$1001,customers!$C$1:$C$1001,,0)=0," ",_xlfn.XLOOKUP(orders!C469,customers!$A$1:$A$1001,customers!$C$1:$C$1001,,0))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4">
        <f>_xlfn.XLOOKUP(D469,products!$A$1:$A$49,products!$D$1:$D$49,,0)</f>
        <v>0.5</v>
      </c>
      <c r="L469" s="6">
        <f>_xlfn.XLOOKUP(D469,products!$A$1:$A$49,products!$E$1:$E$49,,0)</f>
        <v>5.97</v>
      </c>
      <c r="M469" s="5">
        <f t="shared" si="21"/>
        <v>5.97</v>
      </c>
      <c r="N469" t="str">
        <f t="shared" si="22"/>
        <v>Arabica</v>
      </c>
      <c r="O469" t="str">
        <f t="shared" si="23"/>
        <v>Dark</v>
      </c>
      <c r="P469" t="str">
        <f>_xlfn.XLOOKUP(orderstable[[#This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IF(_xlfn.XLOOKUP(orders!C470,customers!$A$1:$A$1001,customers!$C$1:$C$1001,,0)=0," ",_xlfn.XLOOKUP(orders!C470,customers!$A$1:$A$1001,customers!$C$1:$C$1001,,0))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4">
        <f>_xlfn.XLOOKUP(D470,products!$A$1:$A$49,products!$D$1:$D$49,,0)</f>
        <v>1</v>
      </c>
      <c r="L470" s="6">
        <f>_xlfn.XLOOKUP(D470,products!$A$1:$A$49,products!$E$1:$E$49,,0)</f>
        <v>13.75</v>
      </c>
      <c r="M470" s="5">
        <f t="shared" si="21"/>
        <v>41.25</v>
      </c>
      <c r="N470" t="str">
        <f t="shared" si="22"/>
        <v>Exceisa</v>
      </c>
      <c r="O470" t="str">
        <f t="shared" si="23"/>
        <v>Medium</v>
      </c>
      <c r="P470" t="str">
        <f>_xlfn.XLOOKUP(orderstable[[#This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IF(_xlfn.XLOOKUP(orders!C471,customers!$A$1:$A$1001,customers!$C$1:$C$1001,,0)=0," ",_xlfn.XLOOKUP(orders!C471,customers!$A$1:$A$1001,customers!$C$1:$C$1001,,0))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4">
        <f>_xlfn.XLOOKUP(D471,products!$A$1:$A$49,products!$D$1:$D$49,,0)</f>
        <v>0.2</v>
      </c>
      <c r="L471" s="6">
        <f>_xlfn.XLOOKUP(D471,products!$A$1:$A$49,products!$E$1:$E$49,,0)</f>
        <v>4.4550000000000001</v>
      </c>
      <c r="M471" s="5">
        <f t="shared" si="21"/>
        <v>22.274999999999999</v>
      </c>
      <c r="N471" t="str">
        <f t="shared" si="22"/>
        <v>Exceisa</v>
      </c>
      <c r="O471" t="str">
        <f t="shared" si="23"/>
        <v>Light</v>
      </c>
      <c r="P471" t="str">
        <f>_xlfn.XLOOKUP(orderstable[[#This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IF(_xlfn.XLOOKUP(orders!C472,customers!$A$1:$A$1001,customers!$C$1:$C$1001,,0)=0," ",_xlfn.XLOOKUP(orders!C472,customers!$A$1:$A$1001,customers!$C$1:$C$1001,,0))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4">
        <f>_xlfn.XLOOKUP(D472,products!$A$1:$A$49,products!$D$1:$D$49,,0)</f>
        <v>0.5</v>
      </c>
      <c r="L472" s="6">
        <f>_xlfn.XLOOKUP(D472,products!$A$1:$A$49,products!$E$1:$E$49,,0)</f>
        <v>6.75</v>
      </c>
      <c r="M472" s="5">
        <f t="shared" si="21"/>
        <v>6.75</v>
      </c>
      <c r="N472" t="str">
        <f t="shared" si="22"/>
        <v>Arabica</v>
      </c>
      <c r="O472" t="str">
        <f t="shared" si="23"/>
        <v>Medium</v>
      </c>
      <c r="P472" t="str">
        <f>_xlfn.XLOOKUP(orderstable[[#This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IF(_xlfn.XLOOKUP(orders!C473,customers!$A$1:$A$1001,customers!$C$1:$C$1001,,0)=0," ",_xlfn.XLOOKUP(orders!C473,customers!$A$1:$A$1001,customers!$C$1:$C$1001,,0))</f>
        <v xml:space="preserve"> </v>
      </c>
      <c r="H473" s="2" t="str">
        <f>_xlfn.XLOOKUP(C473,customers!$A$1:$A$1001,customers!$G$1:$G$1001,,0)</f>
        <v>United States</v>
      </c>
      <c r="I473" t="str">
        <f>_xlfn.XLOOKUP(orders!D473,products!$A$1:$A$49,products!$B$1:$B$49,,0)</f>
        <v>Lib</v>
      </c>
      <c r="J473" t="str">
        <f>_xlfn.XLOOKUP(D473,products!$A$1:$A$49,products!$C$1:$C$49,,0)</f>
        <v>M</v>
      </c>
      <c r="K473" s="4">
        <f>_xlfn.XLOOKUP(D473,products!$A$1:$A$49,products!$D$1:$D$49,,0)</f>
        <v>2.5</v>
      </c>
      <c r="L473" s="6">
        <f>_xlfn.XLOOKUP(D473,products!$A$1:$A$49,products!$E$1:$E$49,,0)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IF(_xlfn.XLOOKUP(orders!C474,customers!$A$1:$A$1001,customers!$C$1:$C$1001,,0)=0," ",_xlfn.XLOOKUP(orders!C474,customers!$A$1:$A$1001,customers!$C$1:$C$1001,,0))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4">
        <f>_xlfn.XLOOKUP(D474,products!$A$1:$A$49,products!$D$1:$D$49,,0)</f>
        <v>0.2</v>
      </c>
      <c r="L474" s="6">
        <f>_xlfn.XLOOKUP(D474,products!$A$1:$A$49,products!$E$1:$E$49,,0)</f>
        <v>2.9849999999999999</v>
      </c>
      <c r="M474" s="5">
        <f t="shared" si="21"/>
        <v>5.97</v>
      </c>
      <c r="N474" t="str">
        <f t="shared" si="22"/>
        <v>Arabica</v>
      </c>
      <c r="O474" t="str">
        <f t="shared" si="23"/>
        <v>Dark</v>
      </c>
      <c r="P474" t="str">
        <f>_xlfn.XLOOKUP(orderstable[[#This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IF(_xlfn.XLOOKUP(orders!C475,customers!$A$1:$A$1001,customers!$C$1:$C$1001,,0)=0," ",_xlfn.XLOOKUP(orders!C475,customers!$A$1:$A$1001,customers!$C$1:$C$1001,,0))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4">
        <f>_xlfn.XLOOKUP(D475,products!$A$1:$A$49,products!$D$1:$D$49,,0)</f>
        <v>1</v>
      </c>
      <c r="L475" s="6">
        <f>_xlfn.XLOOKUP(D475,products!$A$1:$A$49,products!$E$1:$E$49,,0)</f>
        <v>12.95</v>
      </c>
      <c r="M475" s="5">
        <f t="shared" si="21"/>
        <v>25.9</v>
      </c>
      <c r="N475" t="str">
        <f t="shared" si="22"/>
        <v>Arabica</v>
      </c>
      <c r="O475" t="str">
        <f t="shared" si="23"/>
        <v>Light</v>
      </c>
      <c r="P475" t="str">
        <f>_xlfn.XLOOKUP(orderstable[[#This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IF(_xlfn.XLOOKUP(orders!C476,customers!$A$1:$A$1001,customers!$C$1:$C$1001,,0)=0," ",_xlfn.XLOOKUP(orders!C476,customers!$A$1:$A$1001,customers!$C$1:$C$1001,,0))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4">
        <f>_xlfn.XLOOKUP(D476,products!$A$1:$A$49,products!$D$1:$D$49,,0)</f>
        <v>2.5</v>
      </c>
      <c r="L476" s="6">
        <f>_xlfn.XLOOKUP(D476,products!$A$1:$A$49,products!$E$1:$E$49,,0)</f>
        <v>31.624999999999996</v>
      </c>
      <c r="M476" s="5">
        <f t="shared" si="21"/>
        <v>31.624999999999996</v>
      </c>
      <c r="N476" t="str">
        <f t="shared" si="22"/>
        <v>Exceisa</v>
      </c>
      <c r="O476" t="str">
        <f t="shared" si="23"/>
        <v>Medium</v>
      </c>
      <c r="P476" t="str">
        <f>_xlfn.XLOOKUP(orderstable[[#This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IF(_xlfn.XLOOKUP(orders!C477,customers!$A$1:$A$1001,customers!$C$1:$C$1001,,0)=0," ",_xlfn.XLOOKUP(orders!C477,customers!$A$1:$A$1001,customers!$C$1:$C$1001,,0))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4">
        <f>_xlfn.XLOOKUP(D477,products!$A$1:$A$49,products!$D$1:$D$49,,0)</f>
        <v>0.2</v>
      </c>
      <c r="L477" s="6">
        <f>_xlfn.XLOOKUP(D477,products!$A$1:$A$49,products!$E$1:$E$49,,0)</f>
        <v>4.3650000000000002</v>
      </c>
      <c r="M477" s="5">
        <f t="shared" si="21"/>
        <v>8.73</v>
      </c>
      <c r="N477" t="str">
        <f t="shared" si="22"/>
        <v>Liberica</v>
      </c>
      <c r="O477" t="str">
        <f t="shared" si="23"/>
        <v>Medium</v>
      </c>
      <c r="P477" t="str">
        <f>_xlfn.XLOOKUP(orderstable[[#This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IF(_xlfn.XLOOKUP(orders!C478,customers!$A$1:$A$1001,customers!$C$1:$C$1001,,0)=0," ",_xlfn.XLOOKUP(orders!C478,customers!$A$1:$A$1001,customers!$C$1:$C$1001,,0))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4">
        <f>_xlfn.XLOOKUP(D478,products!$A$1:$A$49,products!$D$1:$D$49,,0)</f>
        <v>0.2</v>
      </c>
      <c r="L478" s="6">
        <f>_xlfn.XLOOKUP(D478,products!$A$1:$A$49,products!$E$1:$E$49,,0)</f>
        <v>4.4550000000000001</v>
      </c>
      <c r="M478" s="5">
        <f t="shared" si="21"/>
        <v>26.73</v>
      </c>
      <c r="N478" t="str">
        <f t="shared" si="22"/>
        <v>Exceisa</v>
      </c>
      <c r="O478" t="str">
        <f t="shared" si="23"/>
        <v>Light</v>
      </c>
      <c r="P478" t="str">
        <f>_xlfn.XLOOKUP(orderstable[[#This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IF(_xlfn.XLOOKUP(orders!C479,customers!$A$1:$A$1001,customers!$C$1:$C$1001,,0)=0," ",_xlfn.XLOOKUP(orders!C479,customers!$A$1:$A$1001,customers!$C$1:$C$1001,,0))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4">
        <f>_xlfn.XLOOKUP(D479,products!$A$1:$A$49,products!$D$1:$D$49,,0)</f>
        <v>0.2</v>
      </c>
      <c r="L479" s="6">
        <f>_xlfn.XLOOKUP(D479,products!$A$1:$A$49,products!$E$1:$E$49,,0)</f>
        <v>4.3650000000000002</v>
      </c>
      <c r="M479" s="5">
        <f t="shared" si="21"/>
        <v>26.19</v>
      </c>
      <c r="N479" t="str">
        <f t="shared" si="22"/>
        <v>Liberica</v>
      </c>
      <c r="O479" t="str">
        <f t="shared" si="23"/>
        <v>Medium</v>
      </c>
      <c r="P479" t="str">
        <f>_xlfn.XLOOKUP(orderstable[[#This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IF(_xlfn.XLOOKUP(orders!C480,customers!$A$1:$A$1001,customers!$C$1:$C$1001,,0)=0," ",_xlfn.XLOOKUP(orders!C480,customers!$A$1:$A$1001,customers!$C$1:$C$1001,,0))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4">
        <f>_xlfn.XLOOKUP(D480,products!$A$1:$A$49,products!$D$1:$D$49,,0)</f>
        <v>1</v>
      </c>
      <c r="L480" s="6">
        <f>_xlfn.XLOOKUP(D480,products!$A$1:$A$49,products!$E$1:$E$49,,0)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IF(_xlfn.XLOOKUP(orders!C481,customers!$A$1:$A$1001,customers!$C$1:$C$1001,,0)=0," ",_xlfn.XLOOKUP(orders!C481,customers!$A$1:$A$1001,customers!$C$1:$C$1001,,0))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4">
        <f>_xlfn.XLOOKUP(D481,products!$A$1:$A$49,products!$D$1:$D$49,,0)</f>
        <v>2.5</v>
      </c>
      <c r="L481" s="6">
        <f>_xlfn.XLOOKUP(D481,products!$A$1:$A$49,products!$E$1:$E$49,,0)</f>
        <v>31.624999999999996</v>
      </c>
      <c r="M481" s="5">
        <f t="shared" si="21"/>
        <v>126.49999999999999</v>
      </c>
      <c r="N481" t="str">
        <f t="shared" si="22"/>
        <v>Exceisa</v>
      </c>
      <c r="O481" t="str">
        <f t="shared" si="23"/>
        <v>Medium</v>
      </c>
      <c r="P481" t="str">
        <f>_xlfn.XLOOKUP(orderstable[[#This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IF(_xlfn.XLOOKUP(orders!C482,customers!$A$1:$A$1001,customers!$C$1:$C$1001,,0)=0," ",_xlfn.XLOOKUP(orders!C482,customers!$A$1:$A$1001,customers!$C$1:$C$1001,,0))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4">
        <f>_xlfn.XLOOKUP(D482,products!$A$1:$A$49,products!$D$1:$D$49,,0)</f>
        <v>0.2</v>
      </c>
      <c r="L482" s="6">
        <f>_xlfn.XLOOKUP(D482,products!$A$1:$A$49,products!$E$1:$E$49,,0)</f>
        <v>4.125</v>
      </c>
      <c r="M482" s="5">
        <f t="shared" si="21"/>
        <v>4.125</v>
      </c>
      <c r="N482" t="str">
        <f t="shared" si="22"/>
        <v>Exceisa</v>
      </c>
      <c r="O482" t="str">
        <f t="shared" si="23"/>
        <v>Medium</v>
      </c>
      <c r="P482" t="str">
        <f>_xlfn.XLOOKUP(orderstable[[#This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IF(_xlfn.XLOOKUP(orders!C483,customers!$A$1:$A$1001,customers!$C$1:$C$1001,,0)=0," ",_xlfn.XLOOKUP(orders!C483,customers!$A$1:$A$1001,customers!$C$1:$C$1001,,0))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4">
        <f>_xlfn.XLOOKUP(D483,products!$A$1:$A$49,products!$D$1:$D$49,,0)</f>
        <v>1</v>
      </c>
      <c r="L483" s="6">
        <f>_xlfn.XLOOKUP(D483,products!$A$1:$A$49,products!$E$1:$E$49,,0)</f>
        <v>11.95</v>
      </c>
      <c r="M483" s="5">
        <f t="shared" si="21"/>
        <v>23.9</v>
      </c>
      <c r="N483" t="str">
        <f t="shared" si="22"/>
        <v>Robusta</v>
      </c>
      <c r="O483" t="str">
        <f t="shared" si="23"/>
        <v>Light</v>
      </c>
      <c r="P483" t="str">
        <f>_xlfn.XLOOKUP(orderstable[[#This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IF(_xlfn.XLOOKUP(orders!C484,customers!$A$1:$A$1001,customers!$C$1:$C$1001,,0)=0," ",_xlfn.XLOOKUP(orders!C484,customers!$A$1:$A$1001,customers!$C$1:$C$1001,,0))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4">
        <f>_xlfn.XLOOKUP(D484,products!$A$1:$A$49,products!$D$1:$D$49,,0)</f>
        <v>2.5</v>
      </c>
      <c r="L484" s="6">
        <f>_xlfn.XLOOKUP(D484,products!$A$1:$A$49,products!$E$1:$E$49,,0)</f>
        <v>27.945</v>
      </c>
      <c r="M484" s="5">
        <f t="shared" si="21"/>
        <v>139.72499999999999</v>
      </c>
      <c r="N484" t="str">
        <f t="shared" si="22"/>
        <v>Exceisa</v>
      </c>
      <c r="O484" t="str">
        <f t="shared" si="23"/>
        <v>Dark</v>
      </c>
      <c r="P484" t="str">
        <f>_xlfn.XLOOKUP(orderstable[[#This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IF(_xlfn.XLOOKUP(orders!C485,customers!$A$1:$A$1001,customers!$C$1:$C$1001,,0)=0," ",_xlfn.XLOOKUP(orders!C485,customers!$A$1:$A$1001,customers!$C$1:$C$1001,,0))</f>
        <v xml:space="preserve"> </v>
      </c>
      <c r="H485" s="2" t="str">
        <f>_xlfn.XLOOKUP(C485,customers!$A$1:$A$1001,customers!$G$1:$G$1001,,0)</f>
        <v>United States</v>
      </c>
      <c r="I485" t="str">
        <f>_xlfn.XLOOKUP(orders!D485,products!$A$1:$A$49,products!$B$1:$B$49,,0)</f>
        <v>Lib</v>
      </c>
      <c r="J485" t="str">
        <f>_xlfn.XLOOKUP(D485,products!$A$1:$A$49,products!$C$1:$C$49,,0)</f>
        <v>D</v>
      </c>
      <c r="K485" s="4">
        <f>_xlfn.XLOOKUP(D485,products!$A$1:$A$49,products!$D$1:$D$49,,0)</f>
        <v>2.5</v>
      </c>
      <c r="L485" s="6">
        <f>_xlfn.XLOOKUP(D485,products!$A$1:$A$49,products!$E$1:$E$49,,0)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IF(_xlfn.XLOOKUP(orders!C486,customers!$A$1:$A$1001,customers!$C$1:$C$1001,,0)=0," ",_xlfn.XLOOKUP(orders!C486,customers!$A$1:$A$1001,customers!$C$1:$C$1001,,0))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4">
        <f>_xlfn.XLOOKUP(D486,products!$A$1:$A$49,products!$D$1:$D$49,,0)</f>
        <v>0.5</v>
      </c>
      <c r="L486" s="6">
        <f>_xlfn.XLOOKUP(D486,products!$A$1:$A$49,products!$E$1:$E$49,,0)</f>
        <v>9.51</v>
      </c>
      <c r="M486" s="5">
        <f t="shared" si="21"/>
        <v>57.06</v>
      </c>
      <c r="N486" t="str">
        <f t="shared" si="22"/>
        <v>Liberica</v>
      </c>
      <c r="O486" t="str">
        <f t="shared" si="23"/>
        <v>Light</v>
      </c>
      <c r="P486" t="str">
        <f>_xlfn.XLOOKUP(orderstable[[#This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IF(_xlfn.XLOOKUP(orders!C487,customers!$A$1:$A$1001,customers!$C$1:$C$1001,,0)=0," ",_xlfn.XLOOKUP(orders!C487,customers!$A$1:$A$1001,customers!$C$1:$C$1001,,0))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4">
        <f>_xlfn.XLOOKUP(D487,products!$A$1:$A$49,products!$D$1:$D$49,,0)</f>
        <v>0.2</v>
      </c>
      <c r="L487" s="6">
        <f>_xlfn.XLOOKUP(D487,products!$A$1:$A$49,products!$E$1:$E$49,,0)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IF(_xlfn.XLOOKUP(orders!C488,customers!$A$1:$A$1001,customers!$C$1:$C$1001,,0)=0," ",_xlfn.XLOOKUP(orders!C488,customers!$A$1:$A$1001,customers!$C$1:$C$1001,,0))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4">
        <f>_xlfn.XLOOKUP(D488,products!$A$1:$A$49,products!$D$1:$D$49,,0)</f>
        <v>0.5</v>
      </c>
      <c r="L488" s="6">
        <f>_xlfn.XLOOKUP(D488,products!$A$1:$A$49,products!$E$1:$E$49,,0)</f>
        <v>8.73</v>
      </c>
      <c r="M488" s="5">
        <f t="shared" si="21"/>
        <v>52.38</v>
      </c>
      <c r="N488" t="str">
        <f t="shared" si="22"/>
        <v>Liberica</v>
      </c>
      <c r="O488" t="str">
        <f t="shared" si="23"/>
        <v>Medium</v>
      </c>
      <c r="P488" t="str">
        <f>_xlfn.XLOOKUP(orderstable[[#This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IF(_xlfn.XLOOKUP(orders!C489,customers!$A$1:$A$1001,customers!$C$1:$C$1001,,0)=0," ",_xlfn.XLOOKUP(orders!C489,customers!$A$1:$A$1001,customers!$C$1:$C$1001,,0))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4">
        <f>_xlfn.XLOOKUP(D489,products!$A$1:$A$49,products!$D$1:$D$49,,0)</f>
        <v>1</v>
      </c>
      <c r="L489" s="6">
        <f>_xlfn.XLOOKUP(D489,products!$A$1:$A$49,products!$E$1:$E$49,,0)</f>
        <v>12.15</v>
      </c>
      <c r="M489" s="5">
        <f t="shared" si="21"/>
        <v>72.900000000000006</v>
      </c>
      <c r="N489" t="str">
        <f t="shared" si="22"/>
        <v>Exceisa</v>
      </c>
      <c r="O489" t="str">
        <f t="shared" si="23"/>
        <v>Dark</v>
      </c>
      <c r="P489" t="str">
        <f>_xlfn.XLOOKUP(orderstable[[#This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IF(_xlfn.XLOOKUP(orders!C490,customers!$A$1:$A$1001,customers!$C$1:$C$1001,,0)=0," ",_xlfn.XLOOKUP(orders!C490,customers!$A$1:$A$1001,customers!$C$1:$C$1001,,0))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4">
        <f>_xlfn.XLOOKUP(D490,products!$A$1:$A$49,products!$D$1:$D$49,,0)</f>
        <v>0.2</v>
      </c>
      <c r="L490" s="6">
        <f>_xlfn.XLOOKUP(D490,products!$A$1:$A$49,products!$E$1:$E$49,,0)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IF(_xlfn.XLOOKUP(orders!C491,customers!$A$1:$A$1001,customers!$C$1:$C$1001,,0)=0," ",_xlfn.XLOOKUP(orders!C491,customers!$A$1:$A$1001,customers!$C$1:$C$1001,,0))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4">
        <f>_xlfn.XLOOKUP(D491,products!$A$1:$A$49,products!$D$1:$D$49,,0)</f>
        <v>1</v>
      </c>
      <c r="L491" s="6">
        <f>_xlfn.XLOOKUP(D491,products!$A$1:$A$49,products!$E$1:$E$49,,0)</f>
        <v>15.85</v>
      </c>
      <c r="M491" s="5">
        <f t="shared" si="21"/>
        <v>95.1</v>
      </c>
      <c r="N491" t="str">
        <f t="shared" si="22"/>
        <v>Liberica</v>
      </c>
      <c r="O491" t="str">
        <f t="shared" si="23"/>
        <v>Light</v>
      </c>
      <c r="P491" t="str">
        <f>_xlfn.XLOOKUP(orderstable[[#This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IF(_xlfn.XLOOKUP(orders!C492,customers!$A$1:$A$1001,customers!$C$1:$C$1001,,0)=0," ",_xlfn.XLOOKUP(orders!C492,customers!$A$1:$A$1001,customers!$C$1:$C$1001,,0))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4">
        <f>_xlfn.XLOOKUP(D492,products!$A$1:$A$49,products!$D$1:$D$49,,0)</f>
        <v>0.5</v>
      </c>
      <c r="L492" s="6">
        <f>_xlfn.XLOOKUP(D492,products!$A$1:$A$49,products!$E$1:$E$49,,0)</f>
        <v>7.77</v>
      </c>
      <c r="M492" s="5">
        <f t="shared" si="21"/>
        <v>15.54</v>
      </c>
      <c r="N492" t="str">
        <f t="shared" si="22"/>
        <v>Liberica</v>
      </c>
      <c r="O492" t="str">
        <f t="shared" si="23"/>
        <v>Dark</v>
      </c>
      <c r="P492" t="str">
        <f>_xlfn.XLOOKUP(orderstable[[#This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IF(_xlfn.XLOOKUP(orders!C493,customers!$A$1:$A$1001,customers!$C$1:$C$1001,,0)=0," ",_xlfn.XLOOKUP(orders!C493,customers!$A$1:$A$1001,customers!$C$1:$C$1001,,0))</f>
        <v xml:space="preserve"> </v>
      </c>
      <c r="H493" s="2" t="str">
        <f>_xlfn.XLOOKUP(C493,customers!$A$1:$A$1001,customers!$G$1:$G$1001,,0)</f>
        <v>United States</v>
      </c>
      <c r="I493" t="str">
        <f>_xlfn.XLOOKUP(orders!D493,products!$A$1:$A$49,products!$B$1:$B$49,,0)</f>
        <v>Lib</v>
      </c>
      <c r="J493" t="str">
        <f>_xlfn.XLOOKUP(D493,products!$A$1:$A$49,products!$C$1:$C$49,,0)</f>
        <v>D</v>
      </c>
      <c r="K493" s="4">
        <f>_xlfn.XLOOKUP(D493,products!$A$1:$A$49,products!$D$1:$D$49,,0)</f>
        <v>0.2</v>
      </c>
      <c r="L493" s="6">
        <f>_xlfn.XLOOKUP(D493,products!$A$1:$A$49,products!$E$1:$E$49,,0)</f>
        <v>3.8849999999999998</v>
      </c>
      <c r="M493" s="5">
        <f t="shared" si="21"/>
        <v>23.31</v>
      </c>
      <c r="N493" t="str">
        <f t="shared" si="22"/>
        <v>Liberica</v>
      </c>
      <c r="O493" t="str">
        <f t="shared" si="23"/>
        <v>Dark</v>
      </c>
      <c r="P493" t="str">
        <f>_xlfn.XLOOKUP(orderstable[[#This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IF(_xlfn.XLOOKUP(orders!C494,customers!$A$1:$A$1001,customers!$C$1:$C$1001,,0)=0," ",_xlfn.XLOOKUP(orders!C494,customers!$A$1:$A$1001,customers!$C$1:$C$1001,,0))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4">
        <f>_xlfn.XLOOKUP(D494,products!$A$1:$A$49,products!$D$1:$D$49,,0)</f>
        <v>0.2</v>
      </c>
      <c r="L494" s="6">
        <f>_xlfn.XLOOKUP(D494,products!$A$1:$A$49,products!$E$1:$E$49,,0)</f>
        <v>4.125</v>
      </c>
      <c r="M494" s="5">
        <f t="shared" si="21"/>
        <v>4.125</v>
      </c>
      <c r="N494" t="str">
        <f t="shared" si="22"/>
        <v>Exceisa</v>
      </c>
      <c r="O494" t="str">
        <f t="shared" si="23"/>
        <v>Medium</v>
      </c>
      <c r="P494" t="str">
        <f>_xlfn.XLOOKUP(orderstable[[#This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IF(_xlfn.XLOOKUP(orders!C495,customers!$A$1:$A$1001,customers!$C$1:$C$1001,,0)=0," ",_xlfn.XLOOKUP(orders!C495,customers!$A$1:$A$1001,customers!$C$1:$C$1001,,0))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4">
        <f>_xlfn.XLOOKUP(D495,products!$A$1:$A$49,products!$D$1:$D$49,,0)</f>
        <v>0.5</v>
      </c>
      <c r="L495" s="6">
        <f>_xlfn.XLOOKUP(D495,products!$A$1:$A$49,products!$E$1:$E$49,,0)</f>
        <v>5.97</v>
      </c>
      <c r="M495" s="5">
        <f t="shared" si="21"/>
        <v>35.82</v>
      </c>
      <c r="N495" t="str">
        <f t="shared" si="22"/>
        <v>Robusta</v>
      </c>
      <c r="O495" t="str">
        <f t="shared" si="23"/>
        <v>Medium</v>
      </c>
      <c r="P495" t="str">
        <f>_xlfn.XLOOKUP(orderstable[[#This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IF(_xlfn.XLOOKUP(orders!C496,customers!$A$1:$A$1001,customers!$C$1:$C$1001,,0)=0," ",_xlfn.XLOOKUP(orders!C496,customers!$A$1:$A$1001,customers!$C$1:$C$1001,,0))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4">
        <f>_xlfn.XLOOKUP(D496,products!$A$1:$A$49,products!$D$1:$D$49,,0)</f>
        <v>1</v>
      </c>
      <c r="L496" s="6">
        <f>_xlfn.XLOOKUP(D496,products!$A$1:$A$49,products!$E$1:$E$49,,0)</f>
        <v>15.85</v>
      </c>
      <c r="M496" s="5">
        <f t="shared" si="21"/>
        <v>31.7</v>
      </c>
      <c r="N496" t="str">
        <f t="shared" si="22"/>
        <v>Liberica</v>
      </c>
      <c r="O496" t="str">
        <f t="shared" si="23"/>
        <v>Light</v>
      </c>
      <c r="P496" t="str">
        <f>_xlfn.XLOOKUP(orderstable[[#This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IF(_xlfn.XLOOKUP(orders!C497,customers!$A$1:$A$1001,customers!$C$1:$C$1001,,0)=0," ",_xlfn.XLOOKUP(orders!C497,customers!$A$1:$A$1001,customers!$C$1:$C$1001,,0))</f>
        <v xml:space="preserve"> </v>
      </c>
      <c r="H497" s="2" t="str">
        <f>_xlfn.XLOOKUP(C497,customers!$A$1:$A$1001,customers!$G$1:$G$1001,,0)</f>
        <v>United States</v>
      </c>
      <c r="I497" t="str">
        <f>_xlfn.XLOOKUP(orders!D497,products!$A$1:$A$49,products!$B$1:$B$49,,0)</f>
        <v>Lib</v>
      </c>
      <c r="J497" t="str">
        <f>_xlfn.XLOOKUP(D497,products!$A$1:$A$49,products!$C$1:$C$49,,0)</f>
        <v>L</v>
      </c>
      <c r="K497" s="4">
        <f>_xlfn.XLOOKUP(D497,products!$A$1:$A$49,products!$D$1:$D$49,,0)</f>
        <v>1</v>
      </c>
      <c r="L497" s="6">
        <f>_xlfn.XLOOKUP(D497,products!$A$1:$A$49,products!$E$1:$E$49,,0)</f>
        <v>15.85</v>
      </c>
      <c r="M497" s="5">
        <f t="shared" si="21"/>
        <v>79.25</v>
      </c>
      <c r="N497" t="str">
        <f t="shared" si="22"/>
        <v>Liberica</v>
      </c>
      <c r="O497" t="str">
        <f t="shared" si="23"/>
        <v>Light</v>
      </c>
      <c r="P497" t="str">
        <f>_xlfn.XLOOKUP(orderstable[[#This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IF(_xlfn.XLOOKUP(orders!C498,customers!$A$1:$A$1001,customers!$C$1:$C$1001,,0)=0," ",_xlfn.XLOOKUP(orders!C498,customers!$A$1:$A$1001,customers!$C$1:$C$1001,,0))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4">
        <f>_xlfn.XLOOKUP(D498,products!$A$1:$A$49,products!$D$1:$D$49,,0)</f>
        <v>0.2</v>
      </c>
      <c r="L498" s="6">
        <f>_xlfn.XLOOKUP(D498,products!$A$1:$A$49,products!$E$1:$E$49,,0)</f>
        <v>3.645</v>
      </c>
      <c r="M498" s="5">
        <f t="shared" si="21"/>
        <v>10.935</v>
      </c>
      <c r="N498" t="str">
        <f t="shared" si="22"/>
        <v>Exceisa</v>
      </c>
      <c r="O498" t="str">
        <f t="shared" si="23"/>
        <v>Dark</v>
      </c>
      <c r="P498" t="str">
        <f>_xlfn.XLOOKUP(orderstable[[#This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IF(_xlfn.XLOOKUP(orders!C499,customers!$A$1:$A$1001,customers!$C$1:$C$1001,,0)=0," ",_xlfn.XLOOKUP(orders!C499,customers!$A$1:$A$1001,customers!$C$1:$C$1001,,0))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4">
        <f>_xlfn.XLOOKUP(D499,products!$A$1:$A$49,products!$D$1:$D$49,,0)</f>
        <v>1</v>
      </c>
      <c r="L499" s="6">
        <f>_xlfn.XLOOKUP(D499,products!$A$1:$A$49,products!$E$1:$E$49,,0)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IF(_xlfn.XLOOKUP(orders!C500,customers!$A$1:$A$1001,customers!$C$1:$C$1001,,0)=0," ",_xlfn.XLOOKUP(orders!C500,customers!$A$1:$A$1001,customers!$C$1:$C$1001,,0))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4">
        <f>_xlfn.XLOOKUP(D500,products!$A$1:$A$49,products!$D$1:$D$49,,0)</f>
        <v>1</v>
      </c>
      <c r="L500" s="6">
        <f>_xlfn.XLOOKUP(D500,products!$A$1:$A$49,products!$E$1:$E$49,,0)</f>
        <v>9.9499999999999993</v>
      </c>
      <c r="M500" s="5">
        <f t="shared" si="21"/>
        <v>49.75</v>
      </c>
      <c r="N500" t="str">
        <f t="shared" si="22"/>
        <v>Robusta</v>
      </c>
      <c r="O500" t="str">
        <f t="shared" si="23"/>
        <v>Medium</v>
      </c>
      <c r="P500" t="str">
        <f>_xlfn.XLOOKUP(orderstable[[#This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IF(_xlfn.XLOOKUP(orders!C501,customers!$A$1:$A$1001,customers!$C$1:$C$1001,,0)=0," ",_xlfn.XLOOKUP(orders!C501,customers!$A$1:$A$1001,customers!$C$1:$C$1001,,0))</f>
        <v xml:space="preserve"> </v>
      </c>
      <c r="H501" s="2" t="str">
        <f>_xlfn.XLOOKUP(C501,customers!$A$1:$A$1001,customers!$G$1:$G$1001,,0)</f>
        <v>Ireland</v>
      </c>
      <c r="I501" t="str">
        <f>_xlfn.XLOOKUP(orders!D501,products!$A$1:$A$49,products!$B$1:$B$49,,0)</f>
        <v>Rob</v>
      </c>
      <c r="J501" t="str">
        <f>_xlfn.XLOOKUP(D501,products!$A$1:$A$49,products!$C$1:$C$49,,0)</f>
        <v>D</v>
      </c>
      <c r="K501" s="4">
        <f>_xlfn.XLOOKUP(D501,products!$A$1:$A$49,products!$D$1:$D$49,,0)</f>
        <v>0.2</v>
      </c>
      <c r="L501" s="6">
        <f>_xlfn.XLOOKUP(D501,products!$A$1:$A$49,products!$E$1:$E$49,,0)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IF(_xlfn.XLOOKUP(orders!C502,customers!$A$1:$A$1001,customers!$C$1:$C$1001,,0)=0," ",_xlfn.XLOOKUP(orders!C502,customers!$A$1:$A$1001,customers!$C$1:$C$1001,,0))</f>
        <v xml:space="preserve"> </v>
      </c>
      <c r="H502" s="2" t="str">
        <f>_xlfn.XLOOKUP(C502,customers!$A$1:$A$1001,customers!$G$1:$G$1001,,0)</f>
        <v>United States</v>
      </c>
      <c r="I502" t="str">
        <f>_xlfn.XLOOKUP(orders!D502,products!$A$1:$A$49,products!$B$1:$B$49,,0)</f>
        <v>Rob</v>
      </c>
      <c r="J502" t="str">
        <f>_xlfn.XLOOKUP(D502,products!$A$1:$A$49,products!$C$1:$C$49,,0)</f>
        <v>L</v>
      </c>
      <c r="K502" s="4">
        <f>_xlfn.XLOOKUP(D502,products!$A$1:$A$49,products!$D$1:$D$49,,0)</f>
        <v>1</v>
      </c>
      <c r="L502" s="6">
        <f>_xlfn.XLOOKUP(D502,products!$A$1:$A$49,products!$E$1:$E$49,,0)</f>
        <v>11.95</v>
      </c>
      <c r="M502" s="5">
        <f t="shared" si="21"/>
        <v>47.8</v>
      </c>
      <c r="N502" t="str">
        <f t="shared" si="22"/>
        <v>Robusta</v>
      </c>
      <c r="O502" t="str">
        <f t="shared" si="23"/>
        <v>Light</v>
      </c>
      <c r="P502" t="str">
        <f>_xlfn.XLOOKUP(orderstable[[#This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IF(_xlfn.XLOOKUP(orders!C503,customers!$A$1:$A$1001,customers!$C$1:$C$1001,,0)=0," ",_xlfn.XLOOKUP(orders!C503,customers!$A$1:$A$1001,customers!$C$1:$C$1001,,0))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4">
        <f>_xlfn.XLOOKUP(D503,products!$A$1:$A$49,products!$D$1:$D$49,,0)</f>
        <v>0.2</v>
      </c>
      <c r="L503" s="6">
        <f>_xlfn.XLOOKUP(D503,products!$A$1:$A$49,products!$E$1:$E$49,,0)</f>
        <v>2.9849999999999999</v>
      </c>
      <c r="M503" s="5">
        <f t="shared" si="21"/>
        <v>11.94</v>
      </c>
      <c r="N503" t="str">
        <f t="shared" si="22"/>
        <v>Robusta</v>
      </c>
      <c r="O503" t="str">
        <f t="shared" si="23"/>
        <v>Medium</v>
      </c>
      <c r="P503" t="str">
        <f>_xlfn.XLOOKUP(orderstable[[#This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IF(_xlfn.XLOOKUP(orders!C504,customers!$A$1:$A$1001,customers!$C$1:$C$1001,,0)=0," ",_xlfn.XLOOKUP(orders!C504,customers!$A$1:$A$1001,customers!$C$1:$C$1001,,0))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4">
        <f>_xlfn.XLOOKUP(D504,products!$A$1:$A$49,products!$D$1:$D$49,,0)</f>
        <v>0.2</v>
      </c>
      <c r="L504" s="6">
        <f>_xlfn.XLOOKUP(D504,products!$A$1:$A$49,products!$E$1:$E$49,,0)</f>
        <v>4.125</v>
      </c>
      <c r="M504" s="5">
        <f t="shared" si="21"/>
        <v>16.5</v>
      </c>
      <c r="N504" t="str">
        <f t="shared" si="22"/>
        <v>Exceisa</v>
      </c>
      <c r="O504" t="str">
        <f t="shared" si="23"/>
        <v>Medium</v>
      </c>
      <c r="P504" t="str">
        <f>_xlfn.XLOOKUP(orderstable[[#This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IF(_xlfn.XLOOKUP(orders!C505,customers!$A$1:$A$1001,customers!$C$1:$C$1001,,0)=0," ",_xlfn.XLOOKUP(orders!C505,customers!$A$1:$A$1001,customers!$C$1:$C$1001,,0))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4">
        <f>_xlfn.XLOOKUP(D505,products!$A$1:$A$49,products!$D$1:$D$49,,0)</f>
        <v>1</v>
      </c>
      <c r="L505" s="6">
        <f>_xlfn.XLOOKUP(D505,products!$A$1:$A$49,products!$E$1:$E$49,,0)</f>
        <v>12.95</v>
      </c>
      <c r="M505" s="5">
        <f t="shared" si="21"/>
        <v>51.8</v>
      </c>
      <c r="N505" t="str">
        <f t="shared" si="22"/>
        <v>Liberica</v>
      </c>
      <c r="O505" t="str">
        <f t="shared" si="23"/>
        <v>Dark</v>
      </c>
      <c r="P505" t="str">
        <f>_xlfn.XLOOKUP(orderstable[[#This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IF(_xlfn.XLOOKUP(orders!C506,customers!$A$1:$A$1001,customers!$C$1:$C$1001,,0)=0," ",_xlfn.XLOOKUP(orders!C506,customers!$A$1:$A$1001,customers!$C$1:$C$1001,,0))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4">
        <f>_xlfn.XLOOKUP(D506,products!$A$1:$A$49,products!$D$1:$D$49,,0)</f>
        <v>0.2</v>
      </c>
      <c r="L506" s="6">
        <f>_xlfn.XLOOKUP(D506,products!$A$1:$A$49,products!$E$1:$E$49,,0)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IF(_xlfn.XLOOKUP(orders!C507,customers!$A$1:$A$1001,customers!$C$1:$C$1001,,0)=0," ",_xlfn.XLOOKUP(orders!C507,customers!$A$1:$A$1001,customers!$C$1:$C$1001,,0))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4">
        <f>_xlfn.XLOOKUP(D507,products!$A$1:$A$49,products!$D$1:$D$49,,0)</f>
        <v>0.2</v>
      </c>
      <c r="L507" s="6">
        <f>_xlfn.XLOOKUP(D507,products!$A$1:$A$49,products!$E$1:$E$49,,0)</f>
        <v>4.3650000000000002</v>
      </c>
      <c r="M507" s="5">
        <f t="shared" si="21"/>
        <v>26.19</v>
      </c>
      <c r="N507" t="str">
        <f t="shared" si="22"/>
        <v>Liberica</v>
      </c>
      <c r="O507" t="str">
        <f t="shared" si="23"/>
        <v>Medium</v>
      </c>
      <c r="P507" t="str">
        <f>_xlfn.XLOOKUP(orderstable[[#This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IF(_xlfn.XLOOKUP(orders!C508,customers!$A$1:$A$1001,customers!$C$1:$C$1001,,0)=0," ",_xlfn.XLOOKUP(orders!C508,customers!$A$1:$A$1001,customers!$C$1:$C$1001,,0))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4">
        <f>_xlfn.XLOOKUP(D508,products!$A$1:$A$49,products!$D$1:$D$49,,0)</f>
        <v>1</v>
      </c>
      <c r="L508" s="6">
        <f>_xlfn.XLOOKUP(D508,products!$A$1:$A$49,products!$E$1:$E$49,,0)</f>
        <v>12.95</v>
      </c>
      <c r="M508" s="5">
        <f t="shared" si="21"/>
        <v>25.9</v>
      </c>
      <c r="N508" t="str">
        <f t="shared" si="22"/>
        <v>Arabica</v>
      </c>
      <c r="O508" t="str">
        <f t="shared" si="23"/>
        <v>Light</v>
      </c>
      <c r="P508" t="str">
        <f>_xlfn.XLOOKUP(orderstable[[#This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IF(_xlfn.XLOOKUP(orders!C509,customers!$A$1:$A$1001,customers!$C$1:$C$1001,,0)=0," ",_xlfn.XLOOKUP(orders!C509,customers!$A$1:$A$1001,customers!$C$1:$C$1001,,0))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4">
        <f>_xlfn.XLOOKUP(D509,products!$A$1:$A$49,products!$D$1:$D$49,,0)</f>
        <v>2.5</v>
      </c>
      <c r="L509" s="6">
        <f>_xlfn.XLOOKUP(D509,products!$A$1:$A$49,products!$E$1:$E$49,,0)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IF(_xlfn.XLOOKUP(orders!C510,customers!$A$1:$A$1001,customers!$C$1:$C$1001,,0)=0," ",_xlfn.XLOOKUP(orders!C510,customers!$A$1:$A$1001,customers!$C$1:$C$1001,,0))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4">
        <f>_xlfn.XLOOKUP(D510,products!$A$1:$A$49,products!$D$1:$D$49,,0)</f>
        <v>0.5</v>
      </c>
      <c r="L510" s="6">
        <f>_xlfn.XLOOKUP(D510,products!$A$1:$A$49,products!$E$1:$E$49,,0)</f>
        <v>7.77</v>
      </c>
      <c r="M510" s="5">
        <f t="shared" si="21"/>
        <v>46.62</v>
      </c>
      <c r="N510" t="str">
        <f t="shared" si="22"/>
        <v>Liberica</v>
      </c>
      <c r="O510" t="str">
        <f t="shared" si="23"/>
        <v>Dark</v>
      </c>
      <c r="P510" t="str">
        <f>_xlfn.XLOOKUP(orderstable[[#This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IF(_xlfn.XLOOKUP(orders!C511,customers!$A$1:$A$1001,customers!$C$1:$C$1001,,0)=0," ",_xlfn.XLOOKUP(orders!C511,customers!$A$1:$A$1001,customers!$C$1:$C$1001,,0))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4">
        <f>_xlfn.XLOOKUP(D511,products!$A$1:$A$49,products!$D$1:$D$49,,0)</f>
        <v>1</v>
      </c>
      <c r="L511" s="6">
        <f>_xlfn.XLOOKUP(D511,products!$A$1:$A$49,products!$E$1:$E$49,,0)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IF(_xlfn.XLOOKUP(orders!C512,customers!$A$1:$A$1001,customers!$C$1:$C$1001,,0)=0," ",_xlfn.XLOOKUP(orders!C512,customers!$A$1:$A$1001,customers!$C$1:$C$1001,,0))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4">
        <f>_xlfn.XLOOKUP(D512,products!$A$1:$A$49,products!$D$1:$D$49,,0)</f>
        <v>0.2</v>
      </c>
      <c r="L512" s="6">
        <f>_xlfn.XLOOKUP(D512,products!$A$1:$A$49,products!$E$1:$E$49,,0)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IF(_xlfn.XLOOKUP(orders!C513,customers!$A$1:$A$1001,customers!$C$1:$C$1001,,0)=0," ",_xlfn.XLOOKUP(orders!C513,customers!$A$1:$A$1001,customers!$C$1:$C$1001,,0))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4">
        <f>_xlfn.XLOOKUP(D513,products!$A$1:$A$49,products!$D$1:$D$49,,0)</f>
        <v>0.2</v>
      </c>
      <c r="L513" s="6">
        <f>_xlfn.XLOOKUP(D513,products!$A$1:$A$49,products!$E$1:$E$49,,0)</f>
        <v>3.375</v>
      </c>
      <c r="M513" s="5">
        <f t="shared" si="21"/>
        <v>13.5</v>
      </c>
      <c r="N513" t="str">
        <f t="shared" si="22"/>
        <v>Arabica</v>
      </c>
      <c r="O513" t="str">
        <f t="shared" si="23"/>
        <v>Medium</v>
      </c>
      <c r="P513" t="str">
        <f>_xlfn.XLOOKUP(orderstable[[#This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IF(_xlfn.XLOOKUP(orders!C514,customers!$A$1:$A$1001,customers!$C$1:$C$1001,,0)=0," ",_xlfn.XLOOKUP(orders!C514,customers!$A$1:$A$1001,customers!$C$1:$C$1001,,0))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4">
        <f>_xlfn.XLOOKUP(D514,products!$A$1:$A$49,products!$D$1:$D$49,,0)</f>
        <v>1</v>
      </c>
      <c r="L514" s="6">
        <f>_xlfn.XLOOKUP(D514,products!$A$1:$A$49,products!$E$1:$E$49,,0)</f>
        <v>15.85</v>
      </c>
      <c r="M514" s="5">
        <f t="shared" si="21"/>
        <v>47.55</v>
      </c>
      <c r="N514" t="str">
        <f t="shared" si="22"/>
        <v>Liberica</v>
      </c>
      <c r="O514" t="str">
        <f t="shared" si="23"/>
        <v>Light</v>
      </c>
      <c r="P514" t="str">
        <f>_xlfn.XLOOKUP(orderstable[[#This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IF(_xlfn.XLOOKUP(orders!C515,customers!$A$1:$A$1001,customers!$C$1:$C$1001,,0)=0," ",_xlfn.XLOOKUP(orders!C515,customers!$A$1:$A$1001,customers!$C$1:$C$1001,,0))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4">
        <f>_xlfn.XLOOKUP(D515,products!$A$1:$A$49,products!$D$1:$D$49,,0)</f>
        <v>1</v>
      </c>
      <c r="L515" s="6">
        <f>_xlfn.XLOOKUP(D515,products!$A$1:$A$49,products!$E$1:$E$49,,0)</f>
        <v>15.85</v>
      </c>
      <c r="M515" s="5">
        <f t="shared" ref="M515:M578" si="24">L515*E515</f>
        <v>79.25</v>
      </c>
      <c r="N515" t="str">
        <f t="shared" ref="N515:N578" si="25">IF(I515="Rob","Robusta",IF(I515="Exc","Exceisa",IF(I515="Ara","Arabica",IF(I515="Lib","Liberica",""))))</f>
        <v>Liberica</v>
      </c>
      <c r="O515" t="str">
        <f t="shared" ref="O515:O578" si="26">IF(J515="L","Light",IF(J515="M","Medium",IF(J515="D","Dark","")))</f>
        <v>Light</v>
      </c>
      <c r="P515" t="str">
        <f>_xlfn.XLOOKUP(orderstable[[#This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IF(_xlfn.XLOOKUP(orders!C516,customers!$A$1:$A$1001,customers!$C$1:$C$1001,,0)=0," ",_xlfn.XLOOKUP(orders!C516,customers!$A$1:$A$1001,customers!$C$1:$C$1001,,0))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4">
        <f>_xlfn.XLOOKUP(D516,products!$A$1:$A$49,products!$D$1:$D$49,,0)</f>
        <v>0.2</v>
      </c>
      <c r="L516" s="6">
        <f>_xlfn.XLOOKUP(D516,products!$A$1:$A$49,products!$E$1:$E$49,,0)</f>
        <v>4.3650000000000002</v>
      </c>
      <c r="M516" s="5">
        <f t="shared" si="24"/>
        <v>26.19</v>
      </c>
      <c r="N516" t="str">
        <f t="shared" si="25"/>
        <v>Liberica</v>
      </c>
      <c r="O516" t="str">
        <f t="shared" si="26"/>
        <v>Medium</v>
      </c>
      <c r="P516" t="str">
        <f>_xlfn.XLOOKUP(orderstable[[#This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IF(_xlfn.XLOOKUP(orders!C517,customers!$A$1:$A$1001,customers!$C$1:$C$1001,,0)=0," ",_xlfn.XLOOKUP(orders!C517,customers!$A$1:$A$1001,customers!$C$1:$C$1001,,0))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4">
        <f>_xlfn.XLOOKUP(D517,products!$A$1:$A$49,products!$D$1:$D$49,,0)</f>
        <v>0.5</v>
      </c>
      <c r="L517" s="6">
        <f>_xlfn.XLOOKUP(D517,products!$A$1:$A$49,products!$E$1:$E$49,,0)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IF(_xlfn.XLOOKUP(orders!C518,customers!$A$1:$A$1001,customers!$C$1:$C$1001,,0)=0," ",_xlfn.XLOOKUP(orders!C518,customers!$A$1:$A$1001,customers!$C$1:$C$1001,,0))</f>
        <v xml:space="preserve"> </v>
      </c>
      <c r="H518" s="2" t="str">
        <f>_xlfn.XLOOKUP(C518,customers!$A$1:$A$1001,customers!$G$1:$G$1001,,0)</f>
        <v>United States</v>
      </c>
      <c r="I518" t="str">
        <f>_xlfn.XLOOKUP(orders!D518,products!$A$1:$A$49,products!$B$1:$B$49,,0)</f>
        <v>Rob</v>
      </c>
      <c r="J518" t="str">
        <f>_xlfn.XLOOKUP(D518,products!$A$1:$A$49,products!$C$1:$C$49,,0)</f>
        <v>D</v>
      </c>
      <c r="K518" s="4">
        <f>_xlfn.XLOOKUP(D518,products!$A$1:$A$49,products!$D$1:$D$49,,0)</f>
        <v>2.5</v>
      </c>
      <c r="L518" s="6">
        <f>_xlfn.XLOOKUP(D518,products!$A$1:$A$49,products!$E$1:$E$49,,0)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IF(_xlfn.XLOOKUP(orders!C519,customers!$A$1:$A$1001,customers!$C$1:$C$1001,,0)=0," ",_xlfn.XLOOKUP(orders!C519,customers!$A$1:$A$1001,customers!$C$1:$C$1001,,0))</f>
        <v xml:space="preserve"> </v>
      </c>
      <c r="H519" s="2" t="str">
        <f>_xlfn.XLOOKUP(C519,customers!$A$1:$A$1001,customers!$G$1:$G$1001,,0)</f>
        <v>United States</v>
      </c>
      <c r="I519" t="str">
        <f>_xlfn.XLOOKUP(orders!D519,products!$A$1:$A$49,products!$B$1:$B$49,,0)</f>
        <v>Lib</v>
      </c>
      <c r="J519" t="str">
        <f>_xlfn.XLOOKUP(D519,products!$A$1:$A$49,products!$C$1:$C$49,,0)</f>
        <v>D</v>
      </c>
      <c r="K519" s="4">
        <f>_xlfn.XLOOKUP(D519,products!$A$1:$A$49,products!$D$1:$D$49,,0)</f>
        <v>0.2</v>
      </c>
      <c r="L519" s="6">
        <f>_xlfn.XLOOKUP(D519,products!$A$1:$A$49,products!$E$1:$E$49,,0)</f>
        <v>3.8849999999999998</v>
      </c>
      <c r="M519" s="5">
        <f t="shared" si="24"/>
        <v>7.77</v>
      </c>
      <c r="N519" t="str">
        <f t="shared" si="25"/>
        <v>Liberica</v>
      </c>
      <c r="O519" t="str">
        <f t="shared" si="26"/>
        <v>Dark</v>
      </c>
      <c r="P519" t="str">
        <f>_xlfn.XLOOKUP(orderstable[[#This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IF(_xlfn.XLOOKUP(orders!C520,customers!$A$1:$A$1001,customers!$C$1:$C$1001,,0)=0," ",_xlfn.XLOOKUP(orders!C520,customers!$A$1:$A$1001,customers!$C$1:$C$1001,,0))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4">
        <f>_xlfn.XLOOKUP(D520,products!$A$1:$A$49,products!$D$1:$D$49,,0)</f>
        <v>2.5</v>
      </c>
      <c r="L520" s="6">
        <f>_xlfn.XLOOKUP(D520,products!$A$1:$A$49,products!$E$1:$E$49,,0)</f>
        <v>27.945</v>
      </c>
      <c r="M520" s="5">
        <f t="shared" si="24"/>
        <v>139.72499999999999</v>
      </c>
      <c r="N520" t="str">
        <f t="shared" si="25"/>
        <v>Exceisa</v>
      </c>
      <c r="O520" t="str">
        <f t="shared" si="26"/>
        <v>Dark</v>
      </c>
      <c r="P520" t="str">
        <f>_xlfn.XLOOKUP(orderstable[[#This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IF(_xlfn.XLOOKUP(orders!C521,customers!$A$1:$A$1001,customers!$C$1:$C$1001,,0)=0," ",_xlfn.XLOOKUP(orders!C521,customers!$A$1:$A$1001,customers!$C$1:$C$1001,,0))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4">
        <f>_xlfn.XLOOKUP(D521,products!$A$1:$A$49,products!$D$1:$D$49,,0)</f>
        <v>0.5</v>
      </c>
      <c r="L521" s="6">
        <f>_xlfn.XLOOKUP(D521,products!$A$1:$A$49,products!$E$1:$E$49,,0)</f>
        <v>5.97</v>
      </c>
      <c r="M521" s="5">
        <f t="shared" si="24"/>
        <v>11.94</v>
      </c>
      <c r="N521" t="str">
        <f t="shared" si="25"/>
        <v>Arabica</v>
      </c>
      <c r="O521" t="str">
        <f t="shared" si="26"/>
        <v>Dark</v>
      </c>
      <c r="P521" t="str">
        <f>_xlfn.XLOOKUP(orderstable[[#This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IF(_xlfn.XLOOKUP(orders!C522,customers!$A$1:$A$1001,customers!$C$1:$C$1001,,0)=0," ",_xlfn.XLOOKUP(orders!C522,customers!$A$1:$A$1001,customers!$C$1:$C$1001,,0))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4">
        <f>_xlfn.XLOOKUP(D522,products!$A$1:$A$49,products!$D$1:$D$49,,0)</f>
        <v>0.2</v>
      </c>
      <c r="L522" s="6">
        <f>_xlfn.XLOOKUP(D522,products!$A$1:$A$49,products!$E$1:$E$49,,0)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IF(_xlfn.XLOOKUP(orders!C523,customers!$A$1:$A$1001,customers!$C$1:$C$1001,,0)=0," ",_xlfn.XLOOKUP(orders!C523,customers!$A$1:$A$1001,customers!$C$1:$C$1001,,0))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4">
        <f>_xlfn.XLOOKUP(D523,products!$A$1:$A$49,products!$D$1:$D$49,,0)</f>
        <v>1</v>
      </c>
      <c r="L523" s="6">
        <f>_xlfn.XLOOKUP(D523,products!$A$1:$A$49,products!$E$1:$E$49,,0)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IF(_xlfn.XLOOKUP(orders!C524,customers!$A$1:$A$1001,customers!$C$1:$C$1001,,0)=0," ",_xlfn.XLOOKUP(orders!C524,customers!$A$1:$A$1001,customers!$C$1:$C$1001,,0))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4">
        <f>_xlfn.XLOOKUP(D524,products!$A$1:$A$49,products!$D$1:$D$49,,0)</f>
        <v>0.5</v>
      </c>
      <c r="L524" s="6">
        <f>_xlfn.XLOOKUP(D524,products!$A$1:$A$49,products!$E$1:$E$49,,0)</f>
        <v>5.97</v>
      </c>
      <c r="M524" s="5">
        <f t="shared" si="24"/>
        <v>29.849999999999998</v>
      </c>
      <c r="N524" t="str">
        <f t="shared" si="25"/>
        <v>Robusta</v>
      </c>
      <c r="O524" t="str">
        <f t="shared" si="26"/>
        <v>Medium</v>
      </c>
      <c r="P524" t="str">
        <f>_xlfn.XLOOKUP(orderstable[[#This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IF(_xlfn.XLOOKUP(orders!C525,customers!$A$1:$A$1001,customers!$C$1:$C$1001,,0)=0," ",_xlfn.XLOOKUP(orders!C525,customers!$A$1:$A$1001,customers!$C$1:$C$1001,,0))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4">
        <f>_xlfn.XLOOKUP(D525,products!$A$1:$A$49,products!$D$1:$D$49,,0)</f>
        <v>2.5</v>
      </c>
      <c r="L525" s="6">
        <f>_xlfn.XLOOKUP(D525,products!$A$1:$A$49,products!$E$1:$E$49,,0)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IF(_xlfn.XLOOKUP(orders!C526,customers!$A$1:$A$1001,customers!$C$1:$C$1001,,0)=0," ",_xlfn.XLOOKUP(orders!C526,customers!$A$1:$A$1001,customers!$C$1:$C$1001,,0))</f>
        <v xml:space="preserve"> </v>
      </c>
      <c r="H526" s="2" t="str">
        <f>_xlfn.XLOOKUP(C526,customers!$A$1:$A$1001,customers!$G$1:$G$1001,,0)</f>
        <v>United States</v>
      </c>
      <c r="I526" t="str">
        <f>_xlfn.XLOOKUP(orders!D526,products!$A$1:$A$49,products!$B$1:$B$49,,0)</f>
        <v>Lib</v>
      </c>
      <c r="J526" t="str">
        <f>_xlfn.XLOOKUP(D526,products!$A$1:$A$49,products!$C$1:$C$49,,0)</f>
        <v>L</v>
      </c>
      <c r="K526" s="4">
        <f>_xlfn.XLOOKUP(D526,products!$A$1:$A$49,products!$D$1:$D$49,,0)</f>
        <v>2.5</v>
      </c>
      <c r="L526" s="6">
        <f>_xlfn.XLOOKUP(D526,products!$A$1:$A$49,products!$E$1:$E$49,,0)</f>
        <v>36.454999999999998</v>
      </c>
      <c r="M526" s="5">
        <f t="shared" si="24"/>
        <v>72.91</v>
      </c>
      <c r="N526" t="str">
        <f t="shared" si="25"/>
        <v>Liberica</v>
      </c>
      <c r="O526" t="str">
        <f t="shared" si="26"/>
        <v>Light</v>
      </c>
      <c r="P526" t="str">
        <f>_xlfn.XLOOKUP(orderstable[[#This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IF(_xlfn.XLOOKUP(orders!C527,customers!$A$1:$A$1001,customers!$C$1:$C$1001,,0)=0," ",_xlfn.XLOOKUP(orders!C527,customers!$A$1:$A$1001,customers!$C$1:$C$1001,,0))</f>
        <v xml:space="preserve"> </v>
      </c>
      <c r="H527" s="2" t="str">
        <f>_xlfn.XLOOKUP(C527,customers!$A$1:$A$1001,customers!$G$1:$G$1001,,0)</f>
        <v>United States</v>
      </c>
      <c r="I527" t="str">
        <f>_xlfn.XLOOKUP(orders!D527,products!$A$1:$A$49,products!$B$1:$B$49,,0)</f>
        <v>Rob</v>
      </c>
      <c r="J527" t="str">
        <f>_xlfn.XLOOKUP(D527,products!$A$1:$A$49,products!$C$1:$C$49,,0)</f>
        <v>D</v>
      </c>
      <c r="K527" s="4">
        <f>_xlfn.XLOOKUP(D527,products!$A$1:$A$49,products!$D$1:$D$49,,0)</f>
        <v>0.2</v>
      </c>
      <c r="L527" s="6">
        <f>_xlfn.XLOOKUP(D527,products!$A$1:$A$49,products!$E$1:$E$49,,0)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IF(_xlfn.XLOOKUP(orders!C528,customers!$A$1:$A$1001,customers!$C$1:$C$1001,,0)=0," ",_xlfn.XLOOKUP(orders!C528,customers!$A$1:$A$1001,customers!$C$1:$C$1001,,0))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4">
        <f>_xlfn.XLOOKUP(D528,products!$A$1:$A$49,products!$D$1:$D$49,,0)</f>
        <v>2.5</v>
      </c>
      <c r="L528" s="6">
        <f>_xlfn.XLOOKUP(D528,products!$A$1:$A$49,products!$E$1:$E$49,,0)</f>
        <v>31.624999999999996</v>
      </c>
      <c r="M528" s="5">
        <f t="shared" si="24"/>
        <v>126.49999999999999</v>
      </c>
      <c r="N528" t="str">
        <f t="shared" si="25"/>
        <v>Exceisa</v>
      </c>
      <c r="O528" t="str">
        <f t="shared" si="26"/>
        <v>Medium</v>
      </c>
      <c r="P528" t="str">
        <f>_xlfn.XLOOKUP(orderstable[[#This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IF(_xlfn.XLOOKUP(orders!C529,customers!$A$1:$A$1001,customers!$C$1:$C$1001,,0)=0," ",_xlfn.XLOOKUP(orders!C529,customers!$A$1:$A$1001,customers!$C$1:$C$1001,,0))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4">
        <f>_xlfn.XLOOKUP(D529,products!$A$1:$A$49,products!$D$1:$D$49,,0)</f>
        <v>0.5</v>
      </c>
      <c r="L529" s="6">
        <f>_xlfn.XLOOKUP(D529,products!$A$1:$A$49,products!$E$1:$E$49,,0)</f>
        <v>8.25</v>
      </c>
      <c r="M529" s="5">
        <f t="shared" si="24"/>
        <v>41.25</v>
      </c>
      <c r="N529" t="str">
        <f t="shared" si="25"/>
        <v>Exceisa</v>
      </c>
      <c r="O529" t="str">
        <f t="shared" si="26"/>
        <v>Medium</v>
      </c>
      <c r="P529" t="str">
        <f>_xlfn.XLOOKUP(orderstable[[#This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IF(_xlfn.XLOOKUP(orders!C530,customers!$A$1:$A$1001,customers!$C$1:$C$1001,,0)=0," ",_xlfn.XLOOKUP(orders!C530,customers!$A$1:$A$1001,customers!$C$1:$C$1001,,0))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4">
        <f>_xlfn.XLOOKUP(D530,products!$A$1:$A$49,products!$D$1:$D$49,,0)</f>
        <v>0.5</v>
      </c>
      <c r="L530" s="6">
        <f>_xlfn.XLOOKUP(D530,products!$A$1:$A$49,products!$E$1:$E$49,,0)</f>
        <v>8.91</v>
      </c>
      <c r="M530" s="5">
        <f t="shared" si="24"/>
        <v>53.46</v>
      </c>
      <c r="N530" t="str">
        <f t="shared" si="25"/>
        <v>Exceisa</v>
      </c>
      <c r="O530" t="str">
        <f t="shared" si="26"/>
        <v>Light</v>
      </c>
      <c r="P530" t="str">
        <f>_xlfn.XLOOKUP(orderstable[[#This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IF(_xlfn.XLOOKUP(orders!C531,customers!$A$1:$A$1001,customers!$C$1:$C$1001,,0)=0," ",_xlfn.XLOOKUP(orders!C531,customers!$A$1:$A$1001,customers!$C$1:$C$1001,,0))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4">
        <f>_xlfn.XLOOKUP(D531,products!$A$1:$A$49,products!$D$1:$D$49,,0)</f>
        <v>1</v>
      </c>
      <c r="L531" s="6">
        <f>_xlfn.XLOOKUP(D531,products!$A$1:$A$49,products!$E$1:$E$49,,0)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IF(_xlfn.XLOOKUP(orders!C532,customers!$A$1:$A$1001,customers!$C$1:$C$1001,,0)=0," ",_xlfn.XLOOKUP(orders!C532,customers!$A$1:$A$1001,customers!$C$1:$C$1001,,0))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4">
        <f>_xlfn.XLOOKUP(D532,products!$A$1:$A$49,products!$D$1:$D$49,,0)</f>
        <v>1</v>
      </c>
      <c r="L532" s="6">
        <f>_xlfn.XLOOKUP(D532,products!$A$1:$A$49,products!$E$1:$E$49,,0)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IF(_xlfn.XLOOKUP(orders!C533,customers!$A$1:$A$1001,customers!$C$1:$C$1001,,0)=0," ",_xlfn.XLOOKUP(orders!C533,customers!$A$1:$A$1001,customers!$C$1:$C$1001,,0))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4">
        <f>_xlfn.XLOOKUP(D533,products!$A$1:$A$49,products!$D$1:$D$49,,0)</f>
        <v>1</v>
      </c>
      <c r="L533" s="6">
        <f>_xlfn.XLOOKUP(D533,products!$A$1:$A$49,products!$E$1:$E$49,,0)</f>
        <v>8.9499999999999993</v>
      </c>
      <c r="M533" s="5">
        <f t="shared" si="24"/>
        <v>44.75</v>
      </c>
      <c r="N533" t="str">
        <f t="shared" si="25"/>
        <v>Robusta</v>
      </c>
      <c r="O533" t="str">
        <f t="shared" si="26"/>
        <v>Dark</v>
      </c>
      <c r="P533" t="str">
        <f>_xlfn.XLOOKUP(orderstable[[#This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IF(_xlfn.XLOOKUP(orders!C534,customers!$A$1:$A$1001,customers!$C$1:$C$1001,,0)=0," ",_xlfn.XLOOKUP(orders!C534,customers!$A$1:$A$1001,customers!$C$1:$C$1001,,0))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4">
        <f>_xlfn.XLOOKUP(D534,products!$A$1:$A$49,products!$D$1:$D$49,,0)</f>
        <v>0.5</v>
      </c>
      <c r="L534" s="6">
        <f>_xlfn.XLOOKUP(D534,products!$A$1:$A$49,products!$E$1:$E$49,,0)</f>
        <v>8.25</v>
      </c>
      <c r="M534" s="5">
        <f t="shared" si="24"/>
        <v>16.5</v>
      </c>
      <c r="N534" t="str">
        <f t="shared" si="25"/>
        <v>Exceisa</v>
      </c>
      <c r="O534" t="str">
        <f t="shared" si="26"/>
        <v>Medium</v>
      </c>
      <c r="P534" t="str">
        <f>_xlfn.XLOOKUP(orderstable[[#This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IF(_xlfn.XLOOKUP(orders!C535,customers!$A$1:$A$1001,customers!$C$1:$C$1001,,0)=0," ",_xlfn.XLOOKUP(orders!C535,customers!$A$1:$A$1001,customers!$C$1:$C$1001,,0))</f>
        <v xml:space="preserve"> </v>
      </c>
      <c r="H535" s="2" t="str">
        <f>_xlfn.XLOOKUP(C535,customers!$A$1:$A$1001,customers!$G$1:$G$1001,,0)</f>
        <v>United States</v>
      </c>
      <c r="I535" t="str">
        <f>_xlfn.XLOOKUP(orders!D535,products!$A$1:$A$49,products!$B$1:$B$49,,0)</f>
        <v>Rob</v>
      </c>
      <c r="J535" t="str">
        <f>_xlfn.XLOOKUP(D535,products!$A$1:$A$49,products!$C$1:$C$49,,0)</f>
        <v>D</v>
      </c>
      <c r="K535" s="4">
        <f>_xlfn.XLOOKUP(D535,products!$A$1:$A$49,products!$D$1:$D$49,,0)</f>
        <v>0.5</v>
      </c>
      <c r="L535" s="6">
        <f>_xlfn.XLOOKUP(D535,products!$A$1:$A$49,products!$E$1:$E$49,,0)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IF(_xlfn.XLOOKUP(orders!C536,customers!$A$1:$A$1001,customers!$C$1:$C$1001,,0)=0," ",_xlfn.XLOOKUP(orders!C536,customers!$A$1:$A$1001,customers!$C$1:$C$1001,,0))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4">
        <f>_xlfn.XLOOKUP(D536,products!$A$1:$A$49,products!$D$1:$D$49,,0)</f>
        <v>2.5</v>
      </c>
      <c r="L536" s="6">
        <f>_xlfn.XLOOKUP(D536,products!$A$1:$A$49,products!$E$1:$E$49,,0)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IF(_xlfn.XLOOKUP(orders!C537,customers!$A$1:$A$1001,customers!$C$1:$C$1001,,0)=0," ",_xlfn.XLOOKUP(orders!C537,customers!$A$1:$A$1001,customers!$C$1:$C$1001,,0))</f>
        <v xml:space="preserve"> </v>
      </c>
      <c r="H537" s="2" t="str">
        <f>_xlfn.XLOOKUP(C537,customers!$A$1:$A$1001,customers!$G$1:$G$1001,,0)</f>
        <v>Ireland</v>
      </c>
      <c r="I537" t="str">
        <f>_xlfn.XLOOKUP(orders!D537,products!$A$1:$A$49,products!$B$1:$B$49,,0)</f>
        <v>Lib</v>
      </c>
      <c r="J537" t="str">
        <f>_xlfn.XLOOKUP(D537,products!$A$1:$A$49,products!$C$1:$C$49,,0)</f>
        <v>L</v>
      </c>
      <c r="K537" s="4">
        <f>_xlfn.XLOOKUP(D537,products!$A$1:$A$49,products!$D$1:$D$49,,0)</f>
        <v>0.2</v>
      </c>
      <c r="L537" s="6">
        <f>_xlfn.XLOOKUP(D537,products!$A$1:$A$49,products!$E$1:$E$49,,0)</f>
        <v>4.7549999999999999</v>
      </c>
      <c r="M537" s="5">
        <f t="shared" si="24"/>
        <v>9.51</v>
      </c>
      <c r="N537" t="str">
        <f t="shared" si="25"/>
        <v>Liberica</v>
      </c>
      <c r="O537" t="str">
        <f t="shared" si="26"/>
        <v>Light</v>
      </c>
      <c r="P537" t="str">
        <f>_xlfn.XLOOKUP(orderstable[[#This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IF(_xlfn.XLOOKUP(orders!C538,customers!$A$1:$A$1001,customers!$C$1:$C$1001,,0)=0," ",_xlfn.XLOOKUP(orders!C538,customers!$A$1:$A$1001,customers!$C$1:$C$1001,,0))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4">
        <f>_xlfn.XLOOKUP(D538,products!$A$1:$A$49,products!$D$1:$D$49,,0)</f>
        <v>0.2</v>
      </c>
      <c r="L538" s="6">
        <f>_xlfn.XLOOKUP(D538,products!$A$1:$A$49,products!$E$1:$E$49,,0)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IF(_xlfn.XLOOKUP(orders!C539,customers!$A$1:$A$1001,customers!$C$1:$C$1001,,0)=0," ",_xlfn.XLOOKUP(orders!C539,customers!$A$1:$A$1001,customers!$C$1:$C$1001,,0))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4">
        <f>_xlfn.XLOOKUP(D539,products!$A$1:$A$49,products!$D$1:$D$49,,0)</f>
        <v>2.5</v>
      </c>
      <c r="L539" s="6">
        <f>_xlfn.XLOOKUP(D539,products!$A$1:$A$49,products!$E$1:$E$49,,0)</f>
        <v>27.945</v>
      </c>
      <c r="M539" s="5">
        <f t="shared" si="24"/>
        <v>111.78</v>
      </c>
      <c r="N539" t="str">
        <f t="shared" si="25"/>
        <v>Exceisa</v>
      </c>
      <c r="O539" t="str">
        <f t="shared" si="26"/>
        <v>Dark</v>
      </c>
      <c r="P539" t="str">
        <f>_xlfn.XLOOKUP(orderstable[[#This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IF(_xlfn.XLOOKUP(orders!C540,customers!$A$1:$A$1001,customers!$C$1:$C$1001,,0)=0," ",_xlfn.XLOOKUP(orders!C540,customers!$A$1:$A$1001,customers!$C$1:$C$1001,,0))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4">
        <f>_xlfn.XLOOKUP(D540,products!$A$1:$A$49,products!$D$1:$D$49,,0)</f>
        <v>0.2</v>
      </c>
      <c r="L540" s="6">
        <f>_xlfn.XLOOKUP(D540,products!$A$1:$A$49,products!$E$1:$E$49,,0)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IF(_xlfn.XLOOKUP(orders!C541,customers!$A$1:$A$1001,customers!$C$1:$C$1001,,0)=0," ",_xlfn.XLOOKUP(orders!C541,customers!$A$1:$A$1001,customers!$C$1:$C$1001,,0))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4">
        <f>_xlfn.XLOOKUP(D541,products!$A$1:$A$49,products!$D$1:$D$49,,0)</f>
        <v>0.5</v>
      </c>
      <c r="L541" s="6">
        <f>_xlfn.XLOOKUP(D541,products!$A$1:$A$49,products!$E$1:$E$49,,0)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IF(_xlfn.XLOOKUP(orders!C542,customers!$A$1:$A$1001,customers!$C$1:$C$1001,,0)=0," ",_xlfn.XLOOKUP(orders!C542,customers!$A$1:$A$1001,customers!$C$1:$C$1001,,0))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4">
        <f>_xlfn.XLOOKUP(D542,products!$A$1:$A$49,products!$D$1:$D$49,,0)</f>
        <v>1</v>
      </c>
      <c r="L542" s="6">
        <f>_xlfn.XLOOKUP(D542,products!$A$1:$A$49,products!$E$1:$E$49,,0)</f>
        <v>15.85</v>
      </c>
      <c r="M542" s="5">
        <f t="shared" si="24"/>
        <v>63.4</v>
      </c>
      <c r="N542" t="str">
        <f t="shared" si="25"/>
        <v>Liberica</v>
      </c>
      <c r="O542" t="str">
        <f t="shared" si="26"/>
        <v>Light</v>
      </c>
      <c r="P542" t="str">
        <f>_xlfn.XLOOKUP(orderstable[[#This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IF(_xlfn.XLOOKUP(orders!C543,customers!$A$1:$A$1001,customers!$C$1:$C$1001,,0)=0," ",_xlfn.XLOOKUP(orders!C543,customers!$A$1:$A$1001,customers!$C$1:$C$1001,,0))</f>
        <v xml:space="preserve"> </v>
      </c>
      <c r="H543" s="2" t="str">
        <f>_xlfn.XLOOKUP(C543,customers!$A$1:$A$1001,customers!$G$1:$G$1001,,0)</f>
        <v>Ireland</v>
      </c>
      <c r="I543" t="str">
        <f>_xlfn.XLOOKUP(orders!D543,products!$A$1:$A$49,products!$B$1:$B$49,,0)</f>
        <v>Ara</v>
      </c>
      <c r="J543" t="str">
        <f>_xlfn.XLOOKUP(D543,products!$A$1:$A$49,products!$C$1:$C$49,,0)</f>
        <v>D</v>
      </c>
      <c r="K543" s="4">
        <f>_xlfn.XLOOKUP(D543,products!$A$1:$A$49,products!$D$1:$D$49,,0)</f>
        <v>2.5</v>
      </c>
      <c r="L543" s="6">
        <f>_xlfn.XLOOKUP(D543,products!$A$1:$A$49,products!$E$1:$E$49,,0)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IF(_xlfn.XLOOKUP(orders!C544,customers!$A$1:$A$1001,customers!$C$1:$C$1001,,0)=0," ",_xlfn.XLOOKUP(orders!C544,customers!$A$1:$A$1001,customers!$C$1:$C$1001,,0))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4">
        <f>_xlfn.XLOOKUP(D544,products!$A$1:$A$49,products!$D$1:$D$49,,0)</f>
        <v>2.5</v>
      </c>
      <c r="L544" s="6">
        <f>_xlfn.XLOOKUP(D544,products!$A$1:$A$49,products!$E$1:$E$49,,0)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IF(_xlfn.XLOOKUP(orders!C545,customers!$A$1:$A$1001,customers!$C$1:$C$1001,,0)=0," ",_xlfn.XLOOKUP(orders!C545,customers!$A$1:$A$1001,customers!$C$1:$C$1001,,0))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4">
        <f>_xlfn.XLOOKUP(D545,products!$A$1:$A$49,products!$D$1:$D$49,,0)</f>
        <v>2.5</v>
      </c>
      <c r="L545" s="6">
        <f>_xlfn.XLOOKUP(D545,products!$A$1:$A$49,products!$E$1:$E$49,,0)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IF(_xlfn.XLOOKUP(orders!C546,customers!$A$1:$A$1001,customers!$C$1:$C$1001,,0)=0," ",_xlfn.XLOOKUP(orders!C546,customers!$A$1:$A$1001,customers!$C$1:$C$1001,,0))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4">
        <f>_xlfn.XLOOKUP(D546,products!$A$1:$A$49,products!$D$1:$D$49,,0)</f>
        <v>0.5</v>
      </c>
      <c r="L546" s="6">
        <f>_xlfn.XLOOKUP(D546,products!$A$1:$A$49,products!$E$1:$E$49,,0)</f>
        <v>7.77</v>
      </c>
      <c r="M546" s="5">
        <f t="shared" si="24"/>
        <v>15.54</v>
      </c>
      <c r="N546" t="str">
        <f t="shared" si="25"/>
        <v>Arabica</v>
      </c>
      <c r="O546" t="str">
        <f t="shared" si="26"/>
        <v>Light</v>
      </c>
      <c r="P546" t="str">
        <f>_xlfn.XLOOKUP(orderstable[[#This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IF(_xlfn.XLOOKUP(orders!C547,customers!$A$1:$A$1001,customers!$C$1:$C$1001,,0)=0," ",_xlfn.XLOOKUP(orders!C547,customers!$A$1:$A$1001,customers!$C$1:$C$1001,,0))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4">
        <f>_xlfn.XLOOKUP(D547,products!$A$1:$A$49,products!$D$1:$D$49,,0)</f>
        <v>0.2</v>
      </c>
      <c r="L547" s="6">
        <f>_xlfn.XLOOKUP(D547,products!$A$1:$A$49,products!$E$1:$E$49,,0)</f>
        <v>3.8849999999999998</v>
      </c>
      <c r="M547" s="5">
        <f t="shared" si="24"/>
        <v>15.54</v>
      </c>
      <c r="N547" t="str">
        <f t="shared" si="25"/>
        <v>Liberica</v>
      </c>
      <c r="O547" t="str">
        <f t="shared" si="26"/>
        <v>Dark</v>
      </c>
      <c r="P547" t="str">
        <f>_xlfn.XLOOKUP(orderstable[[#This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IF(_xlfn.XLOOKUP(orders!C548,customers!$A$1:$A$1001,customers!$C$1:$C$1001,,0)=0," ",_xlfn.XLOOKUP(orders!C548,customers!$A$1:$A$1001,customers!$C$1:$C$1001,,0))</f>
        <v xml:space="preserve"> </v>
      </c>
      <c r="H548" s="2" t="str">
        <f>_xlfn.XLOOKUP(C548,customers!$A$1:$A$1001,customers!$G$1:$G$1001,,0)</f>
        <v>Ireland</v>
      </c>
      <c r="I548" t="str">
        <f>_xlfn.XLOOKUP(orders!D548,products!$A$1:$A$49,products!$B$1:$B$49,,0)</f>
        <v>Exc</v>
      </c>
      <c r="J548" t="str">
        <f>_xlfn.XLOOKUP(D548,products!$A$1:$A$49,products!$C$1:$C$49,,0)</f>
        <v>D</v>
      </c>
      <c r="K548" s="4">
        <f>_xlfn.XLOOKUP(D548,products!$A$1:$A$49,products!$D$1:$D$49,,0)</f>
        <v>2.5</v>
      </c>
      <c r="L548" s="6">
        <f>_xlfn.XLOOKUP(D548,products!$A$1:$A$49,products!$E$1:$E$49,,0)</f>
        <v>27.945</v>
      </c>
      <c r="M548" s="5">
        <f t="shared" si="24"/>
        <v>83.835000000000008</v>
      </c>
      <c r="N548" t="str">
        <f t="shared" si="25"/>
        <v>Exceisa</v>
      </c>
      <c r="O548" t="str">
        <f t="shared" si="26"/>
        <v>Dark</v>
      </c>
      <c r="P548" t="str">
        <f>_xlfn.XLOOKUP(orderstable[[#This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IF(_xlfn.XLOOKUP(orders!C549,customers!$A$1:$A$1001,customers!$C$1:$C$1001,,0)=0," ",_xlfn.XLOOKUP(orders!C549,customers!$A$1:$A$1001,customers!$C$1:$C$1001,,0))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4">
        <f>_xlfn.XLOOKUP(D549,products!$A$1:$A$49,products!$D$1:$D$49,,0)</f>
        <v>0.2</v>
      </c>
      <c r="L549" s="6">
        <f>_xlfn.XLOOKUP(D549,products!$A$1:$A$49,products!$E$1:$E$49,,0)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IF(_xlfn.XLOOKUP(orders!C550,customers!$A$1:$A$1001,customers!$C$1:$C$1001,,0)=0," ",_xlfn.XLOOKUP(orders!C550,customers!$A$1:$A$1001,customers!$C$1:$C$1001,,0))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4">
        <f>_xlfn.XLOOKUP(D550,products!$A$1:$A$49,products!$D$1:$D$49,,0)</f>
        <v>0.2</v>
      </c>
      <c r="L550" s="6">
        <f>_xlfn.XLOOKUP(D550,products!$A$1:$A$49,products!$E$1:$E$49,,0)</f>
        <v>4.4550000000000001</v>
      </c>
      <c r="M550" s="5">
        <f t="shared" si="24"/>
        <v>13.365</v>
      </c>
      <c r="N550" t="str">
        <f t="shared" si="25"/>
        <v>Exceisa</v>
      </c>
      <c r="O550" t="str">
        <f t="shared" si="26"/>
        <v>Light</v>
      </c>
      <c r="P550" t="str">
        <f>_xlfn.XLOOKUP(orderstable[[#This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IF(_xlfn.XLOOKUP(orders!C551,customers!$A$1:$A$1001,customers!$C$1:$C$1001,,0)=0," ",_xlfn.XLOOKUP(orders!C551,customers!$A$1:$A$1001,customers!$C$1:$C$1001,,0))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4">
        <f>_xlfn.XLOOKUP(D551,products!$A$1:$A$49,products!$D$1:$D$49,,0)</f>
        <v>0.2</v>
      </c>
      <c r="L551" s="6">
        <f>_xlfn.XLOOKUP(D551,products!$A$1:$A$49,products!$E$1:$E$49,,0)</f>
        <v>4.4550000000000001</v>
      </c>
      <c r="M551" s="5">
        <f t="shared" si="24"/>
        <v>17.82</v>
      </c>
      <c r="N551" t="str">
        <f t="shared" si="25"/>
        <v>Exceisa</v>
      </c>
      <c r="O551" t="str">
        <f t="shared" si="26"/>
        <v>Light</v>
      </c>
      <c r="P551" t="str">
        <f>_xlfn.XLOOKUP(orderstable[[#This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IF(_xlfn.XLOOKUP(orders!C552,customers!$A$1:$A$1001,customers!$C$1:$C$1001,,0)=0," ",_xlfn.XLOOKUP(orders!C552,customers!$A$1:$A$1001,customers!$C$1:$C$1001,,0))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4">
        <f>_xlfn.XLOOKUP(D552,products!$A$1:$A$49,products!$D$1:$D$49,,0)</f>
        <v>0.2</v>
      </c>
      <c r="L552" s="6">
        <f>_xlfn.XLOOKUP(D552,products!$A$1:$A$49,products!$E$1:$E$49,,0)</f>
        <v>3.8849999999999998</v>
      </c>
      <c r="M552" s="5">
        <f t="shared" si="24"/>
        <v>23.31</v>
      </c>
      <c r="N552" t="str">
        <f t="shared" si="25"/>
        <v>Liberica</v>
      </c>
      <c r="O552" t="str">
        <f t="shared" si="26"/>
        <v>Dark</v>
      </c>
      <c r="P552" t="str">
        <f>_xlfn.XLOOKUP(orderstable[[#This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IF(_xlfn.XLOOKUP(orders!C553,customers!$A$1:$A$1001,customers!$C$1:$C$1001,,0)=0," ",_xlfn.XLOOKUP(orders!C553,customers!$A$1:$A$1001,customers!$C$1:$C$1001,,0))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4">
        <f>_xlfn.XLOOKUP(D553,products!$A$1:$A$49,products!$D$1:$D$49,,0)</f>
        <v>0.2</v>
      </c>
      <c r="L553" s="6">
        <f>_xlfn.XLOOKUP(D553,products!$A$1:$A$49,products!$E$1:$E$49,,0)</f>
        <v>3.645</v>
      </c>
      <c r="M553" s="5">
        <f t="shared" si="24"/>
        <v>7.29</v>
      </c>
      <c r="N553" t="str">
        <f t="shared" si="25"/>
        <v>Exceisa</v>
      </c>
      <c r="O553" t="str">
        <f t="shared" si="26"/>
        <v>Dark</v>
      </c>
      <c r="P553" t="str">
        <f>_xlfn.XLOOKUP(orderstable[[#This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IF(_xlfn.XLOOKUP(orders!C554,customers!$A$1:$A$1001,customers!$C$1:$C$1001,,0)=0," ",_xlfn.XLOOKUP(orders!C554,customers!$A$1:$A$1001,customers!$C$1:$C$1001,,0))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4">
        <f>_xlfn.XLOOKUP(D554,products!$A$1:$A$49,products!$D$1:$D$49,,0)</f>
        <v>0.2</v>
      </c>
      <c r="L554" s="6">
        <f>_xlfn.XLOOKUP(D554,products!$A$1:$A$49,products!$E$1:$E$49,,0)</f>
        <v>4.4550000000000001</v>
      </c>
      <c r="M554" s="5">
        <f t="shared" si="24"/>
        <v>17.82</v>
      </c>
      <c r="N554" t="str">
        <f t="shared" si="25"/>
        <v>Exceisa</v>
      </c>
      <c r="O554" t="str">
        <f t="shared" si="26"/>
        <v>Light</v>
      </c>
      <c r="P554" t="str">
        <f>_xlfn.XLOOKUP(orderstable[[#This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IF(_xlfn.XLOOKUP(orders!C555,customers!$A$1:$A$1001,customers!$C$1:$C$1001,,0)=0," ",_xlfn.XLOOKUP(orders!C555,customers!$A$1:$A$1001,customers!$C$1:$C$1001,,0))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4">
        <f>_xlfn.XLOOKUP(D555,products!$A$1:$A$49,products!$D$1:$D$49,,0)</f>
        <v>1</v>
      </c>
      <c r="L555" s="6">
        <f>_xlfn.XLOOKUP(D555,products!$A$1:$A$49,products!$E$1:$E$49,,0)</f>
        <v>13.75</v>
      </c>
      <c r="M555" s="5">
        <f t="shared" si="24"/>
        <v>68.75</v>
      </c>
      <c r="N555" t="str">
        <f t="shared" si="25"/>
        <v>Exceisa</v>
      </c>
      <c r="O555" t="str">
        <f t="shared" si="26"/>
        <v>Medium</v>
      </c>
      <c r="P555" t="str">
        <f>_xlfn.XLOOKUP(orderstable[[#This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IF(_xlfn.XLOOKUP(orders!C556,customers!$A$1:$A$1001,customers!$C$1:$C$1001,,0)=0," ",_xlfn.XLOOKUP(orders!C556,customers!$A$1:$A$1001,customers!$C$1:$C$1001,,0))</f>
        <v xml:space="preserve"> </v>
      </c>
      <c r="H556" s="2" t="str">
        <f>_xlfn.XLOOKUP(C556,customers!$A$1:$A$1001,customers!$G$1:$G$1001,,0)</f>
        <v>United Kingdom</v>
      </c>
      <c r="I556" t="str">
        <f>_xlfn.XLOOKUP(orders!D556,products!$A$1:$A$49,products!$B$1:$B$49,,0)</f>
        <v>Rob</v>
      </c>
      <c r="J556" t="str">
        <f>_xlfn.XLOOKUP(D556,products!$A$1:$A$49,products!$C$1:$C$49,,0)</f>
        <v>L</v>
      </c>
      <c r="K556" s="4">
        <f>_xlfn.XLOOKUP(D556,products!$A$1:$A$49,products!$D$1:$D$49,,0)</f>
        <v>2.5</v>
      </c>
      <c r="L556" s="6">
        <f>_xlfn.XLOOKUP(D556,products!$A$1:$A$49,products!$E$1:$E$49,,0)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IF(_xlfn.XLOOKUP(orders!C557,customers!$A$1:$A$1001,customers!$C$1:$C$1001,,0)=0," ",_xlfn.XLOOKUP(orders!C557,customers!$A$1:$A$1001,customers!$C$1:$C$1001,,0))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4">
        <f>_xlfn.XLOOKUP(D557,products!$A$1:$A$49,products!$D$1:$D$49,,0)</f>
        <v>1</v>
      </c>
      <c r="L557" s="6">
        <f>_xlfn.XLOOKUP(D557,products!$A$1:$A$49,products!$E$1:$E$49,,0)</f>
        <v>13.75</v>
      </c>
      <c r="M557" s="5">
        <f t="shared" si="24"/>
        <v>82.5</v>
      </c>
      <c r="N557" t="str">
        <f t="shared" si="25"/>
        <v>Exceisa</v>
      </c>
      <c r="O557" t="str">
        <f t="shared" si="26"/>
        <v>Medium</v>
      </c>
      <c r="P557" t="str">
        <f>_xlfn.XLOOKUP(orderstable[[#This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IF(_xlfn.XLOOKUP(orders!C558,customers!$A$1:$A$1001,customers!$C$1:$C$1001,,0)=0," ",_xlfn.XLOOKUP(orders!C558,customers!$A$1:$A$1001,customers!$C$1:$C$1001,,0))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4">
        <f>_xlfn.XLOOKUP(D558,products!$A$1:$A$49,products!$D$1:$D$49,,0)</f>
        <v>0.2</v>
      </c>
      <c r="L558" s="6">
        <f>_xlfn.XLOOKUP(D558,products!$A$1:$A$49,products!$E$1:$E$49,,0)</f>
        <v>4.3650000000000002</v>
      </c>
      <c r="M558" s="5">
        <f t="shared" si="24"/>
        <v>8.73</v>
      </c>
      <c r="N558" t="str">
        <f t="shared" si="25"/>
        <v>Liberica</v>
      </c>
      <c r="O558" t="str">
        <f t="shared" si="26"/>
        <v>Medium</v>
      </c>
      <c r="P558" t="str">
        <f>_xlfn.XLOOKUP(orderstable[[#This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IF(_xlfn.XLOOKUP(orders!C559,customers!$A$1:$A$1001,customers!$C$1:$C$1001,,0)=0," ",_xlfn.XLOOKUP(orders!C559,customers!$A$1:$A$1001,customers!$C$1:$C$1001,,0))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4">
        <f>_xlfn.XLOOKUP(D559,products!$A$1:$A$49,products!$D$1:$D$49,,0)</f>
        <v>1</v>
      </c>
      <c r="L559" s="6">
        <f>_xlfn.XLOOKUP(D559,products!$A$1:$A$49,products!$E$1:$E$49,,0)</f>
        <v>14.85</v>
      </c>
      <c r="M559" s="5">
        <f t="shared" si="24"/>
        <v>59.4</v>
      </c>
      <c r="N559" t="str">
        <f t="shared" si="25"/>
        <v>Exceisa</v>
      </c>
      <c r="O559" t="str">
        <f t="shared" si="26"/>
        <v>Light</v>
      </c>
      <c r="P559" t="str">
        <f>_xlfn.XLOOKUP(orderstable[[#This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IF(_xlfn.XLOOKUP(orders!C560,customers!$A$1:$A$1001,customers!$C$1:$C$1001,,0)=0," ",_xlfn.XLOOKUP(orders!C560,customers!$A$1:$A$1001,customers!$C$1:$C$1001,,0))</f>
        <v xml:space="preserve"> </v>
      </c>
      <c r="H560" s="2" t="str">
        <f>_xlfn.XLOOKUP(C560,customers!$A$1:$A$1001,customers!$G$1:$G$1001,,0)</f>
        <v>United States</v>
      </c>
      <c r="I560" t="str">
        <f>_xlfn.XLOOKUP(orders!D560,products!$A$1:$A$49,products!$B$1:$B$49,,0)</f>
        <v>Lib</v>
      </c>
      <c r="J560" t="str">
        <f>_xlfn.XLOOKUP(D560,products!$A$1:$A$49,products!$C$1:$C$49,,0)</f>
        <v>D</v>
      </c>
      <c r="K560" s="4">
        <f>_xlfn.XLOOKUP(D560,products!$A$1:$A$49,products!$D$1:$D$49,,0)</f>
        <v>0.2</v>
      </c>
      <c r="L560" s="6">
        <f>_xlfn.XLOOKUP(D560,products!$A$1:$A$49,products!$E$1:$E$49,,0)</f>
        <v>3.8849999999999998</v>
      </c>
      <c r="M560" s="5">
        <f t="shared" si="24"/>
        <v>15.54</v>
      </c>
      <c r="N560" t="str">
        <f t="shared" si="25"/>
        <v>Liberica</v>
      </c>
      <c r="O560" t="str">
        <f t="shared" si="26"/>
        <v>Dark</v>
      </c>
      <c r="P560" t="str">
        <f>_xlfn.XLOOKUP(orderstable[[#This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IF(_xlfn.XLOOKUP(orders!C561,customers!$A$1:$A$1001,customers!$C$1:$C$1001,,0)=0," ",_xlfn.XLOOKUP(orders!C561,customers!$A$1:$A$1001,customers!$C$1:$C$1001,,0))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4">
        <f>_xlfn.XLOOKUP(D561,products!$A$1:$A$49,products!$D$1:$D$49,,0)</f>
        <v>1</v>
      </c>
      <c r="L561" s="6">
        <f>_xlfn.XLOOKUP(D561,products!$A$1:$A$49,products!$E$1:$E$49,,0)</f>
        <v>12.95</v>
      </c>
      <c r="M561" s="5">
        <f t="shared" si="24"/>
        <v>38.849999999999994</v>
      </c>
      <c r="N561" t="str">
        <f t="shared" si="25"/>
        <v>Arabica</v>
      </c>
      <c r="O561" t="str">
        <f t="shared" si="26"/>
        <v>Light</v>
      </c>
      <c r="P561" t="str">
        <f>_xlfn.XLOOKUP(orderstable[[#This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IF(_xlfn.XLOOKUP(orders!C562,customers!$A$1:$A$1001,customers!$C$1:$C$1001,,0)=0," ",_xlfn.XLOOKUP(orders!C562,customers!$A$1:$A$1001,customers!$C$1:$C$1001,,0))</f>
        <v xml:space="preserve"> </v>
      </c>
      <c r="H562" s="2" t="str">
        <f>_xlfn.XLOOKUP(C562,customers!$A$1:$A$1001,customers!$G$1:$G$1001,,0)</f>
        <v>United States</v>
      </c>
      <c r="I562" t="str">
        <f>_xlfn.XLOOKUP(orders!D562,products!$A$1:$A$49,products!$B$1:$B$49,,0)</f>
        <v>Exc</v>
      </c>
      <c r="J562" t="str">
        <f>_xlfn.XLOOKUP(D562,products!$A$1:$A$49,products!$C$1:$C$49,,0)</f>
        <v>M</v>
      </c>
      <c r="K562" s="4">
        <f>_xlfn.XLOOKUP(D562,products!$A$1:$A$49,products!$D$1:$D$49,,0)</f>
        <v>2.5</v>
      </c>
      <c r="L562" s="6">
        <f>_xlfn.XLOOKUP(D562,products!$A$1:$A$49,products!$E$1:$E$49,,0)</f>
        <v>31.624999999999996</v>
      </c>
      <c r="M562" s="5">
        <f t="shared" si="24"/>
        <v>189.74999999999997</v>
      </c>
      <c r="N562" t="str">
        <f t="shared" si="25"/>
        <v>Exceisa</v>
      </c>
      <c r="O562" t="str">
        <f t="shared" si="26"/>
        <v>Medium</v>
      </c>
      <c r="P562" t="str">
        <f>_xlfn.XLOOKUP(orderstable[[#This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IF(_xlfn.XLOOKUP(orders!C563,customers!$A$1:$A$1001,customers!$C$1:$C$1001,,0)=0," ",_xlfn.XLOOKUP(orders!C563,customers!$A$1:$A$1001,customers!$C$1:$C$1001,,0))</f>
        <v xml:space="preserve"> </v>
      </c>
      <c r="H563" s="2" t="str">
        <f>_xlfn.XLOOKUP(C563,customers!$A$1:$A$1001,customers!$G$1:$G$1001,,0)</f>
        <v>Ireland</v>
      </c>
      <c r="I563" t="str">
        <f>_xlfn.XLOOKUP(orders!D563,products!$A$1:$A$49,products!$B$1:$B$49,,0)</f>
        <v>Ara</v>
      </c>
      <c r="J563" t="str">
        <f>_xlfn.XLOOKUP(D563,products!$A$1:$A$49,products!$C$1:$C$49,,0)</f>
        <v>D</v>
      </c>
      <c r="K563" s="4">
        <f>_xlfn.XLOOKUP(D563,products!$A$1:$A$49,products!$D$1:$D$49,,0)</f>
        <v>0.2</v>
      </c>
      <c r="L563" s="6">
        <f>_xlfn.XLOOKUP(D563,products!$A$1:$A$49,products!$E$1:$E$49,,0)</f>
        <v>2.9849999999999999</v>
      </c>
      <c r="M563" s="5">
        <f t="shared" si="24"/>
        <v>17.91</v>
      </c>
      <c r="N563" t="str">
        <f t="shared" si="25"/>
        <v>Arabica</v>
      </c>
      <c r="O563" t="str">
        <f t="shared" si="26"/>
        <v>Dark</v>
      </c>
      <c r="P563" t="str">
        <f>_xlfn.XLOOKUP(orderstable[[#This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IF(_xlfn.XLOOKUP(orders!C564,customers!$A$1:$A$1001,customers!$C$1:$C$1001,,0)=0," ",_xlfn.XLOOKUP(orders!C564,customers!$A$1:$A$1001,customers!$C$1:$C$1001,,0))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4">
        <f>_xlfn.XLOOKUP(D564,products!$A$1:$A$49,products!$D$1:$D$49,,0)</f>
        <v>0.2</v>
      </c>
      <c r="L564" s="6">
        <f>_xlfn.XLOOKUP(D564,products!$A$1:$A$49,products!$E$1:$E$49,,0)</f>
        <v>4.7549999999999999</v>
      </c>
      <c r="M564" s="5">
        <f t="shared" si="24"/>
        <v>28.53</v>
      </c>
      <c r="N564" t="str">
        <f t="shared" si="25"/>
        <v>Liberica</v>
      </c>
      <c r="O564" t="str">
        <f t="shared" si="26"/>
        <v>Light</v>
      </c>
      <c r="P564" t="str">
        <f>_xlfn.XLOOKUP(orderstable[[#This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IF(_xlfn.XLOOKUP(orders!C565,customers!$A$1:$A$1001,customers!$C$1:$C$1001,,0)=0," ",_xlfn.XLOOKUP(orders!C565,customers!$A$1:$A$1001,customers!$C$1:$C$1001,,0))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4">
        <f>_xlfn.XLOOKUP(D565,products!$A$1:$A$49,products!$D$1:$D$49,,0)</f>
        <v>1</v>
      </c>
      <c r="L565" s="6">
        <f>_xlfn.XLOOKUP(D565,products!$A$1:$A$49,products!$E$1:$E$49,,0)</f>
        <v>13.75</v>
      </c>
      <c r="M565" s="5">
        <f t="shared" si="24"/>
        <v>82.5</v>
      </c>
      <c r="N565" t="str">
        <f t="shared" si="25"/>
        <v>Exceisa</v>
      </c>
      <c r="O565" t="str">
        <f t="shared" si="26"/>
        <v>Medium</v>
      </c>
      <c r="P565" t="str">
        <f>_xlfn.XLOOKUP(orderstable[[#This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IF(_xlfn.XLOOKUP(orders!C566,customers!$A$1:$A$1001,customers!$C$1:$C$1001,,0)=0," ",_xlfn.XLOOKUP(orders!C566,customers!$A$1:$A$1001,customers!$C$1:$C$1001,,0))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4">
        <f>_xlfn.XLOOKUP(D566,products!$A$1:$A$49,products!$D$1:$D$49,,0)</f>
        <v>0.5</v>
      </c>
      <c r="L566" s="6">
        <f>_xlfn.XLOOKUP(D566,products!$A$1:$A$49,products!$E$1:$E$49,,0)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IF(_xlfn.XLOOKUP(orders!C567,customers!$A$1:$A$1001,customers!$C$1:$C$1001,,0)=0," ",_xlfn.XLOOKUP(orders!C567,customers!$A$1:$A$1001,customers!$C$1:$C$1001,,0))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4">
        <f>_xlfn.XLOOKUP(D567,products!$A$1:$A$49,products!$D$1:$D$49,,0)</f>
        <v>2.5</v>
      </c>
      <c r="L567" s="6">
        <f>_xlfn.XLOOKUP(D567,products!$A$1:$A$49,products!$E$1:$E$49,,0)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IF(_xlfn.XLOOKUP(orders!C568,customers!$A$1:$A$1001,customers!$C$1:$C$1001,,0)=0," ",_xlfn.XLOOKUP(orders!C568,customers!$A$1:$A$1001,customers!$C$1:$C$1001,,0))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4">
        <f>_xlfn.XLOOKUP(D568,products!$A$1:$A$49,products!$D$1:$D$49,,0)</f>
        <v>0.2</v>
      </c>
      <c r="L568" s="6">
        <f>_xlfn.XLOOKUP(D568,products!$A$1:$A$49,products!$E$1:$E$49,,0)</f>
        <v>3.375</v>
      </c>
      <c r="M568" s="5">
        <f t="shared" si="24"/>
        <v>20.25</v>
      </c>
      <c r="N568" t="str">
        <f t="shared" si="25"/>
        <v>Arabica</v>
      </c>
      <c r="O568" t="str">
        <f t="shared" si="26"/>
        <v>Medium</v>
      </c>
      <c r="P568" t="str">
        <f>_xlfn.XLOOKUP(orderstable[[#This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IF(_xlfn.XLOOKUP(orders!C569,customers!$A$1:$A$1001,customers!$C$1:$C$1001,,0)=0," ",_xlfn.XLOOKUP(orders!C569,customers!$A$1:$A$1001,customers!$C$1:$C$1001,,0))</f>
        <v xml:space="preserve"> </v>
      </c>
      <c r="H569" s="2" t="str">
        <f>_xlfn.XLOOKUP(C569,customers!$A$1:$A$1001,customers!$G$1:$G$1001,,0)</f>
        <v>Ireland</v>
      </c>
      <c r="I569" t="str">
        <f>_xlfn.XLOOKUP(orders!D569,products!$A$1:$A$49,products!$B$1:$B$49,,0)</f>
        <v>Rob</v>
      </c>
      <c r="J569" t="str">
        <f>_xlfn.XLOOKUP(D569,products!$A$1:$A$49,products!$C$1:$C$49,,0)</f>
        <v>L</v>
      </c>
      <c r="K569" s="4">
        <f>_xlfn.XLOOKUP(D569,products!$A$1:$A$49,products!$D$1:$D$49,,0)</f>
        <v>2.5</v>
      </c>
      <c r="L569" s="6">
        <f>_xlfn.XLOOKUP(D569,products!$A$1:$A$49,products!$E$1:$E$49,,0)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IF(_xlfn.XLOOKUP(orders!C570,customers!$A$1:$A$1001,customers!$C$1:$C$1001,,0)=0," ",_xlfn.XLOOKUP(orders!C570,customers!$A$1:$A$1001,customers!$C$1:$C$1001,,0))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4">
        <f>_xlfn.XLOOKUP(D570,products!$A$1:$A$49,products!$D$1:$D$49,,0)</f>
        <v>0.2</v>
      </c>
      <c r="L570" s="6">
        <f>_xlfn.XLOOKUP(D570,products!$A$1:$A$49,products!$E$1:$E$49,,0)</f>
        <v>4.7549999999999999</v>
      </c>
      <c r="M570" s="5">
        <f t="shared" si="24"/>
        <v>19.02</v>
      </c>
      <c r="N570" t="str">
        <f t="shared" si="25"/>
        <v>Liberica</v>
      </c>
      <c r="O570" t="str">
        <f t="shared" si="26"/>
        <v>Light</v>
      </c>
      <c r="P570" t="str">
        <f>_xlfn.XLOOKUP(orderstable[[#This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IF(_xlfn.XLOOKUP(orders!C571,customers!$A$1:$A$1001,customers!$C$1:$C$1001,,0)=0," ",_xlfn.XLOOKUP(orders!C571,customers!$A$1:$A$1001,customers!$C$1:$C$1001,,0))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4">
        <f>_xlfn.XLOOKUP(D571,products!$A$1:$A$49,products!$D$1:$D$49,,0)</f>
        <v>2.5</v>
      </c>
      <c r="L571" s="6">
        <f>_xlfn.XLOOKUP(D571,products!$A$1:$A$49,products!$E$1:$E$49,,0)</f>
        <v>22.884999999999998</v>
      </c>
      <c r="M571" s="5">
        <f t="shared" si="24"/>
        <v>137.31</v>
      </c>
      <c r="N571" t="str">
        <f t="shared" si="25"/>
        <v>Arabica</v>
      </c>
      <c r="O571" t="str">
        <f t="shared" si="26"/>
        <v>Dark</v>
      </c>
      <c r="P571" t="str">
        <f>_xlfn.XLOOKUP(orderstable[[#This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IF(_xlfn.XLOOKUP(orders!C572,customers!$A$1:$A$1001,customers!$C$1:$C$1001,,0)=0," ",_xlfn.XLOOKUP(orders!C572,customers!$A$1:$A$1001,customers!$C$1:$C$1001,,0))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4">
        <f>_xlfn.XLOOKUP(D572,products!$A$1:$A$49,products!$D$1:$D$49,,0)</f>
        <v>0.5</v>
      </c>
      <c r="L572" s="6">
        <f>_xlfn.XLOOKUP(D572,products!$A$1:$A$49,products!$E$1:$E$49,,0)</f>
        <v>6.75</v>
      </c>
      <c r="M572" s="5">
        <f t="shared" si="24"/>
        <v>27</v>
      </c>
      <c r="N572" t="str">
        <f t="shared" si="25"/>
        <v>Arabica</v>
      </c>
      <c r="O572" t="str">
        <f t="shared" si="26"/>
        <v>Medium</v>
      </c>
      <c r="P572" t="str">
        <f>_xlfn.XLOOKUP(orderstable[[#This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IF(_xlfn.XLOOKUP(orders!C573,customers!$A$1:$A$1001,customers!$C$1:$C$1001,,0)=0," ",_xlfn.XLOOKUP(orders!C573,customers!$A$1:$A$1001,customers!$C$1:$C$1001,,0))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4">
        <f>_xlfn.XLOOKUP(D573,products!$A$1:$A$49,products!$D$1:$D$49,,0)</f>
        <v>0.5</v>
      </c>
      <c r="L573" s="6">
        <f>_xlfn.XLOOKUP(D573,products!$A$1:$A$49,products!$E$1:$E$49,,0)</f>
        <v>8.91</v>
      </c>
      <c r="M573" s="5">
        <f t="shared" si="24"/>
        <v>35.64</v>
      </c>
      <c r="N573" t="str">
        <f t="shared" si="25"/>
        <v>Exceisa</v>
      </c>
      <c r="O573" t="str">
        <f t="shared" si="26"/>
        <v>Light</v>
      </c>
      <c r="P573" t="str">
        <f>_xlfn.XLOOKUP(orderstable[[#This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IF(_xlfn.XLOOKUP(orders!C574,customers!$A$1:$A$1001,customers!$C$1:$C$1001,,0)=0," ",_xlfn.XLOOKUP(orders!C574,customers!$A$1:$A$1001,customers!$C$1:$C$1001,,0))</f>
        <v xml:space="preserve"> </v>
      </c>
      <c r="H574" s="2" t="str">
        <f>_xlfn.XLOOKUP(C574,customers!$A$1:$A$1001,customers!$G$1:$G$1001,,0)</f>
        <v>United States</v>
      </c>
      <c r="I574" t="str">
        <f>_xlfn.XLOOKUP(orders!D574,products!$A$1:$A$49,products!$B$1:$B$49,,0)</f>
        <v>Ara</v>
      </c>
      <c r="J574" t="str">
        <f>_xlfn.XLOOKUP(D574,products!$A$1:$A$49,products!$C$1:$C$49,,0)</f>
        <v>D</v>
      </c>
      <c r="K574" s="4">
        <f>_xlfn.XLOOKUP(D574,products!$A$1:$A$49,products!$D$1:$D$49,,0)</f>
        <v>0.2</v>
      </c>
      <c r="L574" s="6">
        <f>_xlfn.XLOOKUP(D574,products!$A$1:$A$49,products!$E$1:$E$49,,0)</f>
        <v>2.9849999999999999</v>
      </c>
      <c r="M574" s="5">
        <f t="shared" si="24"/>
        <v>5.97</v>
      </c>
      <c r="N574" t="str">
        <f t="shared" si="25"/>
        <v>Arabica</v>
      </c>
      <c r="O574" t="str">
        <f t="shared" si="26"/>
        <v>Dark</v>
      </c>
      <c r="P574" t="str">
        <f>_xlfn.XLOOKUP(orderstable[[#This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IF(_xlfn.XLOOKUP(orders!C575,customers!$A$1:$A$1001,customers!$C$1:$C$1001,,0)=0," ",_xlfn.XLOOKUP(orders!C575,customers!$A$1:$A$1001,customers!$C$1:$C$1001,,0))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4">
        <f>_xlfn.XLOOKUP(D575,products!$A$1:$A$49,products!$D$1:$D$49,,0)</f>
        <v>1</v>
      </c>
      <c r="L575" s="6">
        <f>_xlfn.XLOOKUP(D575,products!$A$1:$A$49,products!$E$1:$E$49,,0)</f>
        <v>11.25</v>
      </c>
      <c r="M575" s="5">
        <f t="shared" si="24"/>
        <v>67.5</v>
      </c>
      <c r="N575" t="str">
        <f t="shared" si="25"/>
        <v>Arabica</v>
      </c>
      <c r="O575" t="str">
        <f t="shared" si="26"/>
        <v>Medium</v>
      </c>
      <c r="P575" t="str">
        <f>_xlfn.XLOOKUP(orderstable[[#This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IF(_xlfn.XLOOKUP(orders!C576,customers!$A$1:$A$1001,customers!$C$1:$C$1001,,0)=0," ",_xlfn.XLOOKUP(orders!C576,customers!$A$1:$A$1001,customers!$C$1:$C$1001,,0))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4">
        <f>_xlfn.XLOOKUP(D576,products!$A$1:$A$49,products!$D$1:$D$49,,0)</f>
        <v>0.2</v>
      </c>
      <c r="L576" s="6">
        <f>_xlfn.XLOOKUP(D576,products!$A$1:$A$49,products!$E$1:$E$49,,0)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IF(_xlfn.XLOOKUP(orders!C577,customers!$A$1:$A$1001,customers!$C$1:$C$1001,,0)=0," ",_xlfn.XLOOKUP(orders!C577,customers!$A$1:$A$1001,customers!$C$1:$C$1001,,0))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4">
        <f>_xlfn.XLOOKUP(D577,products!$A$1:$A$49,products!$D$1:$D$49,,0)</f>
        <v>2.5</v>
      </c>
      <c r="L577" s="6">
        <f>_xlfn.XLOOKUP(D577,products!$A$1:$A$49,products!$E$1:$E$49,,0)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IF(_xlfn.XLOOKUP(orders!C578,customers!$A$1:$A$1001,customers!$C$1:$C$1001,,0)=0," ",_xlfn.XLOOKUP(orders!C578,customers!$A$1:$A$1001,customers!$C$1:$C$1001,,0))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4">
        <f>_xlfn.XLOOKUP(D578,products!$A$1:$A$49,products!$D$1:$D$49,,0)</f>
        <v>0.2</v>
      </c>
      <c r="L578" s="6">
        <f>_xlfn.XLOOKUP(D578,products!$A$1:$A$49,products!$E$1:$E$49,,0)</f>
        <v>2.9849999999999999</v>
      </c>
      <c r="M578" s="5">
        <f t="shared" si="24"/>
        <v>17.91</v>
      </c>
      <c r="N578" t="str">
        <f t="shared" si="25"/>
        <v>Arabica</v>
      </c>
      <c r="O578" t="str">
        <f t="shared" si="26"/>
        <v>Dark</v>
      </c>
      <c r="P578" t="str">
        <f>_xlfn.XLOOKUP(orderstable[[#This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IF(_xlfn.XLOOKUP(orders!C579,customers!$A$1:$A$1001,customers!$C$1:$C$1001,,0)=0," ",_xlfn.XLOOKUP(orders!C579,customers!$A$1:$A$1001,customers!$C$1:$C$1001,,0))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4">
        <f>_xlfn.XLOOKUP(D579,products!$A$1:$A$49,products!$D$1:$D$49,,0)</f>
        <v>1</v>
      </c>
      <c r="L579" s="6">
        <f>_xlfn.XLOOKUP(D579,products!$A$1:$A$49,products!$E$1:$E$49,,0)</f>
        <v>14.55</v>
      </c>
      <c r="M579" s="5">
        <f t="shared" ref="M579:M642" si="27">L579*E579</f>
        <v>58.2</v>
      </c>
      <c r="N579" t="str">
        <f t="shared" ref="N579:N642" si="28">IF(I579="Rob","Robusta",IF(I579="Exc","Exceisa",IF(I579="Ara","Arabica",IF(I579="Lib","Liberica",""))))</f>
        <v>Liberica</v>
      </c>
      <c r="O579" t="str">
        <f t="shared" ref="O579:O642" si="29">IF(J579="L","Light",IF(J579="M","Medium",IF(J579="D","Dark","")))</f>
        <v>Medium</v>
      </c>
      <c r="P579" t="str">
        <f>_xlfn.XLOOKUP(orderstable[[#This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IF(_xlfn.XLOOKUP(orders!C580,customers!$A$1:$A$1001,customers!$C$1:$C$1001,,0)=0," ",_xlfn.XLOOKUP(orders!C580,customers!$A$1:$A$1001,customers!$C$1:$C$1001,,0))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4">
        <f>_xlfn.XLOOKUP(D580,products!$A$1:$A$49,products!$D$1:$D$49,,0)</f>
        <v>0.2</v>
      </c>
      <c r="L580" s="6">
        <f>_xlfn.XLOOKUP(D580,products!$A$1:$A$49,products!$E$1:$E$49,,0)</f>
        <v>4.4550000000000001</v>
      </c>
      <c r="M580" s="5">
        <f t="shared" si="27"/>
        <v>13.365</v>
      </c>
      <c r="N580" t="str">
        <f t="shared" si="28"/>
        <v>Exceisa</v>
      </c>
      <c r="O580" t="str">
        <f t="shared" si="29"/>
        <v>Light</v>
      </c>
      <c r="P580" t="str">
        <f>_xlfn.XLOOKUP(orderstable[[#This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IF(_xlfn.XLOOKUP(orders!C581,customers!$A$1:$A$1001,customers!$C$1:$C$1001,,0)=0," ",_xlfn.XLOOKUP(orders!C581,customers!$A$1:$A$1001,customers!$C$1:$C$1001,,0))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4">
        <f>_xlfn.XLOOKUP(D581,products!$A$1:$A$49,products!$D$1:$D$49,,0)</f>
        <v>0.5</v>
      </c>
      <c r="L581" s="6">
        <f>_xlfn.XLOOKUP(D581,products!$A$1:$A$49,products!$E$1:$E$49,,0)</f>
        <v>6.75</v>
      </c>
      <c r="M581" s="5">
        <f t="shared" si="27"/>
        <v>33.75</v>
      </c>
      <c r="N581" t="str">
        <f t="shared" si="28"/>
        <v>Arabica</v>
      </c>
      <c r="O581" t="str">
        <f t="shared" si="29"/>
        <v>Medium</v>
      </c>
      <c r="P581" t="str">
        <f>_xlfn.XLOOKUP(orderstable[[#This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IF(_xlfn.XLOOKUP(orders!C582,customers!$A$1:$A$1001,customers!$C$1:$C$1001,,0)=0," ",_xlfn.XLOOKUP(orders!C582,customers!$A$1:$A$1001,customers!$C$1:$C$1001,,0))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4">
        <f>_xlfn.XLOOKUP(D582,products!$A$1:$A$49,products!$D$1:$D$49,,0)</f>
        <v>1</v>
      </c>
      <c r="L582" s="6">
        <f>_xlfn.XLOOKUP(D582,products!$A$1:$A$49,products!$E$1:$E$49,,0)</f>
        <v>14.85</v>
      </c>
      <c r="M582" s="5">
        <f t="shared" si="27"/>
        <v>44.55</v>
      </c>
      <c r="N582" t="str">
        <f t="shared" si="28"/>
        <v>Exceisa</v>
      </c>
      <c r="O582" t="str">
        <f t="shared" si="29"/>
        <v>Light</v>
      </c>
      <c r="P582" t="str">
        <f>_xlfn.XLOOKUP(orderstable[[#This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IF(_xlfn.XLOOKUP(orders!C583,customers!$A$1:$A$1001,customers!$C$1:$C$1001,,0)=0," ",_xlfn.XLOOKUP(orders!C583,customers!$A$1:$A$1001,customers!$C$1:$C$1001,,0))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4">
        <f>_xlfn.XLOOKUP(D583,products!$A$1:$A$49,products!$D$1:$D$49,,0)</f>
        <v>0.5</v>
      </c>
      <c r="L583" s="6">
        <f>_xlfn.XLOOKUP(D583,products!$A$1:$A$49,products!$E$1:$E$49,,0)</f>
        <v>8.91</v>
      </c>
      <c r="M583" s="5">
        <f t="shared" si="27"/>
        <v>44.55</v>
      </c>
      <c r="N583" t="str">
        <f t="shared" si="28"/>
        <v>Exceisa</v>
      </c>
      <c r="O583" t="str">
        <f t="shared" si="29"/>
        <v>Light</v>
      </c>
      <c r="P583" t="str">
        <f>_xlfn.XLOOKUP(orderstable[[#This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IF(_xlfn.XLOOKUP(orders!C584,customers!$A$1:$A$1001,customers!$C$1:$C$1001,,0)=0," ",_xlfn.XLOOKUP(orders!C584,customers!$A$1:$A$1001,customers!$C$1:$C$1001,,0))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4">
        <f>_xlfn.XLOOKUP(D584,products!$A$1:$A$49,products!$D$1:$D$49,,0)</f>
        <v>1</v>
      </c>
      <c r="L584" s="6">
        <f>_xlfn.XLOOKUP(D584,products!$A$1:$A$49,products!$E$1:$E$49,,0)</f>
        <v>12.15</v>
      </c>
      <c r="M584" s="5">
        <f t="shared" si="27"/>
        <v>60.75</v>
      </c>
      <c r="N584" t="str">
        <f t="shared" si="28"/>
        <v>Exceisa</v>
      </c>
      <c r="O584" t="str">
        <f t="shared" si="29"/>
        <v>Dark</v>
      </c>
      <c r="P584" t="str">
        <f>_xlfn.XLOOKUP(orderstable[[#This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IF(_xlfn.XLOOKUP(orders!C585,customers!$A$1:$A$1001,customers!$C$1:$C$1001,,0)=0," ",_xlfn.XLOOKUP(orders!C585,customers!$A$1:$A$1001,customers!$C$1:$C$1001,,0))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4">
        <f>_xlfn.XLOOKUP(D585,products!$A$1:$A$49,products!$D$1:$D$49,,0)</f>
        <v>0.2</v>
      </c>
      <c r="L585" s="6">
        <f>_xlfn.XLOOKUP(D585,products!$A$1:$A$49,products!$E$1:$E$49,,0)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IF(_xlfn.XLOOKUP(orders!C586,customers!$A$1:$A$1001,customers!$C$1:$C$1001,,0)=0," ",_xlfn.XLOOKUP(orders!C586,customers!$A$1:$A$1001,customers!$C$1:$C$1001,,0))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4">
        <f>_xlfn.XLOOKUP(D586,products!$A$1:$A$49,products!$D$1:$D$49,,0)</f>
        <v>0.2</v>
      </c>
      <c r="L586" s="6">
        <f>_xlfn.XLOOKUP(D586,products!$A$1:$A$49,products!$E$1:$E$49,,0)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IF(_xlfn.XLOOKUP(orders!C587,customers!$A$1:$A$1001,customers!$C$1:$C$1001,,0)=0," ",_xlfn.XLOOKUP(orders!C587,customers!$A$1:$A$1001,customers!$C$1:$C$1001,,0))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4">
        <f>_xlfn.XLOOKUP(D587,products!$A$1:$A$49,products!$D$1:$D$49,,0)</f>
        <v>0.5</v>
      </c>
      <c r="L587" s="6">
        <f>_xlfn.XLOOKUP(D587,products!$A$1:$A$49,products!$E$1:$E$49,,0)</f>
        <v>8.25</v>
      </c>
      <c r="M587" s="5">
        <f t="shared" si="27"/>
        <v>16.5</v>
      </c>
      <c r="N587" t="str">
        <f t="shared" si="28"/>
        <v>Exceisa</v>
      </c>
      <c r="O587" t="str">
        <f t="shared" si="29"/>
        <v>Medium</v>
      </c>
      <c r="P587" t="str">
        <f>_xlfn.XLOOKUP(orderstable[[#This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IF(_xlfn.XLOOKUP(orders!C588,customers!$A$1:$A$1001,customers!$C$1:$C$1001,,0)=0," ",_xlfn.XLOOKUP(orders!C588,customers!$A$1:$A$1001,customers!$C$1:$C$1001,,0))</f>
        <v xml:space="preserve"> </v>
      </c>
      <c r="H588" s="2" t="str">
        <f>_xlfn.XLOOKUP(C588,customers!$A$1:$A$1001,customers!$G$1:$G$1001,,0)</f>
        <v>United States</v>
      </c>
      <c r="I588" t="str">
        <f>_xlfn.XLOOKUP(orders!D588,products!$A$1:$A$49,products!$B$1:$B$49,,0)</f>
        <v>Rob</v>
      </c>
      <c r="J588" t="str">
        <f>_xlfn.XLOOKUP(D588,products!$A$1:$A$49,products!$C$1:$C$49,,0)</f>
        <v>L</v>
      </c>
      <c r="K588" s="4">
        <f>_xlfn.XLOOKUP(D588,products!$A$1:$A$49,products!$D$1:$D$49,,0)</f>
        <v>2.5</v>
      </c>
      <c r="L588" s="6">
        <f>_xlfn.XLOOKUP(D588,products!$A$1:$A$49,products!$E$1:$E$49,,0)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IF(_xlfn.XLOOKUP(orders!C589,customers!$A$1:$A$1001,customers!$C$1:$C$1001,,0)=0," ",_xlfn.XLOOKUP(orders!C589,customers!$A$1:$A$1001,customers!$C$1:$C$1001,,0))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4">
        <f>_xlfn.XLOOKUP(D589,products!$A$1:$A$49,products!$D$1:$D$49,,0)</f>
        <v>0.5</v>
      </c>
      <c r="L589" s="6">
        <f>_xlfn.XLOOKUP(D589,products!$A$1:$A$49,products!$E$1:$E$49,,0)</f>
        <v>7.77</v>
      </c>
      <c r="M589" s="5">
        <f t="shared" si="27"/>
        <v>7.77</v>
      </c>
      <c r="N589" t="str">
        <f t="shared" si="28"/>
        <v>Liberica</v>
      </c>
      <c r="O589" t="str">
        <f t="shared" si="29"/>
        <v>Dark</v>
      </c>
      <c r="P589" t="str">
        <f>_xlfn.XLOOKUP(orderstable[[#This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IF(_xlfn.XLOOKUP(orders!C590,customers!$A$1:$A$1001,customers!$C$1:$C$1001,,0)=0," ",_xlfn.XLOOKUP(orders!C590,customers!$A$1:$A$1001,customers!$C$1:$C$1001,,0))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4">
        <f>_xlfn.XLOOKUP(D590,products!$A$1:$A$49,products!$D$1:$D$49,,0)</f>
        <v>0.5</v>
      </c>
      <c r="L590" s="6">
        <f>_xlfn.XLOOKUP(D590,products!$A$1:$A$49,products!$E$1:$E$49,,0)</f>
        <v>5.97</v>
      </c>
      <c r="M590" s="5">
        <f t="shared" si="27"/>
        <v>11.94</v>
      </c>
      <c r="N590" t="str">
        <f t="shared" si="28"/>
        <v>Robusta</v>
      </c>
      <c r="O590" t="str">
        <f t="shared" si="29"/>
        <v>Medium</v>
      </c>
      <c r="P590" t="str">
        <f>_xlfn.XLOOKUP(orderstable[[#This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IF(_xlfn.XLOOKUP(orders!C591,customers!$A$1:$A$1001,customers!$C$1:$C$1001,,0)=0," ",_xlfn.XLOOKUP(orders!C591,customers!$A$1:$A$1001,customers!$C$1:$C$1001,,0))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4">
        <f>_xlfn.XLOOKUP(D591,products!$A$1:$A$49,products!$D$1:$D$49,,0)</f>
        <v>2.5</v>
      </c>
      <c r="L591" s="6">
        <f>_xlfn.XLOOKUP(D591,products!$A$1:$A$49,products!$E$1:$E$49,,0)</f>
        <v>34.154999999999994</v>
      </c>
      <c r="M591" s="5">
        <f t="shared" si="27"/>
        <v>204.92999999999995</v>
      </c>
      <c r="N591" t="str">
        <f t="shared" si="28"/>
        <v>Exceisa</v>
      </c>
      <c r="O591" t="str">
        <f t="shared" si="29"/>
        <v>Light</v>
      </c>
      <c r="P591" t="str">
        <f>_xlfn.XLOOKUP(orderstable[[#This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IF(_xlfn.XLOOKUP(orders!C592,customers!$A$1:$A$1001,customers!$C$1:$C$1001,,0)=0," ",_xlfn.XLOOKUP(orders!C592,customers!$A$1:$A$1001,customers!$C$1:$C$1001,,0))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4">
        <f>_xlfn.XLOOKUP(D592,products!$A$1:$A$49,products!$D$1:$D$49,,0)</f>
        <v>2.5</v>
      </c>
      <c r="L592" s="6">
        <f>_xlfn.XLOOKUP(D592,products!$A$1:$A$49,products!$E$1:$E$49,,0)</f>
        <v>31.624999999999996</v>
      </c>
      <c r="M592" s="5">
        <f t="shared" si="27"/>
        <v>63.249999999999993</v>
      </c>
      <c r="N592" t="str">
        <f t="shared" si="28"/>
        <v>Exceisa</v>
      </c>
      <c r="O592" t="str">
        <f t="shared" si="29"/>
        <v>Medium</v>
      </c>
      <c r="P592" t="str">
        <f>_xlfn.XLOOKUP(orderstable[[#This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IF(_xlfn.XLOOKUP(orders!C593,customers!$A$1:$A$1001,customers!$C$1:$C$1001,,0)=0," ",_xlfn.XLOOKUP(orders!C593,customers!$A$1:$A$1001,customers!$C$1:$C$1001,,0))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4">
        <f>_xlfn.XLOOKUP(D593,products!$A$1:$A$49,products!$D$1:$D$49,,0)</f>
        <v>0.2</v>
      </c>
      <c r="L593" s="6">
        <f>_xlfn.XLOOKUP(D593,products!$A$1:$A$49,products!$E$1:$E$49,,0)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IF(_xlfn.XLOOKUP(orders!C594,customers!$A$1:$A$1001,customers!$C$1:$C$1001,,0)=0," ",_xlfn.XLOOKUP(orders!C594,customers!$A$1:$A$1001,customers!$C$1:$C$1001,,0))</f>
        <v xml:space="preserve"> </v>
      </c>
      <c r="H594" s="2" t="str">
        <f>_xlfn.XLOOKUP(C594,customers!$A$1:$A$1001,customers!$G$1:$G$1001,,0)</f>
        <v>United States</v>
      </c>
      <c r="I594" t="str">
        <f>_xlfn.XLOOKUP(orders!D594,products!$A$1:$A$49,products!$B$1:$B$49,,0)</f>
        <v>Ara</v>
      </c>
      <c r="J594" t="str">
        <f>_xlfn.XLOOKUP(D594,products!$A$1:$A$49,products!$C$1:$C$49,,0)</f>
        <v>M</v>
      </c>
      <c r="K594" s="4">
        <f>_xlfn.XLOOKUP(D594,products!$A$1:$A$49,products!$D$1:$D$49,,0)</f>
        <v>2.5</v>
      </c>
      <c r="L594" s="6">
        <f>_xlfn.XLOOKUP(D594,products!$A$1:$A$49,products!$E$1:$E$49,,0)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IF(_xlfn.XLOOKUP(orders!C595,customers!$A$1:$A$1001,customers!$C$1:$C$1001,,0)=0," ",_xlfn.XLOOKUP(orders!C595,customers!$A$1:$A$1001,customers!$C$1:$C$1001,,0))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4">
        <f>_xlfn.XLOOKUP(D595,products!$A$1:$A$49,products!$D$1:$D$49,,0)</f>
        <v>2.5</v>
      </c>
      <c r="L595" s="6">
        <f>_xlfn.XLOOKUP(D595,products!$A$1:$A$49,products!$E$1:$E$49,,0)</f>
        <v>27.945</v>
      </c>
      <c r="M595" s="5">
        <f t="shared" si="27"/>
        <v>27.945</v>
      </c>
      <c r="N595" t="str">
        <f t="shared" si="28"/>
        <v>Exceisa</v>
      </c>
      <c r="O595" t="str">
        <f t="shared" si="29"/>
        <v>Dark</v>
      </c>
      <c r="P595" t="str">
        <f>_xlfn.XLOOKUP(orderstable[[#This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IF(_xlfn.XLOOKUP(orders!C596,customers!$A$1:$A$1001,customers!$C$1:$C$1001,,0)=0," ",_xlfn.XLOOKUP(orders!C596,customers!$A$1:$A$1001,customers!$C$1:$C$1001,,0))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4">
        <f>_xlfn.XLOOKUP(D596,products!$A$1:$A$49,products!$D$1:$D$49,,0)</f>
        <v>2.5</v>
      </c>
      <c r="L596" s="6">
        <f>_xlfn.XLOOKUP(D596,products!$A$1:$A$49,products!$E$1:$E$49,,0)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IF(_xlfn.XLOOKUP(orders!C597,customers!$A$1:$A$1001,customers!$C$1:$C$1001,,0)=0," ",_xlfn.XLOOKUP(orders!C597,customers!$A$1:$A$1001,customers!$C$1:$C$1001,,0))</f>
        <v xml:space="preserve"> </v>
      </c>
      <c r="H597" s="2" t="str">
        <f>_xlfn.XLOOKUP(C597,customers!$A$1:$A$1001,customers!$G$1:$G$1001,,0)</f>
        <v>United Kingdom</v>
      </c>
      <c r="I597" t="str">
        <f>_xlfn.XLOOKUP(orders!D597,products!$A$1:$A$49,products!$B$1:$B$49,,0)</f>
        <v>Exc</v>
      </c>
      <c r="J597" t="str">
        <f>_xlfn.XLOOKUP(D597,products!$A$1:$A$49,products!$C$1:$C$49,,0)</f>
        <v>L</v>
      </c>
      <c r="K597" s="4">
        <f>_xlfn.XLOOKUP(D597,products!$A$1:$A$49,products!$D$1:$D$49,,0)</f>
        <v>1</v>
      </c>
      <c r="L597" s="6">
        <f>_xlfn.XLOOKUP(D597,products!$A$1:$A$49,products!$E$1:$E$49,,0)</f>
        <v>14.85</v>
      </c>
      <c r="M597" s="5">
        <f t="shared" si="27"/>
        <v>14.85</v>
      </c>
      <c r="N597" t="str">
        <f t="shared" si="28"/>
        <v>Exceisa</v>
      </c>
      <c r="O597" t="str">
        <f t="shared" si="29"/>
        <v>Light</v>
      </c>
      <c r="P597" t="str">
        <f>_xlfn.XLOOKUP(orderstable[[#This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IF(_xlfn.XLOOKUP(orders!C598,customers!$A$1:$A$1001,customers!$C$1:$C$1001,,0)=0," ",_xlfn.XLOOKUP(orders!C598,customers!$A$1:$A$1001,customers!$C$1:$C$1001,,0))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4">
        <f>_xlfn.XLOOKUP(D598,products!$A$1:$A$49,products!$D$1:$D$49,,0)</f>
        <v>0.5</v>
      </c>
      <c r="L598" s="6">
        <f>_xlfn.XLOOKUP(D598,products!$A$1:$A$49,products!$E$1:$E$49,,0)</f>
        <v>6.75</v>
      </c>
      <c r="M598" s="5">
        <f t="shared" si="27"/>
        <v>33.75</v>
      </c>
      <c r="N598" t="str">
        <f t="shared" si="28"/>
        <v>Arabica</v>
      </c>
      <c r="O598" t="str">
        <f t="shared" si="29"/>
        <v>Medium</v>
      </c>
      <c r="P598" t="str">
        <f>_xlfn.XLOOKUP(orderstable[[#This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IF(_xlfn.XLOOKUP(orders!C599,customers!$A$1:$A$1001,customers!$C$1:$C$1001,,0)=0," ",_xlfn.XLOOKUP(orders!C599,customers!$A$1:$A$1001,customers!$C$1:$C$1001,,0))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4">
        <f>_xlfn.XLOOKUP(D599,products!$A$1:$A$49,products!$D$1:$D$49,,0)</f>
        <v>2.5</v>
      </c>
      <c r="L599" s="6">
        <f>_xlfn.XLOOKUP(D599,products!$A$1:$A$49,products!$E$1:$E$49,,0)</f>
        <v>36.454999999999998</v>
      </c>
      <c r="M599" s="5">
        <f t="shared" si="27"/>
        <v>145.82</v>
      </c>
      <c r="N599" t="str">
        <f t="shared" si="28"/>
        <v>Liberica</v>
      </c>
      <c r="O599" t="str">
        <f t="shared" si="29"/>
        <v>Light</v>
      </c>
      <c r="P599" t="str">
        <f>_xlfn.XLOOKUP(orderstable[[#This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IF(_xlfn.XLOOKUP(orders!C600,customers!$A$1:$A$1001,customers!$C$1:$C$1001,,0)=0," ",_xlfn.XLOOKUP(orders!C600,customers!$A$1:$A$1001,customers!$C$1:$C$1001,,0))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4">
        <f>_xlfn.XLOOKUP(D600,products!$A$1:$A$49,products!$D$1:$D$49,,0)</f>
        <v>0.2</v>
      </c>
      <c r="L600" s="6">
        <f>_xlfn.XLOOKUP(D600,products!$A$1:$A$49,products!$E$1:$E$49,,0)</f>
        <v>2.9849999999999999</v>
      </c>
      <c r="M600" s="5">
        <f t="shared" si="27"/>
        <v>11.94</v>
      </c>
      <c r="N600" t="str">
        <f t="shared" si="28"/>
        <v>Robusta</v>
      </c>
      <c r="O600" t="str">
        <f t="shared" si="29"/>
        <v>Medium</v>
      </c>
      <c r="P600" t="str">
        <f>_xlfn.XLOOKUP(orderstable[[#This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IF(_xlfn.XLOOKUP(orders!C601,customers!$A$1:$A$1001,customers!$C$1:$C$1001,,0)=0," ",_xlfn.XLOOKUP(orders!C601,customers!$A$1:$A$1001,customers!$C$1:$C$1001,,0))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4">
        <f>_xlfn.XLOOKUP(D601,products!$A$1:$A$49,products!$D$1:$D$49,,0)</f>
        <v>0.2</v>
      </c>
      <c r="L601" s="6">
        <f>_xlfn.XLOOKUP(D601,products!$A$1:$A$49,products!$E$1:$E$49,,0)</f>
        <v>2.9849999999999999</v>
      </c>
      <c r="M601" s="5">
        <f t="shared" si="27"/>
        <v>11.94</v>
      </c>
      <c r="N601" t="str">
        <f t="shared" si="28"/>
        <v>Arabica</v>
      </c>
      <c r="O601" t="str">
        <f t="shared" si="29"/>
        <v>Dark</v>
      </c>
      <c r="P601" t="str">
        <f>_xlfn.XLOOKUP(orderstable[[#This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IF(_xlfn.XLOOKUP(orders!C602,customers!$A$1:$A$1001,customers!$C$1:$C$1001,,0)=0," ",_xlfn.XLOOKUP(orders!C602,customers!$A$1:$A$1001,customers!$C$1:$C$1001,,0))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4">
        <f>_xlfn.XLOOKUP(D602,products!$A$1:$A$49,products!$D$1:$D$49,,0)</f>
        <v>0.5</v>
      </c>
      <c r="L602" s="6">
        <f>_xlfn.XLOOKUP(D602,products!$A$1:$A$49,products!$E$1:$E$49,,0)</f>
        <v>7.77</v>
      </c>
      <c r="M602" s="5">
        <f t="shared" si="27"/>
        <v>7.77</v>
      </c>
      <c r="N602" t="str">
        <f t="shared" si="28"/>
        <v>Liberica</v>
      </c>
      <c r="O602" t="str">
        <f t="shared" si="29"/>
        <v>Dark</v>
      </c>
      <c r="P602" t="str">
        <f>_xlfn.XLOOKUP(orderstable[[#This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IF(_xlfn.XLOOKUP(orders!C603,customers!$A$1:$A$1001,customers!$C$1:$C$1001,,0)=0," ",_xlfn.XLOOKUP(orders!C603,customers!$A$1:$A$1001,customers!$C$1:$C$1001,,0))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4">
        <f>_xlfn.XLOOKUP(D603,products!$A$1:$A$49,products!$D$1:$D$49,,0)</f>
        <v>2.5</v>
      </c>
      <c r="L603" s="6">
        <f>_xlfn.XLOOKUP(D603,products!$A$1:$A$49,products!$E$1:$E$49,,0)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IF(_xlfn.XLOOKUP(orders!C604,customers!$A$1:$A$1001,customers!$C$1:$C$1001,,0)=0," ",_xlfn.XLOOKUP(orders!C604,customers!$A$1:$A$1001,customers!$C$1:$C$1001,,0))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4">
        <f>_xlfn.XLOOKUP(D604,products!$A$1:$A$49,products!$D$1:$D$49,,0)</f>
        <v>0.2</v>
      </c>
      <c r="L604" s="6">
        <f>_xlfn.XLOOKUP(D604,products!$A$1:$A$49,products!$E$1:$E$49,,0)</f>
        <v>4.4550000000000001</v>
      </c>
      <c r="M604" s="5">
        <f t="shared" si="27"/>
        <v>22.274999999999999</v>
      </c>
      <c r="N604" t="str">
        <f t="shared" si="28"/>
        <v>Exceisa</v>
      </c>
      <c r="O604" t="str">
        <f t="shared" si="29"/>
        <v>Light</v>
      </c>
      <c r="P604" t="str">
        <f>_xlfn.XLOOKUP(orderstable[[#This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IF(_xlfn.XLOOKUP(orders!C605,customers!$A$1:$A$1001,customers!$C$1:$C$1001,,0)=0," ",_xlfn.XLOOKUP(orders!C605,customers!$A$1:$A$1001,customers!$C$1:$C$1001,,0))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4">
        <f>_xlfn.XLOOKUP(D605,products!$A$1:$A$49,products!$D$1:$D$49,,0)</f>
        <v>0.2</v>
      </c>
      <c r="L605" s="6">
        <f>_xlfn.XLOOKUP(D605,products!$A$1:$A$49,products!$E$1:$E$49,,0)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IF(_xlfn.XLOOKUP(orders!C606,customers!$A$1:$A$1001,customers!$C$1:$C$1001,,0)=0," ",_xlfn.XLOOKUP(orders!C606,customers!$A$1:$A$1001,customers!$C$1:$C$1001,,0))</f>
        <v xml:space="preserve"> </v>
      </c>
      <c r="H606" s="2" t="str">
        <f>_xlfn.XLOOKUP(C606,customers!$A$1:$A$1001,customers!$G$1:$G$1001,,0)</f>
        <v>Ireland</v>
      </c>
      <c r="I606" t="str">
        <f>_xlfn.XLOOKUP(orders!D606,products!$A$1:$A$49,products!$B$1:$B$49,,0)</f>
        <v>Lib</v>
      </c>
      <c r="J606" t="str">
        <f>_xlfn.XLOOKUP(D606,products!$A$1:$A$49,products!$C$1:$C$49,,0)</f>
        <v>D</v>
      </c>
      <c r="K606" s="4">
        <f>_xlfn.XLOOKUP(D606,products!$A$1:$A$49,products!$D$1:$D$49,,0)</f>
        <v>2.5</v>
      </c>
      <c r="L606" s="6">
        <f>_xlfn.XLOOKUP(D606,products!$A$1:$A$49,products!$E$1:$E$49,,0)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IF(_xlfn.XLOOKUP(orders!C607,customers!$A$1:$A$1001,customers!$C$1:$C$1001,,0)=0," ",_xlfn.XLOOKUP(orders!C607,customers!$A$1:$A$1001,customers!$C$1:$C$1001,,0))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4">
        <f>_xlfn.XLOOKUP(D607,products!$A$1:$A$49,products!$D$1:$D$49,,0)</f>
        <v>2.5</v>
      </c>
      <c r="L607" s="6">
        <f>_xlfn.XLOOKUP(D607,products!$A$1:$A$49,products!$E$1:$E$49,,0)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IF(_xlfn.XLOOKUP(orders!C608,customers!$A$1:$A$1001,customers!$C$1:$C$1001,,0)=0," ",_xlfn.XLOOKUP(orders!C608,customers!$A$1:$A$1001,customers!$C$1:$C$1001,,0))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4">
        <f>_xlfn.XLOOKUP(D608,products!$A$1:$A$49,products!$D$1:$D$49,,0)</f>
        <v>2.5</v>
      </c>
      <c r="L608" s="6">
        <f>_xlfn.XLOOKUP(D608,products!$A$1:$A$49,products!$E$1:$E$49,,0)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IF(_xlfn.XLOOKUP(orders!C609,customers!$A$1:$A$1001,customers!$C$1:$C$1001,,0)=0," ",_xlfn.XLOOKUP(orders!C609,customers!$A$1:$A$1001,customers!$C$1:$C$1001,,0))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4">
        <f>_xlfn.XLOOKUP(D609,products!$A$1:$A$49,products!$D$1:$D$49,,0)</f>
        <v>0.2</v>
      </c>
      <c r="L609" s="6">
        <f>_xlfn.XLOOKUP(D609,products!$A$1:$A$49,products!$E$1:$E$49,,0)</f>
        <v>3.645</v>
      </c>
      <c r="M609" s="5">
        <f t="shared" si="27"/>
        <v>3.645</v>
      </c>
      <c r="N609" t="str">
        <f t="shared" si="28"/>
        <v>Exceisa</v>
      </c>
      <c r="O609" t="str">
        <f t="shared" si="29"/>
        <v>Dark</v>
      </c>
      <c r="P609" t="str">
        <f>_xlfn.XLOOKUP(orderstable[[#This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IF(_xlfn.XLOOKUP(orders!C610,customers!$A$1:$A$1001,customers!$C$1:$C$1001,,0)=0," ",_xlfn.XLOOKUP(orders!C610,customers!$A$1:$A$1001,customers!$C$1:$C$1001,,0))</f>
        <v xml:space="preserve"> </v>
      </c>
      <c r="H610" s="2" t="str">
        <f>_xlfn.XLOOKUP(C610,customers!$A$1:$A$1001,customers!$G$1:$G$1001,,0)</f>
        <v>United States</v>
      </c>
      <c r="I610" t="str">
        <f>_xlfn.XLOOKUP(orders!D610,products!$A$1:$A$49,products!$B$1:$B$49,,0)</f>
        <v>Exc</v>
      </c>
      <c r="J610" t="str">
        <f>_xlfn.XLOOKUP(D610,products!$A$1:$A$49,products!$C$1:$C$49,,0)</f>
        <v>D</v>
      </c>
      <c r="K610" s="4">
        <f>_xlfn.XLOOKUP(D610,products!$A$1:$A$49,products!$D$1:$D$49,,0)</f>
        <v>2.5</v>
      </c>
      <c r="L610" s="6">
        <f>_xlfn.XLOOKUP(D610,products!$A$1:$A$49,products!$E$1:$E$49,,0)</f>
        <v>27.945</v>
      </c>
      <c r="M610" s="5">
        <f t="shared" si="27"/>
        <v>55.89</v>
      </c>
      <c r="N610" t="str">
        <f t="shared" si="28"/>
        <v>Exceisa</v>
      </c>
      <c r="O610" t="str">
        <f t="shared" si="29"/>
        <v>Dark</v>
      </c>
      <c r="P610" t="str">
        <f>_xlfn.XLOOKUP(orderstable[[#This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IF(_xlfn.XLOOKUP(orders!C611,customers!$A$1:$A$1001,customers!$C$1:$C$1001,,0)=0," ",_xlfn.XLOOKUP(orders!C611,customers!$A$1:$A$1001,customers!$C$1:$C$1001,,0))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4">
        <f>_xlfn.XLOOKUP(D611,products!$A$1:$A$49,products!$D$1:$D$49,,0)</f>
        <v>0.2</v>
      </c>
      <c r="L611" s="6">
        <f>_xlfn.XLOOKUP(D611,products!$A$1:$A$49,products!$E$1:$E$49,,0)</f>
        <v>4.3650000000000002</v>
      </c>
      <c r="M611" s="5">
        <f t="shared" si="27"/>
        <v>26.19</v>
      </c>
      <c r="N611" t="str">
        <f t="shared" si="28"/>
        <v>Liberica</v>
      </c>
      <c r="O611" t="str">
        <f t="shared" si="29"/>
        <v>Medium</v>
      </c>
      <c r="P611" t="str">
        <f>_xlfn.XLOOKUP(orderstable[[#This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IF(_xlfn.XLOOKUP(orders!C612,customers!$A$1:$A$1001,customers!$C$1:$C$1001,,0)=0," ",_xlfn.XLOOKUP(orders!C612,customers!$A$1:$A$1001,customers!$C$1:$C$1001,,0))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4">
        <f>_xlfn.XLOOKUP(D612,products!$A$1:$A$49,products!$D$1:$D$49,,0)</f>
        <v>1</v>
      </c>
      <c r="L612" s="6">
        <f>_xlfn.XLOOKUP(D612,products!$A$1:$A$49,products!$E$1:$E$49,,0)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IF(_xlfn.XLOOKUP(orders!C613,customers!$A$1:$A$1001,customers!$C$1:$C$1001,,0)=0," ",_xlfn.XLOOKUP(orders!C613,customers!$A$1:$A$1001,customers!$C$1:$C$1001,,0))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4">
        <f>_xlfn.XLOOKUP(D613,products!$A$1:$A$49,products!$D$1:$D$49,,0)</f>
        <v>2.5</v>
      </c>
      <c r="L613" s="6">
        <f>_xlfn.XLOOKUP(D613,products!$A$1:$A$49,products!$E$1:$E$49,,0)</f>
        <v>34.154999999999994</v>
      </c>
      <c r="M613" s="5">
        <f t="shared" si="27"/>
        <v>68.309999999999988</v>
      </c>
      <c r="N613" t="str">
        <f t="shared" si="28"/>
        <v>Exceisa</v>
      </c>
      <c r="O613" t="str">
        <f t="shared" si="29"/>
        <v>Light</v>
      </c>
      <c r="P613" t="str">
        <f>_xlfn.XLOOKUP(orderstable[[#This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IF(_xlfn.XLOOKUP(orders!C614,customers!$A$1:$A$1001,customers!$C$1:$C$1001,,0)=0," ",_xlfn.XLOOKUP(orders!C614,customers!$A$1:$A$1001,customers!$C$1:$C$1001,,0))</f>
        <v xml:space="preserve"> </v>
      </c>
      <c r="H614" s="2" t="str">
        <f>_xlfn.XLOOKUP(C614,customers!$A$1:$A$1001,customers!$G$1:$G$1001,,0)</f>
        <v>Ireland</v>
      </c>
      <c r="I614" t="str">
        <f>_xlfn.XLOOKUP(orders!D614,products!$A$1:$A$49,products!$B$1:$B$49,,0)</f>
        <v>Ara</v>
      </c>
      <c r="J614" t="str">
        <f>_xlfn.XLOOKUP(D614,products!$A$1:$A$49,products!$C$1:$C$49,,0)</f>
        <v>M</v>
      </c>
      <c r="K614" s="4">
        <f>_xlfn.XLOOKUP(D614,products!$A$1:$A$49,products!$D$1:$D$49,,0)</f>
        <v>0.2</v>
      </c>
      <c r="L614" s="6">
        <f>_xlfn.XLOOKUP(D614,products!$A$1:$A$49,products!$E$1:$E$49,,0)</f>
        <v>3.375</v>
      </c>
      <c r="M614" s="5">
        <f t="shared" si="27"/>
        <v>13.5</v>
      </c>
      <c r="N614" t="str">
        <f t="shared" si="28"/>
        <v>Arabica</v>
      </c>
      <c r="O614" t="str">
        <f t="shared" si="29"/>
        <v>Medium</v>
      </c>
      <c r="P614" t="str">
        <f>_xlfn.XLOOKUP(orderstable[[#This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IF(_xlfn.XLOOKUP(orders!C615,customers!$A$1:$A$1001,customers!$C$1:$C$1001,,0)=0," ",_xlfn.XLOOKUP(orders!C615,customers!$A$1:$A$1001,customers!$C$1:$C$1001,,0))</f>
        <v xml:space="preserve"> </v>
      </c>
      <c r="H615" s="2" t="str">
        <f>_xlfn.XLOOKUP(C615,customers!$A$1:$A$1001,customers!$G$1:$G$1001,,0)</f>
        <v>United States</v>
      </c>
      <c r="I615" t="str">
        <f>_xlfn.XLOOKUP(orders!D615,products!$A$1:$A$49,products!$B$1:$B$49,,0)</f>
        <v>Rob</v>
      </c>
      <c r="J615" t="str">
        <f>_xlfn.XLOOKUP(D615,products!$A$1:$A$49,products!$C$1:$C$49,,0)</f>
        <v>M</v>
      </c>
      <c r="K615" s="4">
        <f>_xlfn.XLOOKUP(D615,products!$A$1:$A$49,products!$D$1:$D$49,,0)</f>
        <v>0.5</v>
      </c>
      <c r="L615" s="6">
        <f>_xlfn.XLOOKUP(D615,products!$A$1:$A$49,products!$E$1:$E$49,,0)</f>
        <v>5.97</v>
      </c>
      <c r="M615" s="5">
        <f t="shared" si="27"/>
        <v>5.97</v>
      </c>
      <c r="N615" t="str">
        <f t="shared" si="28"/>
        <v>Robusta</v>
      </c>
      <c r="O615" t="str">
        <f t="shared" si="29"/>
        <v>Medium</v>
      </c>
      <c r="P615" t="str">
        <f>_xlfn.XLOOKUP(orderstable[[#This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IF(_xlfn.XLOOKUP(orders!C616,customers!$A$1:$A$1001,customers!$C$1:$C$1001,,0)=0," ",_xlfn.XLOOKUP(orders!C616,customers!$A$1:$A$1001,customers!$C$1:$C$1001,,0))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4">
        <f>_xlfn.XLOOKUP(D616,products!$A$1:$A$49,products!$D$1:$D$49,,0)</f>
        <v>0.5</v>
      </c>
      <c r="L616" s="6">
        <f>_xlfn.XLOOKUP(D616,products!$A$1:$A$49,products!$E$1:$E$49,,0)</f>
        <v>5.97</v>
      </c>
      <c r="M616" s="5">
        <f t="shared" si="27"/>
        <v>29.849999999999998</v>
      </c>
      <c r="N616" t="str">
        <f t="shared" si="28"/>
        <v>Robusta</v>
      </c>
      <c r="O616" t="str">
        <f t="shared" si="29"/>
        <v>Medium</v>
      </c>
      <c r="P616" t="str">
        <f>_xlfn.XLOOKUP(orderstable[[#This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IF(_xlfn.XLOOKUP(orders!C617,customers!$A$1:$A$1001,customers!$C$1:$C$1001,,0)=0," ",_xlfn.XLOOKUP(orders!C617,customers!$A$1:$A$1001,customers!$C$1:$C$1001,,0))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4">
        <f>_xlfn.XLOOKUP(D617,products!$A$1:$A$49,products!$D$1:$D$49,,0)</f>
        <v>2.5</v>
      </c>
      <c r="L617" s="6">
        <f>_xlfn.XLOOKUP(D617,products!$A$1:$A$49,products!$E$1:$E$49,,0)</f>
        <v>36.454999999999998</v>
      </c>
      <c r="M617" s="5">
        <f t="shared" si="27"/>
        <v>72.91</v>
      </c>
      <c r="N617" t="str">
        <f t="shared" si="28"/>
        <v>Liberica</v>
      </c>
      <c r="O617" t="str">
        <f t="shared" si="29"/>
        <v>Light</v>
      </c>
      <c r="P617" t="str">
        <f>_xlfn.XLOOKUP(orderstable[[#This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IF(_xlfn.XLOOKUP(orders!C618,customers!$A$1:$A$1001,customers!$C$1:$C$1001,,0)=0," ",_xlfn.XLOOKUP(orders!C618,customers!$A$1:$A$1001,customers!$C$1:$C$1001,,0))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4">
        <f>_xlfn.XLOOKUP(D618,products!$A$1:$A$49,products!$D$1:$D$49,,0)</f>
        <v>2.5</v>
      </c>
      <c r="L618" s="6">
        <f>_xlfn.XLOOKUP(D618,products!$A$1:$A$49,products!$E$1:$E$49,,0)</f>
        <v>31.624999999999996</v>
      </c>
      <c r="M618" s="5">
        <f t="shared" si="27"/>
        <v>126.49999999999999</v>
      </c>
      <c r="N618" t="str">
        <f t="shared" si="28"/>
        <v>Exceisa</v>
      </c>
      <c r="O618" t="str">
        <f t="shared" si="29"/>
        <v>Medium</v>
      </c>
      <c r="P618" t="str">
        <f>_xlfn.XLOOKUP(orderstable[[#This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IF(_xlfn.XLOOKUP(orders!C619,customers!$A$1:$A$1001,customers!$C$1:$C$1001,,0)=0," ",_xlfn.XLOOKUP(orders!C619,customers!$A$1:$A$1001,customers!$C$1:$C$1001,,0))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4">
        <f>_xlfn.XLOOKUP(D619,products!$A$1:$A$49,products!$D$1:$D$49,,0)</f>
        <v>2.5</v>
      </c>
      <c r="L619" s="6">
        <f>_xlfn.XLOOKUP(D619,products!$A$1:$A$49,products!$E$1:$E$49,,0)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IF(_xlfn.XLOOKUP(orders!C620,customers!$A$1:$A$1001,customers!$C$1:$C$1001,,0)=0," ",_xlfn.XLOOKUP(orders!C620,customers!$A$1:$A$1001,customers!$C$1:$C$1001,,0))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4">
        <f>_xlfn.XLOOKUP(D620,products!$A$1:$A$49,products!$D$1:$D$49,,0)</f>
        <v>1</v>
      </c>
      <c r="L620" s="6">
        <f>_xlfn.XLOOKUP(D620,products!$A$1:$A$49,products!$E$1:$E$49,,0)</f>
        <v>12.15</v>
      </c>
      <c r="M620" s="5">
        <f t="shared" si="27"/>
        <v>72.900000000000006</v>
      </c>
      <c r="N620" t="str">
        <f t="shared" si="28"/>
        <v>Exceisa</v>
      </c>
      <c r="O620" t="str">
        <f t="shared" si="29"/>
        <v>Dark</v>
      </c>
      <c r="P620" t="str">
        <f>_xlfn.XLOOKUP(orderstable[[#This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IF(_xlfn.XLOOKUP(orders!C621,customers!$A$1:$A$1001,customers!$C$1:$C$1001,,0)=0," ",_xlfn.XLOOKUP(orders!C621,customers!$A$1:$A$1001,customers!$C$1:$C$1001,,0))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4">
        <f>_xlfn.XLOOKUP(D621,products!$A$1:$A$49,products!$D$1:$D$49,,0)</f>
        <v>0.5</v>
      </c>
      <c r="L621" s="6">
        <f>_xlfn.XLOOKUP(D621,products!$A$1:$A$49,products!$E$1:$E$49,,0)</f>
        <v>7.77</v>
      </c>
      <c r="M621" s="5">
        <f t="shared" si="27"/>
        <v>15.54</v>
      </c>
      <c r="N621" t="str">
        <f t="shared" si="28"/>
        <v>Liberica</v>
      </c>
      <c r="O621" t="str">
        <f t="shared" si="29"/>
        <v>Dark</v>
      </c>
      <c r="P621" t="str">
        <f>_xlfn.XLOOKUP(orderstable[[#This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IF(_xlfn.XLOOKUP(orders!C622,customers!$A$1:$A$1001,customers!$C$1:$C$1001,,0)=0," ",_xlfn.XLOOKUP(orders!C622,customers!$A$1:$A$1001,customers!$C$1:$C$1001,,0))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4">
        <f>_xlfn.XLOOKUP(D622,products!$A$1:$A$49,products!$D$1:$D$49,,0)</f>
        <v>0.2</v>
      </c>
      <c r="L622" s="6">
        <f>_xlfn.XLOOKUP(D622,products!$A$1:$A$49,products!$E$1:$E$49,,0)</f>
        <v>3.375</v>
      </c>
      <c r="M622" s="5">
        <f t="shared" si="27"/>
        <v>20.25</v>
      </c>
      <c r="N622" t="str">
        <f t="shared" si="28"/>
        <v>Arabica</v>
      </c>
      <c r="O622" t="str">
        <f t="shared" si="29"/>
        <v>Medium</v>
      </c>
      <c r="P622" t="str">
        <f>_xlfn.XLOOKUP(orderstable[[#This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IF(_xlfn.XLOOKUP(orders!C623,customers!$A$1:$A$1001,customers!$C$1:$C$1001,,0)=0," ",_xlfn.XLOOKUP(orders!C623,customers!$A$1:$A$1001,customers!$C$1:$C$1001,,0))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4">
        <f>_xlfn.XLOOKUP(D623,products!$A$1:$A$49,products!$D$1:$D$49,,0)</f>
        <v>1</v>
      </c>
      <c r="L623" s="6">
        <f>_xlfn.XLOOKUP(D623,products!$A$1:$A$49,products!$E$1:$E$49,,0)</f>
        <v>12.95</v>
      </c>
      <c r="M623" s="5">
        <f t="shared" si="27"/>
        <v>77.699999999999989</v>
      </c>
      <c r="N623" t="str">
        <f t="shared" si="28"/>
        <v>Arabica</v>
      </c>
      <c r="O623" t="str">
        <f t="shared" si="29"/>
        <v>Light</v>
      </c>
      <c r="P623" t="str">
        <f>_xlfn.XLOOKUP(orderstable[[#This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IF(_xlfn.XLOOKUP(orders!C624,customers!$A$1:$A$1001,customers!$C$1:$C$1001,,0)=0," ",_xlfn.XLOOKUP(orders!C624,customers!$A$1:$A$1001,customers!$C$1:$C$1001,,0))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4">
        <f>_xlfn.XLOOKUP(D624,products!$A$1:$A$49,products!$D$1:$D$49,,0)</f>
        <v>2.5</v>
      </c>
      <c r="L624" s="6">
        <f>_xlfn.XLOOKUP(D624,products!$A$1:$A$49,products!$E$1:$E$49,,0)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IF(_xlfn.XLOOKUP(orders!C625,customers!$A$1:$A$1001,customers!$C$1:$C$1001,,0)=0," ",_xlfn.XLOOKUP(orders!C625,customers!$A$1:$A$1001,customers!$C$1:$C$1001,,0))</f>
        <v xml:space="preserve"> </v>
      </c>
      <c r="H625" s="2" t="str">
        <f>_xlfn.XLOOKUP(C625,customers!$A$1:$A$1001,customers!$G$1:$G$1001,,0)</f>
        <v>United Kingdom</v>
      </c>
      <c r="I625" t="str">
        <f>_xlfn.XLOOKUP(orders!D625,products!$A$1:$A$49,products!$B$1:$B$49,,0)</f>
        <v>Exc</v>
      </c>
      <c r="J625" t="str">
        <f>_xlfn.XLOOKUP(D625,products!$A$1:$A$49,products!$C$1:$C$49,,0)</f>
        <v>D</v>
      </c>
      <c r="K625" s="4">
        <f>_xlfn.XLOOKUP(D625,products!$A$1:$A$49,products!$D$1:$D$49,,0)</f>
        <v>1</v>
      </c>
      <c r="L625" s="6">
        <f>_xlfn.XLOOKUP(D625,products!$A$1:$A$49,products!$E$1:$E$49,,0)</f>
        <v>12.15</v>
      </c>
      <c r="M625" s="5">
        <f t="shared" si="27"/>
        <v>12.15</v>
      </c>
      <c r="N625" t="str">
        <f t="shared" si="28"/>
        <v>Exceisa</v>
      </c>
      <c r="O625" t="str">
        <f t="shared" si="29"/>
        <v>Dark</v>
      </c>
      <c r="P625" t="str">
        <f>_xlfn.XLOOKUP(orderstable[[#This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IF(_xlfn.XLOOKUP(orders!C626,customers!$A$1:$A$1001,customers!$C$1:$C$1001,,0)=0," ",_xlfn.XLOOKUP(orders!C626,customers!$A$1:$A$1001,customers!$C$1:$C$1001,,0))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4">
        <f>_xlfn.XLOOKUP(D626,products!$A$1:$A$49,products!$D$1:$D$49,,0)</f>
        <v>2.5</v>
      </c>
      <c r="L626" s="6">
        <f>_xlfn.XLOOKUP(D626,products!$A$1:$A$49,products!$E$1:$E$49,,0)</f>
        <v>31.624999999999996</v>
      </c>
      <c r="M626" s="5">
        <f t="shared" si="27"/>
        <v>63.249999999999993</v>
      </c>
      <c r="N626" t="str">
        <f t="shared" si="28"/>
        <v>Exceisa</v>
      </c>
      <c r="O626" t="str">
        <f t="shared" si="29"/>
        <v>Medium</v>
      </c>
      <c r="P626" t="str">
        <f>_xlfn.XLOOKUP(orderstable[[#This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IF(_xlfn.XLOOKUP(orders!C627,customers!$A$1:$A$1001,customers!$C$1:$C$1001,,0)=0," ",_xlfn.XLOOKUP(orders!C627,customers!$A$1:$A$1001,customers!$C$1:$C$1001,,0))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4">
        <f>_xlfn.XLOOKUP(D627,products!$A$1:$A$49,products!$D$1:$D$49,,0)</f>
        <v>0.5</v>
      </c>
      <c r="L627" s="6">
        <f>_xlfn.XLOOKUP(D627,products!$A$1:$A$49,products!$E$1:$E$49,,0)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IF(_xlfn.XLOOKUP(orders!C628,customers!$A$1:$A$1001,customers!$C$1:$C$1001,,0)=0," ",_xlfn.XLOOKUP(orders!C628,customers!$A$1:$A$1001,customers!$C$1:$C$1001,,0))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4">
        <f>_xlfn.XLOOKUP(D628,products!$A$1:$A$49,products!$D$1:$D$49,,0)</f>
        <v>2.5</v>
      </c>
      <c r="L628" s="6">
        <f>_xlfn.XLOOKUP(D628,products!$A$1:$A$49,products!$E$1:$E$49,,0)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IF(_xlfn.XLOOKUP(orders!C629,customers!$A$1:$A$1001,customers!$C$1:$C$1001,,0)=0," ",_xlfn.XLOOKUP(orders!C629,customers!$A$1:$A$1001,customers!$C$1:$C$1001,,0))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4">
        <f>_xlfn.XLOOKUP(D629,products!$A$1:$A$49,products!$D$1:$D$49,,0)</f>
        <v>2.5</v>
      </c>
      <c r="L629" s="6">
        <f>_xlfn.XLOOKUP(D629,products!$A$1:$A$49,products!$E$1:$E$49,,0)</f>
        <v>31.624999999999996</v>
      </c>
      <c r="M629" s="5">
        <f t="shared" si="27"/>
        <v>63.249999999999993</v>
      </c>
      <c r="N629" t="str">
        <f t="shared" si="28"/>
        <v>Exceisa</v>
      </c>
      <c r="O629" t="str">
        <f t="shared" si="29"/>
        <v>Medium</v>
      </c>
      <c r="P629" t="str">
        <f>_xlfn.XLOOKUP(orderstable[[#This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IF(_xlfn.XLOOKUP(orders!C630,customers!$A$1:$A$1001,customers!$C$1:$C$1001,,0)=0," ",_xlfn.XLOOKUP(orders!C630,customers!$A$1:$A$1001,customers!$C$1:$C$1001,,0))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4">
        <f>_xlfn.XLOOKUP(D630,products!$A$1:$A$49,products!$D$1:$D$49,,0)</f>
        <v>0.2</v>
      </c>
      <c r="L630" s="6">
        <f>_xlfn.XLOOKUP(D630,products!$A$1:$A$49,products!$E$1:$E$49,,0)</f>
        <v>4.4550000000000001</v>
      </c>
      <c r="M630" s="5">
        <f t="shared" si="27"/>
        <v>26.73</v>
      </c>
      <c r="N630" t="str">
        <f t="shared" si="28"/>
        <v>Exceisa</v>
      </c>
      <c r="O630" t="str">
        <f t="shared" si="29"/>
        <v>Light</v>
      </c>
      <c r="P630" t="str">
        <f>_xlfn.XLOOKUP(orderstable[[#This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IF(_xlfn.XLOOKUP(orders!C631,customers!$A$1:$A$1001,customers!$C$1:$C$1001,,0)=0," ",_xlfn.XLOOKUP(orders!C631,customers!$A$1:$A$1001,customers!$C$1:$C$1001,,0))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4">
        <f>_xlfn.XLOOKUP(D631,products!$A$1:$A$49,products!$D$1:$D$49,,0)</f>
        <v>0.5</v>
      </c>
      <c r="L631" s="6">
        <f>_xlfn.XLOOKUP(D631,products!$A$1:$A$49,products!$E$1:$E$49,,0)</f>
        <v>7.77</v>
      </c>
      <c r="M631" s="5">
        <f t="shared" si="27"/>
        <v>31.08</v>
      </c>
      <c r="N631" t="str">
        <f t="shared" si="28"/>
        <v>Liberica</v>
      </c>
      <c r="O631" t="str">
        <f t="shared" si="29"/>
        <v>Dark</v>
      </c>
      <c r="P631" t="str">
        <f>_xlfn.XLOOKUP(orderstable[[#This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IF(_xlfn.XLOOKUP(orders!C632,customers!$A$1:$A$1001,customers!$C$1:$C$1001,,0)=0," ",_xlfn.XLOOKUP(orders!C632,customers!$A$1:$A$1001,customers!$C$1:$C$1001,,0))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4">
        <f>_xlfn.XLOOKUP(D632,products!$A$1:$A$49,products!$D$1:$D$49,,0)</f>
        <v>0.2</v>
      </c>
      <c r="L632" s="6">
        <f>_xlfn.XLOOKUP(D632,products!$A$1:$A$49,products!$E$1:$E$49,,0)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IF(_xlfn.XLOOKUP(orders!C633,customers!$A$1:$A$1001,customers!$C$1:$C$1001,,0)=0," ",_xlfn.XLOOKUP(orders!C633,customers!$A$1:$A$1001,customers!$C$1:$C$1001,,0))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4">
        <f>_xlfn.XLOOKUP(D633,products!$A$1:$A$49,products!$D$1:$D$49,,0)</f>
        <v>2.5</v>
      </c>
      <c r="L633" s="6">
        <f>_xlfn.XLOOKUP(D633,products!$A$1:$A$49,products!$E$1:$E$49,,0)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IF(_xlfn.XLOOKUP(orders!C634,customers!$A$1:$A$1001,customers!$C$1:$C$1001,,0)=0," ",_xlfn.XLOOKUP(orders!C634,customers!$A$1:$A$1001,customers!$C$1:$C$1001,,0))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4">
        <f>_xlfn.XLOOKUP(D634,products!$A$1:$A$49,products!$D$1:$D$49,,0)</f>
        <v>0.5</v>
      </c>
      <c r="L634" s="6">
        <f>_xlfn.XLOOKUP(D634,products!$A$1:$A$49,products!$E$1:$E$49,,0)</f>
        <v>8.91</v>
      </c>
      <c r="M634" s="5">
        <f t="shared" si="27"/>
        <v>35.64</v>
      </c>
      <c r="N634" t="str">
        <f t="shared" si="28"/>
        <v>Exceisa</v>
      </c>
      <c r="O634" t="str">
        <f t="shared" si="29"/>
        <v>Light</v>
      </c>
      <c r="P634" t="str">
        <f>_xlfn.XLOOKUP(orderstable[[#This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IF(_xlfn.XLOOKUP(orders!C635,customers!$A$1:$A$1001,customers!$C$1:$C$1001,,0)=0," ",_xlfn.XLOOKUP(orders!C635,customers!$A$1:$A$1001,customers!$C$1:$C$1001,,0))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4">
        <f>_xlfn.XLOOKUP(D635,products!$A$1:$A$49,products!$D$1:$D$49,,0)</f>
        <v>1</v>
      </c>
      <c r="L635" s="6">
        <f>_xlfn.XLOOKUP(D635,products!$A$1:$A$49,products!$E$1:$E$49,,0)</f>
        <v>11.95</v>
      </c>
      <c r="M635" s="5">
        <f t="shared" si="27"/>
        <v>47.8</v>
      </c>
      <c r="N635" t="str">
        <f t="shared" si="28"/>
        <v>Robusta</v>
      </c>
      <c r="O635" t="str">
        <f t="shared" si="29"/>
        <v>Light</v>
      </c>
      <c r="P635" t="str">
        <f>_xlfn.XLOOKUP(orderstable[[#This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IF(_xlfn.XLOOKUP(orders!C636,customers!$A$1:$A$1001,customers!$C$1:$C$1001,,0)=0," ",_xlfn.XLOOKUP(orders!C636,customers!$A$1:$A$1001,customers!$C$1:$C$1001,,0))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4">
        <f>_xlfn.XLOOKUP(D636,products!$A$1:$A$49,products!$D$1:$D$49,,0)</f>
        <v>1</v>
      </c>
      <c r="L636" s="6">
        <f>_xlfn.XLOOKUP(D636,products!$A$1:$A$49,products!$E$1:$E$49,,0)</f>
        <v>14.55</v>
      </c>
      <c r="M636" s="5">
        <f t="shared" si="27"/>
        <v>43.650000000000006</v>
      </c>
      <c r="N636" t="str">
        <f t="shared" si="28"/>
        <v>Liberica</v>
      </c>
      <c r="O636" t="str">
        <f t="shared" si="29"/>
        <v>Medium</v>
      </c>
      <c r="P636" t="str">
        <f>_xlfn.XLOOKUP(orderstable[[#This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IF(_xlfn.XLOOKUP(orders!C637,customers!$A$1:$A$1001,customers!$C$1:$C$1001,,0)=0," ",_xlfn.XLOOKUP(orders!C637,customers!$A$1:$A$1001,customers!$C$1:$C$1001,,0))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4">
        <f>_xlfn.XLOOKUP(D637,products!$A$1:$A$49,products!$D$1:$D$49,,0)</f>
        <v>0.5</v>
      </c>
      <c r="L637" s="6">
        <f>_xlfn.XLOOKUP(D637,products!$A$1:$A$49,products!$E$1:$E$49,,0)</f>
        <v>8.91</v>
      </c>
      <c r="M637" s="5">
        <f t="shared" si="27"/>
        <v>35.64</v>
      </c>
      <c r="N637" t="str">
        <f t="shared" si="28"/>
        <v>Exceisa</v>
      </c>
      <c r="O637" t="str">
        <f t="shared" si="29"/>
        <v>Light</v>
      </c>
      <c r="P637" t="str">
        <f>_xlfn.XLOOKUP(orderstable[[#This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IF(_xlfn.XLOOKUP(orders!C638,customers!$A$1:$A$1001,customers!$C$1:$C$1001,,0)=0," ",_xlfn.XLOOKUP(orders!C638,customers!$A$1:$A$1001,customers!$C$1:$C$1001,,0))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4">
        <f>_xlfn.XLOOKUP(D638,products!$A$1:$A$49,products!$D$1:$D$49,,0)</f>
        <v>1</v>
      </c>
      <c r="L638" s="6">
        <f>_xlfn.XLOOKUP(D638,products!$A$1:$A$49,products!$E$1:$E$49,,0)</f>
        <v>15.85</v>
      </c>
      <c r="M638" s="5">
        <f t="shared" si="27"/>
        <v>95.1</v>
      </c>
      <c r="N638" t="str">
        <f t="shared" si="28"/>
        <v>Liberica</v>
      </c>
      <c r="O638" t="str">
        <f t="shared" si="29"/>
        <v>Light</v>
      </c>
      <c r="P638" t="str">
        <f>_xlfn.XLOOKUP(orderstable[[#This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IF(_xlfn.XLOOKUP(orders!C639,customers!$A$1:$A$1001,customers!$C$1:$C$1001,,0)=0," ",_xlfn.XLOOKUP(orders!C639,customers!$A$1:$A$1001,customers!$C$1:$C$1001,,0))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4">
        <f>_xlfn.XLOOKUP(D639,products!$A$1:$A$49,products!$D$1:$D$49,,0)</f>
        <v>2.5</v>
      </c>
      <c r="L639" s="6">
        <f>_xlfn.XLOOKUP(D639,products!$A$1:$A$49,products!$E$1:$E$49,,0)</f>
        <v>31.624999999999996</v>
      </c>
      <c r="M639" s="5">
        <f t="shared" si="27"/>
        <v>31.624999999999996</v>
      </c>
      <c r="N639" t="str">
        <f t="shared" si="28"/>
        <v>Exceisa</v>
      </c>
      <c r="O639" t="str">
        <f t="shared" si="29"/>
        <v>Medium</v>
      </c>
      <c r="P639" t="str">
        <f>_xlfn.XLOOKUP(orderstable[[#This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IF(_xlfn.XLOOKUP(orders!C640,customers!$A$1:$A$1001,customers!$C$1:$C$1001,,0)=0," ",_xlfn.XLOOKUP(orders!C640,customers!$A$1:$A$1001,customers!$C$1:$C$1001,,0))</f>
        <v xml:space="preserve"> </v>
      </c>
      <c r="H640" s="2" t="str">
        <f>_xlfn.XLOOKUP(C640,customers!$A$1:$A$1001,customers!$G$1:$G$1001,,0)</f>
        <v>Ireland</v>
      </c>
      <c r="I640" t="str">
        <f>_xlfn.XLOOKUP(orders!D640,products!$A$1:$A$49,products!$B$1:$B$49,,0)</f>
        <v>Ara</v>
      </c>
      <c r="J640" t="str">
        <f>_xlfn.XLOOKUP(D640,products!$A$1:$A$49,products!$C$1:$C$49,,0)</f>
        <v>M</v>
      </c>
      <c r="K640" s="4">
        <f>_xlfn.XLOOKUP(D640,products!$A$1:$A$49,products!$D$1:$D$49,,0)</f>
        <v>2.5</v>
      </c>
      <c r="L640" s="6">
        <f>_xlfn.XLOOKUP(D640,products!$A$1:$A$49,products!$E$1:$E$49,,0)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IF(_xlfn.XLOOKUP(orders!C641,customers!$A$1:$A$1001,customers!$C$1:$C$1001,,0)=0," ",_xlfn.XLOOKUP(orders!C641,customers!$A$1:$A$1001,customers!$C$1:$C$1001,,0))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4">
        <f>_xlfn.XLOOKUP(D641,products!$A$1:$A$49,products!$D$1:$D$49,,0)</f>
        <v>0.2</v>
      </c>
      <c r="L641" s="6">
        <f>_xlfn.XLOOKUP(D641,products!$A$1:$A$49,products!$E$1:$E$49,,0)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IF(_xlfn.XLOOKUP(orders!C642,customers!$A$1:$A$1001,customers!$C$1:$C$1001,,0)=0," ",_xlfn.XLOOKUP(orders!C642,customers!$A$1:$A$1001,customers!$C$1:$C$1001,,0))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4">
        <f>_xlfn.XLOOKUP(D642,products!$A$1:$A$49,products!$D$1:$D$49,,0)</f>
        <v>2.5</v>
      </c>
      <c r="L642" s="6">
        <f>_xlfn.XLOOKUP(D642,products!$A$1:$A$49,products!$E$1:$E$49,,0)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IF(_xlfn.XLOOKUP(orders!C643,customers!$A$1:$A$1001,customers!$C$1:$C$1001,,0)=0," ",_xlfn.XLOOKUP(orders!C643,customers!$A$1:$A$1001,customers!$C$1:$C$1001,,0))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4">
        <f>_xlfn.XLOOKUP(D643,products!$A$1:$A$49,products!$D$1:$D$49,,0)</f>
        <v>1</v>
      </c>
      <c r="L643" s="6">
        <f>_xlfn.XLOOKUP(D643,products!$A$1:$A$49,products!$E$1:$E$49,,0)</f>
        <v>11.95</v>
      </c>
      <c r="M643" s="5">
        <f t="shared" ref="M643:M706" si="30">L643*E643</f>
        <v>35.849999999999994</v>
      </c>
      <c r="N643" t="str">
        <f t="shared" ref="N643:N706" si="31">IF(I643="Rob","Robusta",IF(I643="Exc","Exceisa",IF(I643="Ara","Arabica",IF(I643="Lib","Liberica",""))))</f>
        <v>Robusta</v>
      </c>
      <c r="O643" t="str">
        <f t="shared" ref="O643:O706" si="32">IF(J643="L","Light",IF(J643="M","Medium",IF(J643="D","Dark","")))</f>
        <v>Light</v>
      </c>
      <c r="P643" t="str">
        <f>_xlfn.XLOOKUP(orderstable[[#This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IF(_xlfn.XLOOKUP(orders!C644,customers!$A$1:$A$1001,customers!$C$1:$C$1001,,0)=0," ",_xlfn.XLOOKUP(orders!C644,customers!$A$1:$A$1001,customers!$C$1:$C$1001,,0))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4">
        <f>_xlfn.XLOOKUP(D644,products!$A$1:$A$49,products!$D$1:$D$49,,0)</f>
        <v>0.2</v>
      </c>
      <c r="L644" s="6">
        <f>_xlfn.XLOOKUP(D644,products!$A$1:$A$49,products!$E$1:$E$49,,0)</f>
        <v>4.125</v>
      </c>
      <c r="M644" s="5">
        <f t="shared" si="30"/>
        <v>8.25</v>
      </c>
      <c r="N644" t="str">
        <f t="shared" si="31"/>
        <v>Exceisa</v>
      </c>
      <c r="O644" t="str">
        <f t="shared" si="32"/>
        <v>Medium</v>
      </c>
      <c r="P644" t="str">
        <f>_xlfn.XLOOKUP(orderstable[[#This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IF(_xlfn.XLOOKUP(orders!C645,customers!$A$1:$A$1001,customers!$C$1:$C$1001,,0)=0," ",_xlfn.XLOOKUP(orders!C645,customers!$A$1:$A$1001,customers!$C$1:$C$1001,,0))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4">
        <f>_xlfn.XLOOKUP(D645,products!$A$1:$A$49,products!$D$1:$D$49,,0)</f>
        <v>2.5</v>
      </c>
      <c r="L645" s="6">
        <f>_xlfn.XLOOKUP(D645,products!$A$1:$A$49,products!$E$1:$E$49,,0)</f>
        <v>34.154999999999994</v>
      </c>
      <c r="M645" s="5">
        <f t="shared" si="30"/>
        <v>102.46499999999997</v>
      </c>
      <c r="N645" t="str">
        <f t="shared" si="31"/>
        <v>Exceisa</v>
      </c>
      <c r="O645" t="str">
        <f t="shared" si="32"/>
        <v>Light</v>
      </c>
      <c r="P645" t="str">
        <f>_xlfn.XLOOKUP(orderstable[[#This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IF(_xlfn.XLOOKUP(orders!C646,customers!$A$1:$A$1001,customers!$C$1:$C$1001,,0)=0," ",_xlfn.XLOOKUP(orders!C646,customers!$A$1:$A$1001,customers!$C$1:$C$1001,,0))</f>
        <v xml:space="preserve"> </v>
      </c>
      <c r="H646" s="2" t="str">
        <f>_xlfn.XLOOKUP(C646,customers!$A$1:$A$1001,customers!$G$1:$G$1001,,0)</f>
        <v>United States</v>
      </c>
      <c r="I646" t="str">
        <f>_xlfn.XLOOKUP(orders!D646,products!$A$1:$A$49,products!$B$1:$B$49,,0)</f>
        <v>Rob</v>
      </c>
      <c r="J646" t="str">
        <f>_xlfn.XLOOKUP(D646,products!$A$1:$A$49,products!$C$1:$C$49,,0)</f>
        <v>D</v>
      </c>
      <c r="K646" s="4">
        <f>_xlfn.XLOOKUP(D646,products!$A$1:$A$49,products!$D$1:$D$49,,0)</f>
        <v>2.5</v>
      </c>
      <c r="L646" s="6">
        <f>_xlfn.XLOOKUP(D646,products!$A$1:$A$49,products!$E$1:$E$49,,0)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IF(_xlfn.XLOOKUP(orders!C647,customers!$A$1:$A$1001,customers!$C$1:$C$1001,,0)=0," ",_xlfn.XLOOKUP(orders!C647,customers!$A$1:$A$1001,customers!$C$1:$C$1001,,0))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4">
        <f>_xlfn.XLOOKUP(D647,products!$A$1:$A$49,products!$D$1:$D$49,,0)</f>
        <v>2.5</v>
      </c>
      <c r="L647" s="6">
        <f>_xlfn.XLOOKUP(D647,products!$A$1:$A$49,products!$E$1:$E$49,,0)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IF(_xlfn.XLOOKUP(orders!C648,customers!$A$1:$A$1001,customers!$C$1:$C$1001,,0)=0," ",_xlfn.XLOOKUP(orders!C648,customers!$A$1:$A$1001,customers!$C$1:$C$1001,,0))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4">
        <f>_xlfn.XLOOKUP(D648,products!$A$1:$A$49,products!$D$1:$D$49,,0)</f>
        <v>1</v>
      </c>
      <c r="L648" s="6">
        <f>_xlfn.XLOOKUP(D648,products!$A$1:$A$49,products!$E$1:$E$49,,0)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IF(_xlfn.XLOOKUP(orders!C649,customers!$A$1:$A$1001,customers!$C$1:$C$1001,,0)=0," ",_xlfn.XLOOKUP(orders!C649,customers!$A$1:$A$1001,customers!$C$1:$C$1001,,0))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4">
        <f>_xlfn.XLOOKUP(D649,products!$A$1:$A$49,products!$D$1:$D$49,,0)</f>
        <v>0.5</v>
      </c>
      <c r="L649" s="6">
        <f>_xlfn.XLOOKUP(D649,products!$A$1:$A$49,products!$E$1:$E$49,,0)</f>
        <v>9.51</v>
      </c>
      <c r="M649" s="5">
        <f t="shared" si="30"/>
        <v>28.53</v>
      </c>
      <c r="N649" t="str">
        <f t="shared" si="31"/>
        <v>Liberica</v>
      </c>
      <c r="O649" t="str">
        <f t="shared" si="32"/>
        <v>Light</v>
      </c>
      <c r="P649" t="str">
        <f>_xlfn.XLOOKUP(orderstable[[#This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IF(_xlfn.XLOOKUP(orders!C650,customers!$A$1:$A$1001,customers!$C$1:$C$1001,,0)=0," ",_xlfn.XLOOKUP(orders!C650,customers!$A$1:$A$1001,customers!$C$1:$C$1001,,0))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4">
        <f>_xlfn.XLOOKUP(D650,products!$A$1:$A$49,products!$D$1:$D$49,,0)</f>
        <v>0.2</v>
      </c>
      <c r="L650" s="6">
        <f>_xlfn.XLOOKUP(D650,products!$A$1:$A$49,products!$E$1:$E$49,,0)</f>
        <v>2.6849999999999996</v>
      </c>
      <c r="M650" s="5">
        <f t="shared" si="30"/>
        <v>16.11</v>
      </c>
      <c r="N650" t="str">
        <f t="shared" si="31"/>
        <v>Robusta</v>
      </c>
      <c r="O650" t="str">
        <f t="shared" si="32"/>
        <v>Dark</v>
      </c>
      <c r="P650" t="str">
        <f>_xlfn.XLOOKUP(orderstable[[#This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IF(_xlfn.XLOOKUP(orders!C651,customers!$A$1:$A$1001,customers!$C$1:$C$1001,,0)=0," ",_xlfn.XLOOKUP(orders!C651,customers!$A$1:$A$1001,customers!$C$1:$C$1001,,0))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4">
        <f>_xlfn.XLOOKUP(D651,products!$A$1:$A$49,products!$D$1:$D$49,,0)</f>
        <v>1</v>
      </c>
      <c r="L651" s="6">
        <f>_xlfn.XLOOKUP(D651,products!$A$1:$A$49,products!$E$1:$E$49,,0)</f>
        <v>15.85</v>
      </c>
      <c r="M651" s="5">
        <f t="shared" si="30"/>
        <v>95.1</v>
      </c>
      <c r="N651" t="str">
        <f t="shared" si="31"/>
        <v>Liberica</v>
      </c>
      <c r="O651" t="str">
        <f t="shared" si="32"/>
        <v>Light</v>
      </c>
      <c r="P651" t="str">
        <f>_xlfn.XLOOKUP(orderstable[[#This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IF(_xlfn.XLOOKUP(orders!C652,customers!$A$1:$A$1001,customers!$C$1:$C$1001,,0)=0," ",_xlfn.XLOOKUP(orders!C652,customers!$A$1:$A$1001,customers!$C$1:$C$1001,,0))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4">
        <f>_xlfn.XLOOKUP(D652,products!$A$1:$A$49,products!$D$1:$D$49,,0)</f>
        <v>0.5</v>
      </c>
      <c r="L652" s="6">
        <f>_xlfn.XLOOKUP(D652,products!$A$1:$A$49,products!$E$1:$E$49,,0)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IF(_xlfn.XLOOKUP(orders!C653,customers!$A$1:$A$1001,customers!$C$1:$C$1001,,0)=0," ",_xlfn.XLOOKUP(orders!C653,customers!$A$1:$A$1001,customers!$C$1:$C$1001,,0))</f>
        <v xml:space="preserve"> </v>
      </c>
      <c r="H653" s="2" t="str">
        <f>_xlfn.XLOOKUP(C653,customers!$A$1:$A$1001,customers!$G$1:$G$1001,,0)</f>
        <v>United States</v>
      </c>
      <c r="I653" t="str">
        <f>_xlfn.XLOOKUP(orders!D653,products!$A$1:$A$49,products!$B$1:$B$49,,0)</f>
        <v>Rob</v>
      </c>
      <c r="J653" t="str">
        <f>_xlfn.XLOOKUP(D653,products!$A$1:$A$49,products!$C$1:$C$49,,0)</f>
        <v>L</v>
      </c>
      <c r="K653" s="4">
        <f>_xlfn.XLOOKUP(D653,products!$A$1:$A$49,products!$D$1:$D$49,,0)</f>
        <v>1</v>
      </c>
      <c r="L653" s="6">
        <f>_xlfn.XLOOKUP(D653,products!$A$1:$A$49,products!$E$1:$E$49,,0)</f>
        <v>11.95</v>
      </c>
      <c r="M653" s="5">
        <f t="shared" si="30"/>
        <v>47.8</v>
      </c>
      <c r="N653" t="str">
        <f t="shared" si="31"/>
        <v>Robusta</v>
      </c>
      <c r="O653" t="str">
        <f t="shared" si="32"/>
        <v>Light</v>
      </c>
      <c r="P653" t="str">
        <f>_xlfn.XLOOKUP(orderstable[[#This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IF(_xlfn.XLOOKUP(orders!C654,customers!$A$1:$A$1001,customers!$C$1:$C$1001,,0)=0," ",_xlfn.XLOOKUP(orders!C654,customers!$A$1:$A$1001,customers!$C$1:$C$1001,,0))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4">
        <f>_xlfn.XLOOKUP(D654,products!$A$1:$A$49,products!$D$1:$D$49,,0)</f>
        <v>1</v>
      </c>
      <c r="L654" s="6">
        <f>_xlfn.XLOOKUP(D654,products!$A$1:$A$49,products!$E$1:$E$49,,0)</f>
        <v>15.85</v>
      </c>
      <c r="M654" s="5">
        <f t="shared" si="30"/>
        <v>63.4</v>
      </c>
      <c r="N654" t="str">
        <f t="shared" si="31"/>
        <v>Liberica</v>
      </c>
      <c r="O654" t="str">
        <f t="shared" si="32"/>
        <v>Light</v>
      </c>
      <c r="P654" t="str">
        <f>_xlfn.XLOOKUP(orderstable[[#This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IF(_xlfn.XLOOKUP(orders!C655,customers!$A$1:$A$1001,customers!$C$1:$C$1001,,0)=0," ",_xlfn.XLOOKUP(orders!C655,customers!$A$1:$A$1001,customers!$C$1:$C$1001,,0))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4">
        <f>_xlfn.XLOOKUP(D655,products!$A$1:$A$49,products!$D$1:$D$49,,0)</f>
        <v>2.5</v>
      </c>
      <c r="L655" s="6">
        <f>_xlfn.XLOOKUP(D655,products!$A$1:$A$49,products!$E$1:$E$49,,0)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IF(_xlfn.XLOOKUP(orders!C656,customers!$A$1:$A$1001,customers!$C$1:$C$1001,,0)=0," ",_xlfn.XLOOKUP(orders!C656,customers!$A$1:$A$1001,customers!$C$1:$C$1001,,0))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4">
        <f>_xlfn.XLOOKUP(D656,products!$A$1:$A$49,products!$D$1:$D$49,,0)</f>
        <v>2.5</v>
      </c>
      <c r="L656" s="6">
        <f>_xlfn.XLOOKUP(D656,products!$A$1:$A$49,products!$E$1:$E$49,,0)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IF(_xlfn.XLOOKUP(orders!C657,customers!$A$1:$A$1001,customers!$C$1:$C$1001,,0)=0," ",_xlfn.XLOOKUP(orders!C657,customers!$A$1:$A$1001,customers!$C$1:$C$1001,,0))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4">
        <f>_xlfn.XLOOKUP(D657,products!$A$1:$A$49,products!$D$1:$D$49,,0)</f>
        <v>2.5</v>
      </c>
      <c r="L657" s="6">
        <f>_xlfn.XLOOKUP(D657,products!$A$1:$A$49,products!$E$1:$E$49,,0)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IF(_xlfn.XLOOKUP(orders!C658,customers!$A$1:$A$1001,customers!$C$1:$C$1001,,0)=0," ",_xlfn.XLOOKUP(orders!C658,customers!$A$1:$A$1001,customers!$C$1:$C$1001,,0))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4">
        <f>_xlfn.XLOOKUP(D658,products!$A$1:$A$49,products!$D$1:$D$49,,0)</f>
        <v>1</v>
      </c>
      <c r="L658" s="6">
        <f>_xlfn.XLOOKUP(D658,products!$A$1:$A$49,products!$E$1:$E$49,,0)</f>
        <v>12.95</v>
      </c>
      <c r="M658" s="5">
        <f t="shared" si="30"/>
        <v>51.8</v>
      </c>
      <c r="N658" t="str">
        <f t="shared" si="31"/>
        <v>Liberica</v>
      </c>
      <c r="O658" t="str">
        <f t="shared" si="32"/>
        <v>Dark</v>
      </c>
      <c r="P658" t="str">
        <f>_xlfn.XLOOKUP(orderstable[[#This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IF(_xlfn.XLOOKUP(orders!C659,customers!$A$1:$A$1001,customers!$C$1:$C$1001,,0)=0," ",_xlfn.XLOOKUP(orders!C659,customers!$A$1:$A$1001,customers!$C$1:$C$1001,,0))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4">
        <f>_xlfn.XLOOKUP(D659,products!$A$1:$A$49,products!$D$1:$D$49,,0)</f>
        <v>0.5</v>
      </c>
      <c r="L659" s="6">
        <f>_xlfn.XLOOKUP(D659,products!$A$1:$A$49,products!$E$1:$E$49,,0)</f>
        <v>6.75</v>
      </c>
      <c r="M659" s="5">
        <f t="shared" si="30"/>
        <v>13.5</v>
      </c>
      <c r="N659" t="str">
        <f t="shared" si="31"/>
        <v>Arabica</v>
      </c>
      <c r="O659" t="str">
        <f t="shared" si="32"/>
        <v>Medium</v>
      </c>
      <c r="P659" t="str">
        <f>_xlfn.XLOOKUP(orderstable[[#This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IF(_xlfn.XLOOKUP(orders!C660,customers!$A$1:$A$1001,customers!$C$1:$C$1001,,0)=0," ",_xlfn.XLOOKUP(orders!C660,customers!$A$1:$A$1001,customers!$C$1:$C$1001,,0))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4">
        <f>_xlfn.XLOOKUP(D660,products!$A$1:$A$49,products!$D$1:$D$49,,0)</f>
        <v>0.5</v>
      </c>
      <c r="L660" s="6">
        <f>_xlfn.XLOOKUP(D660,products!$A$1:$A$49,products!$E$1:$E$49,,0)</f>
        <v>8.25</v>
      </c>
      <c r="M660" s="5">
        <f t="shared" si="30"/>
        <v>24.75</v>
      </c>
      <c r="N660" t="str">
        <f t="shared" si="31"/>
        <v>Exceisa</v>
      </c>
      <c r="O660" t="str">
        <f t="shared" si="32"/>
        <v>Medium</v>
      </c>
      <c r="P660" t="str">
        <f>_xlfn.XLOOKUP(orderstable[[#This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IF(_xlfn.XLOOKUP(orders!C661,customers!$A$1:$A$1001,customers!$C$1:$C$1001,,0)=0," ",_xlfn.XLOOKUP(orders!C661,customers!$A$1:$A$1001,customers!$C$1:$C$1001,,0))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4">
        <f>_xlfn.XLOOKUP(D661,products!$A$1:$A$49,products!$D$1:$D$49,,0)</f>
        <v>2.5</v>
      </c>
      <c r="L661" s="6">
        <f>_xlfn.XLOOKUP(D661,products!$A$1:$A$49,products!$E$1:$E$49,,0)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IF(_xlfn.XLOOKUP(orders!C662,customers!$A$1:$A$1001,customers!$C$1:$C$1001,,0)=0," ",_xlfn.XLOOKUP(orders!C662,customers!$A$1:$A$1001,customers!$C$1:$C$1001,,0))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4">
        <f>_xlfn.XLOOKUP(D662,products!$A$1:$A$49,products!$D$1:$D$49,,0)</f>
        <v>0.5</v>
      </c>
      <c r="L662" s="6">
        <f>_xlfn.XLOOKUP(D662,products!$A$1:$A$49,products!$E$1:$E$49,,0)</f>
        <v>8.91</v>
      </c>
      <c r="M662" s="5">
        <f t="shared" si="30"/>
        <v>53.46</v>
      </c>
      <c r="N662" t="str">
        <f t="shared" si="31"/>
        <v>Exceisa</v>
      </c>
      <c r="O662" t="str">
        <f t="shared" si="32"/>
        <v>Light</v>
      </c>
      <c r="P662" t="str">
        <f>_xlfn.XLOOKUP(orderstable[[#This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IF(_xlfn.XLOOKUP(orders!C663,customers!$A$1:$A$1001,customers!$C$1:$C$1001,,0)=0," ",_xlfn.XLOOKUP(orders!C663,customers!$A$1:$A$1001,customers!$C$1:$C$1001,,0))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4">
        <f>_xlfn.XLOOKUP(D663,products!$A$1:$A$49,products!$D$1:$D$49,,0)</f>
        <v>0.2</v>
      </c>
      <c r="L663" s="6">
        <f>_xlfn.XLOOKUP(D663,products!$A$1:$A$49,products!$E$1:$E$49,,0)</f>
        <v>3.375</v>
      </c>
      <c r="M663" s="5">
        <f t="shared" si="30"/>
        <v>20.25</v>
      </c>
      <c r="N663" t="str">
        <f t="shared" si="31"/>
        <v>Arabica</v>
      </c>
      <c r="O663" t="str">
        <f t="shared" si="32"/>
        <v>Medium</v>
      </c>
      <c r="P663" t="str">
        <f>_xlfn.XLOOKUP(orderstable[[#This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IF(_xlfn.XLOOKUP(orders!C664,customers!$A$1:$A$1001,customers!$C$1:$C$1001,,0)=0," ",_xlfn.XLOOKUP(orders!C664,customers!$A$1:$A$1001,customers!$C$1:$C$1001,,0))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4">
        <f>_xlfn.XLOOKUP(D664,products!$A$1:$A$49,products!$D$1:$D$49,,0)</f>
        <v>2.5</v>
      </c>
      <c r="L664" s="6">
        <f>_xlfn.XLOOKUP(D664,products!$A$1:$A$49,products!$E$1:$E$49,,0)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IF(_xlfn.XLOOKUP(orders!C665,customers!$A$1:$A$1001,customers!$C$1:$C$1001,,0)=0," ",_xlfn.XLOOKUP(orders!C665,customers!$A$1:$A$1001,customers!$C$1:$C$1001,,0))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4">
        <f>_xlfn.XLOOKUP(D665,products!$A$1:$A$49,products!$D$1:$D$49,,0)</f>
        <v>1</v>
      </c>
      <c r="L665" s="6">
        <f>_xlfn.XLOOKUP(D665,products!$A$1:$A$49,products!$E$1:$E$49,,0)</f>
        <v>11.25</v>
      </c>
      <c r="M665" s="5">
        <f t="shared" si="30"/>
        <v>67.5</v>
      </c>
      <c r="N665" t="str">
        <f t="shared" si="31"/>
        <v>Arabica</v>
      </c>
      <c r="O665" t="str">
        <f t="shared" si="32"/>
        <v>Medium</v>
      </c>
      <c r="P665" t="str">
        <f>_xlfn.XLOOKUP(orderstable[[#This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IF(_xlfn.XLOOKUP(orders!C666,customers!$A$1:$A$1001,customers!$C$1:$C$1001,,0)=0," ",_xlfn.XLOOKUP(orders!C666,customers!$A$1:$A$1001,customers!$C$1:$C$1001,,0))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4">
        <f>_xlfn.XLOOKUP(D666,products!$A$1:$A$49,products!$D$1:$D$49,,0)</f>
        <v>1</v>
      </c>
      <c r="L666" s="6">
        <f>_xlfn.XLOOKUP(D666,products!$A$1:$A$49,products!$E$1:$E$49,,0)</f>
        <v>12.15</v>
      </c>
      <c r="M666" s="5">
        <f t="shared" si="30"/>
        <v>72.900000000000006</v>
      </c>
      <c r="N666" t="str">
        <f t="shared" si="31"/>
        <v>Exceisa</v>
      </c>
      <c r="O666" t="str">
        <f t="shared" si="32"/>
        <v>Dark</v>
      </c>
      <c r="P666" t="str">
        <f>_xlfn.XLOOKUP(orderstable[[#This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IF(_xlfn.XLOOKUP(orders!C667,customers!$A$1:$A$1001,customers!$C$1:$C$1001,,0)=0," ",_xlfn.XLOOKUP(orders!C667,customers!$A$1:$A$1001,customers!$C$1:$C$1001,,0))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4">
        <f>_xlfn.XLOOKUP(D667,products!$A$1:$A$49,products!$D$1:$D$49,,0)</f>
        <v>0.2</v>
      </c>
      <c r="L667" s="6">
        <f>_xlfn.XLOOKUP(D667,products!$A$1:$A$49,products!$E$1:$E$49,,0)</f>
        <v>3.8849999999999998</v>
      </c>
      <c r="M667" s="5">
        <f t="shared" si="30"/>
        <v>7.77</v>
      </c>
      <c r="N667" t="str">
        <f t="shared" si="31"/>
        <v>Liberica</v>
      </c>
      <c r="O667" t="str">
        <f t="shared" si="32"/>
        <v>Dark</v>
      </c>
      <c r="P667" t="str">
        <f>_xlfn.XLOOKUP(orderstable[[#This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IF(_xlfn.XLOOKUP(orders!C668,customers!$A$1:$A$1001,customers!$C$1:$C$1001,,0)=0," ",_xlfn.XLOOKUP(orders!C668,customers!$A$1:$A$1001,customers!$C$1:$C$1001,,0))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4">
        <f>_xlfn.XLOOKUP(D668,products!$A$1:$A$49,products!$D$1:$D$49,,0)</f>
        <v>2.5</v>
      </c>
      <c r="L668" s="6">
        <f>_xlfn.XLOOKUP(D668,products!$A$1:$A$49,products!$E$1:$E$49,,0)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IF(_xlfn.XLOOKUP(orders!C669,customers!$A$1:$A$1001,customers!$C$1:$C$1001,,0)=0," ",_xlfn.XLOOKUP(orders!C669,customers!$A$1:$A$1001,customers!$C$1:$C$1001,,0))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4">
        <f>_xlfn.XLOOKUP(D669,products!$A$1:$A$49,products!$D$1:$D$49,,0)</f>
        <v>1</v>
      </c>
      <c r="L669" s="6">
        <f>_xlfn.XLOOKUP(D669,products!$A$1:$A$49,products!$E$1:$E$49,,0)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IF(_xlfn.XLOOKUP(orders!C670,customers!$A$1:$A$1001,customers!$C$1:$C$1001,,0)=0," ",_xlfn.XLOOKUP(orders!C670,customers!$A$1:$A$1001,customers!$C$1:$C$1001,,0))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4">
        <f>_xlfn.XLOOKUP(D670,products!$A$1:$A$49,products!$D$1:$D$49,,0)</f>
        <v>2.5</v>
      </c>
      <c r="L670" s="6">
        <f>_xlfn.XLOOKUP(D670,products!$A$1:$A$49,products!$E$1:$E$49,,0)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IF(_xlfn.XLOOKUP(orders!C671,customers!$A$1:$A$1001,customers!$C$1:$C$1001,,0)=0," ",_xlfn.XLOOKUP(orders!C671,customers!$A$1:$A$1001,customers!$C$1:$C$1001,,0))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4">
        <f>_xlfn.XLOOKUP(D671,products!$A$1:$A$49,products!$D$1:$D$49,,0)</f>
        <v>2.5</v>
      </c>
      <c r="L671" s="6">
        <f>_xlfn.XLOOKUP(D671,products!$A$1:$A$49,products!$E$1:$E$49,,0)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IF(_xlfn.XLOOKUP(orders!C672,customers!$A$1:$A$1001,customers!$C$1:$C$1001,,0)=0," ",_xlfn.XLOOKUP(orders!C672,customers!$A$1:$A$1001,customers!$C$1:$C$1001,,0))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4">
        <f>_xlfn.XLOOKUP(D672,products!$A$1:$A$49,products!$D$1:$D$49,,0)</f>
        <v>0.2</v>
      </c>
      <c r="L672" s="6">
        <f>_xlfn.XLOOKUP(D672,products!$A$1:$A$49,products!$E$1:$E$49,,0)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IF(_xlfn.XLOOKUP(orders!C673,customers!$A$1:$A$1001,customers!$C$1:$C$1001,,0)=0," ",_xlfn.XLOOKUP(orders!C673,customers!$A$1:$A$1001,customers!$C$1:$C$1001,,0))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4">
        <f>_xlfn.XLOOKUP(D673,products!$A$1:$A$49,products!$D$1:$D$49,,0)</f>
        <v>1</v>
      </c>
      <c r="L673" s="6">
        <f>_xlfn.XLOOKUP(D673,products!$A$1:$A$49,products!$E$1:$E$49,,0)</f>
        <v>11.95</v>
      </c>
      <c r="M673" s="5">
        <f t="shared" si="30"/>
        <v>59.75</v>
      </c>
      <c r="N673" t="str">
        <f t="shared" si="31"/>
        <v>Robusta</v>
      </c>
      <c r="O673" t="str">
        <f t="shared" si="32"/>
        <v>Light</v>
      </c>
      <c r="P673" t="str">
        <f>_xlfn.XLOOKUP(orderstable[[#This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IF(_xlfn.XLOOKUP(orders!C674,customers!$A$1:$A$1001,customers!$C$1:$C$1001,,0)=0," ",_xlfn.XLOOKUP(orders!C674,customers!$A$1:$A$1001,customers!$C$1:$C$1001,,0))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4">
        <f>_xlfn.XLOOKUP(D674,products!$A$1:$A$49,products!$D$1:$D$49,,0)</f>
        <v>0.5</v>
      </c>
      <c r="L674" s="6">
        <f>_xlfn.XLOOKUP(D674,products!$A$1:$A$49,products!$E$1:$E$49,,0)</f>
        <v>8.73</v>
      </c>
      <c r="M674" s="5">
        <f t="shared" si="30"/>
        <v>43.650000000000006</v>
      </c>
      <c r="N674" t="str">
        <f t="shared" si="31"/>
        <v>Liberica</v>
      </c>
      <c r="O674" t="str">
        <f t="shared" si="32"/>
        <v>Medium</v>
      </c>
      <c r="P674" t="str">
        <f>_xlfn.XLOOKUP(orderstable[[#This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IF(_xlfn.XLOOKUP(orders!C675,customers!$A$1:$A$1001,customers!$C$1:$C$1001,,0)=0," ",_xlfn.XLOOKUP(orders!C675,customers!$A$1:$A$1001,customers!$C$1:$C$1001,,0))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4">
        <f>_xlfn.XLOOKUP(D675,products!$A$1:$A$49,products!$D$1:$D$49,,0)</f>
        <v>1</v>
      </c>
      <c r="L675" s="6">
        <f>_xlfn.XLOOKUP(D675,products!$A$1:$A$49,products!$E$1:$E$49,,0)</f>
        <v>13.75</v>
      </c>
      <c r="M675" s="5">
        <f t="shared" si="30"/>
        <v>82.5</v>
      </c>
      <c r="N675" t="str">
        <f t="shared" si="31"/>
        <v>Exceisa</v>
      </c>
      <c r="O675" t="str">
        <f t="shared" si="32"/>
        <v>Medium</v>
      </c>
      <c r="P675" t="str">
        <f>_xlfn.XLOOKUP(orderstable[[#This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IF(_xlfn.XLOOKUP(orders!C676,customers!$A$1:$A$1001,customers!$C$1:$C$1001,,0)=0," ",_xlfn.XLOOKUP(orders!C676,customers!$A$1:$A$1001,customers!$C$1:$C$1001,,0))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4">
        <f>_xlfn.XLOOKUP(D676,products!$A$1:$A$49,products!$D$1:$D$49,,0)</f>
        <v>2.5</v>
      </c>
      <c r="L676" s="6">
        <f>_xlfn.XLOOKUP(D676,products!$A$1:$A$49,products!$E$1:$E$49,,0)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IF(_xlfn.XLOOKUP(orders!C677,customers!$A$1:$A$1001,customers!$C$1:$C$1001,,0)=0," ",_xlfn.XLOOKUP(orders!C677,customers!$A$1:$A$1001,customers!$C$1:$C$1001,,0))</f>
        <v xml:space="preserve"> </v>
      </c>
      <c r="H677" s="2" t="str">
        <f>_xlfn.XLOOKUP(C677,customers!$A$1:$A$1001,customers!$G$1:$G$1001,,0)</f>
        <v>United States</v>
      </c>
      <c r="I677" t="str">
        <f>_xlfn.XLOOKUP(orders!D677,products!$A$1:$A$49,products!$B$1:$B$49,,0)</f>
        <v>Lib</v>
      </c>
      <c r="J677" t="str">
        <f>_xlfn.XLOOKUP(D677,products!$A$1:$A$49,products!$C$1:$C$49,,0)</f>
        <v>D</v>
      </c>
      <c r="K677" s="4">
        <f>_xlfn.XLOOKUP(D677,products!$A$1:$A$49,products!$D$1:$D$49,,0)</f>
        <v>2.5</v>
      </c>
      <c r="L677" s="6">
        <f>_xlfn.XLOOKUP(D677,products!$A$1:$A$49,products!$E$1:$E$49,,0)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IF(_xlfn.XLOOKUP(orders!C678,customers!$A$1:$A$1001,customers!$C$1:$C$1001,,0)=0," ",_xlfn.XLOOKUP(orders!C678,customers!$A$1:$A$1001,customers!$C$1:$C$1001,,0))</f>
        <v xml:space="preserve"> </v>
      </c>
      <c r="H678" s="2" t="str">
        <f>_xlfn.XLOOKUP(C678,customers!$A$1:$A$1001,customers!$G$1:$G$1001,,0)</f>
        <v>United States</v>
      </c>
      <c r="I678" t="str">
        <f>_xlfn.XLOOKUP(orders!D678,products!$A$1:$A$49,products!$B$1:$B$49,,0)</f>
        <v>Lib</v>
      </c>
      <c r="J678" t="str">
        <f>_xlfn.XLOOKUP(D678,products!$A$1:$A$49,products!$C$1:$C$49,,0)</f>
        <v>L</v>
      </c>
      <c r="K678" s="4">
        <f>_xlfn.XLOOKUP(D678,products!$A$1:$A$49,products!$D$1:$D$49,,0)</f>
        <v>0.5</v>
      </c>
      <c r="L678" s="6">
        <f>_xlfn.XLOOKUP(D678,products!$A$1:$A$49,products!$E$1:$E$49,,0)</f>
        <v>9.51</v>
      </c>
      <c r="M678" s="5">
        <f t="shared" si="30"/>
        <v>47.55</v>
      </c>
      <c r="N678" t="str">
        <f t="shared" si="31"/>
        <v>Liberica</v>
      </c>
      <c r="O678" t="str">
        <f t="shared" si="32"/>
        <v>Light</v>
      </c>
      <c r="P678" t="str">
        <f>_xlfn.XLOOKUP(orderstable[[#This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IF(_xlfn.XLOOKUP(orders!C679,customers!$A$1:$A$1001,customers!$C$1:$C$1001,,0)=0," ",_xlfn.XLOOKUP(orders!C679,customers!$A$1:$A$1001,customers!$C$1:$C$1001,,0))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4">
        <f>_xlfn.XLOOKUP(D679,products!$A$1:$A$49,products!$D$1:$D$49,,0)</f>
        <v>0.5</v>
      </c>
      <c r="L679" s="6">
        <f>_xlfn.XLOOKUP(D679,products!$A$1:$A$49,products!$E$1:$E$49,,0)</f>
        <v>8.73</v>
      </c>
      <c r="M679" s="5">
        <f t="shared" si="30"/>
        <v>43.650000000000006</v>
      </c>
      <c r="N679" t="str">
        <f t="shared" si="31"/>
        <v>Liberica</v>
      </c>
      <c r="O679" t="str">
        <f t="shared" si="32"/>
        <v>Medium</v>
      </c>
      <c r="P679" t="str">
        <f>_xlfn.XLOOKUP(orderstable[[#This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IF(_xlfn.XLOOKUP(orders!C680,customers!$A$1:$A$1001,customers!$C$1:$C$1001,,0)=0," ",_xlfn.XLOOKUP(orders!C680,customers!$A$1:$A$1001,customers!$C$1:$C$1001,,0))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4">
        <f>_xlfn.XLOOKUP(D680,products!$A$1:$A$49,products!$D$1:$D$49,,0)</f>
        <v>2.5</v>
      </c>
      <c r="L680" s="6">
        <f>_xlfn.XLOOKUP(D680,products!$A$1:$A$49,products!$E$1:$E$49,,0)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IF(_xlfn.XLOOKUP(orders!C681,customers!$A$1:$A$1001,customers!$C$1:$C$1001,,0)=0," ",_xlfn.XLOOKUP(orders!C681,customers!$A$1:$A$1001,customers!$C$1:$C$1001,,0))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4">
        <f>_xlfn.XLOOKUP(D681,products!$A$1:$A$49,products!$D$1:$D$49,,0)</f>
        <v>2.5</v>
      </c>
      <c r="L681" s="6">
        <f>_xlfn.XLOOKUP(D681,products!$A$1:$A$49,products!$E$1:$E$49,,0)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IF(_xlfn.XLOOKUP(orders!C682,customers!$A$1:$A$1001,customers!$C$1:$C$1001,,0)=0," ",_xlfn.XLOOKUP(orders!C682,customers!$A$1:$A$1001,customers!$C$1:$C$1001,,0))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4">
        <f>_xlfn.XLOOKUP(D682,products!$A$1:$A$49,products!$D$1:$D$49,,0)</f>
        <v>1</v>
      </c>
      <c r="L682" s="6">
        <f>_xlfn.XLOOKUP(D682,products!$A$1:$A$49,products!$E$1:$E$49,,0)</f>
        <v>11.25</v>
      </c>
      <c r="M682" s="5">
        <f t="shared" si="30"/>
        <v>56.25</v>
      </c>
      <c r="N682" t="str">
        <f t="shared" si="31"/>
        <v>Arabica</v>
      </c>
      <c r="O682" t="str">
        <f t="shared" si="32"/>
        <v>Medium</v>
      </c>
      <c r="P682" t="str">
        <f>_xlfn.XLOOKUP(orderstable[[#This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IF(_xlfn.XLOOKUP(orders!C683,customers!$A$1:$A$1001,customers!$C$1:$C$1001,,0)=0," ",_xlfn.XLOOKUP(orders!C683,customers!$A$1:$A$1001,customers!$C$1:$C$1001,,0))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4">
        <f>_xlfn.XLOOKUP(D683,products!$A$1:$A$49,products!$D$1:$D$49,,0)</f>
        <v>0.2</v>
      </c>
      <c r="L683" s="6">
        <f>_xlfn.XLOOKUP(D683,products!$A$1:$A$49,products!$E$1:$E$49,,0)</f>
        <v>4.7549999999999999</v>
      </c>
      <c r="M683" s="5">
        <f t="shared" si="30"/>
        <v>9.51</v>
      </c>
      <c r="N683" t="str">
        <f t="shared" si="31"/>
        <v>Liberica</v>
      </c>
      <c r="O683" t="str">
        <f t="shared" si="32"/>
        <v>Light</v>
      </c>
      <c r="P683" t="str">
        <f>_xlfn.XLOOKUP(orderstable[[#This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IF(_xlfn.XLOOKUP(orders!C684,customers!$A$1:$A$1001,customers!$C$1:$C$1001,,0)=0," ",_xlfn.XLOOKUP(orders!C684,customers!$A$1:$A$1001,customers!$C$1:$C$1001,,0))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4">
        <f>_xlfn.XLOOKUP(D684,products!$A$1:$A$49,products!$D$1:$D$49,,0)</f>
        <v>0.2</v>
      </c>
      <c r="L684" s="6">
        <f>_xlfn.XLOOKUP(D684,products!$A$1:$A$49,products!$E$1:$E$49,,0)</f>
        <v>4.125</v>
      </c>
      <c r="M684" s="5">
        <f t="shared" si="30"/>
        <v>8.25</v>
      </c>
      <c r="N684" t="str">
        <f t="shared" si="31"/>
        <v>Exceisa</v>
      </c>
      <c r="O684" t="str">
        <f t="shared" si="32"/>
        <v>Medium</v>
      </c>
      <c r="P684" t="str">
        <f>_xlfn.XLOOKUP(orderstable[[#This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IF(_xlfn.XLOOKUP(orders!C685,customers!$A$1:$A$1001,customers!$C$1:$C$1001,,0)=0," ",_xlfn.XLOOKUP(orders!C685,customers!$A$1:$A$1001,customers!$C$1:$C$1001,,0))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4">
        <f>_xlfn.XLOOKUP(D685,products!$A$1:$A$49,products!$D$1:$D$49,,0)</f>
        <v>0.5</v>
      </c>
      <c r="L685" s="6">
        <f>_xlfn.XLOOKUP(D685,products!$A$1:$A$49,products!$E$1:$E$49,,0)</f>
        <v>7.77</v>
      </c>
      <c r="M685" s="5">
        <f t="shared" si="30"/>
        <v>46.62</v>
      </c>
      <c r="N685" t="str">
        <f t="shared" si="31"/>
        <v>Liberica</v>
      </c>
      <c r="O685" t="str">
        <f t="shared" si="32"/>
        <v>Dark</v>
      </c>
      <c r="P685" t="str">
        <f>_xlfn.XLOOKUP(orderstable[[#This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IF(_xlfn.XLOOKUP(orders!C686,customers!$A$1:$A$1001,customers!$C$1:$C$1001,,0)=0," ",_xlfn.XLOOKUP(orders!C686,customers!$A$1:$A$1001,customers!$C$1:$C$1001,,0))</f>
        <v xml:space="preserve"> </v>
      </c>
      <c r="H686" s="2" t="str">
        <f>_xlfn.XLOOKUP(C686,customers!$A$1:$A$1001,customers!$G$1:$G$1001,,0)</f>
        <v>United States</v>
      </c>
      <c r="I686" t="str">
        <f>_xlfn.XLOOKUP(orders!D686,products!$A$1:$A$49,products!$B$1:$B$49,,0)</f>
        <v>Rob</v>
      </c>
      <c r="J686" t="str">
        <f>_xlfn.XLOOKUP(D686,products!$A$1:$A$49,products!$C$1:$C$49,,0)</f>
        <v>L</v>
      </c>
      <c r="K686" s="4">
        <f>_xlfn.XLOOKUP(D686,products!$A$1:$A$49,products!$D$1:$D$49,,0)</f>
        <v>1</v>
      </c>
      <c r="L686" s="6">
        <f>_xlfn.XLOOKUP(D686,products!$A$1:$A$49,products!$E$1:$E$49,,0)</f>
        <v>11.95</v>
      </c>
      <c r="M686" s="5">
        <f t="shared" si="30"/>
        <v>71.699999999999989</v>
      </c>
      <c r="N686" t="str">
        <f t="shared" si="31"/>
        <v>Robusta</v>
      </c>
      <c r="O686" t="str">
        <f t="shared" si="32"/>
        <v>Light</v>
      </c>
      <c r="P686" t="str">
        <f>_xlfn.XLOOKUP(orderstable[[#This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IF(_xlfn.XLOOKUP(orders!C687,customers!$A$1:$A$1001,customers!$C$1:$C$1001,,0)=0," ",_xlfn.XLOOKUP(orders!C687,customers!$A$1:$A$1001,customers!$C$1:$C$1001,,0))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4">
        <f>_xlfn.XLOOKUP(D687,products!$A$1:$A$49,products!$D$1:$D$49,,0)</f>
        <v>2.5</v>
      </c>
      <c r="L687" s="6">
        <f>_xlfn.XLOOKUP(D687,products!$A$1:$A$49,products!$E$1:$E$49,,0)</f>
        <v>36.454999999999998</v>
      </c>
      <c r="M687" s="5">
        <f t="shared" si="30"/>
        <v>72.91</v>
      </c>
      <c r="N687" t="str">
        <f t="shared" si="31"/>
        <v>Liberica</v>
      </c>
      <c r="O687" t="str">
        <f t="shared" si="32"/>
        <v>Light</v>
      </c>
      <c r="P687" t="str">
        <f>_xlfn.XLOOKUP(orderstable[[#This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IF(_xlfn.XLOOKUP(orders!C688,customers!$A$1:$A$1001,customers!$C$1:$C$1001,,0)=0," ",_xlfn.XLOOKUP(orders!C688,customers!$A$1:$A$1001,customers!$C$1:$C$1001,,0))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4">
        <f>_xlfn.XLOOKUP(D688,products!$A$1:$A$49,products!$D$1:$D$49,,0)</f>
        <v>0.2</v>
      </c>
      <c r="L688" s="6">
        <f>_xlfn.XLOOKUP(D688,products!$A$1:$A$49,products!$E$1:$E$49,,0)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IF(_xlfn.XLOOKUP(orders!C689,customers!$A$1:$A$1001,customers!$C$1:$C$1001,,0)=0," ",_xlfn.XLOOKUP(orders!C689,customers!$A$1:$A$1001,customers!$C$1:$C$1001,,0))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4">
        <f>_xlfn.XLOOKUP(D689,products!$A$1:$A$49,products!$D$1:$D$49,,0)</f>
        <v>0.5</v>
      </c>
      <c r="L689" s="6">
        <f>_xlfn.XLOOKUP(D689,products!$A$1:$A$49,products!$E$1:$E$49,,0)</f>
        <v>8.25</v>
      </c>
      <c r="M689" s="5">
        <f t="shared" si="30"/>
        <v>16.5</v>
      </c>
      <c r="N689" t="str">
        <f t="shared" si="31"/>
        <v>Exceisa</v>
      </c>
      <c r="O689" t="str">
        <f t="shared" si="32"/>
        <v>Medium</v>
      </c>
      <c r="P689" t="str">
        <f>_xlfn.XLOOKUP(orderstable[[#This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IF(_xlfn.XLOOKUP(orders!C690,customers!$A$1:$A$1001,customers!$C$1:$C$1001,,0)=0," ",_xlfn.XLOOKUP(orders!C690,customers!$A$1:$A$1001,customers!$C$1:$C$1001,,0))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4">
        <f>_xlfn.XLOOKUP(D690,products!$A$1:$A$49,products!$D$1:$D$49,,0)</f>
        <v>1</v>
      </c>
      <c r="L690" s="6">
        <f>_xlfn.XLOOKUP(D690,products!$A$1:$A$49,products!$E$1:$E$49,,0)</f>
        <v>12.95</v>
      </c>
      <c r="M690" s="5">
        <f t="shared" si="30"/>
        <v>64.75</v>
      </c>
      <c r="N690" t="str">
        <f t="shared" si="31"/>
        <v>Arabica</v>
      </c>
      <c r="O690" t="str">
        <f t="shared" si="32"/>
        <v>Light</v>
      </c>
      <c r="P690" t="str">
        <f>_xlfn.XLOOKUP(orderstable[[#This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IF(_xlfn.XLOOKUP(orders!C691,customers!$A$1:$A$1001,customers!$C$1:$C$1001,,0)=0," ",_xlfn.XLOOKUP(orders!C691,customers!$A$1:$A$1001,customers!$C$1:$C$1001,,0))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4">
        <f>_xlfn.XLOOKUP(D691,products!$A$1:$A$49,products!$D$1:$D$49,,0)</f>
        <v>0.5</v>
      </c>
      <c r="L691" s="6">
        <f>_xlfn.XLOOKUP(D691,products!$A$1:$A$49,products!$E$1:$E$49,,0)</f>
        <v>6.75</v>
      </c>
      <c r="M691" s="5">
        <f t="shared" si="30"/>
        <v>33.75</v>
      </c>
      <c r="N691" t="str">
        <f t="shared" si="31"/>
        <v>Arabica</v>
      </c>
      <c r="O691" t="str">
        <f t="shared" si="32"/>
        <v>Medium</v>
      </c>
      <c r="P691" t="str">
        <f>_xlfn.XLOOKUP(orderstable[[#This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IF(_xlfn.XLOOKUP(orders!C692,customers!$A$1:$A$1001,customers!$C$1:$C$1001,,0)=0," ",_xlfn.XLOOKUP(orders!C692,customers!$A$1:$A$1001,customers!$C$1:$C$1001,,0))</f>
        <v xml:space="preserve"> </v>
      </c>
      <c r="H692" s="2" t="str">
        <f>_xlfn.XLOOKUP(C692,customers!$A$1:$A$1001,customers!$G$1:$G$1001,,0)</f>
        <v>United States</v>
      </c>
      <c r="I692" t="str">
        <f>_xlfn.XLOOKUP(orders!D692,products!$A$1:$A$49,products!$B$1:$B$49,,0)</f>
        <v>Lib</v>
      </c>
      <c r="J692" t="str">
        <f>_xlfn.XLOOKUP(D692,products!$A$1:$A$49,products!$C$1:$C$49,,0)</f>
        <v>D</v>
      </c>
      <c r="K692" s="4">
        <f>_xlfn.XLOOKUP(D692,products!$A$1:$A$49,products!$D$1:$D$49,,0)</f>
        <v>2.5</v>
      </c>
      <c r="L692" s="6">
        <f>_xlfn.XLOOKUP(D692,products!$A$1:$A$49,products!$E$1:$E$49,,0)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IF(_xlfn.XLOOKUP(orders!C693,customers!$A$1:$A$1001,customers!$C$1:$C$1001,,0)=0," ",_xlfn.XLOOKUP(orders!C693,customers!$A$1:$A$1001,customers!$C$1:$C$1001,,0))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4">
        <f>_xlfn.XLOOKUP(D693,products!$A$1:$A$49,products!$D$1:$D$49,,0)</f>
        <v>1</v>
      </c>
      <c r="L693" s="6">
        <f>_xlfn.XLOOKUP(D693,products!$A$1:$A$49,products!$E$1:$E$49,,0)</f>
        <v>11.25</v>
      </c>
      <c r="M693" s="5">
        <f t="shared" si="30"/>
        <v>22.5</v>
      </c>
      <c r="N693" t="str">
        <f t="shared" si="31"/>
        <v>Arabica</v>
      </c>
      <c r="O693" t="str">
        <f t="shared" si="32"/>
        <v>Medium</v>
      </c>
      <c r="P693" t="str">
        <f>_xlfn.XLOOKUP(orderstable[[#This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IF(_xlfn.XLOOKUP(orders!C694,customers!$A$1:$A$1001,customers!$C$1:$C$1001,,0)=0," ",_xlfn.XLOOKUP(orders!C694,customers!$A$1:$A$1001,customers!$C$1:$C$1001,,0))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4">
        <f>_xlfn.XLOOKUP(D694,products!$A$1:$A$49,products!$D$1:$D$49,,0)</f>
        <v>1</v>
      </c>
      <c r="L694" s="6">
        <f>_xlfn.XLOOKUP(D694,products!$A$1:$A$49,products!$E$1:$E$49,,0)</f>
        <v>12.95</v>
      </c>
      <c r="M694" s="5">
        <f t="shared" si="30"/>
        <v>12.95</v>
      </c>
      <c r="N694" t="str">
        <f t="shared" si="31"/>
        <v>Liberica</v>
      </c>
      <c r="O694" t="str">
        <f t="shared" si="32"/>
        <v>Dark</v>
      </c>
      <c r="P694" t="str">
        <f>_xlfn.XLOOKUP(orderstable[[#This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IF(_xlfn.XLOOKUP(orders!C695,customers!$A$1:$A$1001,customers!$C$1:$C$1001,,0)=0," ",_xlfn.XLOOKUP(orders!C695,customers!$A$1:$A$1001,customers!$C$1:$C$1001,,0))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4">
        <f>_xlfn.XLOOKUP(D695,products!$A$1:$A$49,products!$D$1:$D$49,,0)</f>
        <v>2.5</v>
      </c>
      <c r="L695" s="6">
        <f>_xlfn.XLOOKUP(D695,products!$A$1:$A$49,products!$E$1:$E$49,,0)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IF(_xlfn.XLOOKUP(orders!C696,customers!$A$1:$A$1001,customers!$C$1:$C$1001,,0)=0," ",_xlfn.XLOOKUP(orders!C696,customers!$A$1:$A$1001,customers!$C$1:$C$1001,,0))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4">
        <f>_xlfn.XLOOKUP(D696,products!$A$1:$A$49,products!$D$1:$D$49,,0)</f>
        <v>0.5</v>
      </c>
      <c r="L696" s="6">
        <f>_xlfn.XLOOKUP(D696,products!$A$1:$A$49,products!$E$1:$E$49,,0)</f>
        <v>7.29</v>
      </c>
      <c r="M696" s="5">
        <f t="shared" si="30"/>
        <v>36.450000000000003</v>
      </c>
      <c r="N696" t="str">
        <f t="shared" si="31"/>
        <v>Exceisa</v>
      </c>
      <c r="O696" t="str">
        <f t="shared" si="32"/>
        <v>Dark</v>
      </c>
      <c r="P696" t="str">
        <f>_xlfn.XLOOKUP(orderstable[[#This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IF(_xlfn.XLOOKUP(orders!C697,customers!$A$1:$A$1001,customers!$C$1:$C$1001,,0)=0," ",_xlfn.XLOOKUP(orders!C697,customers!$A$1:$A$1001,customers!$C$1:$C$1001,,0))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4">
        <f>_xlfn.XLOOKUP(D697,products!$A$1:$A$49,products!$D$1:$D$49,,0)</f>
        <v>2.5</v>
      </c>
      <c r="L697" s="6">
        <f>_xlfn.XLOOKUP(D697,products!$A$1:$A$49,products!$E$1:$E$49,,0)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IF(_xlfn.XLOOKUP(orders!C698,customers!$A$1:$A$1001,customers!$C$1:$C$1001,,0)=0," ",_xlfn.XLOOKUP(orders!C698,customers!$A$1:$A$1001,customers!$C$1:$C$1001,,0))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4">
        <f>_xlfn.XLOOKUP(D698,products!$A$1:$A$49,products!$D$1:$D$49,,0)</f>
        <v>0.5</v>
      </c>
      <c r="L698" s="6">
        <f>_xlfn.XLOOKUP(D698,products!$A$1:$A$49,products!$E$1:$E$49,,0)</f>
        <v>7.77</v>
      </c>
      <c r="M698" s="5">
        <f t="shared" si="30"/>
        <v>31.08</v>
      </c>
      <c r="N698" t="str">
        <f t="shared" si="31"/>
        <v>Liberica</v>
      </c>
      <c r="O698" t="str">
        <f t="shared" si="32"/>
        <v>Dark</v>
      </c>
      <c r="P698" t="str">
        <f>_xlfn.XLOOKUP(orderstable[[#This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IF(_xlfn.XLOOKUP(orders!C699,customers!$A$1:$A$1001,customers!$C$1:$C$1001,,0)=0," ",_xlfn.XLOOKUP(orders!C699,customers!$A$1:$A$1001,customers!$C$1:$C$1001,,0))</f>
        <v xml:space="preserve"> </v>
      </c>
      <c r="H699" s="2" t="str">
        <f>_xlfn.XLOOKUP(C699,customers!$A$1:$A$1001,customers!$G$1:$G$1001,,0)</f>
        <v>Ireland</v>
      </c>
      <c r="I699" t="str">
        <f>_xlfn.XLOOKUP(orders!D699,products!$A$1:$A$49,products!$B$1:$B$49,,0)</f>
        <v>Ara</v>
      </c>
      <c r="J699" t="str">
        <f>_xlfn.XLOOKUP(D699,products!$A$1:$A$49,products!$C$1:$C$49,,0)</f>
        <v>M</v>
      </c>
      <c r="K699" s="4">
        <f>_xlfn.XLOOKUP(D699,products!$A$1:$A$49,products!$D$1:$D$49,,0)</f>
        <v>0.5</v>
      </c>
      <c r="L699" s="6">
        <f>_xlfn.XLOOKUP(D699,products!$A$1:$A$49,products!$E$1:$E$49,,0)</f>
        <v>6.75</v>
      </c>
      <c r="M699" s="5">
        <f t="shared" si="30"/>
        <v>20.25</v>
      </c>
      <c r="N699" t="str">
        <f t="shared" si="31"/>
        <v>Arabica</v>
      </c>
      <c r="O699" t="str">
        <f t="shared" si="32"/>
        <v>Medium</v>
      </c>
      <c r="P699" t="str">
        <f>_xlfn.XLOOKUP(orderstable[[#This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IF(_xlfn.XLOOKUP(orders!C700,customers!$A$1:$A$1001,customers!$C$1:$C$1001,,0)=0," ",_xlfn.XLOOKUP(orders!C700,customers!$A$1:$A$1001,customers!$C$1:$C$1001,,0))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4">
        <f>_xlfn.XLOOKUP(D700,products!$A$1:$A$49,products!$D$1:$D$49,,0)</f>
        <v>1</v>
      </c>
      <c r="L700" s="6">
        <f>_xlfn.XLOOKUP(D700,products!$A$1:$A$49,products!$E$1:$E$49,,0)</f>
        <v>12.95</v>
      </c>
      <c r="M700" s="5">
        <f t="shared" si="30"/>
        <v>25.9</v>
      </c>
      <c r="N700" t="str">
        <f t="shared" si="31"/>
        <v>Liberica</v>
      </c>
      <c r="O700" t="str">
        <f t="shared" si="32"/>
        <v>Dark</v>
      </c>
      <c r="P700" t="str">
        <f>_xlfn.XLOOKUP(orderstable[[#This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IF(_xlfn.XLOOKUP(orders!C701,customers!$A$1:$A$1001,customers!$C$1:$C$1001,,0)=0," ",_xlfn.XLOOKUP(orders!C701,customers!$A$1:$A$1001,customers!$C$1:$C$1001,,0))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4">
        <f>_xlfn.XLOOKUP(D701,products!$A$1:$A$49,products!$D$1:$D$49,,0)</f>
        <v>0.5</v>
      </c>
      <c r="L701" s="6">
        <f>_xlfn.XLOOKUP(D701,products!$A$1:$A$49,products!$E$1:$E$49,,0)</f>
        <v>5.97</v>
      </c>
      <c r="M701" s="5">
        <f t="shared" si="30"/>
        <v>23.88</v>
      </c>
      <c r="N701" t="str">
        <f t="shared" si="31"/>
        <v>Arabica</v>
      </c>
      <c r="O701" t="str">
        <f t="shared" si="32"/>
        <v>Dark</v>
      </c>
      <c r="P701" t="str">
        <f>_xlfn.XLOOKUP(orderstable[[#This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IF(_xlfn.XLOOKUP(orders!C702,customers!$A$1:$A$1001,customers!$C$1:$C$1001,,0)=0," ",_xlfn.XLOOKUP(orders!C702,customers!$A$1:$A$1001,customers!$C$1:$C$1001,,0))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4">
        <f>_xlfn.XLOOKUP(D702,products!$A$1:$A$49,products!$D$1:$D$49,,0)</f>
        <v>0.5</v>
      </c>
      <c r="L702" s="6">
        <f>_xlfn.XLOOKUP(D702,products!$A$1:$A$49,products!$E$1:$E$49,,0)</f>
        <v>9.51</v>
      </c>
      <c r="M702" s="5">
        <f t="shared" si="30"/>
        <v>19.02</v>
      </c>
      <c r="N702" t="str">
        <f t="shared" si="31"/>
        <v>Liberica</v>
      </c>
      <c r="O702" t="str">
        <f t="shared" si="32"/>
        <v>Light</v>
      </c>
      <c r="P702" t="str">
        <f>_xlfn.XLOOKUP(orderstable[[#This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IF(_xlfn.XLOOKUP(orders!C703,customers!$A$1:$A$1001,customers!$C$1:$C$1001,,0)=0," ",_xlfn.XLOOKUP(orders!C703,customers!$A$1:$A$1001,customers!$C$1:$C$1001,,0))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4">
        <f>_xlfn.XLOOKUP(D703,products!$A$1:$A$49,products!$D$1:$D$49,,0)</f>
        <v>0.5</v>
      </c>
      <c r="L703" s="6">
        <f>_xlfn.XLOOKUP(D703,products!$A$1:$A$49,products!$E$1:$E$49,,0)</f>
        <v>5.97</v>
      </c>
      <c r="M703" s="5">
        <f t="shared" si="30"/>
        <v>29.849999999999998</v>
      </c>
      <c r="N703" t="str">
        <f t="shared" si="31"/>
        <v>Arabica</v>
      </c>
      <c r="O703" t="str">
        <f t="shared" si="32"/>
        <v>Dark</v>
      </c>
      <c r="P703" t="str">
        <f>_xlfn.XLOOKUP(orderstable[[#This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IF(_xlfn.XLOOKUP(orders!C704,customers!$A$1:$A$1001,customers!$C$1:$C$1001,,0)=0," ",_xlfn.XLOOKUP(orders!C704,customers!$A$1:$A$1001,customers!$C$1:$C$1001,,0))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4">
        <f>_xlfn.XLOOKUP(D704,products!$A$1:$A$49,products!$D$1:$D$49,,0)</f>
        <v>0.5</v>
      </c>
      <c r="L704" s="6">
        <f>_xlfn.XLOOKUP(D704,products!$A$1:$A$49,products!$E$1:$E$49,,0)</f>
        <v>7.77</v>
      </c>
      <c r="M704" s="5">
        <f t="shared" si="30"/>
        <v>7.77</v>
      </c>
      <c r="N704" t="str">
        <f t="shared" si="31"/>
        <v>Arabica</v>
      </c>
      <c r="O704" t="str">
        <f t="shared" si="32"/>
        <v>Light</v>
      </c>
      <c r="P704" t="str">
        <f>_xlfn.XLOOKUP(orderstable[[#This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IF(_xlfn.XLOOKUP(orders!C705,customers!$A$1:$A$1001,customers!$C$1:$C$1001,,0)=0," ",_xlfn.XLOOKUP(orders!C705,customers!$A$1:$A$1001,customers!$C$1:$C$1001,,0))</f>
        <v xml:space="preserve"> </v>
      </c>
      <c r="H705" s="2" t="str">
        <f>_xlfn.XLOOKUP(C705,customers!$A$1:$A$1001,customers!$G$1:$G$1001,,0)</f>
        <v>Ireland</v>
      </c>
      <c r="I705" t="str">
        <f>_xlfn.XLOOKUP(orders!D705,products!$A$1:$A$49,products!$B$1:$B$49,,0)</f>
        <v>Lib</v>
      </c>
      <c r="J705" t="str">
        <f>_xlfn.XLOOKUP(D705,products!$A$1:$A$49,products!$C$1:$C$49,,0)</f>
        <v>D</v>
      </c>
      <c r="K705" s="4">
        <f>_xlfn.XLOOKUP(D705,products!$A$1:$A$49,products!$D$1:$D$49,,0)</f>
        <v>2.5</v>
      </c>
      <c r="L705" s="6">
        <f>_xlfn.XLOOKUP(D705,products!$A$1:$A$49,products!$E$1:$E$49,,0)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IF(_xlfn.XLOOKUP(orders!C706,customers!$A$1:$A$1001,customers!$C$1:$C$1001,,0)=0," ",_xlfn.XLOOKUP(orders!C706,customers!$A$1:$A$1001,customers!$C$1:$C$1001,,0))</f>
        <v xml:space="preserve"> </v>
      </c>
      <c r="H706" s="2" t="str">
        <f>_xlfn.XLOOKUP(C706,customers!$A$1:$A$1001,customers!$G$1:$G$1001,,0)</f>
        <v>United States</v>
      </c>
      <c r="I706" t="str">
        <f>_xlfn.XLOOKUP(orders!D706,products!$A$1:$A$49,products!$B$1:$B$49,,0)</f>
        <v>Exc</v>
      </c>
      <c r="J706" t="str">
        <f>_xlfn.XLOOKUP(D706,products!$A$1:$A$49,products!$C$1:$C$49,,0)</f>
        <v>D</v>
      </c>
      <c r="K706" s="4">
        <f>_xlfn.XLOOKUP(D706,products!$A$1:$A$49,products!$D$1:$D$49,,0)</f>
        <v>0.2</v>
      </c>
      <c r="L706" s="6">
        <f>_xlfn.XLOOKUP(D706,products!$A$1:$A$49,products!$E$1:$E$49,,0)</f>
        <v>3.645</v>
      </c>
      <c r="M706" s="5">
        <f t="shared" si="30"/>
        <v>21.87</v>
      </c>
      <c r="N706" t="str">
        <f t="shared" si="31"/>
        <v>Exceisa</v>
      </c>
      <c r="O706" t="str">
        <f t="shared" si="32"/>
        <v>Dark</v>
      </c>
      <c r="P706" t="str">
        <f>_xlfn.XLOOKUP(orderstable[[#This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IF(_xlfn.XLOOKUP(orders!C707,customers!$A$1:$A$1001,customers!$C$1:$C$1001,,0)=0," ",_xlfn.XLOOKUP(orders!C707,customers!$A$1:$A$1001,customers!$C$1:$C$1001,,0))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4">
        <f>_xlfn.XLOOKUP(D707,products!$A$1:$A$49,products!$D$1:$D$49,,0)</f>
        <v>0.5</v>
      </c>
      <c r="L707" s="6">
        <f>_xlfn.XLOOKUP(D707,products!$A$1:$A$49,products!$E$1:$E$49,,0)</f>
        <v>8.91</v>
      </c>
      <c r="M707" s="5">
        <f t="shared" ref="M707:M770" si="33">L707*E707</f>
        <v>17.82</v>
      </c>
      <c r="N707" t="str">
        <f t="shared" ref="N707:N770" si="34">IF(I707="Rob","Robusta",IF(I707="Exc","Exceisa",IF(I707="Ara","Arabica",IF(I707="Lib","Liberica",""))))</f>
        <v>Exceisa</v>
      </c>
      <c r="O707" t="str">
        <f t="shared" ref="O707:O770" si="35">IF(J707="L","Light",IF(J707="M","Medium",IF(J707="D","Dark","")))</f>
        <v>Light</v>
      </c>
      <c r="P707" t="str">
        <f>_xlfn.XLOOKUP(orderstable[[#This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IF(_xlfn.XLOOKUP(orders!C708,customers!$A$1:$A$1001,customers!$C$1:$C$1001,,0)=0," ",_xlfn.XLOOKUP(orders!C708,customers!$A$1:$A$1001,customers!$C$1:$C$1001,,0))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4">
        <f>_xlfn.XLOOKUP(D708,products!$A$1:$A$49,products!$D$1:$D$49,,0)</f>
        <v>0.2</v>
      </c>
      <c r="L708" s="6">
        <f>_xlfn.XLOOKUP(D708,products!$A$1:$A$49,products!$E$1:$E$49,,0)</f>
        <v>4.125</v>
      </c>
      <c r="M708" s="5">
        <f t="shared" si="33"/>
        <v>12.375</v>
      </c>
      <c r="N708" t="str">
        <f t="shared" si="34"/>
        <v>Exceisa</v>
      </c>
      <c r="O708" t="str">
        <f t="shared" si="35"/>
        <v>Medium</v>
      </c>
      <c r="P708" t="str">
        <f>_xlfn.XLOOKUP(orderstable[[#This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IF(_xlfn.XLOOKUP(orders!C709,customers!$A$1:$A$1001,customers!$C$1:$C$1001,,0)=0," ",_xlfn.XLOOKUP(orders!C709,customers!$A$1:$A$1001,customers!$C$1:$C$1001,,0))</f>
        <v xml:space="preserve"> </v>
      </c>
      <c r="H709" s="2" t="str">
        <f>_xlfn.XLOOKUP(C709,customers!$A$1:$A$1001,customers!$G$1:$G$1001,,0)</f>
        <v>Ireland</v>
      </c>
      <c r="I709" t="str">
        <f>_xlfn.XLOOKUP(orders!D709,products!$A$1:$A$49,products!$B$1:$B$49,,0)</f>
        <v>Lib</v>
      </c>
      <c r="J709" t="str">
        <f>_xlfn.XLOOKUP(D709,products!$A$1:$A$49,products!$C$1:$C$49,,0)</f>
        <v>D</v>
      </c>
      <c r="K709" s="4">
        <f>_xlfn.XLOOKUP(D709,products!$A$1:$A$49,products!$D$1:$D$49,,0)</f>
        <v>1</v>
      </c>
      <c r="L709" s="6">
        <f>_xlfn.XLOOKUP(D709,products!$A$1:$A$49,products!$E$1:$E$49,,0)</f>
        <v>12.95</v>
      </c>
      <c r="M709" s="5">
        <f t="shared" si="33"/>
        <v>25.9</v>
      </c>
      <c r="N709" t="str">
        <f t="shared" si="34"/>
        <v>Liberica</v>
      </c>
      <c r="O709" t="str">
        <f t="shared" si="35"/>
        <v>Dark</v>
      </c>
      <c r="P709" t="str">
        <f>_xlfn.XLOOKUP(orderstable[[#This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IF(_xlfn.XLOOKUP(orders!C710,customers!$A$1:$A$1001,customers!$C$1:$C$1001,,0)=0," ",_xlfn.XLOOKUP(orders!C710,customers!$A$1:$A$1001,customers!$C$1:$C$1001,,0))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4">
        <f>_xlfn.XLOOKUP(D710,products!$A$1:$A$49,products!$D$1:$D$49,,0)</f>
        <v>0.5</v>
      </c>
      <c r="L710" s="6">
        <f>_xlfn.XLOOKUP(D710,products!$A$1:$A$49,products!$E$1:$E$49,,0)</f>
        <v>6.75</v>
      </c>
      <c r="M710" s="5">
        <f t="shared" si="33"/>
        <v>13.5</v>
      </c>
      <c r="N710" t="str">
        <f t="shared" si="34"/>
        <v>Arabica</v>
      </c>
      <c r="O710" t="str">
        <f t="shared" si="35"/>
        <v>Medium</v>
      </c>
      <c r="P710" t="str">
        <f>_xlfn.XLOOKUP(orderstable[[#This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IF(_xlfn.XLOOKUP(orders!C711,customers!$A$1:$A$1001,customers!$C$1:$C$1001,,0)=0," ",_xlfn.XLOOKUP(orders!C711,customers!$A$1:$A$1001,customers!$C$1:$C$1001,,0))</f>
        <v xml:space="preserve"> </v>
      </c>
      <c r="H711" s="2" t="str">
        <f>_xlfn.XLOOKUP(C711,customers!$A$1:$A$1001,customers!$G$1:$G$1001,,0)</f>
        <v>United States</v>
      </c>
      <c r="I711" t="str">
        <f>_xlfn.XLOOKUP(orders!D711,products!$A$1:$A$49,products!$B$1:$B$49,,0)</f>
        <v>Exc</v>
      </c>
      <c r="J711" t="str">
        <f>_xlfn.XLOOKUP(D711,products!$A$1:$A$49,products!$C$1:$C$49,,0)</f>
        <v>L</v>
      </c>
      <c r="K711" s="4">
        <f>_xlfn.XLOOKUP(D711,products!$A$1:$A$49,products!$D$1:$D$49,,0)</f>
        <v>0.5</v>
      </c>
      <c r="L711" s="6">
        <f>_xlfn.XLOOKUP(D711,products!$A$1:$A$49,products!$E$1:$E$49,,0)</f>
        <v>8.91</v>
      </c>
      <c r="M711" s="5">
        <f t="shared" si="33"/>
        <v>17.82</v>
      </c>
      <c r="N711" t="str">
        <f t="shared" si="34"/>
        <v>Exceisa</v>
      </c>
      <c r="O711" t="str">
        <f t="shared" si="35"/>
        <v>Light</v>
      </c>
      <c r="P711" t="str">
        <f>_xlfn.XLOOKUP(orderstable[[#This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IF(_xlfn.XLOOKUP(orders!C712,customers!$A$1:$A$1001,customers!$C$1:$C$1001,,0)=0," ",_xlfn.XLOOKUP(orders!C712,customers!$A$1:$A$1001,customers!$C$1:$C$1001,,0))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4">
        <f>_xlfn.XLOOKUP(D712,products!$A$1:$A$49,products!$D$1:$D$49,,0)</f>
        <v>0.5</v>
      </c>
      <c r="L712" s="6">
        <f>_xlfn.XLOOKUP(D712,products!$A$1:$A$49,products!$E$1:$E$49,,0)</f>
        <v>8.25</v>
      </c>
      <c r="M712" s="5">
        <f t="shared" si="33"/>
        <v>24.75</v>
      </c>
      <c r="N712" t="str">
        <f t="shared" si="34"/>
        <v>Exceisa</v>
      </c>
      <c r="O712" t="str">
        <f t="shared" si="35"/>
        <v>Medium</v>
      </c>
      <c r="P712" t="str">
        <f>_xlfn.XLOOKUP(orderstable[[#This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IF(_xlfn.XLOOKUP(orders!C713,customers!$A$1:$A$1001,customers!$C$1:$C$1001,,0)=0," ",_xlfn.XLOOKUP(orders!C713,customers!$A$1:$A$1001,customers!$C$1:$C$1001,,0))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4">
        <f>_xlfn.XLOOKUP(D713,products!$A$1:$A$49,products!$D$1:$D$49,,0)</f>
        <v>0.2</v>
      </c>
      <c r="L713" s="6">
        <f>_xlfn.XLOOKUP(D713,products!$A$1:$A$49,products!$E$1:$E$49,,0)</f>
        <v>2.9849999999999999</v>
      </c>
      <c r="M713" s="5">
        <f t="shared" si="33"/>
        <v>17.91</v>
      </c>
      <c r="N713" t="str">
        <f t="shared" si="34"/>
        <v>Robusta</v>
      </c>
      <c r="O713" t="str">
        <f t="shared" si="35"/>
        <v>Medium</v>
      </c>
      <c r="P713" t="str">
        <f>_xlfn.XLOOKUP(orderstable[[#This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IF(_xlfn.XLOOKUP(orders!C714,customers!$A$1:$A$1001,customers!$C$1:$C$1001,,0)=0," ",_xlfn.XLOOKUP(orders!C714,customers!$A$1:$A$1001,customers!$C$1:$C$1001,,0))</f>
        <v xml:space="preserve"> </v>
      </c>
      <c r="H714" s="2" t="str">
        <f>_xlfn.XLOOKUP(C714,customers!$A$1:$A$1001,customers!$G$1:$G$1001,,0)</f>
        <v>United Kingdom</v>
      </c>
      <c r="I714" t="str">
        <f>_xlfn.XLOOKUP(orders!D714,products!$A$1:$A$49,products!$B$1:$B$49,,0)</f>
        <v>Exc</v>
      </c>
      <c r="J714" t="str">
        <f>_xlfn.XLOOKUP(D714,products!$A$1:$A$49,products!$C$1:$C$49,,0)</f>
        <v>M</v>
      </c>
      <c r="K714" s="4">
        <f>_xlfn.XLOOKUP(D714,products!$A$1:$A$49,products!$D$1:$D$49,,0)</f>
        <v>0.5</v>
      </c>
      <c r="L714" s="6">
        <f>_xlfn.XLOOKUP(D714,products!$A$1:$A$49,products!$E$1:$E$49,,0)</f>
        <v>8.25</v>
      </c>
      <c r="M714" s="5">
        <f t="shared" si="33"/>
        <v>16.5</v>
      </c>
      <c r="N714" t="str">
        <f t="shared" si="34"/>
        <v>Exceisa</v>
      </c>
      <c r="O714" t="str">
        <f t="shared" si="35"/>
        <v>Medium</v>
      </c>
      <c r="P714" t="str">
        <f>_xlfn.XLOOKUP(orderstable[[#This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IF(_xlfn.XLOOKUP(orders!C715,customers!$A$1:$A$1001,customers!$C$1:$C$1001,,0)=0," ",_xlfn.XLOOKUP(orders!C715,customers!$A$1:$A$1001,customers!$C$1:$C$1001,,0))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4">
        <f>_xlfn.XLOOKUP(D715,products!$A$1:$A$49,products!$D$1:$D$49,,0)</f>
        <v>0.2</v>
      </c>
      <c r="L715" s="6">
        <f>_xlfn.XLOOKUP(D715,products!$A$1:$A$49,products!$E$1:$E$49,,0)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IF(_xlfn.XLOOKUP(orders!C716,customers!$A$1:$A$1001,customers!$C$1:$C$1001,,0)=0," ",_xlfn.XLOOKUP(orders!C716,customers!$A$1:$A$1001,customers!$C$1:$C$1001,,0))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4">
        <f>_xlfn.XLOOKUP(D716,products!$A$1:$A$49,products!$D$1:$D$49,,0)</f>
        <v>0.2</v>
      </c>
      <c r="L716" s="6">
        <f>_xlfn.XLOOKUP(D716,products!$A$1:$A$49,products!$E$1:$E$49,,0)</f>
        <v>3.645</v>
      </c>
      <c r="M716" s="5">
        <f t="shared" si="33"/>
        <v>14.58</v>
      </c>
      <c r="N716" t="str">
        <f t="shared" si="34"/>
        <v>Exceisa</v>
      </c>
      <c r="O716" t="str">
        <f t="shared" si="35"/>
        <v>Dark</v>
      </c>
      <c r="P716" t="str">
        <f>_xlfn.XLOOKUP(orderstable[[#This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IF(_xlfn.XLOOKUP(orders!C717,customers!$A$1:$A$1001,customers!$C$1:$C$1001,,0)=0," ",_xlfn.XLOOKUP(orders!C717,customers!$A$1:$A$1001,customers!$C$1:$C$1001,,0))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4">
        <f>_xlfn.XLOOKUP(D717,products!$A$1:$A$49,products!$D$1:$D$49,,0)</f>
        <v>1</v>
      </c>
      <c r="L717" s="6">
        <f>_xlfn.XLOOKUP(D717,products!$A$1:$A$49,products!$E$1:$E$49,,0)</f>
        <v>14.85</v>
      </c>
      <c r="M717" s="5">
        <f t="shared" si="33"/>
        <v>89.1</v>
      </c>
      <c r="N717" t="str">
        <f t="shared" si="34"/>
        <v>Exceisa</v>
      </c>
      <c r="O717" t="str">
        <f t="shared" si="35"/>
        <v>Light</v>
      </c>
      <c r="P717" t="str">
        <f>_xlfn.XLOOKUP(orderstable[[#This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IF(_xlfn.XLOOKUP(orders!C718,customers!$A$1:$A$1001,customers!$C$1:$C$1001,,0)=0," ",_xlfn.XLOOKUP(orders!C718,customers!$A$1:$A$1001,customers!$C$1:$C$1001,,0))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4">
        <f>_xlfn.XLOOKUP(D718,products!$A$1:$A$49,products!$D$1:$D$49,,0)</f>
        <v>1</v>
      </c>
      <c r="L718" s="6">
        <f>_xlfn.XLOOKUP(D718,products!$A$1:$A$49,products!$E$1:$E$49,,0)</f>
        <v>11.95</v>
      </c>
      <c r="M718" s="5">
        <f t="shared" si="33"/>
        <v>35.849999999999994</v>
      </c>
      <c r="N718" t="str">
        <f t="shared" si="34"/>
        <v>Robusta</v>
      </c>
      <c r="O718" t="str">
        <f t="shared" si="35"/>
        <v>Light</v>
      </c>
      <c r="P718" t="str">
        <f>_xlfn.XLOOKUP(orderstable[[#This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IF(_xlfn.XLOOKUP(orders!C719,customers!$A$1:$A$1001,customers!$C$1:$C$1001,,0)=0," ",_xlfn.XLOOKUP(orders!C719,customers!$A$1:$A$1001,customers!$C$1:$C$1001,,0))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4">
        <f>_xlfn.XLOOKUP(D719,products!$A$1:$A$49,products!$D$1:$D$49,,0)</f>
        <v>2.5</v>
      </c>
      <c r="L719" s="6">
        <f>_xlfn.XLOOKUP(D719,products!$A$1:$A$49,products!$E$1:$E$49,,0)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IF(_xlfn.XLOOKUP(orders!C720,customers!$A$1:$A$1001,customers!$C$1:$C$1001,,0)=0," ",_xlfn.XLOOKUP(orders!C720,customers!$A$1:$A$1001,customers!$C$1:$C$1001,,0))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4">
        <f>_xlfn.XLOOKUP(D720,products!$A$1:$A$49,products!$D$1:$D$49,,0)</f>
        <v>1</v>
      </c>
      <c r="L720" s="6">
        <f>_xlfn.XLOOKUP(D720,products!$A$1:$A$49,products!$E$1:$E$49,,0)</f>
        <v>12.95</v>
      </c>
      <c r="M720" s="5">
        <f t="shared" si="33"/>
        <v>38.849999999999994</v>
      </c>
      <c r="N720" t="str">
        <f t="shared" si="34"/>
        <v>Liberica</v>
      </c>
      <c r="O720" t="str">
        <f t="shared" si="35"/>
        <v>Dark</v>
      </c>
      <c r="P720" t="str">
        <f>_xlfn.XLOOKUP(orderstable[[#This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IF(_xlfn.XLOOKUP(orders!C721,customers!$A$1:$A$1001,customers!$C$1:$C$1001,,0)=0," ",_xlfn.XLOOKUP(orders!C721,customers!$A$1:$A$1001,customers!$C$1:$C$1001,,0))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4">
        <f>_xlfn.XLOOKUP(D721,products!$A$1:$A$49,products!$D$1:$D$49,,0)</f>
        <v>1</v>
      </c>
      <c r="L721" s="6">
        <f>_xlfn.XLOOKUP(D721,products!$A$1:$A$49,products!$E$1:$E$49,,0)</f>
        <v>15.85</v>
      </c>
      <c r="M721" s="5">
        <f t="shared" si="33"/>
        <v>79.25</v>
      </c>
      <c r="N721" t="str">
        <f t="shared" si="34"/>
        <v>Liberica</v>
      </c>
      <c r="O721" t="str">
        <f t="shared" si="35"/>
        <v>Light</v>
      </c>
      <c r="P721" t="str">
        <f>_xlfn.XLOOKUP(orderstable[[#This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IF(_xlfn.XLOOKUP(orders!C722,customers!$A$1:$A$1001,customers!$C$1:$C$1001,,0)=0," ",_xlfn.XLOOKUP(orders!C722,customers!$A$1:$A$1001,customers!$C$1:$C$1001,,0))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4">
        <f>_xlfn.XLOOKUP(D722,products!$A$1:$A$49,products!$D$1:$D$49,,0)</f>
        <v>0.5</v>
      </c>
      <c r="L722" s="6">
        <f>_xlfn.XLOOKUP(D722,products!$A$1:$A$49,products!$E$1:$E$49,,0)</f>
        <v>7.29</v>
      </c>
      <c r="M722" s="5">
        <f t="shared" si="33"/>
        <v>36.450000000000003</v>
      </c>
      <c r="N722" t="str">
        <f t="shared" si="34"/>
        <v>Exceisa</v>
      </c>
      <c r="O722" t="str">
        <f t="shared" si="35"/>
        <v>Dark</v>
      </c>
      <c r="P722" t="str">
        <f>_xlfn.XLOOKUP(orderstable[[#This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IF(_xlfn.XLOOKUP(orders!C723,customers!$A$1:$A$1001,customers!$C$1:$C$1001,,0)=0," ",_xlfn.XLOOKUP(orders!C723,customers!$A$1:$A$1001,customers!$C$1:$C$1001,,0))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4">
        <f>_xlfn.XLOOKUP(D723,products!$A$1:$A$49,products!$D$1:$D$49,,0)</f>
        <v>0.2</v>
      </c>
      <c r="L723" s="6">
        <f>_xlfn.XLOOKUP(D723,products!$A$1:$A$49,products!$E$1:$E$49,,0)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IF(_xlfn.XLOOKUP(orders!C724,customers!$A$1:$A$1001,customers!$C$1:$C$1001,,0)=0," ",_xlfn.XLOOKUP(orders!C724,customers!$A$1:$A$1001,customers!$C$1:$C$1001,,0))</f>
        <v xml:space="preserve"> </v>
      </c>
      <c r="H724" s="2" t="str">
        <f>_xlfn.XLOOKUP(C724,customers!$A$1:$A$1001,customers!$G$1:$G$1001,,0)</f>
        <v>United States</v>
      </c>
      <c r="I724" t="str">
        <f>_xlfn.XLOOKUP(orders!D724,products!$A$1:$A$49,products!$B$1:$B$49,,0)</f>
        <v>Exc</v>
      </c>
      <c r="J724" t="str">
        <f>_xlfn.XLOOKUP(D724,products!$A$1:$A$49,products!$C$1:$C$49,,0)</f>
        <v>D</v>
      </c>
      <c r="K724" s="4">
        <f>_xlfn.XLOOKUP(D724,products!$A$1:$A$49,products!$D$1:$D$49,,0)</f>
        <v>1</v>
      </c>
      <c r="L724" s="6">
        <f>_xlfn.XLOOKUP(D724,products!$A$1:$A$49,products!$E$1:$E$49,,0)</f>
        <v>12.15</v>
      </c>
      <c r="M724" s="5">
        <f t="shared" si="33"/>
        <v>24.3</v>
      </c>
      <c r="N724" t="str">
        <f t="shared" si="34"/>
        <v>Exceisa</v>
      </c>
      <c r="O724" t="str">
        <f t="shared" si="35"/>
        <v>Dark</v>
      </c>
      <c r="P724" t="str">
        <f>_xlfn.XLOOKUP(orderstable[[#This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IF(_xlfn.XLOOKUP(orders!C725,customers!$A$1:$A$1001,customers!$C$1:$C$1001,,0)=0," ",_xlfn.XLOOKUP(orders!C725,customers!$A$1:$A$1001,customers!$C$1:$C$1001,,0))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4">
        <f>_xlfn.XLOOKUP(D725,products!$A$1:$A$49,products!$D$1:$D$49,,0)</f>
        <v>2.5</v>
      </c>
      <c r="L725" s="6">
        <f>_xlfn.XLOOKUP(D725,products!$A$1:$A$49,products!$E$1:$E$49,,0)</f>
        <v>31.624999999999996</v>
      </c>
      <c r="M725" s="5">
        <f t="shared" si="33"/>
        <v>63.249999999999993</v>
      </c>
      <c r="N725" t="str">
        <f t="shared" si="34"/>
        <v>Exceisa</v>
      </c>
      <c r="O725" t="str">
        <f t="shared" si="35"/>
        <v>Medium</v>
      </c>
      <c r="P725" t="str">
        <f>_xlfn.XLOOKUP(orderstable[[#This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IF(_xlfn.XLOOKUP(orders!C726,customers!$A$1:$A$1001,customers!$C$1:$C$1001,,0)=0," ",_xlfn.XLOOKUP(orders!C726,customers!$A$1:$A$1001,customers!$C$1:$C$1001,,0))</f>
        <v xml:space="preserve"> </v>
      </c>
      <c r="H726" s="2" t="str">
        <f>_xlfn.XLOOKUP(C726,customers!$A$1:$A$1001,customers!$G$1:$G$1001,,0)</f>
        <v>United States</v>
      </c>
      <c r="I726" t="str">
        <f>_xlfn.XLOOKUP(orders!D726,products!$A$1:$A$49,products!$B$1:$B$49,,0)</f>
        <v>Ara</v>
      </c>
      <c r="J726" t="str">
        <f>_xlfn.XLOOKUP(D726,products!$A$1:$A$49,products!$C$1:$C$49,,0)</f>
        <v>M</v>
      </c>
      <c r="K726" s="4">
        <f>_xlfn.XLOOKUP(D726,products!$A$1:$A$49,products!$D$1:$D$49,,0)</f>
        <v>0.2</v>
      </c>
      <c r="L726" s="6">
        <f>_xlfn.XLOOKUP(D726,products!$A$1:$A$49,products!$E$1:$E$49,,0)</f>
        <v>3.375</v>
      </c>
      <c r="M726" s="5">
        <f t="shared" si="33"/>
        <v>6.75</v>
      </c>
      <c r="N726" t="str">
        <f t="shared" si="34"/>
        <v>Arabica</v>
      </c>
      <c r="O726" t="str">
        <f t="shared" si="35"/>
        <v>Medium</v>
      </c>
      <c r="P726" t="str">
        <f>_xlfn.XLOOKUP(orderstable[[#This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IF(_xlfn.XLOOKUP(orders!C727,customers!$A$1:$A$1001,customers!$C$1:$C$1001,,0)=0," ",_xlfn.XLOOKUP(orders!C727,customers!$A$1:$A$1001,customers!$C$1:$C$1001,,0))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4">
        <f>_xlfn.XLOOKUP(D727,products!$A$1:$A$49,products!$D$1:$D$49,,0)</f>
        <v>0.2</v>
      </c>
      <c r="L727" s="6">
        <f>_xlfn.XLOOKUP(D727,products!$A$1:$A$49,products!$E$1:$E$49,,0)</f>
        <v>3.8849999999999998</v>
      </c>
      <c r="M727" s="5">
        <f t="shared" si="33"/>
        <v>23.31</v>
      </c>
      <c r="N727" t="str">
        <f t="shared" si="34"/>
        <v>Arabica</v>
      </c>
      <c r="O727" t="str">
        <f t="shared" si="35"/>
        <v>Light</v>
      </c>
      <c r="P727" t="str">
        <f>_xlfn.XLOOKUP(orderstable[[#This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IF(_xlfn.XLOOKUP(orders!C728,customers!$A$1:$A$1001,customers!$C$1:$C$1001,,0)=0," ",_xlfn.XLOOKUP(orders!C728,customers!$A$1:$A$1001,customers!$C$1:$C$1001,,0))</f>
        <v xml:space="preserve"> </v>
      </c>
      <c r="H728" s="2" t="str">
        <f>_xlfn.XLOOKUP(C728,customers!$A$1:$A$1001,customers!$G$1:$G$1001,,0)</f>
        <v>United States</v>
      </c>
      <c r="I728" t="str">
        <f>_xlfn.XLOOKUP(orders!D728,products!$A$1:$A$49,products!$B$1:$B$49,,0)</f>
        <v>Lib</v>
      </c>
      <c r="J728" t="str">
        <f>_xlfn.XLOOKUP(D728,products!$A$1:$A$49,products!$C$1:$C$49,,0)</f>
        <v>L</v>
      </c>
      <c r="K728" s="4">
        <f>_xlfn.XLOOKUP(D728,products!$A$1:$A$49,products!$D$1:$D$49,,0)</f>
        <v>2.5</v>
      </c>
      <c r="L728" s="6">
        <f>_xlfn.XLOOKUP(D728,products!$A$1:$A$49,products!$E$1:$E$49,,0)</f>
        <v>36.454999999999998</v>
      </c>
      <c r="M728" s="5">
        <f t="shared" si="33"/>
        <v>145.82</v>
      </c>
      <c r="N728" t="str">
        <f t="shared" si="34"/>
        <v>Liberica</v>
      </c>
      <c r="O728" t="str">
        <f t="shared" si="35"/>
        <v>Light</v>
      </c>
      <c r="P728" t="str">
        <f>_xlfn.XLOOKUP(orderstable[[#This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IF(_xlfn.XLOOKUP(orders!C729,customers!$A$1:$A$1001,customers!$C$1:$C$1001,,0)=0," ",_xlfn.XLOOKUP(orders!C729,customers!$A$1:$A$1001,customers!$C$1:$C$1001,,0))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4">
        <f>_xlfn.XLOOKUP(D729,products!$A$1:$A$49,products!$D$1:$D$49,,0)</f>
        <v>0.5</v>
      </c>
      <c r="L729" s="6">
        <f>_xlfn.XLOOKUP(D729,products!$A$1:$A$49,products!$E$1:$E$49,,0)</f>
        <v>5.97</v>
      </c>
      <c r="M729" s="5">
        <f t="shared" si="33"/>
        <v>29.849999999999998</v>
      </c>
      <c r="N729" t="str">
        <f t="shared" si="34"/>
        <v>Robusta</v>
      </c>
      <c r="O729" t="str">
        <f t="shared" si="35"/>
        <v>Medium</v>
      </c>
      <c r="P729" t="str">
        <f>_xlfn.XLOOKUP(orderstable[[#This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IF(_xlfn.XLOOKUP(orders!C730,customers!$A$1:$A$1001,customers!$C$1:$C$1001,,0)=0," ",_xlfn.XLOOKUP(orders!C730,customers!$A$1:$A$1001,customers!$C$1:$C$1001,,0))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4">
        <f>_xlfn.XLOOKUP(D730,products!$A$1:$A$49,products!$D$1:$D$49,,0)</f>
        <v>0.5</v>
      </c>
      <c r="L730" s="6">
        <f>_xlfn.XLOOKUP(D730,products!$A$1:$A$49,products!$E$1:$E$49,,0)</f>
        <v>7.29</v>
      </c>
      <c r="M730" s="5">
        <f t="shared" si="33"/>
        <v>21.87</v>
      </c>
      <c r="N730" t="str">
        <f t="shared" si="34"/>
        <v>Exceisa</v>
      </c>
      <c r="O730" t="str">
        <f t="shared" si="35"/>
        <v>Dark</v>
      </c>
      <c r="P730" t="str">
        <f>_xlfn.XLOOKUP(orderstable[[#This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IF(_xlfn.XLOOKUP(orders!C731,customers!$A$1:$A$1001,customers!$C$1:$C$1001,,0)=0," ",_xlfn.XLOOKUP(orders!C731,customers!$A$1:$A$1001,customers!$C$1:$C$1001,,0))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4">
        <f>_xlfn.XLOOKUP(D731,products!$A$1:$A$49,products!$D$1:$D$49,,0)</f>
        <v>0.2</v>
      </c>
      <c r="L731" s="6">
        <f>_xlfn.XLOOKUP(D731,products!$A$1:$A$49,products!$E$1:$E$49,,0)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IF(_xlfn.XLOOKUP(orders!C732,customers!$A$1:$A$1001,customers!$C$1:$C$1001,,0)=0," ",_xlfn.XLOOKUP(orders!C732,customers!$A$1:$A$1001,customers!$C$1:$C$1001,,0))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4">
        <f>_xlfn.XLOOKUP(D732,products!$A$1:$A$49,products!$D$1:$D$49,,0)</f>
        <v>2.5</v>
      </c>
      <c r="L732" s="6">
        <f>_xlfn.XLOOKUP(D732,products!$A$1:$A$49,products!$E$1:$E$49,,0)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IF(_xlfn.XLOOKUP(orders!C733,customers!$A$1:$A$1001,customers!$C$1:$C$1001,,0)=0," ",_xlfn.XLOOKUP(orders!C733,customers!$A$1:$A$1001,customers!$C$1:$C$1001,,0))</f>
        <v xml:space="preserve"> </v>
      </c>
      <c r="H733" s="2" t="str">
        <f>_xlfn.XLOOKUP(C733,customers!$A$1:$A$1001,customers!$G$1:$G$1001,,0)</f>
        <v>United States</v>
      </c>
      <c r="I733" t="str">
        <f>_xlfn.XLOOKUP(orders!D733,products!$A$1:$A$49,products!$B$1:$B$49,,0)</f>
        <v>Lib</v>
      </c>
      <c r="J733" t="str">
        <f>_xlfn.XLOOKUP(D733,products!$A$1:$A$49,products!$C$1:$C$49,,0)</f>
        <v>D</v>
      </c>
      <c r="K733" s="4">
        <f>_xlfn.XLOOKUP(D733,products!$A$1:$A$49,products!$D$1:$D$49,,0)</f>
        <v>0.2</v>
      </c>
      <c r="L733" s="6">
        <f>_xlfn.XLOOKUP(D733,products!$A$1:$A$49,products!$E$1:$E$49,,0)</f>
        <v>3.8849999999999998</v>
      </c>
      <c r="M733" s="5">
        <f t="shared" si="33"/>
        <v>15.54</v>
      </c>
      <c r="N733" t="str">
        <f t="shared" si="34"/>
        <v>Liberica</v>
      </c>
      <c r="O733" t="str">
        <f t="shared" si="35"/>
        <v>Dark</v>
      </c>
      <c r="P733" t="str">
        <f>_xlfn.XLOOKUP(orderstable[[#This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IF(_xlfn.XLOOKUP(orders!C734,customers!$A$1:$A$1001,customers!$C$1:$C$1001,,0)=0," ",_xlfn.XLOOKUP(orders!C734,customers!$A$1:$A$1001,customers!$C$1:$C$1001,,0))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4">
        <f>_xlfn.XLOOKUP(D734,products!$A$1:$A$49,products!$D$1:$D$49,,0)</f>
        <v>0.2</v>
      </c>
      <c r="L734" s="6">
        <f>_xlfn.XLOOKUP(D734,products!$A$1:$A$49,products!$E$1:$E$49,,0)</f>
        <v>4.4550000000000001</v>
      </c>
      <c r="M734" s="5">
        <f t="shared" si="33"/>
        <v>8.91</v>
      </c>
      <c r="N734" t="str">
        <f t="shared" si="34"/>
        <v>Exceisa</v>
      </c>
      <c r="O734" t="str">
        <f t="shared" si="35"/>
        <v>Light</v>
      </c>
      <c r="P734" t="str">
        <f>_xlfn.XLOOKUP(orderstable[[#This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IF(_xlfn.XLOOKUP(orders!C735,customers!$A$1:$A$1001,customers!$C$1:$C$1001,,0)=0," ",_xlfn.XLOOKUP(orders!C735,customers!$A$1:$A$1001,customers!$C$1:$C$1001,,0))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4">
        <f>_xlfn.XLOOKUP(D735,products!$A$1:$A$49,products!$D$1:$D$49,,0)</f>
        <v>2.5</v>
      </c>
      <c r="L735" s="6">
        <f>_xlfn.XLOOKUP(D735,products!$A$1:$A$49,products!$E$1:$E$49,,0)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IF(_xlfn.XLOOKUP(orders!C736,customers!$A$1:$A$1001,customers!$C$1:$C$1001,,0)=0," ",_xlfn.XLOOKUP(orders!C736,customers!$A$1:$A$1001,customers!$C$1:$C$1001,,0))</f>
        <v xml:space="preserve"> </v>
      </c>
      <c r="H736" s="2" t="str">
        <f>_xlfn.XLOOKUP(C736,customers!$A$1:$A$1001,customers!$G$1:$G$1001,,0)</f>
        <v>United States</v>
      </c>
      <c r="I736" t="str">
        <f>_xlfn.XLOOKUP(orders!D736,products!$A$1:$A$49,products!$B$1:$B$49,,0)</f>
        <v>Rob</v>
      </c>
      <c r="J736" t="str">
        <f>_xlfn.XLOOKUP(D736,products!$A$1:$A$49,products!$C$1:$C$49,,0)</f>
        <v>D</v>
      </c>
      <c r="K736" s="4">
        <f>_xlfn.XLOOKUP(D736,products!$A$1:$A$49,products!$D$1:$D$49,,0)</f>
        <v>0.2</v>
      </c>
      <c r="L736" s="6">
        <f>_xlfn.XLOOKUP(D736,products!$A$1:$A$49,products!$E$1:$E$49,,0)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IF(_xlfn.XLOOKUP(orders!C737,customers!$A$1:$A$1001,customers!$C$1:$C$1001,,0)=0," ",_xlfn.XLOOKUP(orders!C737,customers!$A$1:$A$1001,customers!$C$1:$C$1001,,0))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4">
        <f>_xlfn.XLOOKUP(D737,products!$A$1:$A$49,products!$D$1:$D$49,,0)</f>
        <v>0.2</v>
      </c>
      <c r="L737" s="6">
        <f>_xlfn.XLOOKUP(D737,products!$A$1:$A$49,products!$E$1:$E$49,,0)</f>
        <v>3.645</v>
      </c>
      <c r="M737" s="5">
        <f t="shared" si="33"/>
        <v>21.87</v>
      </c>
      <c r="N737" t="str">
        <f t="shared" si="34"/>
        <v>Exceisa</v>
      </c>
      <c r="O737" t="str">
        <f t="shared" si="35"/>
        <v>Dark</v>
      </c>
      <c r="P737" t="str">
        <f>_xlfn.XLOOKUP(orderstable[[#This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IF(_xlfn.XLOOKUP(orders!C738,customers!$A$1:$A$1001,customers!$C$1:$C$1001,,0)=0," ",_xlfn.XLOOKUP(orders!C738,customers!$A$1:$A$1001,customers!$C$1:$C$1001,,0))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4">
        <f>_xlfn.XLOOKUP(D738,products!$A$1:$A$49,products!$D$1:$D$49,,0)</f>
        <v>1</v>
      </c>
      <c r="L738" s="6">
        <f>_xlfn.XLOOKUP(D738,products!$A$1:$A$49,products!$E$1:$E$49,,0)</f>
        <v>12.95</v>
      </c>
      <c r="M738" s="5">
        <f t="shared" si="33"/>
        <v>25.9</v>
      </c>
      <c r="N738" t="str">
        <f t="shared" si="34"/>
        <v>Liberica</v>
      </c>
      <c r="O738" t="str">
        <f t="shared" si="35"/>
        <v>Dark</v>
      </c>
      <c r="P738" t="str">
        <f>_xlfn.XLOOKUP(orderstable[[#This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IF(_xlfn.XLOOKUP(orders!C739,customers!$A$1:$A$1001,customers!$C$1:$C$1001,,0)=0," ",_xlfn.XLOOKUP(orders!C739,customers!$A$1:$A$1001,customers!$C$1:$C$1001,,0))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4">
        <f>_xlfn.XLOOKUP(D739,products!$A$1:$A$49,products!$D$1:$D$49,,0)</f>
        <v>1</v>
      </c>
      <c r="L739" s="6">
        <f>_xlfn.XLOOKUP(D739,products!$A$1:$A$49,products!$E$1:$E$49,,0)</f>
        <v>11.25</v>
      </c>
      <c r="M739" s="5">
        <f t="shared" si="33"/>
        <v>56.25</v>
      </c>
      <c r="N739" t="str">
        <f t="shared" si="34"/>
        <v>Arabica</v>
      </c>
      <c r="O739" t="str">
        <f t="shared" si="35"/>
        <v>Medium</v>
      </c>
      <c r="P739" t="str">
        <f>_xlfn.XLOOKUP(orderstable[[#This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IF(_xlfn.XLOOKUP(orders!C740,customers!$A$1:$A$1001,customers!$C$1:$C$1001,,0)=0," ",_xlfn.XLOOKUP(orders!C740,customers!$A$1:$A$1001,customers!$C$1:$C$1001,,0))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4">
        <f>_xlfn.XLOOKUP(D740,products!$A$1:$A$49,products!$D$1:$D$49,,0)</f>
        <v>0.2</v>
      </c>
      <c r="L740" s="6">
        <f>_xlfn.XLOOKUP(D740,products!$A$1:$A$49,products!$E$1:$E$49,,0)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IF(_xlfn.XLOOKUP(orders!C741,customers!$A$1:$A$1001,customers!$C$1:$C$1001,,0)=0," ",_xlfn.XLOOKUP(orders!C741,customers!$A$1:$A$1001,customers!$C$1:$C$1001,,0))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4">
        <f>_xlfn.XLOOKUP(D741,products!$A$1:$A$49,products!$D$1:$D$49,,0)</f>
        <v>0.2</v>
      </c>
      <c r="L741" s="6">
        <f>_xlfn.XLOOKUP(D741,products!$A$1:$A$49,products!$E$1:$E$49,,0)</f>
        <v>3.645</v>
      </c>
      <c r="M741" s="5">
        <f t="shared" si="33"/>
        <v>18.225000000000001</v>
      </c>
      <c r="N741" t="str">
        <f t="shared" si="34"/>
        <v>Exceisa</v>
      </c>
      <c r="O741" t="str">
        <f t="shared" si="35"/>
        <v>Dark</v>
      </c>
      <c r="P741" t="str">
        <f>_xlfn.XLOOKUP(orderstable[[#This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IF(_xlfn.XLOOKUP(orders!C742,customers!$A$1:$A$1001,customers!$C$1:$C$1001,,0)=0," ",_xlfn.XLOOKUP(orders!C742,customers!$A$1:$A$1001,customers!$C$1:$C$1001,,0))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4">
        <f>_xlfn.XLOOKUP(D742,products!$A$1:$A$49,products!$D$1:$D$49,,0)</f>
        <v>0.5</v>
      </c>
      <c r="L742" s="6">
        <f>_xlfn.XLOOKUP(D742,products!$A$1:$A$49,products!$E$1:$E$49,,0)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IF(_xlfn.XLOOKUP(orders!C743,customers!$A$1:$A$1001,customers!$C$1:$C$1001,,0)=0," ",_xlfn.XLOOKUP(orders!C743,customers!$A$1:$A$1001,customers!$C$1:$C$1001,,0))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4">
        <f>_xlfn.XLOOKUP(D743,products!$A$1:$A$49,products!$D$1:$D$49,,0)</f>
        <v>0.2</v>
      </c>
      <c r="L743" s="6">
        <f>_xlfn.XLOOKUP(D743,products!$A$1:$A$49,products!$E$1:$E$49,,0)</f>
        <v>4.3650000000000002</v>
      </c>
      <c r="M743" s="5">
        <f t="shared" si="33"/>
        <v>8.73</v>
      </c>
      <c r="N743" t="str">
        <f t="shared" si="34"/>
        <v>Liberica</v>
      </c>
      <c r="O743" t="str">
        <f t="shared" si="35"/>
        <v>Medium</v>
      </c>
      <c r="P743" t="str">
        <f>_xlfn.XLOOKUP(orderstable[[#This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IF(_xlfn.XLOOKUP(orders!C744,customers!$A$1:$A$1001,customers!$C$1:$C$1001,,0)=0," ",_xlfn.XLOOKUP(orders!C744,customers!$A$1:$A$1001,customers!$C$1:$C$1001,,0))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4">
        <f>_xlfn.XLOOKUP(D744,products!$A$1:$A$49,products!$D$1:$D$49,,0)</f>
        <v>1</v>
      </c>
      <c r="L744" s="6">
        <f>_xlfn.XLOOKUP(D744,products!$A$1:$A$49,products!$E$1:$E$49,,0)</f>
        <v>14.55</v>
      </c>
      <c r="M744" s="5">
        <f t="shared" si="33"/>
        <v>58.2</v>
      </c>
      <c r="N744" t="str">
        <f t="shared" si="34"/>
        <v>Liberica</v>
      </c>
      <c r="O744" t="str">
        <f t="shared" si="35"/>
        <v>Medium</v>
      </c>
      <c r="P744" t="str">
        <f>_xlfn.XLOOKUP(orderstable[[#This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IF(_xlfn.XLOOKUP(orders!C745,customers!$A$1:$A$1001,customers!$C$1:$C$1001,,0)=0," ",_xlfn.XLOOKUP(orders!C745,customers!$A$1:$A$1001,customers!$C$1:$C$1001,,0))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4">
        <f>_xlfn.XLOOKUP(D745,products!$A$1:$A$49,products!$D$1:$D$49,,0)</f>
        <v>0.5</v>
      </c>
      <c r="L745" s="6">
        <f>_xlfn.XLOOKUP(D745,products!$A$1:$A$49,products!$E$1:$E$49,,0)</f>
        <v>5.97</v>
      </c>
      <c r="M745" s="5">
        <f t="shared" si="33"/>
        <v>17.91</v>
      </c>
      <c r="N745" t="str">
        <f t="shared" si="34"/>
        <v>Arabica</v>
      </c>
      <c r="O745" t="str">
        <f t="shared" si="35"/>
        <v>Dark</v>
      </c>
      <c r="P745" t="str">
        <f>_xlfn.XLOOKUP(orderstable[[#This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IF(_xlfn.XLOOKUP(orders!C746,customers!$A$1:$A$1001,customers!$C$1:$C$1001,,0)=0," ",_xlfn.XLOOKUP(orders!C746,customers!$A$1:$A$1001,customers!$C$1:$C$1001,,0))</f>
        <v xml:space="preserve"> </v>
      </c>
      <c r="H746" s="2" t="str">
        <f>_xlfn.XLOOKUP(C746,customers!$A$1:$A$1001,customers!$G$1:$G$1001,,0)</f>
        <v>United States</v>
      </c>
      <c r="I746" t="str">
        <f>_xlfn.XLOOKUP(orders!D746,products!$A$1:$A$49,products!$B$1:$B$49,,0)</f>
        <v>Rob</v>
      </c>
      <c r="J746" t="str">
        <f>_xlfn.XLOOKUP(D746,products!$A$1:$A$49,products!$C$1:$C$49,,0)</f>
        <v>M</v>
      </c>
      <c r="K746" s="4">
        <f>_xlfn.XLOOKUP(D746,products!$A$1:$A$49,products!$D$1:$D$49,,0)</f>
        <v>0.2</v>
      </c>
      <c r="L746" s="6">
        <f>_xlfn.XLOOKUP(D746,products!$A$1:$A$49,products!$E$1:$E$49,,0)</f>
        <v>2.9849999999999999</v>
      </c>
      <c r="M746" s="5">
        <f t="shared" si="33"/>
        <v>17.91</v>
      </c>
      <c r="N746" t="str">
        <f t="shared" si="34"/>
        <v>Robusta</v>
      </c>
      <c r="O746" t="str">
        <f t="shared" si="35"/>
        <v>Medium</v>
      </c>
      <c r="P746" t="str">
        <f>_xlfn.XLOOKUP(orderstable[[#This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IF(_xlfn.XLOOKUP(orders!C747,customers!$A$1:$A$1001,customers!$C$1:$C$1001,,0)=0," ",_xlfn.XLOOKUP(orders!C747,customers!$A$1:$A$1001,customers!$C$1:$C$1001,,0))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4">
        <f>_xlfn.XLOOKUP(D747,products!$A$1:$A$49,products!$D$1:$D$49,,0)</f>
        <v>0.5</v>
      </c>
      <c r="L747" s="6">
        <f>_xlfn.XLOOKUP(D747,products!$A$1:$A$49,products!$E$1:$E$49,,0)</f>
        <v>7.29</v>
      </c>
      <c r="M747" s="5">
        <f t="shared" si="33"/>
        <v>14.58</v>
      </c>
      <c r="N747" t="str">
        <f t="shared" si="34"/>
        <v>Exceisa</v>
      </c>
      <c r="O747" t="str">
        <f t="shared" si="35"/>
        <v>Dark</v>
      </c>
      <c r="P747" t="str">
        <f>_xlfn.XLOOKUP(orderstable[[#This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IF(_xlfn.XLOOKUP(orders!C748,customers!$A$1:$A$1001,customers!$C$1:$C$1001,,0)=0," ",_xlfn.XLOOKUP(orders!C748,customers!$A$1:$A$1001,customers!$C$1:$C$1001,,0))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4">
        <f>_xlfn.XLOOKUP(D748,products!$A$1:$A$49,products!$D$1:$D$49,,0)</f>
        <v>1</v>
      </c>
      <c r="L748" s="6">
        <f>_xlfn.XLOOKUP(D748,products!$A$1:$A$49,products!$E$1:$E$49,,0)</f>
        <v>11.25</v>
      </c>
      <c r="M748" s="5">
        <f t="shared" si="33"/>
        <v>33.75</v>
      </c>
      <c r="N748" t="str">
        <f t="shared" si="34"/>
        <v>Arabica</v>
      </c>
      <c r="O748" t="str">
        <f t="shared" si="35"/>
        <v>Medium</v>
      </c>
      <c r="P748" t="str">
        <f>_xlfn.XLOOKUP(orderstable[[#This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IF(_xlfn.XLOOKUP(orders!C749,customers!$A$1:$A$1001,customers!$C$1:$C$1001,,0)=0," ",_xlfn.XLOOKUP(orders!C749,customers!$A$1:$A$1001,customers!$C$1:$C$1001,,0))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4">
        <f>_xlfn.XLOOKUP(D749,products!$A$1:$A$49,products!$D$1:$D$49,,0)</f>
        <v>0.5</v>
      </c>
      <c r="L749" s="6">
        <f>_xlfn.XLOOKUP(D749,products!$A$1:$A$49,products!$E$1:$E$49,,0)</f>
        <v>8.73</v>
      </c>
      <c r="M749" s="5">
        <f t="shared" si="33"/>
        <v>34.92</v>
      </c>
      <c r="N749" t="str">
        <f t="shared" si="34"/>
        <v>Liberica</v>
      </c>
      <c r="O749" t="str">
        <f t="shared" si="35"/>
        <v>Medium</v>
      </c>
      <c r="P749" t="str">
        <f>_xlfn.XLOOKUP(orderstable[[#This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IF(_xlfn.XLOOKUP(orders!C750,customers!$A$1:$A$1001,customers!$C$1:$C$1001,,0)=0," ",_xlfn.XLOOKUP(orders!C750,customers!$A$1:$A$1001,customers!$C$1:$C$1001,,0))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4">
        <f>_xlfn.XLOOKUP(D750,products!$A$1:$A$49,products!$D$1:$D$49,,0)</f>
        <v>0.5</v>
      </c>
      <c r="L750" s="6">
        <f>_xlfn.XLOOKUP(D750,products!$A$1:$A$49,products!$E$1:$E$49,,0)</f>
        <v>7.29</v>
      </c>
      <c r="M750" s="5">
        <f t="shared" si="33"/>
        <v>14.58</v>
      </c>
      <c r="N750" t="str">
        <f t="shared" si="34"/>
        <v>Exceisa</v>
      </c>
      <c r="O750" t="str">
        <f t="shared" si="35"/>
        <v>Dark</v>
      </c>
      <c r="P750" t="str">
        <f>_xlfn.XLOOKUP(orderstable[[#This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IF(_xlfn.XLOOKUP(orders!C751,customers!$A$1:$A$1001,customers!$C$1:$C$1001,,0)=0," ",_xlfn.XLOOKUP(orders!C751,customers!$A$1:$A$1001,customers!$C$1:$C$1001,,0))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4">
        <f>_xlfn.XLOOKUP(D751,products!$A$1:$A$49,products!$D$1:$D$49,,0)</f>
        <v>0.2</v>
      </c>
      <c r="L751" s="6">
        <f>_xlfn.XLOOKUP(D751,products!$A$1:$A$49,products!$E$1:$E$49,,0)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IF(_xlfn.XLOOKUP(orders!C752,customers!$A$1:$A$1001,customers!$C$1:$C$1001,,0)=0," ",_xlfn.XLOOKUP(orders!C752,customers!$A$1:$A$1001,customers!$C$1:$C$1001,,0))</f>
        <v xml:space="preserve"> </v>
      </c>
      <c r="H752" s="2" t="str">
        <f>_xlfn.XLOOKUP(C752,customers!$A$1:$A$1001,customers!$G$1:$G$1001,,0)</f>
        <v>United States</v>
      </c>
      <c r="I752" t="str">
        <f>_xlfn.XLOOKUP(orders!D752,products!$A$1:$A$49,products!$B$1:$B$49,,0)</f>
        <v>Rob</v>
      </c>
      <c r="J752" t="str">
        <f>_xlfn.XLOOKUP(D752,products!$A$1:$A$49,products!$C$1:$C$49,,0)</f>
        <v>M</v>
      </c>
      <c r="K752" s="4">
        <f>_xlfn.XLOOKUP(D752,products!$A$1:$A$49,products!$D$1:$D$49,,0)</f>
        <v>0.5</v>
      </c>
      <c r="L752" s="6">
        <f>_xlfn.XLOOKUP(D752,products!$A$1:$A$49,products!$E$1:$E$49,,0)</f>
        <v>5.97</v>
      </c>
      <c r="M752" s="5">
        <f t="shared" si="33"/>
        <v>5.97</v>
      </c>
      <c r="N752" t="str">
        <f t="shared" si="34"/>
        <v>Robusta</v>
      </c>
      <c r="O752" t="str">
        <f t="shared" si="35"/>
        <v>Medium</v>
      </c>
      <c r="P752" t="str">
        <f>_xlfn.XLOOKUP(orderstable[[#This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IF(_xlfn.XLOOKUP(orders!C753,customers!$A$1:$A$1001,customers!$C$1:$C$1001,,0)=0," ",_xlfn.XLOOKUP(orders!C753,customers!$A$1:$A$1001,customers!$C$1:$C$1001,,0))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4">
        <f>_xlfn.XLOOKUP(D753,products!$A$1:$A$49,products!$D$1:$D$49,,0)</f>
        <v>0.5</v>
      </c>
      <c r="L753" s="6">
        <f>_xlfn.XLOOKUP(D753,products!$A$1:$A$49,products!$E$1:$E$49,,0)</f>
        <v>9.51</v>
      </c>
      <c r="M753" s="5">
        <f t="shared" si="33"/>
        <v>19.02</v>
      </c>
      <c r="N753" t="str">
        <f t="shared" si="34"/>
        <v>Liberica</v>
      </c>
      <c r="O753" t="str">
        <f t="shared" si="35"/>
        <v>Light</v>
      </c>
      <c r="P753" t="str">
        <f>_xlfn.XLOOKUP(orderstable[[#This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IF(_xlfn.XLOOKUP(orders!C754,customers!$A$1:$A$1001,customers!$C$1:$C$1001,,0)=0," ",_xlfn.XLOOKUP(orders!C754,customers!$A$1:$A$1001,customers!$C$1:$C$1001,,0))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4">
        <f>_xlfn.XLOOKUP(D754,products!$A$1:$A$49,products!$D$1:$D$49,,0)</f>
        <v>1</v>
      </c>
      <c r="L754" s="6">
        <f>_xlfn.XLOOKUP(D754,products!$A$1:$A$49,products!$E$1:$E$49,,0)</f>
        <v>13.75</v>
      </c>
      <c r="M754" s="5">
        <f t="shared" si="33"/>
        <v>27.5</v>
      </c>
      <c r="N754" t="str">
        <f t="shared" si="34"/>
        <v>Exceisa</v>
      </c>
      <c r="O754" t="str">
        <f t="shared" si="35"/>
        <v>Medium</v>
      </c>
      <c r="P754" t="str">
        <f>_xlfn.XLOOKUP(orderstable[[#This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IF(_xlfn.XLOOKUP(orders!C755,customers!$A$1:$A$1001,customers!$C$1:$C$1001,,0)=0," ",_xlfn.XLOOKUP(orders!C755,customers!$A$1:$A$1001,customers!$C$1:$C$1001,,0))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4">
        <f>_xlfn.XLOOKUP(D755,products!$A$1:$A$49,products!$D$1:$D$49,,0)</f>
        <v>0.5</v>
      </c>
      <c r="L755" s="6">
        <f>_xlfn.XLOOKUP(D755,products!$A$1:$A$49,products!$E$1:$E$49,,0)</f>
        <v>5.97</v>
      </c>
      <c r="M755" s="5">
        <f t="shared" si="33"/>
        <v>29.849999999999998</v>
      </c>
      <c r="N755" t="str">
        <f t="shared" si="34"/>
        <v>Arabica</v>
      </c>
      <c r="O755" t="str">
        <f t="shared" si="35"/>
        <v>Dark</v>
      </c>
      <c r="P755" t="str">
        <f>_xlfn.XLOOKUP(orderstable[[#This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IF(_xlfn.XLOOKUP(orders!C756,customers!$A$1:$A$1001,customers!$C$1:$C$1001,,0)=0," ",_xlfn.XLOOKUP(orders!C756,customers!$A$1:$A$1001,customers!$C$1:$C$1001,,0))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4">
        <f>_xlfn.XLOOKUP(D756,products!$A$1:$A$49,products!$D$1:$D$49,,0)</f>
        <v>0.2</v>
      </c>
      <c r="L756" s="6">
        <f>_xlfn.XLOOKUP(D756,products!$A$1:$A$49,products!$E$1:$E$49,,0)</f>
        <v>2.9849999999999999</v>
      </c>
      <c r="M756" s="5">
        <f t="shared" si="33"/>
        <v>17.91</v>
      </c>
      <c r="N756" t="str">
        <f t="shared" si="34"/>
        <v>Arabica</v>
      </c>
      <c r="O756" t="str">
        <f t="shared" si="35"/>
        <v>Dark</v>
      </c>
      <c r="P756" t="str">
        <f>_xlfn.XLOOKUP(orderstable[[#This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IF(_xlfn.XLOOKUP(orders!C757,customers!$A$1:$A$1001,customers!$C$1:$C$1001,,0)=0," ",_xlfn.XLOOKUP(orders!C757,customers!$A$1:$A$1001,customers!$C$1:$C$1001,,0))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4">
        <f>_xlfn.XLOOKUP(D757,products!$A$1:$A$49,products!$D$1:$D$49,,0)</f>
        <v>0.2</v>
      </c>
      <c r="L757" s="6">
        <f>_xlfn.XLOOKUP(D757,products!$A$1:$A$49,products!$E$1:$E$49,,0)</f>
        <v>4.7549999999999999</v>
      </c>
      <c r="M757" s="5">
        <f t="shared" si="33"/>
        <v>28.53</v>
      </c>
      <c r="N757" t="str">
        <f t="shared" si="34"/>
        <v>Liberica</v>
      </c>
      <c r="O757" t="str">
        <f t="shared" si="35"/>
        <v>Light</v>
      </c>
      <c r="P757" t="str">
        <f>_xlfn.XLOOKUP(orderstable[[#This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IF(_xlfn.XLOOKUP(orders!C758,customers!$A$1:$A$1001,customers!$C$1:$C$1001,,0)=0," ",_xlfn.XLOOKUP(orders!C758,customers!$A$1:$A$1001,customers!$C$1:$C$1001,,0))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4">
        <f>_xlfn.XLOOKUP(D758,products!$A$1:$A$49,products!$D$1:$D$49,,0)</f>
        <v>1</v>
      </c>
      <c r="L758" s="6">
        <f>_xlfn.XLOOKUP(D758,products!$A$1:$A$49,products!$E$1:$E$49,,0)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IF(_xlfn.XLOOKUP(orders!C759,customers!$A$1:$A$1001,customers!$C$1:$C$1001,,0)=0," ",_xlfn.XLOOKUP(orders!C759,customers!$A$1:$A$1001,customers!$C$1:$C$1001,,0))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4">
        <f>_xlfn.XLOOKUP(D759,products!$A$1:$A$49,products!$D$1:$D$49,,0)</f>
        <v>0.5</v>
      </c>
      <c r="L759" s="6">
        <f>_xlfn.XLOOKUP(D759,products!$A$1:$A$49,products!$E$1:$E$49,,0)</f>
        <v>5.97</v>
      </c>
      <c r="M759" s="5">
        <f t="shared" si="33"/>
        <v>17.91</v>
      </c>
      <c r="N759" t="str">
        <f t="shared" si="34"/>
        <v>Arabica</v>
      </c>
      <c r="O759" t="str">
        <f t="shared" si="35"/>
        <v>Dark</v>
      </c>
      <c r="P759" t="str">
        <f>_xlfn.XLOOKUP(orderstable[[#This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IF(_xlfn.XLOOKUP(orders!C760,customers!$A$1:$A$1001,customers!$C$1:$C$1001,,0)=0," ",_xlfn.XLOOKUP(orders!C760,customers!$A$1:$A$1001,customers!$C$1:$C$1001,,0))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4">
        <f>_xlfn.XLOOKUP(D760,products!$A$1:$A$49,products!$D$1:$D$49,,0)</f>
        <v>1</v>
      </c>
      <c r="L760" s="6">
        <f>_xlfn.XLOOKUP(D760,products!$A$1:$A$49,products!$E$1:$E$49,,0)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IF(_xlfn.XLOOKUP(orders!C761,customers!$A$1:$A$1001,customers!$C$1:$C$1001,,0)=0," ",_xlfn.XLOOKUP(orders!C761,customers!$A$1:$A$1001,customers!$C$1:$C$1001,,0))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4">
        <f>_xlfn.XLOOKUP(D761,products!$A$1:$A$49,products!$D$1:$D$49,,0)</f>
        <v>2.5</v>
      </c>
      <c r="L761" s="6">
        <f>_xlfn.XLOOKUP(D761,products!$A$1:$A$49,products!$E$1:$E$49,,0)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IF(_xlfn.XLOOKUP(orders!C762,customers!$A$1:$A$1001,customers!$C$1:$C$1001,,0)=0," ",_xlfn.XLOOKUP(orders!C762,customers!$A$1:$A$1001,customers!$C$1:$C$1001,,0))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4">
        <f>_xlfn.XLOOKUP(D762,products!$A$1:$A$49,products!$D$1:$D$49,,0)</f>
        <v>0.5</v>
      </c>
      <c r="L762" s="6">
        <f>_xlfn.XLOOKUP(D762,products!$A$1:$A$49,products!$E$1:$E$49,,0)</f>
        <v>8.91</v>
      </c>
      <c r="M762" s="5">
        <f t="shared" si="33"/>
        <v>44.55</v>
      </c>
      <c r="N762" t="str">
        <f t="shared" si="34"/>
        <v>Exceisa</v>
      </c>
      <c r="O762" t="str">
        <f t="shared" si="35"/>
        <v>Light</v>
      </c>
      <c r="P762" t="str">
        <f>_xlfn.XLOOKUP(orderstable[[#This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IF(_xlfn.XLOOKUP(orders!C763,customers!$A$1:$A$1001,customers!$C$1:$C$1001,,0)=0," ",_xlfn.XLOOKUP(orders!C763,customers!$A$1:$A$1001,customers!$C$1:$C$1001,,0))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4">
        <f>_xlfn.XLOOKUP(D763,products!$A$1:$A$49,products!$D$1:$D$49,,0)</f>
        <v>1</v>
      </c>
      <c r="L763" s="6">
        <f>_xlfn.XLOOKUP(D763,products!$A$1:$A$49,products!$E$1:$E$49,,0)</f>
        <v>14.85</v>
      </c>
      <c r="M763" s="5">
        <f t="shared" si="33"/>
        <v>89.1</v>
      </c>
      <c r="N763" t="str">
        <f t="shared" si="34"/>
        <v>Exceisa</v>
      </c>
      <c r="O763" t="str">
        <f t="shared" si="35"/>
        <v>Light</v>
      </c>
      <c r="P763" t="str">
        <f>_xlfn.XLOOKUP(orderstable[[#This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IF(_xlfn.XLOOKUP(orders!C764,customers!$A$1:$A$1001,customers!$C$1:$C$1001,,0)=0," ",_xlfn.XLOOKUP(orders!C764,customers!$A$1:$A$1001,customers!$C$1:$C$1001,,0))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4">
        <f>_xlfn.XLOOKUP(D764,products!$A$1:$A$49,products!$D$1:$D$49,,0)</f>
        <v>0.5</v>
      </c>
      <c r="L764" s="6">
        <f>_xlfn.XLOOKUP(D764,products!$A$1:$A$49,products!$E$1:$E$49,,0)</f>
        <v>8.73</v>
      </c>
      <c r="M764" s="5">
        <f t="shared" si="33"/>
        <v>43.650000000000006</v>
      </c>
      <c r="N764" t="str">
        <f t="shared" si="34"/>
        <v>Liberica</v>
      </c>
      <c r="O764" t="str">
        <f t="shared" si="35"/>
        <v>Medium</v>
      </c>
      <c r="P764" t="str">
        <f>_xlfn.XLOOKUP(orderstable[[#This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IF(_xlfn.XLOOKUP(orders!C765,customers!$A$1:$A$1001,customers!$C$1:$C$1001,,0)=0," ",_xlfn.XLOOKUP(orders!C765,customers!$A$1:$A$1001,customers!$C$1:$C$1001,,0))</f>
        <v xml:space="preserve"> </v>
      </c>
      <c r="H765" s="2" t="str">
        <f>_xlfn.XLOOKUP(C765,customers!$A$1:$A$1001,customers!$G$1:$G$1001,,0)</f>
        <v>United States</v>
      </c>
      <c r="I765" t="str">
        <f>_xlfn.XLOOKUP(orders!D765,products!$A$1:$A$49,products!$B$1:$B$49,,0)</f>
        <v>Ara</v>
      </c>
      <c r="J765" t="str">
        <f>_xlfn.XLOOKUP(D765,products!$A$1:$A$49,products!$C$1:$C$49,,0)</f>
        <v>L</v>
      </c>
      <c r="K765" s="4">
        <f>_xlfn.XLOOKUP(D765,products!$A$1:$A$49,products!$D$1:$D$49,,0)</f>
        <v>0.5</v>
      </c>
      <c r="L765" s="6">
        <f>_xlfn.XLOOKUP(D765,products!$A$1:$A$49,products!$E$1:$E$49,,0)</f>
        <v>7.77</v>
      </c>
      <c r="M765" s="5">
        <f t="shared" si="33"/>
        <v>23.31</v>
      </c>
      <c r="N765" t="str">
        <f t="shared" si="34"/>
        <v>Arabica</v>
      </c>
      <c r="O765" t="str">
        <f t="shared" si="35"/>
        <v>Light</v>
      </c>
      <c r="P765" t="str">
        <f>_xlfn.XLOOKUP(orderstable[[#This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IF(_xlfn.XLOOKUP(orders!C766,customers!$A$1:$A$1001,customers!$C$1:$C$1001,,0)=0," ",_xlfn.XLOOKUP(orders!C766,customers!$A$1:$A$1001,customers!$C$1:$C$1001,,0))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4">
        <f>_xlfn.XLOOKUP(D766,products!$A$1:$A$49,products!$D$1:$D$49,,0)</f>
        <v>2.5</v>
      </c>
      <c r="L766" s="6">
        <f>_xlfn.XLOOKUP(D766,products!$A$1:$A$49,products!$E$1:$E$49,,0)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IF(_xlfn.XLOOKUP(orders!C767,customers!$A$1:$A$1001,customers!$C$1:$C$1001,,0)=0," ",_xlfn.XLOOKUP(orders!C767,customers!$A$1:$A$1001,customers!$C$1:$C$1001,,0))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4">
        <f>_xlfn.XLOOKUP(D767,products!$A$1:$A$49,products!$D$1:$D$49,,0)</f>
        <v>1</v>
      </c>
      <c r="L767" s="6">
        <f>_xlfn.XLOOKUP(D767,products!$A$1:$A$49,products!$E$1:$E$49,,0)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IF(_xlfn.XLOOKUP(orders!C768,customers!$A$1:$A$1001,customers!$C$1:$C$1001,,0)=0," ",_xlfn.XLOOKUP(orders!C768,customers!$A$1:$A$1001,customers!$C$1:$C$1001,,0))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4">
        <f>_xlfn.XLOOKUP(D768,products!$A$1:$A$49,products!$D$1:$D$49,,0)</f>
        <v>0.5</v>
      </c>
      <c r="L768" s="6">
        <f>_xlfn.XLOOKUP(D768,products!$A$1:$A$49,products!$E$1:$E$49,,0)</f>
        <v>7.77</v>
      </c>
      <c r="M768" s="5">
        <f t="shared" si="33"/>
        <v>15.54</v>
      </c>
      <c r="N768" t="str">
        <f t="shared" si="34"/>
        <v>Arabica</v>
      </c>
      <c r="O768" t="str">
        <f t="shared" si="35"/>
        <v>Light</v>
      </c>
      <c r="P768" t="str">
        <f>_xlfn.XLOOKUP(orderstable[[#This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IF(_xlfn.XLOOKUP(orders!C769,customers!$A$1:$A$1001,customers!$C$1:$C$1001,,0)=0," ",_xlfn.XLOOKUP(orders!C769,customers!$A$1:$A$1001,customers!$C$1:$C$1001,,0))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4">
        <f>_xlfn.XLOOKUP(D769,products!$A$1:$A$49,products!$D$1:$D$49,,0)</f>
        <v>2.5</v>
      </c>
      <c r="L769" s="6">
        <f>_xlfn.XLOOKUP(D769,products!$A$1:$A$49,products!$E$1:$E$49,,0)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IF(_xlfn.XLOOKUP(orders!C770,customers!$A$1:$A$1001,customers!$C$1:$C$1001,,0)=0," ",_xlfn.XLOOKUP(orders!C770,customers!$A$1:$A$1001,customers!$C$1:$C$1001,,0))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4">
        <f>_xlfn.XLOOKUP(D770,products!$A$1:$A$49,products!$D$1:$D$49,,0)</f>
        <v>1</v>
      </c>
      <c r="L770" s="6">
        <f>_xlfn.XLOOKUP(D770,products!$A$1:$A$49,products!$E$1:$E$49,,0)</f>
        <v>11.95</v>
      </c>
      <c r="M770" s="5">
        <f t="shared" si="33"/>
        <v>23.9</v>
      </c>
      <c r="N770" t="str">
        <f t="shared" si="34"/>
        <v>Robusta</v>
      </c>
      <c r="O770" t="str">
        <f t="shared" si="35"/>
        <v>Light</v>
      </c>
      <c r="P770" t="str">
        <f>_xlfn.XLOOKUP(orderstable[[#This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IF(_xlfn.XLOOKUP(orders!C771,customers!$A$1:$A$1001,customers!$C$1:$C$1001,,0)=0," ",_xlfn.XLOOKUP(orders!C771,customers!$A$1:$A$1001,customers!$C$1:$C$1001,,0))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4">
        <f>_xlfn.XLOOKUP(D771,products!$A$1:$A$49,products!$D$1:$D$49,,0)</f>
        <v>2.5</v>
      </c>
      <c r="L771" s="6">
        <f>_xlfn.XLOOKUP(D771,products!$A$1:$A$49,products!$E$1:$E$49,,0)</f>
        <v>22.884999999999998</v>
      </c>
      <c r="M771" s="5">
        <f t="shared" ref="M771:M834" si="36">L771*E771</f>
        <v>137.31</v>
      </c>
      <c r="N771" t="str">
        <f t="shared" ref="N771:N834" si="37">IF(I771="Rob","Robusta",IF(I771="Exc","Exceisa",IF(I771="Ara","Arabica",IF(I771="Lib","Liberica",""))))</f>
        <v>Robusta</v>
      </c>
      <c r="O771" t="str">
        <f t="shared" ref="O771:O834" si="38">IF(J771="L","Light",IF(J771="M","Medium",IF(J771="D","Dark","")))</f>
        <v>Medium</v>
      </c>
      <c r="P771" t="str">
        <f>_xlfn.XLOOKUP(orderstable[[#This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IF(_xlfn.XLOOKUP(orders!C772,customers!$A$1:$A$1001,customers!$C$1:$C$1001,,0)=0," ",_xlfn.XLOOKUP(orders!C772,customers!$A$1:$A$1001,customers!$C$1:$C$1001,,0))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4">
        <f>_xlfn.XLOOKUP(D772,products!$A$1:$A$49,products!$D$1:$D$49,,0)</f>
        <v>1</v>
      </c>
      <c r="L772" s="6">
        <f>_xlfn.XLOOKUP(D772,products!$A$1:$A$49,products!$E$1:$E$49,,0)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IF(_xlfn.XLOOKUP(orders!C773,customers!$A$1:$A$1001,customers!$C$1:$C$1001,,0)=0," ",_xlfn.XLOOKUP(orders!C773,customers!$A$1:$A$1001,customers!$C$1:$C$1001,,0))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4">
        <f>_xlfn.XLOOKUP(D773,products!$A$1:$A$49,products!$D$1:$D$49,,0)</f>
        <v>0.5</v>
      </c>
      <c r="L773" s="6">
        <f>_xlfn.XLOOKUP(D773,products!$A$1:$A$49,products!$E$1:$E$49,,0)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IF(_xlfn.XLOOKUP(orders!C774,customers!$A$1:$A$1001,customers!$C$1:$C$1001,,0)=0," ",_xlfn.XLOOKUP(orders!C774,customers!$A$1:$A$1001,customers!$C$1:$C$1001,,0))</f>
        <v xml:space="preserve"> </v>
      </c>
      <c r="H774" s="2" t="str">
        <f>_xlfn.XLOOKUP(C774,customers!$A$1:$A$1001,customers!$G$1:$G$1001,,0)</f>
        <v>United States</v>
      </c>
      <c r="I774" t="str">
        <f>_xlfn.XLOOKUP(orders!D774,products!$A$1:$A$49,products!$B$1:$B$49,,0)</f>
        <v>Exc</v>
      </c>
      <c r="J774" t="str">
        <f>_xlfn.XLOOKUP(D774,products!$A$1:$A$49,products!$C$1:$C$49,,0)</f>
        <v>M</v>
      </c>
      <c r="K774" s="4">
        <f>_xlfn.XLOOKUP(D774,products!$A$1:$A$49,products!$D$1:$D$49,,0)</f>
        <v>1</v>
      </c>
      <c r="L774" s="6">
        <f>_xlfn.XLOOKUP(D774,products!$A$1:$A$49,products!$E$1:$E$49,,0)</f>
        <v>13.75</v>
      </c>
      <c r="M774" s="5">
        <f t="shared" si="36"/>
        <v>82.5</v>
      </c>
      <c r="N774" t="str">
        <f t="shared" si="37"/>
        <v>Exceisa</v>
      </c>
      <c r="O774" t="str">
        <f t="shared" si="38"/>
        <v>Medium</v>
      </c>
      <c r="P774" t="str">
        <f>_xlfn.XLOOKUP(orderstable[[#This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IF(_xlfn.XLOOKUP(orders!C775,customers!$A$1:$A$1001,customers!$C$1:$C$1001,,0)=0," ",_xlfn.XLOOKUP(orders!C775,customers!$A$1:$A$1001,customers!$C$1:$C$1001,,0))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4">
        <f>_xlfn.XLOOKUP(D775,products!$A$1:$A$49,products!$D$1:$D$49,,0)</f>
        <v>0.2</v>
      </c>
      <c r="L775" s="6">
        <f>_xlfn.XLOOKUP(D775,products!$A$1:$A$49,products!$E$1:$E$49,,0)</f>
        <v>4.3650000000000002</v>
      </c>
      <c r="M775" s="5">
        <f t="shared" si="36"/>
        <v>8.73</v>
      </c>
      <c r="N775" t="str">
        <f t="shared" si="37"/>
        <v>Liberica</v>
      </c>
      <c r="O775" t="str">
        <f t="shared" si="38"/>
        <v>Medium</v>
      </c>
      <c r="P775" t="str">
        <f>_xlfn.XLOOKUP(orderstable[[#This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IF(_xlfn.XLOOKUP(orders!C776,customers!$A$1:$A$1001,customers!$C$1:$C$1001,,0)=0," ",_xlfn.XLOOKUP(orders!C776,customers!$A$1:$A$1001,customers!$C$1:$C$1001,,0))</f>
        <v xml:space="preserve"> </v>
      </c>
      <c r="H776" s="2" t="str">
        <f>_xlfn.XLOOKUP(C776,customers!$A$1:$A$1001,customers!$G$1:$G$1001,,0)</f>
        <v>United States</v>
      </c>
      <c r="I776" t="str">
        <f>_xlfn.XLOOKUP(orders!D776,products!$A$1:$A$49,products!$B$1:$B$49,,0)</f>
        <v>Rob</v>
      </c>
      <c r="J776" t="str">
        <f>_xlfn.XLOOKUP(D776,products!$A$1:$A$49,products!$C$1:$C$49,,0)</f>
        <v>M</v>
      </c>
      <c r="K776" s="4">
        <f>_xlfn.XLOOKUP(D776,products!$A$1:$A$49,products!$D$1:$D$49,,0)</f>
        <v>1</v>
      </c>
      <c r="L776" s="6">
        <f>_xlfn.XLOOKUP(D776,products!$A$1:$A$49,products!$E$1:$E$49,,0)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IF(_xlfn.XLOOKUP(orders!C777,customers!$A$1:$A$1001,customers!$C$1:$C$1001,,0)=0," ",_xlfn.XLOOKUP(orders!C777,customers!$A$1:$A$1001,customers!$C$1:$C$1001,,0))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4">
        <f>_xlfn.XLOOKUP(D777,products!$A$1:$A$49,products!$D$1:$D$49,,0)</f>
        <v>0.5</v>
      </c>
      <c r="L777" s="6">
        <f>_xlfn.XLOOKUP(D777,products!$A$1:$A$49,products!$E$1:$E$49,,0)</f>
        <v>8.91</v>
      </c>
      <c r="M777" s="5">
        <f t="shared" si="36"/>
        <v>17.82</v>
      </c>
      <c r="N777" t="str">
        <f t="shared" si="37"/>
        <v>Exceisa</v>
      </c>
      <c r="O777" t="str">
        <f t="shared" si="38"/>
        <v>Light</v>
      </c>
      <c r="P777" t="str">
        <f>_xlfn.XLOOKUP(orderstable[[#This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IF(_xlfn.XLOOKUP(orders!C778,customers!$A$1:$A$1001,customers!$C$1:$C$1001,,0)=0," ",_xlfn.XLOOKUP(orders!C778,customers!$A$1:$A$1001,customers!$C$1:$C$1001,,0))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4">
        <f>_xlfn.XLOOKUP(D778,products!$A$1:$A$49,products!$D$1:$D$49,,0)</f>
        <v>0.5</v>
      </c>
      <c r="L778" s="6">
        <f>_xlfn.XLOOKUP(D778,products!$A$1:$A$49,products!$E$1:$E$49,,0)</f>
        <v>6.75</v>
      </c>
      <c r="M778" s="5">
        <f t="shared" si="36"/>
        <v>20.25</v>
      </c>
      <c r="N778" t="str">
        <f t="shared" si="37"/>
        <v>Arabica</v>
      </c>
      <c r="O778" t="str">
        <f t="shared" si="38"/>
        <v>Medium</v>
      </c>
      <c r="P778" t="str">
        <f>_xlfn.XLOOKUP(orderstable[[#This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IF(_xlfn.XLOOKUP(orders!C779,customers!$A$1:$A$1001,customers!$C$1:$C$1001,,0)=0," ",_xlfn.XLOOKUP(orders!C779,customers!$A$1:$A$1001,customers!$C$1:$C$1001,,0))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4">
        <f>_xlfn.XLOOKUP(D779,products!$A$1:$A$49,products!$D$1:$D$49,,0)</f>
        <v>2.5</v>
      </c>
      <c r="L779" s="6">
        <f>_xlfn.XLOOKUP(D779,products!$A$1:$A$49,products!$E$1:$E$49,,0)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IF(_xlfn.XLOOKUP(orders!C780,customers!$A$1:$A$1001,customers!$C$1:$C$1001,,0)=0," ",_xlfn.XLOOKUP(orders!C780,customers!$A$1:$A$1001,customers!$C$1:$C$1001,,0))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4">
        <f>_xlfn.XLOOKUP(D780,products!$A$1:$A$49,products!$D$1:$D$49,,0)</f>
        <v>0.5</v>
      </c>
      <c r="L780" s="6">
        <f>_xlfn.XLOOKUP(D780,products!$A$1:$A$49,products!$E$1:$E$49,,0)</f>
        <v>9.51</v>
      </c>
      <c r="M780" s="5">
        <f t="shared" si="36"/>
        <v>19.02</v>
      </c>
      <c r="N780" t="str">
        <f t="shared" si="37"/>
        <v>Liberica</v>
      </c>
      <c r="O780" t="str">
        <f t="shared" si="38"/>
        <v>Light</v>
      </c>
      <c r="P780" t="str">
        <f>_xlfn.XLOOKUP(orderstable[[#This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IF(_xlfn.XLOOKUP(orders!C781,customers!$A$1:$A$1001,customers!$C$1:$C$1001,,0)=0," ",_xlfn.XLOOKUP(orders!C781,customers!$A$1:$A$1001,customers!$C$1:$C$1001,,0))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4">
        <f>_xlfn.XLOOKUP(D781,products!$A$1:$A$49,products!$D$1:$D$49,,0)</f>
        <v>1</v>
      </c>
      <c r="L781" s="6">
        <f>_xlfn.XLOOKUP(D781,products!$A$1:$A$49,products!$E$1:$E$49,,0)</f>
        <v>12.95</v>
      </c>
      <c r="M781" s="5">
        <f t="shared" si="36"/>
        <v>77.699999999999989</v>
      </c>
      <c r="N781" t="str">
        <f t="shared" si="37"/>
        <v>Liberica</v>
      </c>
      <c r="O781" t="str">
        <f t="shared" si="38"/>
        <v>Dark</v>
      </c>
      <c r="P781" t="str">
        <f>_xlfn.XLOOKUP(orderstable[[#This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IF(_xlfn.XLOOKUP(orders!C782,customers!$A$1:$A$1001,customers!$C$1:$C$1001,,0)=0," ",_xlfn.XLOOKUP(orders!C782,customers!$A$1:$A$1001,customers!$C$1:$C$1001,,0))</f>
        <v xml:space="preserve"> </v>
      </c>
      <c r="H782" s="2" t="str">
        <f>_xlfn.XLOOKUP(C782,customers!$A$1:$A$1001,customers!$G$1:$G$1001,,0)</f>
        <v>United States</v>
      </c>
      <c r="I782" t="str">
        <f>_xlfn.XLOOKUP(orders!D782,products!$A$1:$A$49,products!$B$1:$B$49,,0)</f>
        <v>Exc</v>
      </c>
      <c r="J782" t="str">
        <f>_xlfn.XLOOKUP(D782,products!$A$1:$A$49,products!$C$1:$C$49,,0)</f>
        <v>M</v>
      </c>
      <c r="K782" s="4">
        <f>_xlfn.XLOOKUP(D782,products!$A$1:$A$49,products!$D$1:$D$49,,0)</f>
        <v>1</v>
      </c>
      <c r="L782" s="6">
        <f>_xlfn.XLOOKUP(D782,products!$A$1:$A$49,products!$E$1:$E$49,,0)</f>
        <v>13.75</v>
      </c>
      <c r="M782" s="5">
        <f t="shared" si="36"/>
        <v>41.25</v>
      </c>
      <c r="N782" t="str">
        <f t="shared" si="37"/>
        <v>Exceisa</v>
      </c>
      <c r="O782" t="str">
        <f t="shared" si="38"/>
        <v>Medium</v>
      </c>
      <c r="P782" t="str">
        <f>_xlfn.XLOOKUP(orderstable[[#This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IF(_xlfn.XLOOKUP(orders!C783,customers!$A$1:$A$1001,customers!$C$1:$C$1001,,0)=0," ",_xlfn.XLOOKUP(orders!C783,customers!$A$1:$A$1001,customers!$C$1:$C$1001,,0))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4">
        <f>_xlfn.XLOOKUP(D783,products!$A$1:$A$49,products!$D$1:$D$49,,0)</f>
        <v>2.5</v>
      </c>
      <c r="L783" s="6">
        <f>_xlfn.XLOOKUP(D783,products!$A$1:$A$49,products!$E$1:$E$49,,0)</f>
        <v>36.454999999999998</v>
      </c>
      <c r="M783" s="5">
        <f t="shared" si="36"/>
        <v>145.82</v>
      </c>
      <c r="N783" t="str">
        <f t="shared" si="37"/>
        <v>Liberica</v>
      </c>
      <c r="O783" t="str">
        <f t="shared" si="38"/>
        <v>Light</v>
      </c>
      <c r="P783" t="str">
        <f>_xlfn.XLOOKUP(orderstable[[#This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IF(_xlfn.XLOOKUP(orders!C784,customers!$A$1:$A$1001,customers!$C$1:$C$1001,,0)=0," ",_xlfn.XLOOKUP(orders!C784,customers!$A$1:$A$1001,customers!$C$1:$C$1001,,0))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4">
        <f>_xlfn.XLOOKUP(D784,products!$A$1:$A$49,products!$D$1:$D$49,,0)</f>
        <v>0.2</v>
      </c>
      <c r="L784" s="6">
        <f>_xlfn.XLOOKUP(D784,products!$A$1:$A$49,products!$E$1:$E$49,,0)</f>
        <v>4.4550000000000001</v>
      </c>
      <c r="M784" s="5">
        <f t="shared" si="36"/>
        <v>26.73</v>
      </c>
      <c r="N784" t="str">
        <f t="shared" si="37"/>
        <v>Exceisa</v>
      </c>
      <c r="O784" t="str">
        <f t="shared" si="38"/>
        <v>Light</v>
      </c>
      <c r="P784" t="str">
        <f>_xlfn.XLOOKUP(orderstable[[#This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IF(_xlfn.XLOOKUP(orders!C785,customers!$A$1:$A$1001,customers!$C$1:$C$1001,,0)=0," ",_xlfn.XLOOKUP(orders!C785,customers!$A$1:$A$1001,customers!$C$1:$C$1001,,0))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4">
        <f>_xlfn.XLOOKUP(D785,products!$A$1:$A$49,products!$D$1:$D$49,,0)</f>
        <v>0.5</v>
      </c>
      <c r="L785" s="6">
        <f>_xlfn.XLOOKUP(D785,products!$A$1:$A$49,products!$E$1:$E$49,,0)</f>
        <v>8.73</v>
      </c>
      <c r="M785" s="5">
        <f t="shared" si="36"/>
        <v>43.650000000000006</v>
      </c>
      <c r="N785" t="str">
        <f t="shared" si="37"/>
        <v>Liberica</v>
      </c>
      <c r="O785" t="str">
        <f t="shared" si="38"/>
        <v>Medium</v>
      </c>
      <c r="P785" t="str">
        <f>_xlfn.XLOOKUP(orderstable[[#This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IF(_xlfn.XLOOKUP(orders!C786,customers!$A$1:$A$1001,customers!$C$1:$C$1001,,0)=0," ",_xlfn.XLOOKUP(orders!C786,customers!$A$1:$A$1001,customers!$C$1:$C$1001,,0))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4">
        <f>_xlfn.XLOOKUP(D786,products!$A$1:$A$49,products!$D$1:$D$49,,0)</f>
        <v>1</v>
      </c>
      <c r="L786" s="6">
        <f>_xlfn.XLOOKUP(D786,products!$A$1:$A$49,products!$E$1:$E$49,,0)</f>
        <v>15.85</v>
      </c>
      <c r="M786" s="5">
        <f t="shared" si="36"/>
        <v>31.7</v>
      </c>
      <c r="N786" t="str">
        <f t="shared" si="37"/>
        <v>Liberica</v>
      </c>
      <c r="O786" t="str">
        <f t="shared" si="38"/>
        <v>Light</v>
      </c>
      <c r="P786" t="str">
        <f>_xlfn.XLOOKUP(orderstable[[#This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IF(_xlfn.XLOOKUP(orders!C787,customers!$A$1:$A$1001,customers!$C$1:$C$1001,,0)=0," ",_xlfn.XLOOKUP(orders!C787,customers!$A$1:$A$1001,customers!$C$1:$C$1001,,0))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4">
        <f>_xlfn.XLOOKUP(D787,products!$A$1:$A$49,products!$D$1:$D$49,,0)</f>
        <v>2.5</v>
      </c>
      <c r="L787" s="6">
        <f>_xlfn.XLOOKUP(D787,products!$A$1:$A$49,products!$E$1:$E$49,,0)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IF(_xlfn.XLOOKUP(orders!C788,customers!$A$1:$A$1001,customers!$C$1:$C$1001,,0)=0," ",_xlfn.XLOOKUP(orders!C788,customers!$A$1:$A$1001,customers!$C$1:$C$1001,,0))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4">
        <f>_xlfn.XLOOKUP(D788,products!$A$1:$A$49,products!$D$1:$D$49,,0)</f>
        <v>2.5</v>
      </c>
      <c r="L788" s="6">
        <f>_xlfn.XLOOKUP(D788,products!$A$1:$A$49,products!$E$1:$E$49,,0)</f>
        <v>27.945</v>
      </c>
      <c r="M788" s="5">
        <f t="shared" si="36"/>
        <v>27.945</v>
      </c>
      <c r="N788" t="str">
        <f t="shared" si="37"/>
        <v>Exceisa</v>
      </c>
      <c r="O788" t="str">
        <f t="shared" si="38"/>
        <v>Dark</v>
      </c>
      <c r="P788" t="str">
        <f>_xlfn.XLOOKUP(orderstable[[#This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IF(_xlfn.XLOOKUP(orders!C789,customers!$A$1:$A$1001,customers!$C$1:$C$1001,,0)=0," ",_xlfn.XLOOKUP(orders!C789,customers!$A$1:$A$1001,customers!$C$1:$C$1001,,0))</f>
        <v xml:space="preserve"> </v>
      </c>
      <c r="H789" s="2" t="str">
        <f>_xlfn.XLOOKUP(C789,customers!$A$1:$A$1001,customers!$G$1:$G$1001,,0)</f>
        <v>United States</v>
      </c>
      <c r="I789" t="str">
        <f>_xlfn.XLOOKUP(orders!D789,products!$A$1:$A$49,products!$B$1:$B$49,,0)</f>
        <v>Exc</v>
      </c>
      <c r="J789" t="str">
        <f>_xlfn.XLOOKUP(D789,products!$A$1:$A$49,products!$C$1:$C$49,,0)</f>
        <v>M</v>
      </c>
      <c r="K789" s="4">
        <f>_xlfn.XLOOKUP(D789,products!$A$1:$A$49,products!$D$1:$D$49,,0)</f>
        <v>1</v>
      </c>
      <c r="L789" s="6">
        <f>_xlfn.XLOOKUP(D789,products!$A$1:$A$49,products!$E$1:$E$49,,0)</f>
        <v>13.75</v>
      </c>
      <c r="M789" s="5">
        <f t="shared" si="36"/>
        <v>82.5</v>
      </c>
      <c r="N789" t="str">
        <f t="shared" si="37"/>
        <v>Exceisa</v>
      </c>
      <c r="O789" t="str">
        <f t="shared" si="38"/>
        <v>Medium</v>
      </c>
      <c r="P789" t="str">
        <f>_xlfn.XLOOKUP(orderstable[[#This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IF(_xlfn.XLOOKUP(orders!C790,customers!$A$1:$A$1001,customers!$C$1:$C$1001,,0)=0," ",_xlfn.XLOOKUP(orders!C790,customers!$A$1:$A$1001,customers!$C$1:$C$1001,,0))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4">
        <f>_xlfn.XLOOKUP(D790,products!$A$1:$A$49,products!$D$1:$D$49,,0)</f>
        <v>2.5</v>
      </c>
      <c r="L790" s="6">
        <f>_xlfn.XLOOKUP(D790,products!$A$1:$A$49,products!$E$1:$E$49,,0)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IF(_xlfn.XLOOKUP(orders!C791,customers!$A$1:$A$1001,customers!$C$1:$C$1001,,0)=0," ",_xlfn.XLOOKUP(orders!C791,customers!$A$1:$A$1001,customers!$C$1:$C$1001,,0))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4">
        <f>_xlfn.XLOOKUP(D791,products!$A$1:$A$49,products!$D$1:$D$49,,0)</f>
        <v>1</v>
      </c>
      <c r="L791" s="6">
        <f>_xlfn.XLOOKUP(D791,products!$A$1:$A$49,products!$E$1:$E$49,,0)</f>
        <v>12.95</v>
      </c>
      <c r="M791" s="5">
        <f t="shared" si="36"/>
        <v>77.699999999999989</v>
      </c>
      <c r="N791" t="str">
        <f t="shared" si="37"/>
        <v>Arabica</v>
      </c>
      <c r="O791" t="str">
        <f t="shared" si="38"/>
        <v>Light</v>
      </c>
      <c r="P791" t="str">
        <f>_xlfn.XLOOKUP(orderstable[[#This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IF(_xlfn.XLOOKUP(orders!C792,customers!$A$1:$A$1001,customers!$C$1:$C$1001,,0)=0," ",_xlfn.XLOOKUP(orders!C792,customers!$A$1:$A$1001,customers!$C$1:$C$1001,,0))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4">
        <f>_xlfn.XLOOKUP(D792,products!$A$1:$A$49,products!$D$1:$D$49,,0)</f>
        <v>0.5</v>
      </c>
      <c r="L792" s="6">
        <f>_xlfn.XLOOKUP(D792,products!$A$1:$A$49,products!$E$1:$E$49,,0)</f>
        <v>7.77</v>
      </c>
      <c r="M792" s="5">
        <f t="shared" si="36"/>
        <v>23.31</v>
      </c>
      <c r="N792" t="str">
        <f t="shared" si="37"/>
        <v>Arabica</v>
      </c>
      <c r="O792" t="str">
        <f t="shared" si="38"/>
        <v>Light</v>
      </c>
      <c r="P792" t="str">
        <f>_xlfn.XLOOKUP(orderstable[[#This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IF(_xlfn.XLOOKUP(orders!C793,customers!$A$1:$A$1001,customers!$C$1:$C$1001,,0)=0," ",_xlfn.XLOOKUP(orders!C793,customers!$A$1:$A$1001,customers!$C$1:$C$1001,,0))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4">
        <f>_xlfn.XLOOKUP(D793,products!$A$1:$A$49,products!$D$1:$D$49,,0)</f>
        <v>0.2</v>
      </c>
      <c r="L793" s="6">
        <f>_xlfn.XLOOKUP(D793,products!$A$1:$A$49,products!$E$1:$E$49,,0)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IF(_xlfn.XLOOKUP(orders!C794,customers!$A$1:$A$1001,customers!$C$1:$C$1001,,0)=0," ",_xlfn.XLOOKUP(orders!C794,customers!$A$1:$A$1001,customers!$C$1:$C$1001,,0))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4">
        <f>_xlfn.XLOOKUP(D794,products!$A$1:$A$49,products!$D$1:$D$49,,0)</f>
        <v>0.5</v>
      </c>
      <c r="L794" s="6">
        <f>_xlfn.XLOOKUP(D794,products!$A$1:$A$49,products!$E$1:$E$49,,0)</f>
        <v>8.73</v>
      </c>
      <c r="M794" s="5">
        <f t="shared" si="36"/>
        <v>52.38</v>
      </c>
      <c r="N794" t="str">
        <f t="shared" si="37"/>
        <v>Liberica</v>
      </c>
      <c r="O794" t="str">
        <f t="shared" si="38"/>
        <v>Medium</v>
      </c>
      <c r="P794" t="str">
        <f>_xlfn.XLOOKUP(orderstable[[#This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IF(_xlfn.XLOOKUP(orders!C795,customers!$A$1:$A$1001,customers!$C$1:$C$1001,,0)=0," ",_xlfn.XLOOKUP(orders!C795,customers!$A$1:$A$1001,customers!$C$1:$C$1001,,0))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4">
        <f>_xlfn.XLOOKUP(D795,products!$A$1:$A$49,products!$D$1:$D$49,,0)</f>
        <v>0.2</v>
      </c>
      <c r="L795" s="6">
        <f>_xlfn.XLOOKUP(D795,products!$A$1:$A$49,products!$E$1:$E$49,,0)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IF(_xlfn.XLOOKUP(orders!C796,customers!$A$1:$A$1001,customers!$C$1:$C$1001,,0)=0," ",_xlfn.XLOOKUP(orders!C796,customers!$A$1:$A$1001,customers!$C$1:$C$1001,,0))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4">
        <f>_xlfn.XLOOKUP(D796,products!$A$1:$A$49,products!$D$1:$D$49,,0)</f>
        <v>2.5</v>
      </c>
      <c r="L796" s="6">
        <f>_xlfn.XLOOKUP(D796,products!$A$1:$A$49,products!$E$1:$E$49,,0)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IF(_xlfn.XLOOKUP(orders!C797,customers!$A$1:$A$1001,customers!$C$1:$C$1001,,0)=0," ",_xlfn.XLOOKUP(orders!C797,customers!$A$1:$A$1001,customers!$C$1:$C$1001,,0))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4">
        <f>_xlfn.XLOOKUP(D797,products!$A$1:$A$49,products!$D$1:$D$49,,0)</f>
        <v>0.5</v>
      </c>
      <c r="L797" s="6">
        <f>_xlfn.XLOOKUP(D797,products!$A$1:$A$49,products!$E$1:$E$49,,0)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IF(_xlfn.XLOOKUP(orders!C798,customers!$A$1:$A$1001,customers!$C$1:$C$1001,,0)=0," ",_xlfn.XLOOKUP(orders!C798,customers!$A$1:$A$1001,customers!$C$1:$C$1001,,0))</f>
        <v xml:space="preserve"> </v>
      </c>
      <c r="H798" s="2" t="str">
        <f>_xlfn.XLOOKUP(C798,customers!$A$1:$A$1001,customers!$G$1:$G$1001,,0)</f>
        <v>United States</v>
      </c>
      <c r="I798" t="str">
        <f>_xlfn.XLOOKUP(orders!D798,products!$A$1:$A$49,products!$B$1:$B$49,,0)</f>
        <v>Lib</v>
      </c>
      <c r="J798" t="str">
        <f>_xlfn.XLOOKUP(D798,products!$A$1:$A$49,products!$C$1:$C$49,,0)</f>
        <v>L</v>
      </c>
      <c r="K798" s="4">
        <f>_xlfn.XLOOKUP(D798,products!$A$1:$A$49,products!$D$1:$D$49,,0)</f>
        <v>0.5</v>
      </c>
      <c r="L798" s="6">
        <f>_xlfn.XLOOKUP(D798,products!$A$1:$A$49,products!$E$1:$E$49,,0)</f>
        <v>9.51</v>
      </c>
      <c r="M798" s="5">
        <f t="shared" si="36"/>
        <v>9.51</v>
      </c>
      <c r="N798" t="str">
        <f t="shared" si="37"/>
        <v>Liberica</v>
      </c>
      <c r="O798" t="str">
        <f t="shared" si="38"/>
        <v>Light</v>
      </c>
      <c r="P798" t="str">
        <f>_xlfn.XLOOKUP(orderstable[[#This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IF(_xlfn.XLOOKUP(orders!C799,customers!$A$1:$A$1001,customers!$C$1:$C$1001,,0)=0," ",_xlfn.XLOOKUP(orders!C799,customers!$A$1:$A$1001,customers!$C$1:$C$1001,,0))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4">
        <f>_xlfn.XLOOKUP(D799,products!$A$1:$A$49,products!$D$1:$D$49,,0)</f>
        <v>0.5</v>
      </c>
      <c r="L799" s="6">
        <f>_xlfn.XLOOKUP(D799,products!$A$1:$A$49,products!$E$1:$E$49,,0)</f>
        <v>7.77</v>
      </c>
      <c r="M799" s="5">
        <f t="shared" si="36"/>
        <v>31.08</v>
      </c>
      <c r="N799" t="str">
        <f t="shared" si="37"/>
        <v>Arabica</v>
      </c>
      <c r="O799" t="str">
        <f t="shared" si="38"/>
        <v>Light</v>
      </c>
      <c r="P799" t="str">
        <f>_xlfn.XLOOKUP(orderstable[[#This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IF(_xlfn.XLOOKUP(orders!C800,customers!$A$1:$A$1001,customers!$C$1:$C$1001,,0)=0," ",_xlfn.XLOOKUP(orders!C800,customers!$A$1:$A$1001,customers!$C$1:$C$1001,,0))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4">
        <f>_xlfn.XLOOKUP(D800,products!$A$1:$A$49,products!$D$1:$D$49,,0)</f>
        <v>0.2</v>
      </c>
      <c r="L800" s="6">
        <f>_xlfn.XLOOKUP(D800,products!$A$1:$A$49,products!$E$1:$E$49,,0)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IF(_xlfn.XLOOKUP(orders!C801,customers!$A$1:$A$1001,customers!$C$1:$C$1001,,0)=0," ",_xlfn.XLOOKUP(orders!C801,customers!$A$1:$A$1001,customers!$C$1:$C$1001,,0))</f>
        <v xml:space="preserve"> </v>
      </c>
      <c r="H801" s="2" t="str">
        <f>_xlfn.XLOOKUP(C801,customers!$A$1:$A$1001,customers!$G$1:$G$1001,,0)</f>
        <v>United States</v>
      </c>
      <c r="I801" t="str">
        <f>_xlfn.XLOOKUP(orders!D801,products!$A$1:$A$49,products!$B$1:$B$49,,0)</f>
        <v>Exc</v>
      </c>
      <c r="J801" t="str">
        <f>_xlfn.XLOOKUP(D801,products!$A$1:$A$49,products!$C$1:$C$49,,0)</f>
        <v>D</v>
      </c>
      <c r="K801" s="4">
        <f>_xlfn.XLOOKUP(D801,products!$A$1:$A$49,products!$D$1:$D$49,,0)</f>
        <v>1</v>
      </c>
      <c r="L801" s="6">
        <f>_xlfn.XLOOKUP(D801,products!$A$1:$A$49,products!$E$1:$E$49,,0)</f>
        <v>12.15</v>
      </c>
      <c r="M801" s="5">
        <f t="shared" si="36"/>
        <v>36.450000000000003</v>
      </c>
      <c r="N801" t="str">
        <f t="shared" si="37"/>
        <v>Exceisa</v>
      </c>
      <c r="O801" t="str">
        <f t="shared" si="38"/>
        <v>Dark</v>
      </c>
      <c r="P801" t="str">
        <f>_xlfn.XLOOKUP(orderstable[[#This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IF(_xlfn.XLOOKUP(orders!C802,customers!$A$1:$A$1001,customers!$C$1:$C$1001,,0)=0," ",_xlfn.XLOOKUP(orders!C802,customers!$A$1:$A$1001,customers!$C$1:$C$1001,,0))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4">
        <f>_xlfn.XLOOKUP(D802,products!$A$1:$A$49,products!$D$1:$D$49,,0)</f>
        <v>0.2</v>
      </c>
      <c r="L802" s="6">
        <f>_xlfn.XLOOKUP(D802,products!$A$1:$A$49,products!$E$1:$E$49,,0)</f>
        <v>2.6849999999999996</v>
      </c>
      <c r="M802" s="5">
        <f t="shared" si="36"/>
        <v>16.11</v>
      </c>
      <c r="N802" t="str">
        <f t="shared" si="37"/>
        <v>Robusta</v>
      </c>
      <c r="O802" t="str">
        <f t="shared" si="38"/>
        <v>Dark</v>
      </c>
      <c r="P802" t="str">
        <f>_xlfn.XLOOKUP(orderstable[[#This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IF(_xlfn.XLOOKUP(orders!C803,customers!$A$1:$A$1001,customers!$C$1:$C$1001,,0)=0," ",_xlfn.XLOOKUP(orders!C803,customers!$A$1:$A$1001,customers!$C$1:$C$1001,,0))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4">
        <f>_xlfn.XLOOKUP(D803,products!$A$1:$A$49,products!$D$1:$D$49,,0)</f>
        <v>2.5</v>
      </c>
      <c r="L803" s="6">
        <f>_xlfn.XLOOKUP(D803,products!$A$1:$A$49,products!$E$1:$E$49,,0)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IF(_xlfn.XLOOKUP(orders!C804,customers!$A$1:$A$1001,customers!$C$1:$C$1001,,0)=0," ",_xlfn.XLOOKUP(orders!C804,customers!$A$1:$A$1001,customers!$C$1:$C$1001,,0))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4">
        <f>_xlfn.XLOOKUP(D804,products!$A$1:$A$49,products!$D$1:$D$49,,0)</f>
        <v>0.2</v>
      </c>
      <c r="L804" s="6">
        <f>_xlfn.XLOOKUP(D804,products!$A$1:$A$49,products!$E$1:$E$49,,0)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IF(_xlfn.XLOOKUP(orders!C805,customers!$A$1:$A$1001,customers!$C$1:$C$1001,,0)=0," ",_xlfn.XLOOKUP(orders!C805,customers!$A$1:$A$1001,customers!$C$1:$C$1001,,0))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4">
        <f>_xlfn.XLOOKUP(D805,products!$A$1:$A$49,products!$D$1:$D$49,,0)</f>
        <v>2.5</v>
      </c>
      <c r="L805" s="6">
        <f>_xlfn.XLOOKUP(D805,products!$A$1:$A$49,products!$E$1:$E$49,,0)</f>
        <v>31.624999999999996</v>
      </c>
      <c r="M805" s="5">
        <f t="shared" si="36"/>
        <v>126.49999999999999</v>
      </c>
      <c r="N805" t="str">
        <f t="shared" si="37"/>
        <v>Exceisa</v>
      </c>
      <c r="O805" t="str">
        <f t="shared" si="38"/>
        <v>Medium</v>
      </c>
      <c r="P805" t="str">
        <f>_xlfn.XLOOKUP(orderstable[[#This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IF(_xlfn.XLOOKUP(orders!C806,customers!$A$1:$A$1001,customers!$C$1:$C$1001,,0)=0," ",_xlfn.XLOOKUP(orders!C806,customers!$A$1:$A$1001,customers!$C$1:$C$1001,,0))</f>
        <v xml:space="preserve"> </v>
      </c>
      <c r="H806" s="2" t="str">
        <f>_xlfn.XLOOKUP(C806,customers!$A$1:$A$1001,customers!$G$1:$G$1001,,0)</f>
        <v>United Kingdom</v>
      </c>
      <c r="I806" t="str">
        <f>_xlfn.XLOOKUP(orders!D806,products!$A$1:$A$49,products!$B$1:$B$49,,0)</f>
        <v>Rob</v>
      </c>
      <c r="J806" t="str">
        <f>_xlfn.XLOOKUP(D806,products!$A$1:$A$49,products!$C$1:$C$49,,0)</f>
        <v>L</v>
      </c>
      <c r="K806" s="4">
        <f>_xlfn.XLOOKUP(D806,products!$A$1:$A$49,products!$D$1:$D$49,,0)</f>
        <v>1</v>
      </c>
      <c r="L806" s="6">
        <f>_xlfn.XLOOKUP(D806,products!$A$1:$A$49,products!$E$1:$E$49,,0)</f>
        <v>11.95</v>
      </c>
      <c r="M806" s="5">
        <f t="shared" si="36"/>
        <v>23.9</v>
      </c>
      <c r="N806" t="str">
        <f t="shared" si="37"/>
        <v>Robusta</v>
      </c>
      <c r="O806" t="str">
        <f t="shared" si="38"/>
        <v>Light</v>
      </c>
      <c r="P806" t="str">
        <f>_xlfn.XLOOKUP(orderstable[[#This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IF(_xlfn.XLOOKUP(orders!C807,customers!$A$1:$A$1001,customers!$C$1:$C$1001,,0)=0," ",_xlfn.XLOOKUP(orders!C807,customers!$A$1:$A$1001,customers!$C$1:$C$1001,,0))</f>
        <v xml:space="preserve"> </v>
      </c>
      <c r="H807" s="2" t="str">
        <f>_xlfn.XLOOKUP(C807,customers!$A$1:$A$1001,customers!$G$1:$G$1001,,0)</f>
        <v>United States</v>
      </c>
      <c r="I807" t="str">
        <f>_xlfn.XLOOKUP(orders!D807,products!$A$1:$A$49,products!$B$1:$B$49,,0)</f>
        <v>Rob</v>
      </c>
      <c r="J807" t="str">
        <f>_xlfn.XLOOKUP(D807,products!$A$1:$A$49,products!$C$1:$C$49,,0)</f>
        <v>M</v>
      </c>
      <c r="K807" s="4">
        <f>_xlfn.XLOOKUP(D807,products!$A$1:$A$49,products!$D$1:$D$49,,0)</f>
        <v>0.5</v>
      </c>
      <c r="L807" s="6">
        <f>_xlfn.XLOOKUP(D807,products!$A$1:$A$49,products!$E$1:$E$49,,0)</f>
        <v>5.97</v>
      </c>
      <c r="M807" s="5">
        <f t="shared" si="36"/>
        <v>5.97</v>
      </c>
      <c r="N807" t="str">
        <f t="shared" si="37"/>
        <v>Robusta</v>
      </c>
      <c r="O807" t="str">
        <f t="shared" si="38"/>
        <v>Medium</v>
      </c>
      <c r="P807" t="str">
        <f>_xlfn.XLOOKUP(orderstable[[#This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IF(_xlfn.XLOOKUP(orders!C808,customers!$A$1:$A$1001,customers!$C$1:$C$1001,,0)=0," ",_xlfn.XLOOKUP(orders!C808,customers!$A$1:$A$1001,customers!$C$1:$C$1001,,0))</f>
        <v xml:space="preserve"> </v>
      </c>
      <c r="H808" s="2" t="str">
        <f>_xlfn.XLOOKUP(C808,customers!$A$1:$A$1001,customers!$G$1:$G$1001,,0)</f>
        <v>United Kingdom</v>
      </c>
      <c r="I808" t="str">
        <f>_xlfn.XLOOKUP(orders!D808,products!$A$1:$A$49,products!$B$1:$B$49,,0)</f>
        <v>Lib</v>
      </c>
      <c r="J808" t="str">
        <f>_xlfn.XLOOKUP(D808,products!$A$1:$A$49,products!$C$1:$C$49,,0)</f>
        <v>D</v>
      </c>
      <c r="K808" s="4">
        <f>_xlfn.XLOOKUP(D808,products!$A$1:$A$49,products!$D$1:$D$49,,0)</f>
        <v>0.2</v>
      </c>
      <c r="L808" s="6">
        <f>_xlfn.XLOOKUP(D808,products!$A$1:$A$49,products!$E$1:$E$49,,0)</f>
        <v>3.8849999999999998</v>
      </c>
      <c r="M808" s="5">
        <f t="shared" si="36"/>
        <v>7.77</v>
      </c>
      <c r="N808" t="str">
        <f t="shared" si="37"/>
        <v>Liberica</v>
      </c>
      <c r="O808" t="str">
        <f t="shared" si="38"/>
        <v>Dark</v>
      </c>
      <c r="P808" t="str">
        <f>_xlfn.XLOOKUP(orderstable[[#This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IF(_xlfn.XLOOKUP(orders!C809,customers!$A$1:$A$1001,customers!$C$1:$C$1001,,0)=0," ",_xlfn.XLOOKUP(orders!C809,customers!$A$1:$A$1001,customers!$C$1:$C$1001,,0))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4">
        <f>_xlfn.XLOOKUP(D809,products!$A$1:$A$49,products!$D$1:$D$49,,0)</f>
        <v>0.5</v>
      </c>
      <c r="L809" s="6">
        <f>_xlfn.XLOOKUP(D809,products!$A$1:$A$49,products!$E$1:$E$49,,0)</f>
        <v>7.77</v>
      </c>
      <c r="M809" s="5">
        <f t="shared" si="36"/>
        <v>23.31</v>
      </c>
      <c r="N809" t="str">
        <f t="shared" si="37"/>
        <v>Liberica</v>
      </c>
      <c r="O809" t="str">
        <f t="shared" si="38"/>
        <v>Dark</v>
      </c>
      <c r="P809" t="str">
        <f>_xlfn.XLOOKUP(orderstable[[#This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IF(_xlfn.XLOOKUP(orders!C810,customers!$A$1:$A$1001,customers!$C$1:$C$1001,,0)=0," ",_xlfn.XLOOKUP(orders!C810,customers!$A$1:$A$1001,customers!$C$1:$C$1001,,0))</f>
        <v xml:space="preserve"> </v>
      </c>
      <c r="H810" s="2" t="str">
        <f>_xlfn.XLOOKUP(C810,customers!$A$1:$A$1001,customers!$G$1:$G$1001,,0)</f>
        <v>United States</v>
      </c>
      <c r="I810" t="str">
        <f>_xlfn.XLOOKUP(orders!D810,products!$A$1:$A$49,products!$B$1:$B$49,,0)</f>
        <v>Rob</v>
      </c>
      <c r="J810" t="str">
        <f>_xlfn.XLOOKUP(D810,products!$A$1:$A$49,products!$C$1:$C$49,,0)</f>
        <v>L</v>
      </c>
      <c r="K810" s="4">
        <f>_xlfn.XLOOKUP(D810,products!$A$1:$A$49,products!$D$1:$D$49,,0)</f>
        <v>2.5</v>
      </c>
      <c r="L810" s="6">
        <f>_xlfn.XLOOKUP(D810,products!$A$1:$A$49,products!$E$1:$E$49,,0)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IF(_xlfn.XLOOKUP(orders!C811,customers!$A$1:$A$1001,customers!$C$1:$C$1001,,0)=0," ",_xlfn.XLOOKUP(orders!C811,customers!$A$1:$A$1001,customers!$C$1:$C$1001,,0))</f>
        <v xml:space="preserve"> </v>
      </c>
      <c r="H811" s="2" t="str">
        <f>_xlfn.XLOOKUP(C811,customers!$A$1:$A$1001,customers!$G$1:$G$1001,,0)</f>
        <v>United States</v>
      </c>
      <c r="I811" t="str">
        <f>_xlfn.XLOOKUP(orders!D811,products!$A$1:$A$49,products!$B$1:$B$49,,0)</f>
        <v>Rob</v>
      </c>
      <c r="J811" t="str">
        <f>_xlfn.XLOOKUP(D811,products!$A$1:$A$49,products!$C$1:$C$49,,0)</f>
        <v>D</v>
      </c>
      <c r="K811" s="4">
        <f>_xlfn.XLOOKUP(D811,products!$A$1:$A$49,products!$D$1:$D$49,,0)</f>
        <v>0.2</v>
      </c>
      <c r="L811" s="6">
        <f>_xlfn.XLOOKUP(D811,products!$A$1:$A$49,products!$E$1:$E$49,,0)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IF(_xlfn.XLOOKUP(orders!C812,customers!$A$1:$A$1001,customers!$C$1:$C$1001,,0)=0," ",_xlfn.XLOOKUP(orders!C812,customers!$A$1:$A$1001,customers!$C$1:$C$1001,,0))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4">
        <f>_xlfn.XLOOKUP(D812,products!$A$1:$A$49,products!$D$1:$D$49,,0)</f>
        <v>0.5</v>
      </c>
      <c r="L812" s="6">
        <f>_xlfn.XLOOKUP(D812,products!$A$1:$A$49,products!$E$1:$E$49,,0)</f>
        <v>9.51</v>
      </c>
      <c r="M812" s="5">
        <f t="shared" si="36"/>
        <v>28.53</v>
      </c>
      <c r="N812" t="str">
        <f t="shared" si="37"/>
        <v>Liberica</v>
      </c>
      <c r="O812" t="str">
        <f t="shared" si="38"/>
        <v>Light</v>
      </c>
      <c r="P812" t="str">
        <f>_xlfn.XLOOKUP(orderstable[[#This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IF(_xlfn.XLOOKUP(orders!C813,customers!$A$1:$A$1001,customers!$C$1:$C$1001,,0)=0," ",_xlfn.XLOOKUP(orders!C813,customers!$A$1:$A$1001,customers!$C$1:$C$1001,,0))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4">
        <f>_xlfn.XLOOKUP(D813,products!$A$1:$A$49,products!$D$1:$D$49,,0)</f>
        <v>1</v>
      </c>
      <c r="L813" s="6">
        <f>_xlfn.XLOOKUP(D813,products!$A$1:$A$49,products!$E$1:$E$49,,0)</f>
        <v>11.25</v>
      </c>
      <c r="M813" s="5">
        <f t="shared" si="36"/>
        <v>67.5</v>
      </c>
      <c r="N813" t="str">
        <f t="shared" si="37"/>
        <v>Arabica</v>
      </c>
      <c r="O813" t="str">
        <f t="shared" si="38"/>
        <v>Medium</v>
      </c>
      <c r="P813" t="str">
        <f>_xlfn.XLOOKUP(orderstable[[#This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IF(_xlfn.XLOOKUP(orders!C814,customers!$A$1:$A$1001,customers!$C$1:$C$1001,,0)=0," ",_xlfn.XLOOKUP(orders!C814,customers!$A$1:$A$1001,customers!$C$1:$C$1001,,0))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4">
        <f>_xlfn.XLOOKUP(D814,products!$A$1:$A$49,products!$D$1:$D$49,,0)</f>
        <v>2.5</v>
      </c>
      <c r="L814" s="6">
        <f>_xlfn.XLOOKUP(D814,products!$A$1:$A$49,products!$E$1:$E$49,,0)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IF(_xlfn.XLOOKUP(orders!C815,customers!$A$1:$A$1001,customers!$C$1:$C$1001,,0)=0," ",_xlfn.XLOOKUP(orders!C815,customers!$A$1:$A$1001,customers!$C$1:$C$1001,,0))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4">
        <f>_xlfn.XLOOKUP(D815,products!$A$1:$A$49,products!$D$1:$D$49,,0)</f>
        <v>2.5</v>
      </c>
      <c r="L815" s="6">
        <f>_xlfn.XLOOKUP(D815,products!$A$1:$A$49,products!$E$1:$E$49,,0)</f>
        <v>31.624999999999996</v>
      </c>
      <c r="M815" s="5">
        <f t="shared" si="36"/>
        <v>31.624999999999996</v>
      </c>
      <c r="N815" t="str">
        <f t="shared" si="37"/>
        <v>Exceisa</v>
      </c>
      <c r="O815" t="str">
        <f t="shared" si="38"/>
        <v>Medium</v>
      </c>
      <c r="P815" t="str">
        <f>_xlfn.XLOOKUP(orderstable[[#This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IF(_xlfn.XLOOKUP(orders!C816,customers!$A$1:$A$1001,customers!$C$1:$C$1001,,0)=0," ",_xlfn.XLOOKUP(orders!C816,customers!$A$1:$A$1001,customers!$C$1:$C$1001,,0))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4">
        <f>_xlfn.XLOOKUP(D816,products!$A$1:$A$49,products!$D$1:$D$49,,0)</f>
        <v>0.2</v>
      </c>
      <c r="L816" s="6">
        <f>_xlfn.XLOOKUP(D816,products!$A$1:$A$49,products!$E$1:$E$49,,0)</f>
        <v>4.4550000000000001</v>
      </c>
      <c r="M816" s="5">
        <f t="shared" si="36"/>
        <v>8.91</v>
      </c>
      <c r="N816" t="str">
        <f t="shared" si="37"/>
        <v>Exceisa</v>
      </c>
      <c r="O816" t="str">
        <f t="shared" si="38"/>
        <v>Light</v>
      </c>
      <c r="P816" t="str">
        <f>_xlfn.XLOOKUP(orderstable[[#This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IF(_xlfn.XLOOKUP(orders!C817,customers!$A$1:$A$1001,customers!$C$1:$C$1001,,0)=0," ",_xlfn.XLOOKUP(orders!C817,customers!$A$1:$A$1001,customers!$C$1:$C$1001,,0))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4">
        <f>_xlfn.XLOOKUP(D817,products!$A$1:$A$49,products!$D$1:$D$49,,0)</f>
        <v>0.5</v>
      </c>
      <c r="L817" s="6">
        <f>_xlfn.XLOOKUP(D817,products!$A$1:$A$49,products!$E$1:$E$49,,0)</f>
        <v>5.97</v>
      </c>
      <c r="M817" s="5">
        <f t="shared" si="36"/>
        <v>35.82</v>
      </c>
      <c r="N817" t="str">
        <f t="shared" si="37"/>
        <v>Robusta</v>
      </c>
      <c r="O817" t="str">
        <f t="shared" si="38"/>
        <v>Medium</v>
      </c>
      <c r="P817" t="str">
        <f>_xlfn.XLOOKUP(orderstable[[#This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IF(_xlfn.XLOOKUP(orders!C818,customers!$A$1:$A$1001,customers!$C$1:$C$1001,,0)=0," ",_xlfn.XLOOKUP(orders!C818,customers!$A$1:$A$1001,customers!$C$1:$C$1001,,0))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4">
        <f>_xlfn.XLOOKUP(D818,products!$A$1:$A$49,products!$D$1:$D$49,,0)</f>
        <v>0.5</v>
      </c>
      <c r="L818" s="6">
        <f>_xlfn.XLOOKUP(D818,products!$A$1:$A$49,products!$E$1:$E$49,,0)</f>
        <v>9.51</v>
      </c>
      <c r="M818" s="5">
        <f t="shared" si="36"/>
        <v>38.04</v>
      </c>
      <c r="N818" t="str">
        <f t="shared" si="37"/>
        <v>Liberica</v>
      </c>
      <c r="O818" t="str">
        <f t="shared" si="38"/>
        <v>Light</v>
      </c>
      <c r="P818" t="str">
        <f>_xlfn.XLOOKUP(orderstable[[#This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IF(_xlfn.XLOOKUP(orders!C819,customers!$A$1:$A$1001,customers!$C$1:$C$1001,,0)=0," ",_xlfn.XLOOKUP(orders!C819,customers!$A$1:$A$1001,customers!$C$1:$C$1001,,0))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4">
        <f>_xlfn.XLOOKUP(D819,products!$A$1:$A$49,products!$D$1:$D$49,,0)</f>
        <v>0.5</v>
      </c>
      <c r="L819" s="6">
        <f>_xlfn.XLOOKUP(D819,products!$A$1:$A$49,products!$E$1:$E$49,,0)</f>
        <v>7.77</v>
      </c>
      <c r="M819" s="5">
        <f t="shared" si="36"/>
        <v>15.54</v>
      </c>
      <c r="N819" t="str">
        <f t="shared" si="37"/>
        <v>Liberica</v>
      </c>
      <c r="O819" t="str">
        <f t="shared" si="38"/>
        <v>Dark</v>
      </c>
      <c r="P819" t="str">
        <f>_xlfn.XLOOKUP(orderstable[[#This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IF(_xlfn.XLOOKUP(orders!C820,customers!$A$1:$A$1001,customers!$C$1:$C$1001,,0)=0," ",_xlfn.XLOOKUP(orders!C820,customers!$A$1:$A$1001,customers!$C$1:$C$1001,,0))</f>
        <v xml:space="preserve"> </v>
      </c>
      <c r="H820" s="2" t="str">
        <f>_xlfn.XLOOKUP(C820,customers!$A$1:$A$1001,customers!$G$1:$G$1001,,0)</f>
        <v>United States</v>
      </c>
      <c r="I820" t="str">
        <f>_xlfn.XLOOKUP(orders!D820,products!$A$1:$A$49,products!$B$1:$B$49,,0)</f>
        <v>Lib</v>
      </c>
      <c r="J820" t="str">
        <f>_xlfn.XLOOKUP(D820,products!$A$1:$A$49,products!$C$1:$C$49,,0)</f>
        <v>L</v>
      </c>
      <c r="K820" s="4">
        <f>_xlfn.XLOOKUP(D820,products!$A$1:$A$49,products!$D$1:$D$49,,0)</f>
        <v>1</v>
      </c>
      <c r="L820" s="6">
        <f>_xlfn.XLOOKUP(D820,products!$A$1:$A$49,products!$E$1:$E$49,,0)</f>
        <v>15.85</v>
      </c>
      <c r="M820" s="5">
        <f t="shared" si="36"/>
        <v>79.25</v>
      </c>
      <c r="N820" t="str">
        <f t="shared" si="37"/>
        <v>Liberica</v>
      </c>
      <c r="O820" t="str">
        <f t="shared" si="38"/>
        <v>Light</v>
      </c>
      <c r="P820" t="str">
        <f>_xlfn.XLOOKUP(orderstable[[#This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IF(_xlfn.XLOOKUP(orders!C821,customers!$A$1:$A$1001,customers!$C$1:$C$1001,,0)=0," ",_xlfn.XLOOKUP(orders!C821,customers!$A$1:$A$1001,customers!$C$1:$C$1001,,0))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4">
        <f>_xlfn.XLOOKUP(D821,products!$A$1:$A$49,products!$D$1:$D$49,,0)</f>
        <v>0.2</v>
      </c>
      <c r="L821" s="6">
        <f>_xlfn.XLOOKUP(D821,products!$A$1:$A$49,products!$E$1:$E$49,,0)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IF(_xlfn.XLOOKUP(orders!C822,customers!$A$1:$A$1001,customers!$C$1:$C$1001,,0)=0," ",_xlfn.XLOOKUP(orders!C822,customers!$A$1:$A$1001,customers!$C$1:$C$1001,,0))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4">
        <f>_xlfn.XLOOKUP(D822,products!$A$1:$A$49,products!$D$1:$D$49,,0)</f>
        <v>1</v>
      </c>
      <c r="L822" s="6">
        <f>_xlfn.XLOOKUP(D822,products!$A$1:$A$49,products!$E$1:$E$49,,0)</f>
        <v>13.75</v>
      </c>
      <c r="M822" s="5">
        <f t="shared" si="36"/>
        <v>55</v>
      </c>
      <c r="N822" t="str">
        <f t="shared" si="37"/>
        <v>Exceisa</v>
      </c>
      <c r="O822" t="str">
        <f t="shared" si="38"/>
        <v>Medium</v>
      </c>
      <c r="P822" t="str">
        <f>_xlfn.XLOOKUP(orderstable[[#This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IF(_xlfn.XLOOKUP(orders!C823,customers!$A$1:$A$1001,customers!$C$1:$C$1001,,0)=0," ",_xlfn.XLOOKUP(orders!C823,customers!$A$1:$A$1001,customers!$C$1:$C$1001,,0))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4">
        <f>_xlfn.XLOOKUP(D823,products!$A$1:$A$49,products!$D$1:$D$49,,0)</f>
        <v>0.5</v>
      </c>
      <c r="L823" s="6">
        <f>_xlfn.XLOOKUP(D823,products!$A$1:$A$49,products!$E$1:$E$49,,0)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IF(_xlfn.XLOOKUP(orders!C824,customers!$A$1:$A$1001,customers!$C$1:$C$1001,,0)=0," ",_xlfn.XLOOKUP(orders!C824,customers!$A$1:$A$1001,customers!$C$1:$C$1001,,0))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4">
        <f>_xlfn.XLOOKUP(D824,products!$A$1:$A$49,products!$D$1:$D$49,,0)</f>
        <v>2.5</v>
      </c>
      <c r="L824" s="6">
        <f>_xlfn.XLOOKUP(D824,products!$A$1:$A$49,products!$E$1:$E$49,,0)</f>
        <v>34.154999999999994</v>
      </c>
      <c r="M824" s="5">
        <f t="shared" si="36"/>
        <v>136.61999999999998</v>
      </c>
      <c r="N824" t="str">
        <f t="shared" si="37"/>
        <v>Exceisa</v>
      </c>
      <c r="O824" t="str">
        <f t="shared" si="38"/>
        <v>Light</v>
      </c>
      <c r="P824" t="str">
        <f>_xlfn.XLOOKUP(orderstable[[#This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IF(_xlfn.XLOOKUP(orders!C825,customers!$A$1:$A$1001,customers!$C$1:$C$1001,,0)=0," ",_xlfn.XLOOKUP(orders!C825,customers!$A$1:$A$1001,customers!$C$1:$C$1001,,0))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4">
        <f>_xlfn.XLOOKUP(D825,products!$A$1:$A$49,products!$D$1:$D$49,,0)</f>
        <v>1</v>
      </c>
      <c r="L825" s="6">
        <f>_xlfn.XLOOKUP(D825,products!$A$1:$A$49,products!$E$1:$E$49,,0)</f>
        <v>15.85</v>
      </c>
      <c r="M825" s="5">
        <f t="shared" si="36"/>
        <v>47.55</v>
      </c>
      <c r="N825" t="str">
        <f t="shared" si="37"/>
        <v>Liberica</v>
      </c>
      <c r="O825" t="str">
        <f t="shared" si="38"/>
        <v>Light</v>
      </c>
      <c r="P825" t="str">
        <f>_xlfn.XLOOKUP(orderstable[[#This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IF(_xlfn.XLOOKUP(orders!C826,customers!$A$1:$A$1001,customers!$C$1:$C$1001,,0)=0," ",_xlfn.XLOOKUP(orders!C826,customers!$A$1:$A$1001,customers!$C$1:$C$1001,,0))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4">
        <f>_xlfn.XLOOKUP(D826,products!$A$1:$A$49,products!$D$1:$D$49,,0)</f>
        <v>0.2</v>
      </c>
      <c r="L826" s="6">
        <f>_xlfn.XLOOKUP(D826,products!$A$1:$A$49,products!$E$1:$E$49,,0)</f>
        <v>3.375</v>
      </c>
      <c r="M826" s="5">
        <f t="shared" si="36"/>
        <v>16.875</v>
      </c>
      <c r="N826" t="str">
        <f t="shared" si="37"/>
        <v>Arabica</v>
      </c>
      <c r="O826" t="str">
        <f t="shared" si="38"/>
        <v>Medium</v>
      </c>
      <c r="P826" t="str">
        <f>_xlfn.XLOOKUP(orderstable[[#This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IF(_xlfn.XLOOKUP(orders!C827,customers!$A$1:$A$1001,customers!$C$1:$C$1001,,0)=0," ",_xlfn.XLOOKUP(orders!C827,customers!$A$1:$A$1001,customers!$C$1:$C$1001,,0))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4">
        <f>_xlfn.XLOOKUP(D827,products!$A$1:$A$49,products!$D$1:$D$49,,0)</f>
        <v>1</v>
      </c>
      <c r="L827" s="6">
        <f>_xlfn.XLOOKUP(D827,products!$A$1:$A$49,products!$E$1:$E$49,,0)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IF(_xlfn.XLOOKUP(orders!C828,customers!$A$1:$A$1001,customers!$C$1:$C$1001,,0)=0," ",_xlfn.XLOOKUP(orders!C828,customers!$A$1:$A$1001,customers!$C$1:$C$1001,,0))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4">
        <f>_xlfn.XLOOKUP(D828,products!$A$1:$A$49,products!$D$1:$D$49,,0)</f>
        <v>0.5</v>
      </c>
      <c r="L828" s="6">
        <f>_xlfn.XLOOKUP(D828,products!$A$1:$A$49,products!$E$1:$E$49,,0)</f>
        <v>8.25</v>
      </c>
      <c r="M828" s="5">
        <f t="shared" si="36"/>
        <v>41.25</v>
      </c>
      <c r="N828" t="str">
        <f t="shared" si="37"/>
        <v>Exceisa</v>
      </c>
      <c r="O828" t="str">
        <f t="shared" si="38"/>
        <v>Medium</v>
      </c>
      <c r="P828" t="str">
        <f>_xlfn.XLOOKUP(orderstable[[#This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IF(_xlfn.XLOOKUP(orders!C829,customers!$A$1:$A$1001,customers!$C$1:$C$1001,,0)=0," ",_xlfn.XLOOKUP(orders!C829,customers!$A$1:$A$1001,customers!$C$1:$C$1001,,0))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4">
        <f>_xlfn.XLOOKUP(D829,products!$A$1:$A$49,products!$D$1:$D$49,,0)</f>
        <v>0.2</v>
      </c>
      <c r="L829" s="6">
        <f>_xlfn.XLOOKUP(D829,products!$A$1:$A$49,products!$E$1:$E$49,,0)</f>
        <v>4.125</v>
      </c>
      <c r="M829" s="5">
        <f t="shared" si="36"/>
        <v>20.625</v>
      </c>
      <c r="N829" t="str">
        <f t="shared" si="37"/>
        <v>Exceisa</v>
      </c>
      <c r="O829" t="str">
        <f t="shared" si="38"/>
        <v>Medium</v>
      </c>
      <c r="P829" t="str">
        <f>_xlfn.XLOOKUP(orderstable[[#This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IF(_xlfn.XLOOKUP(orders!C830,customers!$A$1:$A$1001,customers!$C$1:$C$1001,,0)=0," ",_xlfn.XLOOKUP(orders!C830,customers!$A$1:$A$1001,customers!$C$1:$C$1001,,0))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4">
        <f>_xlfn.XLOOKUP(D830,products!$A$1:$A$49,products!$D$1:$D$49,,0)</f>
        <v>2.5</v>
      </c>
      <c r="L830" s="6">
        <f>_xlfn.XLOOKUP(D830,products!$A$1:$A$49,products!$E$1:$E$49,,0)</f>
        <v>22.884999999999998</v>
      </c>
      <c r="M830" s="5">
        <f t="shared" si="36"/>
        <v>137.31</v>
      </c>
      <c r="N830" t="str">
        <f t="shared" si="37"/>
        <v>Arabica</v>
      </c>
      <c r="O830" t="str">
        <f t="shared" si="38"/>
        <v>Dark</v>
      </c>
      <c r="P830" t="str">
        <f>_xlfn.XLOOKUP(orderstable[[#This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IF(_xlfn.XLOOKUP(orders!C831,customers!$A$1:$A$1001,customers!$C$1:$C$1001,,0)=0," ",_xlfn.XLOOKUP(orders!C831,customers!$A$1:$A$1001,customers!$C$1:$C$1001,,0))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4">
        <f>_xlfn.XLOOKUP(D831,products!$A$1:$A$49,products!$D$1:$D$49,,0)</f>
        <v>0.2</v>
      </c>
      <c r="L831" s="6">
        <f>_xlfn.XLOOKUP(D831,products!$A$1:$A$49,products!$E$1:$E$49,,0)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IF(_xlfn.XLOOKUP(orders!C832,customers!$A$1:$A$1001,customers!$C$1:$C$1001,,0)=0," ",_xlfn.XLOOKUP(orders!C832,customers!$A$1:$A$1001,customers!$C$1:$C$1001,,0))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4">
        <f>_xlfn.XLOOKUP(D832,products!$A$1:$A$49,products!$D$1:$D$49,,0)</f>
        <v>1</v>
      </c>
      <c r="L832" s="6">
        <f>_xlfn.XLOOKUP(D832,products!$A$1:$A$49,products!$E$1:$E$49,,0)</f>
        <v>13.75</v>
      </c>
      <c r="M832" s="5">
        <f t="shared" si="36"/>
        <v>27.5</v>
      </c>
      <c r="N832" t="str">
        <f t="shared" si="37"/>
        <v>Exceisa</v>
      </c>
      <c r="O832" t="str">
        <f t="shared" si="38"/>
        <v>Medium</v>
      </c>
      <c r="P832" t="str">
        <f>_xlfn.XLOOKUP(orderstable[[#This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IF(_xlfn.XLOOKUP(orders!C833,customers!$A$1:$A$1001,customers!$C$1:$C$1001,,0)=0," ",_xlfn.XLOOKUP(orders!C833,customers!$A$1:$A$1001,customers!$C$1:$C$1001,,0))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4">
        <f>_xlfn.XLOOKUP(D833,products!$A$1:$A$49,products!$D$1:$D$49,,0)</f>
        <v>0.2</v>
      </c>
      <c r="L833" s="6">
        <f>_xlfn.XLOOKUP(D833,products!$A$1:$A$49,products!$E$1:$E$49,,0)</f>
        <v>2.9849999999999999</v>
      </c>
      <c r="M833" s="5">
        <f t="shared" si="36"/>
        <v>5.97</v>
      </c>
      <c r="N833" t="str">
        <f t="shared" si="37"/>
        <v>Arabica</v>
      </c>
      <c r="O833" t="str">
        <f t="shared" si="38"/>
        <v>Dark</v>
      </c>
      <c r="P833" t="str">
        <f>_xlfn.XLOOKUP(orderstable[[#This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IF(_xlfn.XLOOKUP(orders!C834,customers!$A$1:$A$1001,customers!$C$1:$C$1001,,0)=0," ",_xlfn.XLOOKUP(orders!C834,customers!$A$1:$A$1001,customers!$C$1:$C$1001,,0))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4">
        <f>_xlfn.XLOOKUP(D834,products!$A$1:$A$49,products!$D$1:$D$49,,0)</f>
        <v>1</v>
      </c>
      <c r="L834" s="6">
        <f>_xlfn.XLOOKUP(D834,products!$A$1:$A$49,products!$E$1:$E$49,,0)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IF(_xlfn.XLOOKUP(orders!C835,customers!$A$1:$A$1001,customers!$C$1:$C$1001,,0)=0," ",_xlfn.XLOOKUP(orders!C835,customers!$A$1:$A$1001,customers!$C$1:$C$1001,,0))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4">
        <f>_xlfn.XLOOKUP(D835,products!$A$1:$A$49,products!$D$1:$D$49,,0)</f>
        <v>2.5</v>
      </c>
      <c r="L835" s="6">
        <f>_xlfn.XLOOKUP(D835,products!$A$1:$A$49,products!$E$1:$E$49,,0)</f>
        <v>20.584999999999997</v>
      </c>
      <c r="M835" s="5">
        <f t="shared" ref="M835:M898" si="39">L835*E835</f>
        <v>82.339999999999989</v>
      </c>
      <c r="N835" t="str">
        <f t="shared" ref="N835:N898" si="40">IF(I835="Rob","Robusta",IF(I835="Exc","Exceisa",IF(I835="Ara","Arabica",IF(I835="Lib","Liberica",""))))</f>
        <v>Robusta</v>
      </c>
      <c r="O835" t="str">
        <f t="shared" ref="O835:O898" si="41">IF(J835="L","Light",IF(J835="M","Medium",IF(J835="D","Dark","")))</f>
        <v>Dark</v>
      </c>
      <c r="P835" t="str">
        <f>_xlfn.XLOOKUP(orderstable[[#This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IF(_xlfn.XLOOKUP(orders!C836,customers!$A$1:$A$1001,customers!$C$1:$C$1001,,0)=0," ",_xlfn.XLOOKUP(orders!C836,customers!$A$1:$A$1001,customers!$C$1:$C$1001,,0))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4">
        <f>_xlfn.XLOOKUP(D836,products!$A$1:$A$49,products!$D$1:$D$49,,0)</f>
        <v>2.5</v>
      </c>
      <c r="L836" s="6">
        <f>_xlfn.XLOOKUP(D836,products!$A$1:$A$49,products!$E$1:$E$49,,0)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IF(_xlfn.XLOOKUP(orders!C837,customers!$A$1:$A$1001,customers!$C$1:$C$1001,,0)=0," ",_xlfn.XLOOKUP(orders!C837,customers!$A$1:$A$1001,customers!$C$1:$C$1001,,0))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4">
        <f>_xlfn.XLOOKUP(D837,products!$A$1:$A$49,products!$D$1:$D$49,,0)</f>
        <v>0.5</v>
      </c>
      <c r="L837" s="6">
        <f>_xlfn.XLOOKUP(D837,products!$A$1:$A$49,products!$E$1:$E$49,,0)</f>
        <v>8.91</v>
      </c>
      <c r="M837" s="5">
        <f t="shared" si="39"/>
        <v>8.91</v>
      </c>
      <c r="N837" t="str">
        <f t="shared" si="40"/>
        <v>Exceisa</v>
      </c>
      <c r="O837" t="str">
        <f t="shared" si="41"/>
        <v>Light</v>
      </c>
      <c r="P837" t="str">
        <f>_xlfn.XLOOKUP(orderstable[[#This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IF(_xlfn.XLOOKUP(orders!C838,customers!$A$1:$A$1001,customers!$C$1:$C$1001,,0)=0," ",_xlfn.XLOOKUP(orders!C838,customers!$A$1:$A$1001,customers!$C$1:$C$1001,,0))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4">
        <f>_xlfn.XLOOKUP(D838,products!$A$1:$A$49,products!$D$1:$D$49,,0)</f>
        <v>0.2</v>
      </c>
      <c r="L838" s="6">
        <f>_xlfn.XLOOKUP(D838,products!$A$1:$A$49,products!$E$1:$E$49,,0)</f>
        <v>2.9849999999999999</v>
      </c>
      <c r="M838" s="5">
        <f t="shared" si="39"/>
        <v>11.94</v>
      </c>
      <c r="N838" t="str">
        <f t="shared" si="40"/>
        <v>Arabica</v>
      </c>
      <c r="O838" t="str">
        <f t="shared" si="41"/>
        <v>Dark</v>
      </c>
      <c r="P838" t="str">
        <f>_xlfn.XLOOKUP(orderstable[[#This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IF(_xlfn.XLOOKUP(orders!C839,customers!$A$1:$A$1001,customers!$C$1:$C$1001,,0)=0," ",_xlfn.XLOOKUP(orders!C839,customers!$A$1:$A$1001,customers!$C$1:$C$1001,,0))</f>
        <v xml:space="preserve"> </v>
      </c>
      <c r="H839" s="2" t="str">
        <f>_xlfn.XLOOKUP(C839,customers!$A$1:$A$1001,customers!$G$1:$G$1001,,0)</f>
        <v>United States</v>
      </c>
      <c r="I839" t="str">
        <f>_xlfn.XLOOKUP(orders!D839,products!$A$1:$A$49,products!$B$1:$B$49,,0)</f>
        <v>Lib</v>
      </c>
      <c r="J839" t="str">
        <f>_xlfn.XLOOKUP(D839,products!$A$1:$A$49,products!$C$1:$C$49,,0)</f>
        <v>M</v>
      </c>
      <c r="K839" s="4">
        <f>_xlfn.XLOOKUP(D839,products!$A$1:$A$49,products!$D$1:$D$49,,0)</f>
        <v>2.5</v>
      </c>
      <c r="L839" s="6">
        <f>_xlfn.XLOOKUP(D839,products!$A$1:$A$49,products!$E$1:$E$49,,0)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IF(_xlfn.XLOOKUP(orders!C840,customers!$A$1:$A$1001,customers!$C$1:$C$1001,,0)=0," ",_xlfn.XLOOKUP(orders!C840,customers!$A$1:$A$1001,customers!$C$1:$C$1001,,0))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4">
        <f>_xlfn.XLOOKUP(D840,products!$A$1:$A$49,products!$D$1:$D$49,,0)</f>
        <v>2.5</v>
      </c>
      <c r="L840" s="6">
        <f>_xlfn.XLOOKUP(D840,products!$A$1:$A$49,products!$E$1:$E$49,,0)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IF(_xlfn.XLOOKUP(orders!C841,customers!$A$1:$A$1001,customers!$C$1:$C$1001,,0)=0," ",_xlfn.XLOOKUP(orders!C841,customers!$A$1:$A$1001,customers!$C$1:$C$1001,,0))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4">
        <f>_xlfn.XLOOKUP(D841,products!$A$1:$A$49,products!$D$1:$D$49,,0)</f>
        <v>0.5</v>
      </c>
      <c r="L841" s="6">
        <f>_xlfn.XLOOKUP(D841,products!$A$1:$A$49,products!$E$1:$E$49,,0)</f>
        <v>8.25</v>
      </c>
      <c r="M841" s="5">
        <f t="shared" si="39"/>
        <v>41.25</v>
      </c>
      <c r="N841" t="str">
        <f t="shared" si="40"/>
        <v>Exceisa</v>
      </c>
      <c r="O841" t="str">
        <f t="shared" si="41"/>
        <v>Medium</v>
      </c>
      <c r="P841" t="str">
        <f>_xlfn.XLOOKUP(orderstable[[#This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IF(_xlfn.XLOOKUP(orders!C842,customers!$A$1:$A$1001,customers!$C$1:$C$1001,,0)=0," ",_xlfn.XLOOKUP(orders!C842,customers!$A$1:$A$1001,customers!$C$1:$C$1001,,0))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4">
        <f>_xlfn.XLOOKUP(D842,products!$A$1:$A$49,products!$D$1:$D$49,,0)</f>
        <v>0.5</v>
      </c>
      <c r="L842" s="6">
        <f>_xlfn.XLOOKUP(D842,products!$A$1:$A$49,products!$E$1:$E$49,,0)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IF(_xlfn.XLOOKUP(orders!C843,customers!$A$1:$A$1001,customers!$C$1:$C$1001,,0)=0," ",_xlfn.XLOOKUP(orders!C843,customers!$A$1:$A$1001,customers!$C$1:$C$1001,,0))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4">
        <f>_xlfn.XLOOKUP(D843,products!$A$1:$A$49,products!$D$1:$D$49,,0)</f>
        <v>0.2</v>
      </c>
      <c r="L843" s="6">
        <f>_xlfn.XLOOKUP(D843,products!$A$1:$A$49,products!$E$1:$E$49,,0)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IF(_xlfn.XLOOKUP(orders!C844,customers!$A$1:$A$1001,customers!$C$1:$C$1001,,0)=0," ",_xlfn.XLOOKUP(orders!C844,customers!$A$1:$A$1001,customers!$C$1:$C$1001,,0))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4">
        <f>_xlfn.XLOOKUP(D844,products!$A$1:$A$49,products!$D$1:$D$49,,0)</f>
        <v>0.2</v>
      </c>
      <c r="L844" s="6">
        <f>_xlfn.XLOOKUP(D844,products!$A$1:$A$49,products!$E$1:$E$49,,0)</f>
        <v>4.125</v>
      </c>
      <c r="M844" s="5">
        <f t="shared" si="39"/>
        <v>8.25</v>
      </c>
      <c r="N844" t="str">
        <f t="shared" si="40"/>
        <v>Exceisa</v>
      </c>
      <c r="O844" t="str">
        <f t="shared" si="41"/>
        <v>Medium</v>
      </c>
      <c r="P844" t="str">
        <f>_xlfn.XLOOKUP(orderstable[[#This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IF(_xlfn.XLOOKUP(orders!C845,customers!$A$1:$A$1001,customers!$C$1:$C$1001,,0)=0," ",_xlfn.XLOOKUP(orders!C845,customers!$A$1:$A$1001,customers!$C$1:$C$1001,,0))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4">
        <f>_xlfn.XLOOKUP(D845,products!$A$1:$A$49,products!$D$1:$D$49,,0)</f>
        <v>0.2</v>
      </c>
      <c r="L845" s="6">
        <f>_xlfn.XLOOKUP(D845,products!$A$1:$A$49,products!$E$1:$E$49,,0)</f>
        <v>4.125</v>
      </c>
      <c r="M845" s="5">
        <f t="shared" si="39"/>
        <v>8.25</v>
      </c>
      <c r="N845" t="str">
        <f t="shared" si="40"/>
        <v>Exceisa</v>
      </c>
      <c r="O845" t="str">
        <f t="shared" si="41"/>
        <v>Medium</v>
      </c>
      <c r="P845" t="str">
        <f>_xlfn.XLOOKUP(orderstable[[#This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IF(_xlfn.XLOOKUP(orders!C846,customers!$A$1:$A$1001,customers!$C$1:$C$1001,,0)=0," ",_xlfn.XLOOKUP(orders!C846,customers!$A$1:$A$1001,customers!$C$1:$C$1001,,0))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4">
        <f>_xlfn.XLOOKUP(D846,products!$A$1:$A$49,products!$D$1:$D$49,,0)</f>
        <v>0.5</v>
      </c>
      <c r="L846" s="6">
        <f>_xlfn.XLOOKUP(D846,products!$A$1:$A$49,products!$E$1:$E$49,,0)</f>
        <v>5.97</v>
      </c>
      <c r="M846" s="5">
        <f t="shared" si="39"/>
        <v>35.82</v>
      </c>
      <c r="N846" t="str">
        <f t="shared" si="40"/>
        <v>Arabica</v>
      </c>
      <c r="O846" t="str">
        <f t="shared" si="41"/>
        <v>Dark</v>
      </c>
      <c r="P846" t="str">
        <f>_xlfn.XLOOKUP(orderstable[[#This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IF(_xlfn.XLOOKUP(orders!C847,customers!$A$1:$A$1001,customers!$C$1:$C$1001,,0)=0," ",_xlfn.XLOOKUP(orders!C847,customers!$A$1:$A$1001,customers!$C$1:$C$1001,,0))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4">
        <f>_xlfn.XLOOKUP(D847,products!$A$1:$A$49,products!$D$1:$D$49,,0)</f>
        <v>2.5</v>
      </c>
      <c r="L847" s="6">
        <f>_xlfn.XLOOKUP(D847,products!$A$1:$A$49,products!$E$1:$E$49,,0)</f>
        <v>27.945</v>
      </c>
      <c r="M847" s="5">
        <f t="shared" si="39"/>
        <v>167.67000000000002</v>
      </c>
      <c r="N847" t="str">
        <f t="shared" si="40"/>
        <v>Exceisa</v>
      </c>
      <c r="O847" t="str">
        <f t="shared" si="41"/>
        <v>Dark</v>
      </c>
      <c r="P847" t="str">
        <f>_xlfn.XLOOKUP(orderstable[[#This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IF(_xlfn.XLOOKUP(orders!C848,customers!$A$1:$A$1001,customers!$C$1:$C$1001,,0)=0," ",_xlfn.XLOOKUP(orders!C848,customers!$A$1:$A$1001,customers!$C$1:$C$1001,,0))</f>
        <v xml:space="preserve"> </v>
      </c>
      <c r="H848" s="2" t="str">
        <f>_xlfn.XLOOKUP(C848,customers!$A$1:$A$1001,customers!$G$1:$G$1001,,0)</f>
        <v>United States</v>
      </c>
      <c r="I848" t="str">
        <f>_xlfn.XLOOKUP(orders!D848,products!$A$1:$A$49,products!$B$1:$B$49,,0)</f>
        <v>Ara</v>
      </c>
      <c r="J848" t="str">
        <f>_xlfn.XLOOKUP(D848,products!$A$1:$A$49,products!$C$1:$C$49,,0)</f>
        <v>M</v>
      </c>
      <c r="K848" s="4">
        <f>_xlfn.XLOOKUP(D848,products!$A$1:$A$49,products!$D$1:$D$49,,0)</f>
        <v>2.5</v>
      </c>
      <c r="L848" s="6">
        <f>_xlfn.XLOOKUP(D848,products!$A$1:$A$49,products!$E$1:$E$49,,0)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IF(_xlfn.XLOOKUP(orders!C849,customers!$A$1:$A$1001,customers!$C$1:$C$1001,,0)=0," ",_xlfn.XLOOKUP(orders!C849,customers!$A$1:$A$1001,customers!$C$1:$C$1001,,0))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4">
        <f>_xlfn.XLOOKUP(D849,products!$A$1:$A$49,products!$D$1:$D$49,,0)</f>
        <v>0.2</v>
      </c>
      <c r="L849" s="6">
        <f>_xlfn.XLOOKUP(D849,products!$A$1:$A$49,products!$E$1:$E$49,,0)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IF(_xlfn.XLOOKUP(orders!C850,customers!$A$1:$A$1001,customers!$C$1:$C$1001,,0)=0," ",_xlfn.XLOOKUP(orders!C850,customers!$A$1:$A$1001,customers!$C$1:$C$1001,,0))</f>
        <v xml:space="preserve"> </v>
      </c>
      <c r="H850" s="2" t="str">
        <f>_xlfn.XLOOKUP(C850,customers!$A$1:$A$1001,customers!$G$1:$G$1001,,0)</f>
        <v>United States</v>
      </c>
      <c r="I850" t="str">
        <f>_xlfn.XLOOKUP(orders!D850,products!$A$1:$A$49,products!$B$1:$B$49,,0)</f>
        <v>Exc</v>
      </c>
      <c r="J850" t="str">
        <f>_xlfn.XLOOKUP(D850,products!$A$1:$A$49,products!$C$1:$C$49,,0)</f>
        <v>L</v>
      </c>
      <c r="K850" s="4">
        <f>_xlfn.XLOOKUP(D850,products!$A$1:$A$49,products!$D$1:$D$49,,0)</f>
        <v>0.5</v>
      </c>
      <c r="L850" s="6">
        <f>_xlfn.XLOOKUP(D850,products!$A$1:$A$49,products!$E$1:$E$49,,0)</f>
        <v>8.91</v>
      </c>
      <c r="M850" s="5">
        <f t="shared" si="39"/>
        <v>53.46</v>
      </c>
      <c r="N850" t="str">
        <f t="shared" si="40"/>
        <v>Exceisa</v>
      </c>
      <c r="O850" t="str">
        <f t="shared" si="41"/>
        <v>Light</v>
      </c>
      <c r="P850" t="str">
        <f>_xlfn.XLOOKUP(orderstable[[#This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IF(_xlfn.XLOOKUP(orders!C851,customers!$A$1:$A$1001,customers!$C$1:$C$1001,,0)=0," ",_xlfn.XLOOKUP(orders!C851,customers!$A$1:$A$1001,customers!$C$1:$C$1001,,0))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4">
        <f>_xlfn.XLOOKUP(D851,products!$A$1:$A$49,products!$D$1:$D$49,,0)</f>
        <v>0.2</v>
      </c>
      <c r="L851" s="6">
        <f>_xlfn.XLOOKUP(D851,products!$A$1:$A$49,products!$E$1:$E$49,,0)</f>
        <v>3.8849999999999998</v>
      </c>
      <c r="M851" s="5">
        <f t="shared" si="39"/>
        <v>23.31</v>
      </c>
      <c r="N851" t="str">
        <f t="shared" si="40"/>
        <v>Arabica</v>
      </c>
      <c r="O851" t="str">
        <f t="shared" si="41"/>
        <v>Light</v>
      </c>
      <c r="P851" t="str">
        <f>_xlfn.XLOOKUP(orderstable[[#This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IF(_xlfn.XLOOKUP(orders!C852,customers!$A$1:$A$1001,customers!$C$1:$C$1001,,0)=0," ",_xlfn.XLOOKUP(orders!C852,customers!$A$1:$A$1001,customers!$C$1:$C$1001,,0))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4">
        <f>_xlfn.XLOOKUP(D852,products!$A$1:$A$49,products!$D$1:$D$49,,0)</f>
        <v>0.2</v>
      </c>
      <c r="L852" s="6">
        <f>_xlfn.XLOOKUP(D852,products!$A$1:$A$49,products!$E$1:$E$49,,0)</f>
        <v>3.375</v>
      </c>
      <c r="M852" s="5">
        <f t="shared" si="39"/>
        <v>6.75</v>
      </c>
      <c r="N852" t="str">
        <f t="shared" si="40"/>
        <v>Arabica</v>
      </c>
      <c r="O852" t="str">
        <f t="shared" si="41"/>
        <v>Medium</v>
      </c>
      <c r="P852" t="str">
        <f>_xlfn.XLOOKUP(orderstable[[#This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IF(_xlfn.XLOOKUP(orders!C853,customers!$A$1:$A$1001,customers!$C$1:$C$1001,,0)=0," ",_xlfn.XLOOKUP(orders!C853,customers!$A$1:$A$1001,customers!$C$1:$C$1001,,0))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4">
        <f>_xlfn.XLOOKUP(D853,products!$A$1:$A$49,products!$D$1:$D$49,,0)</f>
        <v>0.5</v>
      </c>
      <c r="L853" s="6">
        <f>_xlfn.XLOOKUP(D853,products!$A$1:$A$49,products!$E$1:$E$49,,0)</f>
        <v>7.77</v>
      </c>
      <c r="M853" s="5">
        <f t="shared" si="39"/>
        <v>7.77</v>
      </c>
      <c r="N853" t="str">
        <f t="shared" si="40"/>
        <v>Liberica</v>
      </c>
      <c r="O853" t="str">
        <f t="shared" si="41"/>
        <v>Dark</v>
      </c>
      <c r="P853" t="str">
        <f>_xlfn.XLOOKUP(orderstable[[#This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IF(_xlfn.XLOOKUP(orders!C854,customers!$A$1:$A$1001,customers!$C$1:$C$1001,,0)=0," ",_xlfn.XLOOKUP(orders!C854,customers!$A$1:$A$1001,customers!$C$1:$C$1001,,0))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4">
        <f>_xlfn.XLOOKUP(D854,products!$A$1:$A$49,products!$D$1:$D$49,,0)</f>
        <v>2.5</v>
      </c>
      <c r="L854" s="6">
        <f>_xlfn.XLOOKUP(D854,products!$A$1:$A$49,products!$E$1:$E$49,,0)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IF(_xlfn.XLOOKUP(orders!C855,customers!$A$1:$A$1001,customers!$C$1:$C$1001,,0)=0," ",_xlfn.XLOOKUP(orders!C855,customers!$A$1:$A$1001,customers!$C$1:$C$1001,,0))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4">
        <f>_xlfn.XLOOKUP(D855,products!$A$1:$A$49,products!$D$1:$D$49,,0)</f>
        <v>1</v>
      </c>
      <c r="L855" s="6">
        <f>_xlfn.XLOOKUP(D855,products!$A$1:$A$49,products!$E$1:$E$49,,0)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IF(_xlfn.XLOOKUP(orders!C856,customers!$A$1:$A$1001,customers!$C$1:$C$1001,,0)=0," ",_xlfn.XLOOKUP(orders!C856,customers!$A$1:$A$1001,customers!$C$1:$C$1001,,0))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4">
        <f>_xlfn.XLOOKUP(D856,products!$A$1:$A$49,products!$D$1:$D$49,,0)</f>
        <v>0.5</v>
      </c>
      <c r="L856" s="6">
        <f>_xlfn.XLOOKUP(D856,products!$A$1:$A$49,products!$E$1:$E$49,,0)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IF(_xlfn.XLOOKUP(orders!C857,customers!$A$1:$A$1001,customers!$C$1:$C$1001,,0)=0," ",_xlfn.XLOOKUP(orders!C857,customers!$A$1:$A$1001,customers!$C$1:$C$1001,,0))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4">
        <f>_xlfn.XLOOKUP(D857,products!$A$1:$A$49,products!$D$1:$D$49,,0)</f>
        <v>2.5</v>
      </c>
      <c r="L857" s="6">
        <f>_xlfn.XLOOKUP(D857,products!$A$1:$A$49,products!$E$1:$E$49,,0)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IF(_xlfn.XLOOKUP(orders!C858,customers!$A$1:$A$1001,customers!$C$1:$C$1001,,0)=0," ",_xlfn.XLOOKUP(orders!C858,customers!$A$1:$A$1001,customers!$C$1:$C$1001,,0))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4">
        <f>_xlfn.XLOOKUP(D858,products!$A$1:$A$49,products!$D$1:$D$49,,0)</f>
        <v>0.2</v>
      </c>
      <c r="L858" s="6">
        <f>_xlfn.XLOOKUP(D858,products!$A$1:$A$49,products!$E$1:$E$49,,0)</f>
        <v>4.3650000000000002</v>
      </c>
      <c r="M858" s="5">
        <f t="shared" si="39"/>
        <v>8.73</v>
      </c>
      <c r="N858" t="str">
        <f t="shared" si="40"/>
        <v>Liberica</v>
      </c>
      <c r="O858" t="str">
        <f t="shared" si="41"/>
        <v>Medium</v>
      </c>
      <c r="P858" t="str">
        <f>_xlfn.XLOOKUP(orderstable[[#This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IF(_xlfn.XLOOKUP(orders!C859,customers!$A$1:$A$1001,customers!$C$1:$C$1001,,0)=0," ",_xlfn.XLOOKUP(orders!C859,customers!$A$1:$A$1001,customers!$C$1:$C$1001,,0))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4">
        <f>_xlfn.XLOOKUP(D859,products!$A$1:$A$49,products!$D$1:$D$49,,0)</f>
        <v>2.5</v>
      </c>
      <c r="L859" s="6">
        <f>_xlfn.XLOOKUP(D859,products!$A$1:$A$49,products!$E$1:$E$49,,0)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IF(_xlfn.XLOOKUP(orders!C860,customers!$A$1:$A$1001,customers!$C$1:$C$1001,,0)=0," ",_xlfn.XLOOKUP(orders!C860,customers!$A$1:$A$1001,customers!$C$1:$C$1001,,0))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4">
        <f>_xlfn.XLOOKUP(D860,products!$A$1:$A$49,products!$D$1:$D$49,,0)</f>
        <v>0.5</v>
      </c>
      <c r="L860" s="6">
        <f>_xlfn.XLOOKUP(D860,products!$A$1:$A$49,products!$E$1:$E$49,,0)</f>
        <v>8.73</v>
      </c>
      <c r="M860" s="5">
        <f t="shared" si="39"/>
        <v>34.92</v>
      </c>
      <c r="N860" t="str">
        <f t="shared" si="40"/>
        <v>Liberica</v>
      </c>
      <c r="O860" t="str">
        <f t="shared" si="41"/>
        <v>Medium</v>
      </c>
      <c r="P860" t="str">
        <f>_xlfn.XLOOKUP(orderstable[[#This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IF(_xlfn.XLOOKUP(orders!C861,customers!$A$1:$A$1001,customers!$C$1:$C$1001,,0)=0," ",_xlfn.XLOOKUP(orders!C861,customers!$A$1:$A$1001,customers!$C$1:$C$1001,,0))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4">
        <f>_xlfn.XLOOKUP(D861,products!$A$1:$A$49,products!$D$1:$D$49,,0)</f>
        <v>2.5</v>
      </c>
      <c r="L861" s="6">
        <f>_xlfn.XLOOKUP(D861,products!$A$1:$A$49,products!$E$1:$E$49,,0)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IF(_xlfn.XLOOKUP(orders!C862,customers!$A$1:$A$1001,customers!$C$1:$C$1001,,0)=0," ",_xlfn.XLOOKUP(orders!C862,customers!$A$1:$A$1001,customers!$C$1:$C$1001,,0))</f>
        <v xml:space="preserve"> </v>
      </c>
      <c r="H862" s="2" t="str">
        <f>_xlfn.XLOOKUP(C862,customers!$A$1:$A$1001,customers!$G$1:$G$1001,,0)</f>
        <v>United States</v>
      </c>
      <c r="I862" t="str">
        <f>_xlfn.XLOOKUP(orders!D862,products!$A$1:$A$49,products!$B$1:$B$49,,0)</f>
        <v>Ara</v>
      </c>
      <c r="J862" t="str">
        <f>_xlfn.XLOOKUP(D862,products!$A$1:$A$49,products!$C$1:$C$49,,0)</f>
        <v>M</v>
      </c>
      <c r="K862" s="4">
        <f>_xlfn.XLOOKUP(D862,products!$A$1:$A$49,products!$D$1:$D$49,,0)</f>
        <v>2.5</v>
      </c>
      <c r="L862" s="6">
        <f>_xlfn.XLOOKUP(D862,products!$A$1:$A$49,products!$E$1:$E$49,,0)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IF(_xlfn.XLOOKUP(orders!C863,customers!$A$1:$A$1001,customers!$C$1:$C$1001,,0)=0," ",_xlfn.XLOOKUP(orders!C863,customers!$A$1:$A$1001,customers!$C$1:$C$1001,,0))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4">
        <f>_xlfn.XLOOKUP(D863,products!$A$1:$A$49,products!$D$1:$D$49,,0)</f>
        <v>1</v>
      </c>
      <c r="L863" s="6">
        <f>_xlfn.XLOOKUP(D863,products!$A$1:$A$49,products!$E$1:$E$49,,0)</f>
        <v>12.95</v>
      </c>
      <c r="M863" s="5">
        <f t="shared" si="39"/>
        <v>77.699999999999989</v>
      </c>
      <c r="N863" t="str">
        <f t="shared" si="40"/>
        <v>Liberica</v>
      </c>
      <c r="O863" t="str">
        <f t="shared" si="41"/>
        <v>Dark</v>
      </c>
      <c r="P863" t="str">
        <f>_xlfn.XLOOKUP(orderstable[[#This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IF(_xlfn.XLOOKUP(orders!C864,customers!$A$1:$A$1001,customers!$C$1:$C$1001,,0)=0," ",_xlfn.XLOOKUP(orders!C864,customers!$A$1:$A$1001,customers!$C$1:$C$1001,,0))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4">
        <f>_xlfn.XLOOKUP(D864,products!$A$1:$A$49,products!$D$1:$D$49,,0)</f>
        <v>1</v>
      </c>
      <c r="L864" s="6">
        <f>_xlfn.XLOOKUP(D864,products!$A$1:$A$49,products!$E$1:$E$49,,0)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IF(_xlfn.XLOOKUP(orders!C865,customers!$A$1:$A$1001,customers!$C$1:$C$1001,,0)=0," ",_xlfn.XLOOKUP(orders!C865,customers!$A$1:$A$1001,customers!$C$1:$C$1001,,0))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4">
        <f>_xlfn.XLOOKUP(D865,products!$A$1:$A$49,products!$D$1:$D$49,,0)</f>
        <v>1</v>
      </c>
      <c r="L865" s="6">
        <f>_xlfn.XLOOKUP(D865,products!$A$1:$A$49,products!$E$1:$E$49,,0)</f>
        <v>14.55</v>
      </c>
      <c r="M865" s="5">
        <f t="shared" si="39"/>
        <v>29.1</v>
      </c>
      <c r="N865" t="str">
        <f t="shared" si="40"/>
        <v>Liberica</v>
      </c>
      <c r="O865" t="str">
        <f t="shared" si="41"/>
        <v>Medium</v>
      </c>
      <c r="P865" t="str">
        <f>_xlfn.XLOOKUP(orderstable[[#This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IF(_xlfn.XLOOKUP(orders!C866,customers!$A$1:$A$1001,customers!$C$1:$C$1001,,0)=0," ",_xlfn.XLOOKUP(orders!C866,customers!$A$1:$A$1001,customers!$C$1:$C$1001,,0))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4">
        <f>_xlfn.XLOOKUP(D866,products!$A$1:$A$49,products!$D$1:$D$49,,0)</f>
        <v>0.2</v>
      </c>
      <c r="L866" s="6">
        <f>_xlfn.XLOOKUP(D866,products!$A$1:$A$49,products!$E$1:$E$49,,0)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IF(_xlfn.XLOOKUP(orders!C867,customers!$A$1:$A$1001,customers!$C$1:$C$1001,,0)=0," ",_xlfn.XLOOKUP(orders!C867,customers!$A$1:$A$1001,customers!$C$1:$C$1001,,0))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4">
        <f>_xlfn.XLOOKUP(D867,products!$A$1:$A$49,products!$D$1:$D$49,,0)</f>
        <v>0.5</v>
      </c>
      <c r="L867" s="6">
        <f>_xlfn.XLOOKUP(D867,products!$A$1:$A$49,products!$E$1:$E$49,,0)</f>
        <v>6.75</v>
      </c>
      <c r="M867" s="5">
        <f t="shared" si="39"/>
        <v>6.75</v>
      </c>
      <c r="N867" t="str">
        <f t="shared" si="40"/>
        <v>Arabica</v>
      </c>
      <c r="O867" t="str">
        <f t="shared" si="41"/>
        <v>Medium</v>
      </c>
      <c r="P867" t="str">
        <f>_xlfn.XLOOKUP(orderstable[[#This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IF(_xlfn.XLOOKUP(orders!C868,customers!$A$1:$A$1001,customers!$C$1:$C$1001,,0)=0," ",_xlfn.XLOOKUP(orders!C868,customers!$A$1:$A$1001,customers!$C$1:$C$1001,,0))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4">
        <f>_xlfn.XLOOKUP(D868,products!$A$1:$A$49,products!$D$1:$D$49,,0)</f>
        <v>0.5</v>
      </c>
      <c r="L868" s="6">
        <f>_xlfn.XLOOKUP(D868,products!$A$1:$A$49,products!$E$1:$E$49,,0)</f>
        <v>5.97</v>
      </c>
      <c r="M868" s="5">
        <f t="shared" si="39"/>
        <v>17.91</v>
      </c>
      <c r="N868" t="str">
        <f t="shared" si="40"/>
        <v>Arabica</v>
      </c>
      <c r="O868" t="str">
        <f t="shared" si="41"/>
        <v>Dark</v>
      </c>
      <c r="P868" t="str">
        <f>_xlfn.XLOOKUP(orderstable[[#This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IF(_xlfn.XLOOKUP(orders!C869,customers!$A$1:$A$1001,customers!$C$1:$C$1001,,0)=0," ",_xlfn.XLOOKUP(orders!C869,customers!$A$1:$A$1001,customers!$C$1:$C$1001,,0))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4">
        <f>_xlfn.XLOOKUP(D869,products!$A$1:$A$49,products!$D$1:$D$49,,0)</f>
        <v>2.5</v>
      </c>
      <c r="L869" s="6">
        <f>_xlfn.XLOOKUP(D869,products!$A$1:$A$49,products!$E$1:$E$49,,0)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IF(_xlfn.XLOOKUP(orders!C870,customers!$A$1:$A$1001,customers!$C$1:$C$1001,,0)=0," ",_xlfn.XLOOKUP(orders!C870,customers!$A$1:$A$1001,customers!$C$1:$C$1001,,0))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4">
        <f>_xlfn.XLOOKUP(D870,products!$A$1:$A$49,products!$D$1:$D$49,,0)</f>
        <v>0.5</v>
      </c>
      <c r="L870" s="6">
        <f>_xlfn.XLOOKUP(D870,products!$A$1:$A$49,products!$E$1:$E$49,,0)</f>
        <v>8.25</v>
      </c>
      <c r="M870" s="5">
        <f t="shared" si="39"/>
        <v>41.25</v>
      </c>
      <c r="N870" t="str">
        <f t="shared" si="40"/>
        <v>Exceisa</v>
      </c>
      <c r="O870" t="str">
        <f t="shared" si="41"/>
        <v>Medium</v>
      </c>
      <c r="P870" t="str">
        <f>_xlfn.XLOOKUP(orderstable[[#This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IF(_xlfn.XLOOKUP(orders!C871,customers!$A$1:$A$1001,customers!$C$1:$C$1001,,0)=0," ",_xlfn.XLOOKUP(orders!C871,customers!$A$1:$A$1001,customers!$C$1:$C$1001,,0))</f>
        <v xml:space="preserve"> </v>
      </c>
      <c r="H871" s="2" t="str">
        <f>_xlfn.XLOOKUP(C871,customers!$A$1:$A$1001,customers!$G$1:$G$1001,,0)</f>
        <v>United States</v>
      </c>
      <c r="I871" t="str">
        <f>_xlfn.XLOOKUP(orders!D871,products!$A$1:$A$49,products!$B$1:$B$49,,0)</f>
        <v>Rob</v>
      </c>
      <c r="J871" t="str">
        <f>_xlfn.XLOOKUP(D871,products!$A$1:$A$49,products!$C$1:$C$49,,0)</f>
        <v>M</v>
      </c>
      <c r="K871" s="4">
        <f>_xlfn.XLOOKUP(D871,products!$A$1:$A$49,products!$D$1:$D$49,,0)</f>
        <v>0.5</v>
      </c>
      <c r="L871" s="6">
        <f>_xlfn.XLOOKUP(D871,products!$A$1:$A$49,products!$E$1:$E$49,,0)</f>
        <v>5.97</v>
      </c>
      <c r="M871" s="5">
        <f t="shared" si="39"/>
        <v>17.91</v>
      </c>
      <c r="N871" t="str">
        <f t="shared" si="40"/>
        <v>Robusta</v>
      </c>
      <c r="O871" t="str">
        <f t="shared" si="41"/>
        <v>Medium</v>
      </c>
      <c r="P871" t="str">
        <f>_xlfn.XLOOKUP(orderstable[[#This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IF(_xlfn.XLOOKUP(orders!C872,customers!$A$1:$A$1001,customers!$C$1:$C$1001,,0)=0," ",_xlfn.XLOOKUP(orders!C872,customers!$A$1:$A$1001,customers!$C$1:$C$1001,,0))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4">
        <f>_xlfn.XLOOKUP(D872,products!$A$1:$A$49,products!$D$1:$D$49,,0)</f>
        <v>0.5</v>
      </c>
      <c r="L872" s="6">
        <f>_xlfn.XLOOKUP(D872,products!$A$1:$A$49,products!$E$1:$E$49,,0)</f>
        <v>7.29</v>
      </c>
      <c r="M872" s="5">
        <f t="shared" si="39"/>
        <v>7.29</v>
      </c>
      <c r="N872" t="str">
        <f t="shared" si="40"/>
        <v>Exceisa</v>
      </c>
      <c r="O872" t="str">
        <f t="shared" si="41"/>
        <v>Dark</v>
      </c>
      <c r="P872" t="str">
        <f>_xlfn.XLOOKUP(orderstable[[#This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IF(_xlfn.XLOOKUP(orders!C873,customers!$A$1:$A$1001,customers!$C$1:$C$1001,,0)=0," ",_xlfn.XLOOKUP(orders!C873,customers!$A$1:$A$1001,customers!$C$1:$C$1001,,0))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4">
        <f>_xlfn.XLOOKUP(D873,products!$A$1:$A$49,products!$D$1:$D$49,,0)</f>
        <v>1</v>
      </c>
      <c r="L873" s="6">
        <f>_xlfn.XLOOKUP(D873,products!$A$1:$A$49,products!$E$1:$E$49,,0)</f>
        <v>14.85</v>
      </c>
      <c r="M873" s="5">
        <f t="shared" si="39"/>
        <v>29.7</v>
      </c>
      <c r="N873" t="str">
        <f t="shared" si="40"/>
        <v>Exceisa</v>
      </c>
      <c r="O873" t="str">
        <f t="shared" si="41"/>
        <v>Light</v>
      </c>
      <c r="P873" t="str">
        <f>_xlfn.XLOOKUP(orderstable[[#This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IF(_xlfn.XLOOKUP(orders!C874,customers!$A$1:$A$1001,customers!$C$1:$C$1001,,0)=0," ",_xlfn.XLOOKUP(orders!C874,customers!$A$1:$A$1001,customers!$C$1:$C$1001,,0))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4">
        <f>_xlfn.XLOOKUP(D874,products!$A$1:$A$49,products!$D$1:$D$49,,0)</f>
        <v>1</v>
      </c>
      <c r="L874" s="6">
        <f>_xlfn.XLOOKUP(D874,products!$A$1:$A$49,products!$E$1:$E$49,,0)</f>
        <v>11.25</v>
      </c>
      <c r="M874" s="5">
        <f t="shared" si="39"/>
        <v>22.5</v>
      </c>
      <c r="N874" t="str">
        <f t="shared" si="40"/>
        <v>Arabica</v>
      </c>
      <c r="O874" t="str">
        <f t="shared" si="41"/>
        <v>Medium</v>
      </c>
      <c r="P874" t="str">
        <f>_xlfn.XLOOKUP(orderstable[[#This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IF(_xlfn.XLOOKUP(orders!C875,customers!$A$1:$A$1001,customers!$C$1:$C$1001,,0)=0," ",_xlfn.XLOOKUP(orders!C875,customers!$A$1:$A$1001,customers!$C$1:$C$1001,,0))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4">
        <f>_xlfn.XLOOKUP(D875,products!$A$1:$A$49,products!$D$1:$D$49,,0)</f>
        <v>0.2</v>
      </c>
      <c r="L875" s="6">
        <f>_xlfn.XLOOKUP(D875,products!$A$1:$A$49,products!$E$1:$E$49,,0)</f>
        <v>2.9849999999999999</v>
      </c>
      <c r="M875" s="5">
        <f t="shared" si="39"/>
        <v>11.94</v>
      </c>
      <c r="N875" t="str">
        <f t="shared" si="40"/>
        <v>Robusta</v>
      </c>
      <c r="O875" t="str">
        <f t="shared" si="41"/>
        <v>Medium</v>
      </c>
      <c r="P875" t="str">
        <f>_xlfn.XLOOKUP(orderstable[[#This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IF(_xlfn.XLOOKUP(orders!C876,customers!$A$1:$A$1001,customers!$C$1:$C$1001,,0)=0," ",_xlfn.XLOOKUP(orders!C876,customers!$A$1:$A$1001,customers!$C$1:$C$1001,,0))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4">
        <f>_xlfn.XLOOKUP(D876,products!$A$1:$A$49,products!$D$1:$D$49,,0)</f>
        <v>1</v>
      </c>
      <c r="L876" s="6">
        <f>_xlfn.XLOOKUP(D876,products!$A$1:$A$49,products!$E$1:$E$49,,0)</f>
        <v>12.95</v>
      </c>
      <c r="M876" s="5">
        <f t="shared" si="39"/>
        <v>25.9</v>
      </c>
      <c r="N876" t="str">
        <f t="shared" si="40"/>
        <v>Arabica</v>
      </c>
      <c r="O876" t="str">
        <f t="shared" si="41"/>
        <v>Light</v>
      </c>
      <c r="P876" t="str">
        <f>_xlfn.XLOOKUP(orderstable[[#This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IF(_xlfn.XLOOKUP(orders!C877,customers!$A$1:$A$1001,customers!$C$1:$C$1001,,0)=0," ",_xlfn.XLOOKUP(orders!C877,customers!$A$1:$A$1001,customers!$C$1:$C$1001,,0))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4">
        <f>_xlfn.XLOOKUP(D877,products!$A$1:$A$49,products!$D$1:$D$49,,0)</f>
        <v>0.5</v>
      </c>
      <c r="L877" s="6">
        <f>_xlfn.XLOOKUP(D877,products!$A$1:$A$49,products!$E$1:$E$49,,0)</f>
        <v>8.73</v>
      </c>
      <c r="M877" s="5">
        <f t="shared" si="39"/>
        <v>43.650000000000006</v>
      </c>
      <c r="N877" t="str">
        <f t="shared" si="40"/>
        <v>Liberica</v>
      </c>
      <c r="O877" t="str">
        <f t="shared" si="41"/>
        <v>Medium</v>
      </c>
      <c r="P877" t="str">
        <f>_xlfn.XLOOKUP(orderstable[[#This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IF(_xlfn.XLOOKUP(orders!C878,customers!$A$1:$A$1001,customers!$C$1:$C$1001,,0)=0," ",_xlfn.XLOOKUP(orders!C878,customers!$A$1:$A$1001,customers!$C$1:$C$1001,,0))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4">
        <f>_xlfn.XLOOKUP(D878,products!$A$1:$A$49,products!$D$1:$D$49,,0)</f>
        <v>0.5</v>
      </c>
      <c r="L878" s="6">
        <f>_xlfn.XLOOKUP(D878,products!$A$1:$A$49,products!$E$1:$E$49,,0)</f>
        <v>7.77</v>
      </c>
      <c r="M878" s="5">
        <f t="shared" si="39"/>
        <v>46.62</v>
      </c>
      <c r="N878" t="str">
        <f t="shared" si="40"/>
        <v>Arabica</v>
      </c>
      <c r="O878" t="str">
        <f t="shared" si="41"/>
        <v>Light</v>
      </c>
      <c r="P878" t="str">
        <f>_xlfn.XLOOKUP(orderstable[[#This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IF(_xlfn.XLOOKUP(orders!C879,customers!$A$1:$A$1001,customers!$C$1:$C$1001,,0)=0," ",_xlfn.XLOOKUP(orders!C879,customers!$A$1:$A$1001,customers!$C$1:$C$1001,,0))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4">
        <f>_xlfn.XLOOKUP(D879,products!$A$1:$A$49,products!$D$1:$D$49,,0)</f>
        <v>0.5</v>
      </c>
      <c r="L879" s="6">
        <f>_xlfn.XLOOKUP(D879,products!$A$1:$A$49,products!$E$1:$E$49,,0)</f>
        <v>9.51</v>
      </c>
      <c r="M879" s="5">
        <f t="shared" si="39"/>
        <v>28.53</v>
      </c>
      <c r="N879" t="str">
        <f t="shared" si="40"/>
        <v>Liberica</v>
      </c>
      <c r="O879" t="str">
        <f t="shared" si="41"/>
        <v>Light</v>
      </c>
      <c r="P879" t="str">
        <f>_xlfn.XLOOKUP(orderstable[[#This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IF(_xlfn.XLOOKUP(orders!C880,customers!$A$1:$A$1001,customers!$C$1:$C$1001,,0)=0," ",_xlfn.XLOOKUP(orders!C880,customers!$A$1:$A$1001,customers!$C$1:$C$1001,,0))</f>
        <v xml:space="preserve"> </v>
      </c>
      <c r="H880" s="2" t="str">
        <f>_xlfn.XLOOKUP(C880,customers!$A$1:$A$1001,customers!$G$1:$G$1001,,0)</f>
        <v>United States</v>
      </c>
      <c r="I880" t="str">
        <f>_xlfn.XLOOKUP(orders!D880,products!$A$1:$A$49,products!$B$1:$B$49,,0)</f>
        <v>Rob</v>
      </c>
      <c r="J880" t="str">
        <f>_xlfn.XLOOKUP(D880,products!$A$1:$A$49,products!$C$1:$C$49,,0)</f>
        <v>L</v>
      </c>
      <c r="K880" s="4">
        <f>_xlfn.XLOOKUP(D880,products!$A$1:$A$49,products!$D$1:$D$49,,0)</f>
        <v>2.5</v>
      </c>
      <c r="L880" s="6">
        <f>_xlfn.XLOOKUP(D880,products!$A$1:$A$49,products!$E$1:$E$49,,0)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IF(_xlfn.XLOOKUP(orders!C881,customers!$A$1:$A$1001,customers!$C$1:$C$1001,,0)=0," ",_xlfn.XLOOKUP(orders!C881,customers!$A$1:$A$1001,customers!$C$1:$C$1001,,0))</f>
        <v xml:space="preserve"> </v>
      </c>
      <c r="H881" s="2" t="str">
        <f>_xlfn.XLOOKUP(C881,customers!$A$1:$A$1001,customers!$G$1:$G$1001,,0)</f>
        <v>United States</v>
      </c>
      <c r="I881" t="str">
        <f>_xlfn.XLOOKUP(orders!D881,products!$A$1:$A$49,products!$B$1:$B$49,,0)</f>
        <v>Exc</v>
      </c>
      <c r="J881" t="str">
        <f>_xlfn.XLOOKUP(D881,products!$A$1:$A$49,products!$C$1:$C$49,,0)</f>
        <v>D</v>
      </c>
      <c r="K881" s="4">
        <f>_xlfn.XLOOKUP(D881,products!$A$1:$A$49,products!$D$1:$D$49,,0)</f>
        <v>0.2</v>
      </c>
      <c r="L881" s="6">
        <f>_xlfn.XLOOKUP(D881,products!$A$1:$A$49,products!$E$1:$E$49,,0)</f>
        <v>3.645</v>
      </c>
      <c r="M881" s="5">
        <f t="shared" si="39"/>
        <v>10.935</v>
      </c>
      <c r="N881" t="str">
        <f t="shared" si="40"/>
        <v>Exceisa</v>
      </c>
      <c r="O881" t="str">
        <f t="shared" si="41"/>
        <v>Dark</v>
      </c>
      <c r="P881" t="str">
        <f>_xlfn.XLOOKUP(orderstable[[#This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IF(_xlfn.XLOOKUP(orders!C882,customers!$A$1:$A$1001,customers!$C$1:$C$1001,,0)=0," ",_xlfn.XLOOKUP(orders!C882,customers!$A$1:$A$1001,customers!$C$1:$C$1001,,0))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4">
        <f>_xlfn.XLOOKUP(D882,products!$A$1:$A$49,products!$D$1:$D$49,,0)</f>
        <v>0.2</v>
      </c>
      <c r="L882" s="6">
        <f>_xlfn.XLOOKUP(D882,products!$A$1:$A$49,products!$E$1:$E$49,,0)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IF(_xlfn.XLOOKUP(orders!C883,customers!$A$1:$A$1001,customers!$C$1:$C$1001,,0)=0," ",_xlfn.XLOOKUP(orders!C883,customers!$A$1:$A$1001,customers!$C$1:$C$1001,,0))</f>
        <v xml:space="preserve"> </v>
      </c>
      <c r="H883" s="2" t="str">
        <f>_xlfn.XLOOKUP(C883,customers!$A$1:$A$1001,customers!$G$1:$G$1001,,0)</f>
        <v>United States</v>
      </c>
      <c r="I883" t="str">
        <f>_xlfn.XLOOKUP(orders!D883,products!$A$1:$A$49,products!$B$1:$B$49,,0)</f>
        <v>Ara</v>
      </c>
      <c r="J883" t="str">
        <f>_xlfn.XLOOKUP(D883,products!$A$1:$A$49,products!$C$1:$C$49,,0)</f>
        <v>L</v>
      </c>
      <c r="K883" s="4">
        <f>_xlfn.XLOOKUP(D883,products!$A$1:$A$49,products!$D$1:$D$49,,0)</f>
        <v>0.2</v>
      </c>
      <c r="L883" s="6">
        <f>_xlfn.XLOOKUP(D883,products!$A$1:$A$49,products!$E$1:$E$49,,0)</f>
        <v>3.8849999999999998</v>
      </c>
      <c r="M883" s="5">
        <f t="shared" si="39"/>
        <v>23.31</v>
      </c>
      <c r="N883" t="str">
        <f t="shared" si="40"/>
        <v>Arabica</v>
      </c>
      <c r="O883" t="str">
        <f t="shared" si="41"/>
        <v>Light</v>
      </c>
      <c r="P883" t="str">
        <f>_xlfn.XLOOKUP(orderstable[[#This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IF(_xlfn.XLOOKUP(orders!C884,customers!$A$1:$A$1001,customers!$C$1:$C$1001,,0)=0," ",_xlfn.XLOOKUP(orders!C884,customers!$A$1:$A$1001,customers!$C$1:$C$1001,,0))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4">
        <f>_xlfn.XLOOKUP(D884,products!$A$1:$A$49,products!$D$1:$D$49,,0)</f>
        <v>2.5</v>
      </c>
      <c r="L884" s="6">
        <f>_xlfn.XLOOKUP(D884,products!$A$1:$A$49,products!$E$1:$E$49,,0)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IF(_xlfn.XLOOKUP(orders!C885,customers!$A$1:$A$1001,customers!$C$1:$C$1001,,0)=0," ",_xlfn.XLOOKUP(orders!C885,customers!$A$1:$A$1001,customers!$C$1:$C$1001,,0))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4">
        <f>_xlfn.XLOOKUP(D885,products!$A$1:$A$49,products!$D$1:$D$49,,0)</f>
        <v>2.5</v>
      </c>
      <c r="L885" s="6">
        <f>_xlfn.XLOOKUP(D885,products!$A$1:$A$49,products!$E$1:$E$49,,0)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IF(_xlfn.XLOOKUP(orders!C886,customers!$A$1:$A$1001,customers!$C$1:$C$1001,,0)=0," ",_xlfn.XLOOKUP(orders!C886,customers!$A$1:$A$1001,customers!$C$1:$C$1001,,0))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4">
        <f>_xlfn.XLOOKUP(D886,products!$A$1:$A$49,products!$D$1:$D$49,,0)</f>
        <v>0.5</v>
      </c>
      <c r="L886" s="6">
        <f>_xlfn.XLOOKUP(D886,products!$A$1:$A$49,products!$E$1:$E$49,,0)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IF(_xlfn.XLOOKUP(orders!C887,customers!$A$1:$A$1001,customers!$C$1:$C$1001,,0)=0," ",_xlfn.XLOOKUP(orders!C887,customers!$A$1:$A$1001,customers!$C$1:$C$1001,,0))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4">
        <f>_xlfn.XLOOKUP(D887,products!$A$1:$A$49,products!$D$1:$D$49,,0)</f>
        <v>2.5</v>
      </c>
      <c r="L887" s="6">
        <f>_xlfn.XLOOKUP(D887,products!$A$1:$A$49,products!$E$1:$E$49,,0)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IF(_xlfn.XLOOKUP(orders!C888,customers!$A$1:$A$1001,customers!$C$1:$C$1001,,0)=0," ",_xlfn.XLOOKUP(orders!C888,customers!$A$1:$A$1001,customers!$C$1:$C$1001,,0))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4">
        <f>_xlfn.XLOOKUP(D888,products!$A$1:$A$49,products!$D$1:$D$49,,0)</f>
        <v>0.5</v>
      </c>
      <c r="L888" s="6">
        <f>_xlfn.XLOOKUP(D888,products!$A$1:$A$49,products!$E$1:$E$49,,0)</f>
        <v>8.73</v>
      </c>
      <c r="M888" s="5">
        <f t="shared" si="39"/>
        <v>17.46</v>
      </c>
      <c r="N888" t="str">
        <f t="shared" si="40"/>
        <v>Liberica</v>
      </c>
      <c r="O888" t="str">
        <f t="shared" si="41"/>
        <v>Medium</v>
      </c>
      <c r="P888" t="str">
        <f>_xlfn.XLOOKUP(orderstable[[#This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IF(_xlfn.XLOOKUP(orders!C889,customers!$A$1:$A$1001,customers!$C$1:$C$1001,,0)=0," ",_xlfn.XLOOKUP(orders!C889,customers!$A$1:$A$1001,customers!$C$1:$C$1001,,0))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4">
        <f>_xlfn.XLOOKUP(D889,products!$A$1:$A$49,products!$D$1:$D$49,,0)</f>
        <v>0.2</v>
      </c>
      <c r="L889" s="6">
        <f>_xlfn.XLOOKUP(D889,products!$A$1:$A$49,products!$E$1:$E$49,,0)</f>
        <v>4.4550000000000001</v>
      </c>
      <c r="M889" s="5">
        <f t="shared" si="39"/>
        <v>13.365</v>
      </c>
      <c r="N889" t="str">
        <f t="shared" si="40"/>
        <v>Exceisa</v>
      </c>
      <c r="O889" t="str">
        <f t="shared" si="41"/>
        <v>Light</v>
      </c>
      <c r="P889" t="str">
        <f>_xlfn.XLOOKUP(orderstable[[#This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IF(_xlfn.XLOOKUP(orders!C890,customers!$A$1:$A$1001,customers!$C$1:$C$1001,,0)=0," ",_xlfn.XLOOKUP(orders!C890,customers!$A$1:$A$1001,customers!$C$1:$C$1001,,0))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4">
        <f>_xlfn.XLOOKUP(D890,products!$A$1:$A$49,products!$D$1:$D$49,,0)</f>
        <v>0.2</v>
      </c>
      <c r="L890" s="6">
        <f>_xlfn.XLOOKUP(D890,products!$A$1:$A$49,products!$E$1:$E$49,,0)</f>
        <v>3.8849999999999998</v>
      </c>
      <c r="M890" s="5">
        <f t="shared" si="39"/>
        <v>7.77</v>
      </c>
      <c r="N890" t="str">
        <f t="shared" si="40"/>
        <v>Arabica</v>
      </c>
      <c r="O890" t="str">
        <f t="shared" si="41"/>
        <v>Light</v>
      </c>
      <c r="P890" t="str">
        <f>_xlfn.XLOOKUP(orderstable[[#This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IF(_xlfn.XLOOKUP(orders!C891,customers!$A$1:$A$1001,customers!$C$1:$C$1001,,0)=0," ",_xlfn.XLOOKUP(orders!C891,customers!$A$1:$A$1001,customers!$C$1:$C$1001,,0))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4">
        <f>_xlfn.XLOOKUP(D891,products!$A$1:$A$49,products!$D$1:$D$49,,0)</f>
        <v>0.2</v>
      </c>
      <c r="L891" s="6">
        <f>_xlfn.XLOOKUP(D891,products!$A$1:$A$49,products!$E$1:$E$49,,0)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IF(_xlfn.XLOOKUP(orders!C892,customers!$A$1:$A$1001,customers!$C$1:$C$1001,,0)=0," ",_xlfn.XLOOKUP(orders!C892,customers!$A$1:$A$1001,customers!$C$1:$C$1001,,0))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4">
        <f>_xlfn.XLOOKUP(D892,products!$A$1:$A$49,products!$D$1:$D$49,,0)</f>
        <v>2.5</v>
      </c>
      <c r="L892" s="6">
        <f>_xlfn.XLOOKUP(D892,products!$A$1:$A$49,products!$E$1:$E$49,,0)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IF(_xlfn.XLOOKUP(orders!C893,customers!$A$1:$A$1001,customers!$C$1:$C$1001,,0)=0," ",_xlfn.XLOOKUP(orders!C893,customers!$A$1:$A$1001,customers!$C$1:$C$1001,,0))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4">
        <f>_xlfn.XLOOKUP(D893,products!$A$1:$A$49,products!$D$1:$D$49,,0)</f>
        <v>2.5</v>
      </c>
      <c r="L893" s="6">
        <f>_xlfn.XLOOKUP(D893,products!$A$1:$A$49,products!$E$1:$E$49,,0)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IF(_xlfn.XLOOKUP(orders!C894,customers!$A$1:$A$1001,customers!$C$1:$C$1001,,0)=0," ",_xlfn.XLOOKUP(orders!C894,customers!$A$1:$A$1001,customers!$C$1:$C$1001,,0))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4">
        <f>_xlfn.XLOOKUP(D894,products!$A$1:$A$49,products!$D$1:$D$49,,0)</f>
        <v>0.2</v>
      </c>
      <c r="L894" s="6">
        <f>_xlfn.XLOOKUP(D894,products!$A$1:$A$49,products!$E$1:$E$49,,0)</f>
        <v>4.125</v>
      </c>
      <c r="M894" s="5">
        <f t="shared" si="39"/>
        <v>20.625</v>
      </c>
      <c r="N894" t="str">
        <f t="shared" si="40"/>
        <v>Exceisa</v>
      </c>
      <c r="O894" t="str">
        <f t="shared" si="41"/>
        <v>Medium</v>
      </c>
      <c r="P894" t="str">
        <f>_xlfn.XLOOKUP(orderstable[[#This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IF(_xlfn.XLOOKUP(orders!C895,customers!$A$1:$A$1001,customers!$C$1:$C$1001,,0)=0," ",_xlfn.XLOOKUP(orders!C895,customers!$A$1:$A$1001,customers!$C$1:$C$1001,,0))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4">
        <f>_xlfn.XLOOKUP(D895,products!$A$1:$A$49,products!$D$1:$D$49,,0)</f>
        <v>0.5</v>
      </c>
      <c r="L895" s="6">
        <f>_xlfn.XLOOKUP(D895,products!$A$1:$A$49,products!$E$1:$E$49,,0)</f>
        <v>9.51</v>
      </c>
      <c r="M895" s="5">
        <f t="shared" si="39"/>
        <v>57.06</v>
      </c>
      <c r="N895" t="str">
        <f t="shared" si="40"/>
        <v>Liberica</v>
      </c>
      <c r="O895" t="str">
        <f t="shared" si="41"/>
        <v>Light</v>
      </c>
      <c r="P895" t="str">
        <f>_xlfn.XLOOKUP(orderstable[[#This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IF(_xlfn.XLOOKUP(orders!C896,customers!$A$1:$A$1001,customers!$C$1:$C$1001,,0)=0," ",_xlfn.XLOOKUP(orders!C896,customers!$A$1:$A$1001,customers!$C$1:$C$1001,,0))</f>
        <v xml:space="preserve"> </v>
      </c>
      <c r="H896" s="2" t="str">
        <f>_xlfn.XLOOKUP(C896,customers!$A$1:$A$1001,customers!$G$1:$G$1001,,0)</f>
        <v>Ireland</v>
      </c>
      <c r="I896" t="str">
        <f>_xlfn.XLOOKUP(orders!D896,products!$A$1:$A$49,products!$B$1:$B$49,,0)</f>
        <v>Rob</v>
      </c>
      <c r="J896" t="str">
        <f>_xlfn.XLOOKUP(D896,products!$A$1:$A$49,products!$C$1:$C$49,,0)</f>
        <v>D</v>
      </c>
      <c r="K896" s="4">
        <f>_xlfn.XLOOKUP(D896,products!$A$1:$A$49,products!$D$1:$D$49,,0)</f>
        <v>2.5</v>
      </c>
      <c r="L896" s="6">
        <f>_xlfn.XLOOKUP(D896,products!$A$1:$A$49,products!$E$1:$E$49,,0)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IF(_xlfn.XLOOKUP(orders!C897,customers!$A$1:$A$1001,customers!$C$1:$C$1001,,0)=0," ",_xlfn.XLOOKUP(orders!C897,customers!$A$1:$A$1001,customers!$C$1:$C$1001,,0))</f>
        <v xml:space="preserve"> </v>
      </c>
      <c r="H897" s="2" t="str">
        <f>_xlfn.XLOOKUP(C897,customers!$A$1:$A$1001,customers!$G$1:$G$1001,,0)</f>
        <v>United States</v>
      </c>
      <c r="I897" t="str">
        <f>_xlfn.XLOOKUP(orders!D897,products!$A$1:$A$49,products!$B$1:$B$49,,0)</f>
        <v>Exc</v>
      </c>
      <c r="J897" t="str">
        <f>_xlfn.XLOOKUP(D897,products!$A$1:$A$49,products!$C$1:$C$49,,0)</f>
        <v>M</v>
      </c>
      <c r="K897" s="4">
        <f>_xlfn.XLOOKUP(D897,products!$A$1:$A$49,products!$D$1:$D$49,,0)</f>
        <v>2.5</v>
      </c>
      <c r="L897" s="6">
        <f>_xlfn.XLOOKUP(D897,products!$A$1:$A$49,products!$E$1:$E$49,,0)</f>
        <v>31.624999999999996</v>
      </c>
      <c r="M897" s="5">
        <f t="shared" si="39"/>
        <v>158.12499999999997</v>
      </c>
      <c r="N897" t="str">
        <f t="shared" si="40"/>
        <v>Exceisa</v>
      </c>
      <c r="O897" t="str">
        <f t="shared" si="41"/>
        <v>Medium</v>
      </c>
      <c r="P897" t="str">
        <f>_xlfn.XLOOKUP(orderstable[[#This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IF(_xlfn.XLOOKUP(orders!C898,customers!$A$1:$A$1001,customers!$C$1:$C$1001,,0)=0," ",_xlfn.XLOOKUP(orders!C898,customers!$A$1:$A$1001,customers!$C$1:$C$1001,,0))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4">
        <f>_xlfn.XLOOKUP(D898,products!$A$1:$A$49,products!$D$1:$D$49,,0)</f>
        <v>0.5</v>
      </c>
      <c r="L898" s="6">
        <f>_xlfn.XLOOKUP(D898,products!$A$1:$A$49,products!$E$1:$E$49,,0)</f>
        <v>5.3699999999999992</v>
      </c>
      <c r="M898" s="5">
        <f t="shared" si="39"/>
        <v>32.22</v>
      </c>
      <c r="N898" t="str">
        <f t="shared" si="40"/>
        <v>Robusta</v>
      </c>
      <c r="O898" t="str">
        <f t="shared" si="41"/>
        <v>Dark</v>
      </c>
      <c r="P898" t="str">
        <f>_xlfn.XLOOKUP(orderstable[[#This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IF(_xlfn.XLOOKUP(orders!C899,customers!$A$1:$A$1001,customers!$C$1:$C$1001,,0)=0," ",_xlfn.XLOOKUP(orders!C899,customers!$A$1:$A$1001,customers!$C$1:$C$1001,,0))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4">
        <f>_xlfn.XLOOKUP(D899,products!$A$1:$A$49,products!$D$1:$D$49,,0)</f>
        <v>1</v>
      </c>
      <c r="L899" s="6">
        <f>_xlfn.XLOOKUP(D899,products!$A$1:$A$49,products!$E$1:$E$49,,0)</f>
        <v>12.15</v>
      </c>
      <c r="M899" s="5">
        <f t="shared" ref="M899:M962" si="42">L899*E899</f>
        <v>24.3</v>
      </c>
      <c r="N899" t="str">
        <f t="shared" ref="N899:N962" si="43">IF(I899="Rob","Robusta",IF(I899="Exc","Exceisa",IF(I899="Ara","Arabica",IF(I899="Lib","Liberica",""))))</f>
        <v>Exceisa</v>
      </c>
      <c r="O899" t="str">
        <f t="shared" ref="O899:O962" si="44">IF(J899="L","Light",IF(J899="M","Medium",IF(J899="D","Dark","")))</f>
        <v>Dark</v>
      </c>
      <c r="P899" t="str">
        <f>_xlfn.XLOOKUP(orderstable[[#This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IF(_xlfn.XLOOKUP(orders!C900,customers!$A$1:$A$1001,customers!$C$1:$C$1001,,0)=0," ",_xlfn.XLOOKUP(orders!C900,customers!$A$1:$A$1001,customers!$C$1:$C$1001,,0))</f>
        <v xml:space="preserve"> </v>
      </c>
      <c r="H900" s="2" t="str">
        <f>_xlfn.XLOOKUP(C900,customers!$A$1:$A$1001,customers!$G$1:$G$1001,,0)</f>
        <v>United States</v>
      </c>
      <c r="I900" t="str">
        <f>_xlfn.XLOOKUP(orders!D900,products!$A$1:$A$49,products!$B$1:$B$49,,0)</f>
        <v>Rob</v>
      </c>
      <c r="J900" t="str">
        <f>_xlfn.XLOOKUP(D900,products!$A$1:$A$49,products!$C$1:$C$49,,0)</f>
        <v>L</v>
      </c>
      <c r="K900" s="4">
        <f>_xlfn.XLOOKUP(D900,products!$A$1:$A$49,products!$D$1:$D$49,,0)</f>
        <v>0.5</v>
      </c>
      <c r="L900" s="6">
        <f>_xlfn.XLOOKUP(D900,products!$A$1:$A$49,products!$E$1:$E$49,,0)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IF(_xlfn.XLOOKUP(orders!C901,customers!$A$1:$A$1001,customers!$C$1:$C$1001,,0)=0," ",_xlfn.XLOOKUP(orders!C901,customers!$A$1:$A$1001,customers!$C$1:$C$1001,,0))</f>
        <v xml:space="preserve"> </v>
      </c>
      <c r="H901" s="2" t="str">
        <f>_xlfn.XLOOKUP(C901,customers!$A$1:$A$1001,customers!$G$1:$G$1001,,0)</f>
        <v>United States</v>
      </c>
      <c r="I901" t="str">
        <f>_xlfn.XLOOKUP(orders!D901,products!$A$1:$A$49,products!$B$1:$B$49,,0)</f>
        <v>Lib</v>
      </c>
      <c r="J901" t="str">
        <f>_xlfn.XLOOKUP(D901,products!$A$1:$A$49,products!$C$1:$C$49,,0)</f>
        <v>M</v>
      </c>
      <c r="K901" s="4">
        <f>_xlfn.XLOOKUP(D901,products!$A$1:$A$49,products!$D$1:$D$49,,0)</f>
        <v>1</v>
      </c>
      <c r="L901" s="6">
        <f>_xlfn.XLOOKUP(D901,products!$A$1:$A$49,products!$E$1:$E$49,,0)</f>
        <v>14.55</v>
      </c>
      <c r="M901" s="5">
        <f t="shared" si="42"/>
        <v>72.75</v>
      </c>
      <c r="N901" t="str">
        <f t="shared" si="43"/>
        <v>Liberica</v>
      </c>
      <c r="O901" t="str">
        <f t="shared" si="44"/>
        <v>Medium</v>
      </c>
      <c r="P901" t="str">
        <f>_xlfn.XLOOKUP(orderstable[[#This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IF(_xlfn.XLOOKUP(orders!C902,customers!$A$1:$A$1001,customers!$C$1:$C$1001,,0)=0," ",_xlfn.XLOOKUP(orders!C902,customers!$A$1:$A$1001,customers!$C$1:$C$1001,,0))</f>
        <v xml:space="preserve"> </v>
      </c>
      <c r="H902" s="2" t="str">
        <f>_xlfn.XLOOKUP(C902,customers!$A$1:$A$1001,customers!$G$1:$G$1001,,0)</f>
        <v>Ireland</v>
      </c>
      <c r="I902" t="str">
        <f>_xlfn.XLOOKUP(orders!D902,products!$A$1:$A$49,products!$B$1:$B$49,,0)</f>
        <v>Lib</v>
      </c>
      <c r="J902" t="str">
        <f>_xlfn.XLOOKUP(D902,products!$A$1:$A$49,products!$C$1:$C$49,,0)</f>
        <v>L</v>
      </c>
      <c r="K902" s="4">
        <f>_xlfn.XLOOKUP(D902,products!$A$1:$A$49,products!$D$1:$D$49,,0)</f>
        <v>1</v>
      </c>
      <c r="L902" s="6">
        <f>_xlfn.XLOOKUP(D902,products!$A$1:$A$49,products!$E$1:$E$49,,0)</f>
        <v>15.85</v>
      </c>
      <c r="M902" s="5">
        <f t="shared" si="42"/>
        <v>47.55</v>
      </c>
      <c r="N902" t="str">
        <f t="shared" si="43"/>
        <v>Liberica</v>
      </c>
      <c r="O902" t="str">
        <f t="shared" si="44"/>
        <v>Light</v>
      </c>
      <c r="P902" t="str">
        <f>_xlfn.XLOOKUP(orderstable[[#This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IF(_xlfn.XLOOKUP(orders!C903,customers!$A$1:$A$1001,customers!$C$1:$C$1001,,0)=0," ",_xlfn.XLOOKUP(orders!C903,customers!$A$1:$A$1001,customers!$C$1:$C$1001,,0))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4">
        <f>_xlfn.XLOOKUP(D903,products!$A$1:$A$49,products!$D$1:$D$49,,0)</f>
        <v>0.2</v>
      </c>
      <c r="L903" s="6">
        <f>_xlfn.XLOOKUP(D903,products!$A$1:$A$49,products!$E$1:$E$49,,0)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IF(_xlfn.XLOOKUP(orders!C904,customers!$A$1:$A$1001,customers!$C$1:$C$1001,,0)=0," ",_xlfn.XLOOKUP(orders!C904,customers!$A$1:$A$1001,customers!$C$1:$C$1001,,0))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4">
        <f>_xlfn.XLOOKUP(D904,products!$A$1:$A$49,products!$D$1:$D$49,,0)</f>
        <v>2.5</v>
      </c>
      <c r="L904" s="6">
        <f>_xlfn.XLOOKUP(D904,products!$A$1:$A$49,products!$E$1:$E$49,,0)</f>
        <v>31.624999999999996</v>
      </c>
      <c r="M904" s="5">
        <f t="shared" si="42"/>
        <v>158.12499999999997</v>
      </c>
      <c r="N904" t="str">
        <f t="shared" si="43"/>
        <v>Exceisa</v>
      </c>
      <c r="O904" t="str">
        <f t="shared" si="44"/>
        <v>Medium</v>
      </c>
      <c r="P904" t="str">
        <f>_xlfn.XLOOKUP(orderstable[[#This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IF(_xlfn.XLOOKUP(orders!C905,customers!$A$1:$A$1001,customers!$C$1:$C$1001,,0)=0," ",_xlfn.XLOOKUP(orders!C905,customers!$A$1:$A$1001,customers!$C$1:$C$1001,,0))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4">
        <f>_xlfn.XLOOKUP(D905,products!$A$1:$A$49,products!$D$1:$D$49,,0)</f>
        <v>0.5</v>
      </c>
      <c r="L905" s="6">
        <f>_xlfn.XLOOKUP(D905,products!$A$1:$A$49,products!$E$1:$E$49,,0)</f>
        <v>8.73</v>
      </c>
      <c r="M905" s="5">
        <f t="shared" si="42"/>
        <v>17.46</v>
      </c>
      <c r="N905" t="str">
        <f t="shared" si="43"/>
        <v>Liberica</v>
      </c>
      <c r="O905" t="str">
        <f t="shared" si="44"/>
        <v>Medium</v>
      </c>
      <c r="P905" t="str">
        <f>_xlfn.XLOOKUP(orderstable[[#This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IF(_xlfn.XLOOKUP(orders!C906,customers!$A$1:$A$1001,customers!$C$1:$C$1001,,0)=0," ",_xlfn.XLOOKUP(orders!C906,customers!$A$1:$A$1001,customers!$C$1:$C$1001,,0))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4">
        <f>_xlfn.XLOOKUP(D906,products!$A$1:$A$49,products!$D$1:$D$49,,0)</f>
        <v>2.5</v>
      </c>
      <c r="L906" s="6">
        <f>_xlfn.XLOOKUP(D906,products!$A$1:$A$49,products!$E$1:$E$49,,0)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IF(_xlfn.XLOOKUP(orders!C907,customers!$A$1:$A$1001,customers!$C$1:$C$1001,,0)=0," ",_xlfn.XLOOKUP(orders!C907,customers!$A$1:$A$1001,customers!$C$1:$C$1001,,0))</f>
        <v xml:space="preserve"> </v>
      </c>
      <c r="H907" s="2" t="str">
        <f>_xlfn.XLOOKUP(C907,customers!$A$1:$A$1001,customers!$G$1:$G$1001,,0)</f>
        <v>United States</v>
      </c>
      <c r="I907" t="str">
        <f>_xlfn.XLOOKUP(orders!D907,products!$A$1:$A$49,products!$B$1:$B$49,,0)</f>
        <v>Ara</v>
      </c>
      <c r="J907" t="str">
        <f>_xlfn.XLOOKUP(D907,products!$A$1:$A$49,products!$C$1:$C$49,,0)</f>
        <v>M</v>
      </c>
      <c r="K907" s="4">
        <f>_xlfn.XLOOKUP(D907,products!$A$1:$A$49,products!$D$1:$D$49,,0)</f>
        <v>0.5</v>
      </c>
      <c r="L907" s="6">
        <f>_xlfn.XLOOKUP(D907,products!$A$1:$A$49,products!$E$1:$E$49,,0)</f>
        <v>6.75</v>
      </c>
      <c r="M907" s="5">
        <f t="shared" si="42"/>
        <v>40.5</v>
      </c>
      <c r="N907" t="str">
        <f t="shared" si="43"/>
        <v>Arabica</v>
      </c>
      <c r="O907" t="str">
        <f t="shared" si="44"/>
        <v>Medium</v>
      </c>
      <c r="P907" t="str">
        <f>_xlfn.XLOOKUP(orderstable[[#This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IF(_xlfn.XLOOKUP(orders!C908,customers!$A$1:$A$1001,customers!$C$1:$C$1001,,0)=0," ",_xlfn.XLOOKUP(orders!C908,customers!$A$1:$A$1001,customers!$C$1:$C$1001,,0))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4">
        <f>_xlfn.XLOOKUP(D908,products!$A$1:$A$49,products!$D$1:$D$49,,0)</f>
        <v>0.5</v>
      </c>
      <c r="L908" s="6">
        <f>_xlfn.XLOOKUP(D908,products!$A$1:$A$49,products!$E$1:$E$49,,0)</f>
        <v>6.75</v>
      </c>
      <c r="M908" s="5">
        <f t="shared" si="42"/>
        <v>27</v>
      </c>
      <c r="N908" t="str">
        <f t="shared" si="43"/>
        <v>Arabica</v>
      </c>
      <c r="O908" t="str">
        <f t="shared" si="44"/>
        <v>Medium</v>
      </c>
      <c r="P908" t="str">
        <f>_xlfn.XLOOKUP(orderstable[[#This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IF(_xlfn.XLOOKUP(orders!C909,customers!$A$1:$A$1001,customers!$C$1:$C$1001,,0)=0," ",_xlfn.XLOOKUP(orders!C909,customers!$A$1:$A$1001,customers!$C$1:$C$1001,,0))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4">
        <f>_xlfn.XLOOKUP(D909,products!$A$1:$A$49,products!$D$1:$D$49,,0)</f>
        <v>1</v>
      </c>
      <c r="L909" s="6">
        <f>_xlfn.XLOOKUP(D909,products!$A$1:$A$49,products!$E$1:$E$49,,0)</f>
        <v>12.95</v>
      </c>
      <c r="M909" s="5">
        <f t="shared" si="42"/>
        <v>38.849999999999994</v>
      </c>
      <c r="N909" t="str">
        <f t="shared" si="43"/>
        <v>Liberica</v>
      </c>
      <c r="O909" t="str">
        <f t="shared" si="44"/>
        <v>Dark</v>
      </c>
      <c r="P909" t="str">
        <f>_xlfn.XLOOKUP(orderstable[[#This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IF(_xlfn.XLOOKUP(orders!C910,customers!$A$1:$A$1001,customers!$C$1:$C$1001,,0)=0," ",_xlfn.XLOOKUP(orders!C910,customers!$A$1:$A$1001,customers!$C$1:$C$1001,,0))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4">
        <f>_xlfn.XLOOKUP(D910,products!$A$1:$A$49,products!$D$1:$D$49,,0)</f>
        <v>1</v>
      </c>
      <c r="L910" s="6">
        <f>_xlfn.XLOOKUP(D910,products!$A$1:$A$49,products!$E$1:$E$49,,0)</f>
        <v>11.95</v>
      </c>
      <c r="M910" s="5">
        <f t="shared" si="42"/>
        <v>59.75</v>
      </c>
      <c r="N910" t="str">
        <f t="shared" si="43"/>
        <v>Robusta</v>
      </c>
      <c r="O910" t="str">
        <f t="shared" si="44"/>
        <v>Light</v>
      </c>
      <c r="P910" t="str">
        <f>_xlfn.XLOOKUP(orderstable[[#This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IF(_xlfn.XLOOKUP(orders!C911,customers!$A$1:$A$1001,customers!$C$1:$C$1001,,0)=0," ",_xlfn.XLOOKUP(orders!C911,customers!$A$1:$A$1001,customers!$C$1:$C$1001,,0))</f>
        <v xml:space="preserve"> </v>
      </c>
      <c r="H911" s="2" t="str">
        <f>_xlfn.XLOOKUP(C911,customers!$A$1:$A$1001,customers!$G$1:$G$1001,,0)</f>
        <v>United States</v>
      </c>
      <c r="I911" t="str">
        <f>_xlfn.XLOOKUP(orders!D911,products!$A$1:$A$49,products!$B$1:$B$49,,0)</f>
        <v>Rob</v>
      </c>
      <c r="J911" t="str">
        <f>_xlfn.XLOOKUP(D911,products!$A$1:$A$49,products!$C$1:$C$49,,0)</f>
        <v>L</v>
      </c>
      <c r="K911" s="4">
        <f>_xlfn.XLOOKUP(D911,products!$A$1:$A$49,products!$D$1:$D$49,,0)</f>
        <v>0.2</v>
      </c>
      <c r="L911" s="6">
        <f>_xlfn.XLOOKUP(D911,products!$A$1:$A$49,products!$E$1:$E$49,,0)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IF(_xlfn.XLOOKUP(orders!C912,customers!$A$1:$A$1001,customers!$C$1:$C$1001,,0)=0," ",_xlfn.XLOOKUP(orders!C912,customers!$A$1:$A$1001,customers!$C$1:$C$1001,,0))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4">
        <f>_xlfn.XLOOKUP(D912,products!$A$1:$A$49,products!$D$1:$D$49,,0)</f>
        <v>2.5</v>
      </c>
      <c r="L912" s="6">
        <f>_xlfn.XLOOKUP(D912,products!$A$1:$A$49,products!$E$1:$E$49,,0)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IF(_xlfn.XLOOKUP(orders!C913,customers!$A$1:$A$1001,customers!$C$1:$C$1001,,0)=0," ",_xlfn.XLOOKUP(orders!C913,customers!$A$1:$A$1001,customers!$C$1:$C$1001,,0))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4">
        <f>_xlfn.XLOOKUP(D913,products!$A$1:$A$49,products!$D$1:$D$49,,0)</f>
        <v>1</v>
      </c>
      <c r="L913" s="6">
        <f>_xlfn.XLOOKUP(D913,products!$A$1:$A$49,products!$E$1:$E$49,,0)</f>
        <v>11.25</v>
      </c>
      <c r="M913" s="5">
        <f t="shared" si="42"/>
        <v>45</v>
      </c>
      <c r="N913" t="str">
        <f t="shared" si="43"/>
        <v>Arabica</v>
      </c>
      <c r="O913" t="str">
        <f t="shared" si="44"/>
        <v>Medium</v>
      </c>
      <c r="P913" t="str">
        <f>_xlfn.XLOOKUP(orderstable[[#This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IF(_xlfn.XLOOKUP(orders!C914,customers!$A$1:$A$1001,customers!$C$1:$C$1001,,0)=0," ",_xlfn.XLOOKUP(orders!C914,customers!$A$1:$A$1001,customers!$C$1:$C$1001,,0))</f>
        <v xml:space="preserve"> </v>
      </c>
      <c r="H914" s="2" t="str">
        <f>_xlfn.XLOOKUP(C914,customers!$A$1:$A$1001,customers!$G$1:$G$1001,,0)</f>
        <v>United States</v>
      </c>
      <c r="I914" t="str">
        <f>_xlfn.XLOOKUP(orders!D914,products!$A$1:$A$49,products!$B$1:$B$49,,0)</f>
        <v>Rob</v>
      </c>
      <c r="J914" t="str">
        <f>_xlfn.XLOOKUP(D914,products!$A$1:$A$49,products!$C$1:$C$49,,0)</f>
        <v>M</v>
      </c>
      <c r="K914" s="4">
        <f>_xlfn.XLOOKUP(D914,products!$A$1:$A$49,products!$D$1:$D$49,,0)</f>
        <v>2.5</v>
      </c>
      <c r="L914" s="6">
        <f>_xlfn.XLOOKUP(D914,products!$A$1:$A$49,products!$E$1:$E$49,,0)</f>
        <v>22.884999999999998</v>
      </c>
      <c r="M914" s="5">
        <f t="shared" si="42"/>
        <v>137.31</v>
      </c>
      <c r="N914" t="str">
        <f t="shared" si="43"/>
        <v>Robusta</v>
      </c>
      <c r="O914" t="str">
        <f t="shared" si="44"/>
        <v>Medium</v>
      </c>
      <c r="P914" t="str">
        <f>_xlfn.XLOOKUP(orderstable[[#This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IF(_xlfn.XLOOKUP(orders!C915,customers!$A$1:$A$1001,customers!$C$1:$C$1001,,0)=0," ",_xlfn.XLOOKUP(orders!C915,customers!$A$1:$A$1001,customers!$C$1:$C$1001,,0))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4">
        <f>_xlfn.XLOOKUP(D915,products!$A$1:$A$49,products!$D$1:$D$49,,0)</f>
        <v>0.5</v>
      </c>
      <c r="L915" s="6">
        <f>_xlfn.XLOOKUP(D915,products!$A$1:$A$49,products!$E$1:$E$49,,0)</f>
        <v>6.75</v>
      </c>
      <c r="M915" s="5">
        <f t="shared" si="42"/>
        <v>6.75</v>
      </c>
      <c r="N915" t="str">
        <f t="shared" si="43"/>
        <v>Arabica</v>
      </c>
      <c r="O915" t="str">
        <f t="shared" si="44"/>
        <v>Medium</v>
      </c>
      <c r="P915" t="str">
        <f>_xlfn.XLOOKUP(orderstable[[#This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IF(_xlfn.XLOOKUP(orders!C916,customers!$A$1:$A$1001,customers!$C$1:$C$1001,,0)=0," ",_xlfn.XLOOKUP(orders!C916,customers!$A$1:$A$1001,customers!$C$1:$C$1001,,0))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4">
        <f>_xlfn.XLOOKUP(D916,products!$A$1:$A$49,products!$D$1:$D$49,,0)</f>
        <v>1</v>
      </c>
      <c r="L916" s="6">
        <f>_xlfn.XLOOKUP(D916,products!$A$1:$A$49,products!$E$1:$E$49,,0)</f>
        <v>11.25</v>
      </c>
      <c r="M916" s="5">
        <f t="shared" si="42"/>
        <v>45</v>
      </c>
      <c r="N916" t="str">
        <f t="shared" si="43"/>
        <v>Arabica</v>
      </c>
      <c r="O916" t="str">
        <f t="shared" si="44"/>
        <v>Medium</v>
      </c>
      <c r="P916" t="str">
        <f>_xlfn.XLOOKUP(orderstable[[#This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IF(_xlfn.XLOOKUP(orders!C917,customers!$A$1:$A$1001,customers!$C$1:$C$1001,,0)=0," ",_xlfn.XLOOKUP(orders!C917,customers!$A$1:$A$1001,customers!$C$1:$C$1001,,0))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4">
        <f>_xlfn.XLOOKUP(D917,products!$A$1:$A$49,products!$D$1:$D$49,,0)</f>
        <v>2.5</v>
      </c>
      <c r="L917" s="6">
        <f>_xlfn.XLOOKUP(D917,products!$A$1:$A$49,products!$E$1:$E$49,,0)</f>
        <v>27.945</v>
      </c>
      <c r="M917" s="5">
        <f t="shared" si="42"/>
        <v>83.835000000000008</v>
      </c>
      <c r="N917" t="str">
        <f t="shared" si="43"/>
        <v>Exceisa</v>
      </c>
      <c r="O917" t="str">
        <f t="shared" si="44"/>
        <v>Dark</v>
      </c>
      <c r="P917" t="str">
        <f>_xlfn.XLOOKUP(orderstable[[#This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IF(_xlfn.XLOOKUP(orders!C918,customers!$A$1:$A$1001,customers!$C$1:$C$1001,,0)=0," ",_xlfn.XLOOKUP(orders!C918,customers!$A$1:$A$1001,customers!$C$1:$C$1001,,0))</f>
        <v xml:space="preserve"> </v>
      </c>
      <c r="H918" s="2" t="str">
        <f>_xlfn.XLOOKUP(C918,customers!$A$1:$A$1001,customers!$G$1:$G$1001,,0)</f>
        <v>Ireland</v>
      </c>
      <c r="I918" t="str">
        <f>_xlfn.XLOOKUP(orders!D918,products!$A$1:$A$49,products!$B$1:$B$49,,0)</f>
        <v>Exc</v>
      </c>
      <c r="J918" t="str">
        <f>_xlfn.XLOOKUP(D918,products!$A$1:$A$49,products!$C$1:$C$49,,0)</f>
        <v>D</v>
      </c>
      <c r="K918" s="4">
        <f>_xlfn.XLOOKUP(D918,products!$A$1:$A$49,products!$D$1:$D$49,,0)</f>
        <v>0.2</v>
      </c>
      <c r="L918" s="6">
        <f>_xlfn.XLOOKUP(D918,products!$A$1:$A$49,products!$E$1:$E$49,,0)</f>
        <v>3.645</v>
      </c>
      <c r="M918" s="5">
        <f t="shared" si="42"/>
        <v>3.645</v>
      </c>
      <c r="N918" t="str">
        <f t="shared" si="43"/>
        <v>Exceisa</v>
      </c>
      <c r="O918" t="str">
        <f t="shared" si="44"/>
        <v>Dark</v>
      </c>
      <c r="P918" t="str">
        <f>_xlfn.XLOOKUP(orderstable[[#This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IF(_xlfn.XLOOKUP(orders!C919,customers!$A$1:$A$1001,customers!$C$1:$C$1001,,0)=0," ",_xlfn.XLOOKUP(orders!C919,customers!$A$1:$A$1001,customers!$C$1:$C$1001,,0))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4">
        <f>_xlfn.XLOOKUP(D919,products!$A$1:$A$49,products!$D$1:$D$49,,0)</f>
        <v>0.5</v>
      </c>
      <c r="L919" s="6">
        <f>_xlfn.XLOOKUP(D919,products!$A$1:$A$49,products!$E$1:$E$49,,0)</f>
        <v>6.75</v>
      </c>
      <c r="M919" s="5">
        <f t="shared" si="42"/>
        <v>6.75</v>
      </c>
      <c r="N919" t="str">
        <f t="shared" si="43"/>
        <v>Arabica</v>
      </c>
      <c r="O919" t="str">
        <f t="shared" si="44"/>
        <v>Medium</v>
      </c>
      <c r="P919" t="str">
        <f>_xlfn.XLOOKUP(orderstable[[#This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IF(_xlfn.XLOOKUP(orders!C920,customers!$A$1:$A$1001,customers!$C$1:$C$1001,,0)=0," ",_xlfn.XLOOKUP(orders!C920,customers!$A$1:$A$1001,customers!$C$1:$C$1001,,0))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4">
        <f>_xlfn.XLOOKUP(D920,products!$A$1:$A$49,products!$D$1:$D$49,,0)</f>
        <v>0.5</v>
      </c>
      <c r="L920" s="6">
        <f>_xlfn.XLOOKUP(D920,products!$A$1:$A$49,products!$E$1:$E$49,,0)</f>
        <v>7.29</v>
      </c>
      <c r="M920" s="5">
        <f t="shared" si="42"/>
        <v>21.87</v>
      </c>
      <c r="N920" t="str">
        <f t="shared" si="43"/>
        <v>Exceisa</v>
      </c>
      <c r="O920" t="str">
        <f t="shared" si="44"/>
        <v>Dark</v>
      </c>
      <c r="P920" t="str">
        <f>_xlfn.XLOOKUP(orderstable[[#This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IF(_xlfn.XLOOKUP(orders!C921,customers!$A$1:$A$1001,customers!$C$1:$C$1001,,0)=0," ",_xlfn.XLOOKUP(orders!C921,customers!$A$1:$A$1001,customers!$C$1:$C$1001,,0))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4">
        <f>_xlfn.XLOOKUP(D921,products!$A$1:$A$49,products!$D$1:$D$49,,0)</f>
        <v>0.2</v>
      </c>
      <c r="L921" s="6">
        <f>_xlfn.XLOOKUP(D921,products!$A$1:$A$49,products!$E$1:$E$49,,0)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IF(_xlfn.XLOOKUP(orders!C922,customers!$A$1:$A$1001,customers!$C$1:$C$1001,,0)=0," ",_xlfn.XLOOKUP(orders!C922,customers!$A$1:$A$1001,customers!$C$1:$C$1001,,0))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4">
        <f>_xlfn.XLOOKUP(D922,products!$A$1:$A$49,products!$D$1:$D$49,,0)</f>
        <v>2.5</v>
      </c>
      <c r="L922" s="6">
        <f>_xlfn.XLOOKUP(D922,products!$A$1:$A$49,products!$E$1:$E$49,,0)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IF(_xlfn.XLOOKUP(orders!C923,customers!$A$1:$A$1001,customers!$C$1:$C$1001,,0)=0," ",_xlfn.XLOOKUP(orders!C923,customers!$A$1:$A$1001,customers!$C$1:$C$1001,,0))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4">
        <f>_xlfn.XLOOKUP(D923,products!$A$1:$A$49,products!$D$1:$D$49,,0)</f>
        <v>0.2</v>
      </c>
      <c r="L923" s="6">
        <f>_xlfn.XLOOKUP(D923,products!$A$1:$A$49,products!$E$1:$E$49,,0)</f>
        <v>3.8849999999999998</v>
      </c>
      <c r="M923" s="5">
        <f t="shared" si="42"/>
        <v>7.77</v>
      </c>
      <c r="N923" t="str">
        <f t="shared" si="43"/>
        <v>Liberica</v>
      </c>
      <c r="O923" t="str">
        <f t="shared" si="44"/>
        <v>Dark</v>
      </c>
      <c r="P923" t="str">
        <f>_xlfn.XLOOKUP(orderstable[[#This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IF(_xlfn.XLOOKUP(orders!C924,customers!$A$1:$A$1001,customers!$C$1:$C$1001,,0)=0," ",_xlfn.XLOOKUP(orders!C924,customers!$A$1:$A$1001,customers!$C$1:$C$1001,,0))</f>
        <v xml:space="preserve"> </v>
      </c>
      <c r="H924" s="2" t="str">
        <f>_xlfn.XLOOKUP(C924,customers!$A$1:$A$1001,customers!$G$1:$G$1001,,0)</f>
        <v>United States</v>
      </c>
      <c r="I924" t="str">
        <f>_xlfn.XLOOKUP(orders!D924,products!$A$1:$A$49,products!$B$1:$B$49,,0)</f>
        <v>Ara</v>
      </c>
      <c r="J924" t="str">
        <f>_xlfn.XLOOKUP(D924,products!$A$1:$A$49,products!$C$1:$C$49,,0)</f>
        <v>M</v>
      </c>
      <c r="K924" s="4">
        <f>_xlfn.XLOOKUP(D924,products!$A$1:$A$49,products!$D$1:$D$49,,0)</f>
        <v>1</v>
      </c>
      <c r="L924" s="6">
        <f>_xlfn.XLOOKUP(D924,products!$A$1:$A$49,products!$E$1:$E$49,,0)</f>
        <v>11.25</v>
      </c>
      <c r="M924" s="5">
        <f t="shared" si="42"/>
        <v>67.5</v>
      </c>
      <c r="N924" t="str">
        <f t="shared" si="43"/>
        <v>Arabica</v>
      </c>
      <c r="O924" t="str">
        <f t="shared" si="44"/>
        <v>Medium</v>
      </c>
      <c r="P924" t="str">
        <f>_xlfn.XLOOKUP(orderstable[[#This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IF(_xlfn.XLOOKUP(orders!C925,customers!$A$1:$A$1001,customers!$C$1:$C$1001,,0)=0," ",_xlfn.XLOOKUP(orders!C925,customers!$A$1:$A$1001,customers!$C$1:$C$1001,,0))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4">
        <f>_xlfn.XLOOKUP(D925,products!$A$1:$A$49,products!$D$1:$D$49,,0)</f>
        <v>2.5</v>
      </c>
      <c r="L925" s="6">
        <f>_xlfn.XLOOKUP(D925,products!$A$1:$A$49,products!$E$1:$E$49,,0)</f>
        <v>27.945</v>
      </c>
      <c r="M925" s="5">
        <f t="shared" si="42"/>
        <v>27.945</v>
      </c>
      <c r="N925" t="str">
        <f t="shared" si="43"/>
        <v>Exceisa</v>
      </c>
      <c r="O925" t="str">
        <f t="shared" si="44"/>
        <v>Dark</v>
      </c>
      <c r="P925" t="str">
        <f>_xlfn.XLOOKUP(orderstable[[#This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IF(_xlfn.XLOOKUP(orders!C926,customers!$A$1:$A$1001,customers!$C$1:$C$1001,,0)=0," ",_xlfn.XLOOKUP(orders!C926,customers!$A$1:$A$1001,customers!$C$1:$C$1001,,0))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4">
        <f>_xlfn.XLOOKUP(D926,products!$A$1:$A$49,products!$D$1:$D$49,,0)</f>
        <v>2.5</v>
      </c>
      <c r="L926" s="6">
        <f>_xlfn.XLOOKUP(D926,products!$A$1:$A$49,products!$E$1:$E$49,,0)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IF(_xlfn.XLOOKUP(orders!C927,customers!$A$1:$A$1001,customers!$C$1:$C$1001,,0)=0," ",_xlfn.XLOOKUP(orders!C927,customers!$A$1:$A$1001,customers!$C$1:$C$1001,,0))</f>
        <v xml:space="preserve"> </v>
      </c>
      <c r="H927" s="2" t="str">
        <f>_xlfn.XLOOKUP(C927,customers!$A$1:$A$1001,customers!$G$1:$G$1001,,0)</f>
        <v>United States</v>
      </c>
      <c r="I927" t="str">
        <f>_xlfn.XLOOKUP(orders!D927,products!$A$1:$A$49,products!$B$1:$B$49,,0)</f>
        <v>Ara</v>
      </c>
      <c r="J927" t="str">
        <f>_xlfn.XLOOKUP(D927,products!$A$1:$A$49,products!$C$1:$C$49,,0)</f>
        <v>M</v>
      </c>
      <c r="K927" s="4">
        <f>_xlfn.XLOOKUP(D927,products!$A$1:$A$49,products!$D$1:$D$49,,0)</f>
        <v>0.5</v>
      </c>
      <c r="L927" s="6">
        <f>_xlfn.XLOOKUP(D927,products!$A$1:$A$49,products!$E$1:$E$49,,0)</f>
        <v>6.75</v>
      </c>
      <c r="M927" s="5">
        <f t="shared" si="42"/>
        <v>20.25</v>
      </c>
      <c r="N927" t="str">
        <f t="shared" si="43"/>
        <v>Arabica</v>
      </c>
      <c r="O927" t="str">
        <f t="shared" si="44"/>
        <v>Medium</v>
      </c>
      <c r="P927" t="str">
        <f>_xlfn.XLOOKUP(orderstable[[#This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IF(_xlfn.XLOOKUP(orders!C928,customers!$A$1:$A$1001,customers!$C$1:$C$1001,,0)=0," ",_xlfn.XLOOKUP(orders!C928,customers!$A$1:$A$1001,customers!$C$1:$C$1001,,0))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4">
        <f>_xlfn.XLOOKUP(D928,products!$A$1:$A$49,products!$D$1:$D$49,,0)</f>
        <v>0.5</v>
      </c>
      <c r="L928" s="6">
        <f>_xlfn.XLOOKUP(D928,products!$A$1:$A$49,products!$E$1:$E$49,,0)</f>
        <v>6.75</v>
      </c>
      <c r="M928" s="5">
        <f t="shared" si="42"/>
        <v>33.75</v>
      </c>
      <c r="N928" t="str">
        <f t="shared" si="43"/>
        <v>Arabica</v>
      </c>
      <c r="O928" t="str">
        <f t="shared" si="44"/>
        <v>Medium</v>
      </c>
      <c r="P928" t="str">
        <f>_xlfn.XLOOKUP(orderstable[[#This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IF(_xlfn.XLOOKUP(orders!C929,customers!$A$1:$A$1001,customers!$C$1:$C$1001,,0)=0," ",_xlfn.XLOOKUP(orders!C929,customers!$A$1:$A$1001,customers!$C$1:$C$1001,,0))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4">
        <f>_xlfn.XLOOKUP(D929,products!$A$1:$A$49,products!$D$1:$D$49,,0)</f>
        <v>2.5</v>
      </c>
      <c r="L929" s="6">
        <f>_xlfn.XLOOKUP(D929,products!$A$1:$A$49,products!$E$1:$E$49,,0)</f>
        <v>27.945</v>
      </c>
      <c r="M929" s="5">
        <f t="shared" si="42"/>
        <v>111.78</v>
      </c>
      <c r="N929" t="str">
        <f t="shared" si="43"/>
        <v>Exceisa</v>
      </c>
      <c r="O929" t="str">
        <f t="shared" si="44"/>
        <v>Dark</v>
      </c>
      <c r="P929" t="str">
        <f>_xlfn.XLOOKUP(orderstable[[#This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IF(_xlfn.XLOOKUP(orders!C930,customers!$A$1:$A$1001,customers!$C$1:$C$1001,,0)=0," ",_xlfn.XLOOKUP(orders!C930,customers!$A$1:$A$1001,customers!$C$1:$C$1001,,0))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4">
        <f>_xlfn.XLOOKUP(D930,products!$A$1:$A$49,products!$D$1:$D$49,,0)</f>
        <v>2.5</v>
      </c>
      <c r="L930" s="6">
        <f>_xlfn.XLOOKUP(D930,products!$A$1:$A$49,products!$E$1:$E$49,,0)</f>
        <v>31.624999999999996</v>
      </c>
      <c r="M930" s="5">
        <f t="shared" si="42"/>
        <v>63.249999999999993</v>
      </c>
      <c r="N930" t="str">
        <f t="shared" si="43"/>
        <v>Exceisa</v>
      </c>
      <c r="O930" t="str">
        <f t="shared" si="44"/>
        <v>Medium</v>
      </c>
      <c r="P930" t="str">
        <f>_xlfn.XLOOKUP(orderstable[[#This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IF(_xlfn.XLOOKUP(orders!C931,customers!$A$1:$A$1001,customers!$C$1:$C$1001,,0)=0," ",_xlfn.XLOOKUP(orders!C931,customers!$A$1:$A$1001,customers!$C$1:$C$1001,,0))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4">
        <f>_xlfn.XLOOKUP(D931,products!$A$1:$A$49,products!$D$1:$D$49,,0)</f>
        <v>0.2</v>
      </c>
      <c r="L931" s="6">
        <f>_xlfn.XLOOKUP(D931,products!$A$1:$A$49,products!$E$1:$E$49,,0)</f>
        <v>4.4550000000000001</v>
      </c>
      <c r="M931" s="5">
        <f t="shared" si="42"/>
        <v>8.91</v>
      </c>
      <c r="N931" t="str">
        <f t="shared" si="43"/>
        <v>Exceisa</v>
      </c>
      <c r="O931" t="str">
        <f t="shared" si="44"/>
        <v>Light</v>
      </c>
      <c r="P931" t="str">
        <f>_xlfn.XLOOKUP(orderstable[[#This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IF(_xlfn.XLOOKUP(orders!C932,customers!$A$1:$A$1001,customers!$C$1:$C$1001,,0)=0," ",_xlfn.XLOOKUP(orders!C932,customers!$A$1:$A$1001,customers!$C$1:$C$1001,,0))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4">
        <f>_xlfn.XLOOKUP(D932,products!$A$1:$A$49,products!$D$1:$D$49,,0)</f>
        <v>1</v>
      </c>
      <c r="L932" s="6">
        <f>_xlfn.XLOOKUP(D932,products!$A$1:$A$49,products!$E$1:$E$49,,0)</f>
        <v>12.15</v>
      </c>
      <c r="M932" s="5">
        <f t="shared" si="42"/>
        <v>12.15</v>
      </c>
      <c r="N932" t="str">
        <f t="shared" si="43"/>
        <v>Exceisa</v>
      </c>
      <c r="O932" t="str">
        <f t="shared" si="44"/>
        <v>Dark</v>
      </c>
      <c r="P932" t="str">
        <f>_xlfn.XLOOKUP(orderstable[[#This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IF(_xlfn.XLOOKUP(orders!C933,customers!$A$1:$A$1001,customers!$C$1:$C$1001,,0)=0," ",_xlfn.XLOOKUP(orders!C933,customers!$A$1:$A$1001,customers!$C$1:$C$1001,,0))</f>
        <v xml:space="preserve"> </v>
      </c>
      <c r="H933" s="2" t="str">
        <f>_xlfn.XLOOKUP(C933,customers!$A$1:$A$1001,customers!$G$1:$G$1001,,0)</f>
        <v>United States</v>
      </c>
      <c r="I933" t="str">
        <f>_xlfn.XLOOKUP(orders!D933,products!$A$1:$A$49,products!$B$1:$B$49,,0)</f>
        <v>Ara</v>
      </c>
      <c r="J933" t="str">
        <f>_xlfn.XLOOKUP(D933,products!$A$1:$A$49,products!$C$1:$C$49,,0)</f>
        <v>D</v>
      </c>
      <c r="K933" s="4">
        <f>_xlfn.XLOOKUP(D933,products!$A$1:$A$49,products!$D$1:$D$49,,0)</f>
        <v>0.5</v>
      </c>
      <c r="L933" s="6">
        <f>_xlfn.XLOOKUP(D933,products!$A$1:$A$49,products!$E$1:$E$49,,0)</f>
        <v>5.97</v>
      </c>
      <c r="M933" s="5">
        <f t="shared" si="42"/>
        <v>23.88</v>
      </c>
      <c r="N933" t="str">
        <f t="shared" si="43"/>
        <v>Arabica</v>
      </c>
      <c r="O933" t="str">
        <f t="shared" si="44"/>
        <v>Dark</v>
      </c>
      <c r="P933" t="str">
        <f>_xlfn.XLOOKUP(orderstable[[#This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IF(_xlfn.XLOOKUP(orders!C934,customers!$A$1:$A$1001,customers!$C$1:$C$1001,,0)=0," ",_xlfn.XLOOKUP(orders!C934,customers!$A$1:$A$1001,customers!$C$1:$C$1001,,0))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4">
        <f>_xlfn.XLOOKUP(D934,products!$A$1:$A$49,products!$D$1:$D$49,,0)</f>
        <v>1</v>
      </c>
      <c r="L934" s="6">
        <f>_xlfn.XLOOKUP(D934,products!$A$1:$A$49,products!$E$1:$E$49,,0)</f>
        <v>13.75</v>
      </c>
      <c r="M934" s="5">
        <f t="shared" si="42"/>
        <v>55</v>
      </c>
      <c r="N934" t="str">
        <f t="shared" si="43"/>
        <v>Exceisa</v>
      </c>
      <c r="O934" t="str">
        <f t="shared" si="44"/>
        <v>Medium</v>
      </c>
      <c r="P934" t="str">
        <f>_xlfn.XLOOKUP(orderstable[[#This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IF(_xlfn.XLOOKUP(orders!C935,customers!$A$1:$A$1001,customers!$C$1:$C$1001,,0)=0," ",_xlfn.XLOOKUP(orders!C935,customers!$A$1:$A$1001,customers!$C$1:$C$1001,,0))</f>
        <v xml:space="preserve"> </v>
      </c>
      <c r="H935" s="2" t="str">
        <f>_xlfn.XLOOKUP(C935,customers!$A$1:$A$1001,customers!$G$1:$G$1001,,0)</f>
        <v>United States</v>
      </c>
      <c r="I935" t="str">
        <f>_xlfn.XLOOKUP(orders!D935,products!$A$1:$A$49,products!$B$1:$B$49,,0)</f>
        <v>Rob</v>
      </c>
      <c r="J935" t="str">
        <f>_xlfn.XLOOKUP(D935,products!$A$1:$A$49,products!$C$1:$C$49,,0)</f>
        <v>D</v>
      </c>
      <c r="K935" s="4">
        <f>_xlfn.XLOOKUP(D935,products!$A$1:$A$49,products!$D$1:$D$49,,0)</f>
        <v>1</v>
      </c>
      <c r="L935" s="6">
        <f>_xlfn.XLOOKUP(D935,products!$A$1:$A$49,products!$E$1:$E$49,,0)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IF(_xlfn.XLOOKUP(orders!C936,customers!$A$1:$A$1001,customers!$C$1:$C$1001,,0)=0," ",_xlfn.XLOOKUP(orders!C936,customers!$A$1:$A$1001,customers!$C$1:$C$1001,,0))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4">
        <f>_xlfn.XLOOKUP(D936,products!$A$1:$A$49,products!$D$1:$D$49,,0)</f>
        <v>2.5</v>
      </c>
      <c r="L936" s="6">
        <f>_xlfn.XLOOKUP(D936,products!$A$1:$A$49,products!$E$1:$E$49,,0)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IF(_xlfn.XLOOKUP(orders!C937,customers!$A$1:$A$1001,customers!$C$1:$C$1001,,0)=0," ",_xlfn.XLOOKUP(orders!C937,customers!$A$1:$A$1001,customers!$C$1:$C$1001,,0))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4">
        <f>_xlfn.XLOOKUP(D937,products!$A$1:$A$49,products!$D$1:$D$49,,0)</f>
        <v>2.5</v>
      </c>
      <c r="L937" s="6">
        <f>_xlfn.XLOOKUP(D937,products!$A$1:$A$49,products!$E$1:$E$49,,0)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IF(_xlfn.XLOOKUP(orders!C938,customers!$A$1:$A$1001,customers!$C$1:$C$1001,,0)=0," ",_xlfn.XLOOKUP(orders!C938,customers!$A$1:$A$1001,customers!$C$1:$C$1001,,0))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4">
        <f>_xlfn.XLOOKUP(D938,products!$A$1:$A$49,products!$D$1:$D$49,,0)</f>
        <v>0.5</v>
      </c>
      <c r="L938" s="6">
        <f>_xlfn.XLOOKUP(D938,products!$A$1:$A$49,products!$E$1:$E$49,,0)</f>
        <v>7.77</v>
      </c>
      <c r="M938" s="5">
        <f t="shared" si="42"/>
        <v>23.31</v>
      </c>
      <c r="N938" t="str">
        <f t="shared" si="43"/>
        <v>Liberica</v>
      </c>
      <c r="O938" t="str">
        <f t="shared" si="44"/>
        <v>Dark</v>
      </c>
      <c r="P938" t="str">
        <f>_xlfn.XLOOKUP(orderstable[[#This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IF(_xlfn.XLOOKUP(orders!C939,customers!$A$1:$A$1001,customers!$C$1:$C$1001,,0)=0," ",_xlfn.XLOOKUP(orders!C939,customers!$A$1:$A$1001,customers!$C$1:$C$1001,,0))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4">
        <f>_xlfn.XLOOKUP(D939,products!$A$1:$A$49,products!$D$1:$D$49,,0)</f>
        <v>2.5</v>
      </c>
      <c r="L939" s="6">
        <f>_xlfn.XLOOKUP(D939,products!$A$1:$A$49,products!$E$1:$E$49,,0)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IF(_xlfn.XLOOKUP(orders!C940,customers!$A$1:$A$1001,customers!$C$1:$C$1001,,0)=0," ",_xlfn.XLOOKUP(orders!C940,customers!$A$1:$A$1001,customers!$C$1:$C$1001,,0))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4">
        <f>_xlfn.XLOOKUP(D940,products!$A$1:$A$49,products!$D$1:$D$49,,0)</f>
        <v>1</v>
      </c>
      <c r="L940" s="6">
        <f>_xlfn.XLOOKUP(D940,products!$A$1:$A$49,products!$E$1:$E$49,,0)</f>
        <v>14.85</v>
      </c>
      <c r="M940" s="5">
        <f t="shared" si="42"/>
        <v>74.25</v>
      </c>
      <c r="N940" t="str">
        <f t="shared" si="43"/>
        <v>Exceisa</v>
      </c>
      <c r="O940" t="str">
        <f t="shared" si="44"/>
        <v>Light</v>
      </c>
      <c r="P940" t="str">
        <f>_xlfn.XLOOKUP(orderstable[[#This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IF(_xlfn.XLOOKUP(orders!C941,customers!$A$1:$A$1001,customers!$C$1:$C$1001,,0)=0," ",_xlfn.XLOOKUP(orders!C941,customers!$A$1:$A$1001,customers!$C$1:$C$1001,,0))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4">
        <f>_xlfn.XLOOKUP(D941,products!$A$1:$A$49,products!$D$1:$D$49,,0)</f>
        <v>0.2</v>
      </c>
      <c r="L941" s="6">
        <f>_xlfn.XLOOKUP(D941,products!$A$1:$A$49,products!$E$1:$E$49,,0)</f>
        <v>4.7549999999999999</v>
      </c>
      <c r="M941" s="5">
        <f t="shared" si="42"/>
        <v>28.53</v>
      </c>
      <c r="N941" t="str">
        <f t="shared" si="43"/>
        <v>Liberica</v>
      </c>
      <c r="O941" t="str">
        <f t="shared" si="44"/>
        <v>Light</v>
      </c>
      <c r="P941" t="str">
        <f>_xlfn.XLOOKUP(orderstable[[#This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IF(_xlfn.XLOOKUP(orders!C942,customers!$A$1:$A$1001,customers!$C$1:$C$1001,,0)=0," ",_xlfn.XLOOKUP(orders!C942,customers!$A$1:$A$1001,customers!$C$1:$C$1001,,0))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4">
        <f>_xlfn.XLOOKUP(D942,products!$A$1:$A$49,products!$D$1:$D$49,,0)</f>
        <v>0.5</v>
      </c>
      <c r="L942" s="6">
        <f>_xlfn.XLOOKUP(D942,products!$A$1:$A$49,products!$E$1:$E$49,,0)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IF(_xlfn.XLOOKUP(orders!C943,customers!$A$1:$A$1001,customers!$C$1:$C$1001,,0)=0," ",_xlfn.XLOOKUP(orders!C943,customers!$A$1:$A$1001,customers!$C$1:$C$1001,,0))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4">
        <f>_xlfn.XLOOKUP(D943,products!$A$1:$A$49,products!$D$1:$D$49,,0)</f>
        <v>0.5</v>
      </c>
      <c r="L943" s="6">
        <f>_xlfn.XLOOKUP(D943,products!$A$1:$A$49,products!$E$1:$E$49,,0)</f>
        <v>7.77</v>
      </c>
      <c r="M943" s="5">
        <f t="shared" si="42"/>
        <v>15.54</v>
      </c>
      <c r="N943" t="str">
        <f t="shared" si="43"/>
        <v>Arabica</v>
      </c>
      <c r="O943" t="str">
        <f t="shared" si="44"/>
        <v>Light</v>
      </c>
      <c r="P943" t="str">
        <f>_xlfn.XLOOKUP(orderstable[[#This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IF(_xlfn.XLOOKUP(orders!C944,customers!$A$1:$A$1001,customers!$C$1:$C$1001,,0)=0," ",_xlfn.XLOOKUP(orders!C944,customers!$A$1:$A$1001,customers!$C$1:$C$1001,,0))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4">
        <f>_xlfn.XLOOKUP(D944,products!$A$1:$A$49,products!$D$1:$D$49,,0)</f>
        <v>1</v>
      </c>
      <c r="L944" s="6">
        <f>_xlfn.XLOOKUP(D944,products!$A$1:$A$49,products!$E$1:$E$49,,0)</f>
        <v>11.95</v>
      </c>
      <c r="M944" s="5">
        <f t="shared" si="42"/>
        <v>35.849999999999994</v>
      </c>
      <c r="N944" t="str">
        <f t="shared" si="43"/>
        <v>Robusta</v>
      </c>
      <c r="O944" t="str">
        <f t="shared" si="44"/>
        <v>Light</v>
      </c>
      <c r="P944" t="str">
        <f>_xlfn.XLOOKUP(orderstable[[#This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IF(_xlfn.XLOOKUP(orders!C945,customers!$A$1:$A$1001,customers!$C$1:$C$1001,,0)=0," ",_xlfn.XLOOKUP(orders!C945,customers!$A$1:$A$1001,customers!$C$1:$C$1001,,0))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4">
        <f>_xlfn.XLOOKUP(D945,products!$A$1:$A$49,products!$D$1:$D$49,,0)</f>
        <v>0.5</v>
      </c>
      <c r="L945" s="6">
        <f>_xlfn.XLOOKUP(D945,products!$A$1:$A$49,products!$E$1:$E$49,,0)</f>
        <v>7.77</v>
      </c>
      <c r="M945" s="5">
        <f t="shared" si="42"/>
        <v>46.62</v>
      </c>
      <c r="N945" t="str">
        <f t="shared" si="43"/>
        <v>Arabica</v>
      </c>
      <c r="O945" t="str">
        <f t="shared" si="44"/>
        <v>Light</v>
      </c>
      <c r="P945" t="str">
        <f>_xlfn.XLOOKUP(orderstable[[#This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IF(_xlfn.XLOOKUP(orders!C946,customers!$A$1:$A$1001,customers!$C$1:$C$1001,,0)=0," ",_xlfn.XLOOKUP(orders!C946,customers!$A$1:$A$1001,customers!$C$1:$C$1001,,0))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4">
        <f>_xlfn.XLOOKUP(D946,products!$A$1:$A$49,products!$D$1:$D$49,,0)</f>
        <v>0.5</v>
      </c>
      <c r="L946" s="6">
        <f>_xlfn.XLOOKUP(D946,products!$A$1:$A$49,products!$E$1:$E$49,,0)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IF(_xlfn.XLOOKUP(orders!C947,customers!$A$1:$A$1001,customers!$C$1:$C$1001,,0)=0," ",_xlfn.XLOOKUP(orders!C947,customers!$A$1:$A$1001,customers!$C$1:$C$1001,,0))</f>
        <v xml:space="preserve"> </v>
      </c>
      <c r="H947" s="2" t="str">
        <f>_xlfn.XLOOKUP(C947,customers!$A$1:$A$1001,customers!$G$1:$G$1001,,0)</f>
        <v>United States</v>
      </c>
      <c r="I947" t="str">
        <f>_xlfn.XLOOKUP(orders!D947,products!$A$1:$A$49,products!$B$1:$B$49,,0)</f>
        <v>Lib</v>
      </c>
      <c r="J947" t="str">
        <f>_xlfn.XLOOKUP(D947,products!$A$1:$A$49,products!$C$1:$C$49,,0)</f>
        <v>D</v>
      </c>
      <c r="K947" s="4">
        <f>_xlfn.XLOOKUP(D947,products!$A$1:$A$49,products!$D$1:$D$49,,0)</f>
        <v>2.5</v>
      </c>
      <c r="L947" s="6">
        <f>_xlfn.XLOOKUP(D947,products!$A$1:$A$49,products!$E$1:$E$49,,0)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IF(_xlfn.XLOOKUP(orders!C948,customers!$A$1:$A$1001,customers!$C$1:$C$1001,,0)=0," ",_xlfn.XLOOKUP(orders!C948,customers!$A$1:$A$1001,customers!$C$1:$C$1001,,0))</f>
        <v xml:space="preserve"> </v>
      </c>
      <c r="H948" s="2" t="str">
        <f>_xlfn.XLOOKUP(C948,customers!$A$1:$A$1001,customers!$G$1:$G$1001,,0)</f>
        <v>United States</v>
      </c>
      <c r="I948" t="str">
        <f>_xlfn.XLOOKUP(orders!D948,products!$A$1:$A$49,products!$B$1:$B$49,,0)</f>
        <v>Lib</v>
      </c>
      <c r="J948" t="str">
        <f>_xlfn.XLOOKUP(D948,products!$A$1:$A$49,products!$C$1:$C$49,,0)</f>
        <v>D</v>
      </c>
      <c r="K948" s="4">
        <f>_xlfn.XLOOKUP(D948,products!$A$1:$A$49,products!$D$1:$D$49,,0)</f>
        <v>0.5</v>
      </c>
      <c r="L948" s="6">
        <f>_xlfn.XLOOKUP(D948,products!$A$1:$A$49,products!$E$1:$E$49,,0)</f>
        <v>7.77</v>
      </c>
      <c r="M948" s="5">
        <f t="shared" si="42"/>
        <v>23.31</v>
      </c>
      <c r="N948" t="str">
        <f t="shared" si="43"/>
        <v>Liberica</v>
      </c>
      <c r="O948" t="str">
        <f t="shared" si="44"/>
        <v>Dark</v>
      </c>
      <c r="P948" t="str">
        <f>_xlfn.XLOOKUP(orderstable[[#This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IF(_xlfn.XLOOKUP(orders!C949,customers!$A$1:$A$1001,customers!$C$1:$C$1001,,0)=0," ",_xlfn.XLOOKUP(orders!C949,customers!$A$1:$A$1001,customers!$C$1:$C$1001,,0))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4">
        <f>_xlfn.XLOOKUP(D949,products!$A$1:$A$49,products!$D$1:$D$49,,0)</f>
        <v>1</v>
      </c>
      <c r="L949" s="6">
        <f>_xlfn.XLOOKUP(D949,products!$A$1:$A$49,products!$E$1:$E$49,,0)</f>
        <v>11.25</v>
      </c>
      <c r="M949" s="5">
        <f t="shared" si="42"/>
        <v>11.25</v>
      </c>
      <c r="N949" t="str">
        <f t="shared" si="43"/>
        <v>Arabica</v>
      </c>
      <c r="O949" t="str">
        <f t="shared" si="44"/>
        <v>Medium</v>
      </c>
      <c r="P949" t="str">
        <f>_xlfn.XLOOKUP(orderstable[[#This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IF(_xlfn.XLOOKUP(orders!C950,customers!$A$1:$A$1001,customers!$C$1:$C$1001,,0)=0," ",_xlfn.XLOOKUP(orders!C950,customers!$A$1:$A$1001,customers!$C$1:$C$1001,,0))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4">
        <f>_xlfn.XLOOKUP(D950,products!$A$1:$A$49,products!$D$1:$D$49,,0)</f>
        <v>2.5</v>
      </c>
      <c r="L950" s="6">
        <f>_xlfn.XLOOKUP(D950,products!$A$1:$A$49,products!$E$1:$E$49,,0)</f>
        <v>27.945</v>
      </c>
      <c r="M950" s="5">
        <f t="shared" si="42"/>
        <v>83.835000000000008</v>
      </c>
      <c r="N950" t="str">
        <f t="shared" si="43"/>
        <v>Exceisa</v>
      </c>
      <c r="O950" t="str">
        <f t="shared" si="44"/>
        <v>Dark</v>
      </c>
      <c r="P950" t="str">
        <f>_xlfn.XLOOKUP(orderstable[[#This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IF(_xlfn.XLOOKUP(orders!C951,customers!$A$1:$A$1001,customers!$C$1:$C$1001,,0)=0," ",_xlfn.XLOOKUP(orders!C951,customers!$A$1:$A$1001,customers!$C$1:$C$1001,,0))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4">
        <f>_xlfn.XLOOKUP(D951,products!$A$1:$A$49,products!$D$1:$D$49,,0)</f>
        <v>2.5</v>
      </c>
      <c r="L951" s="6">
        <f>_xlfn.XLOOKUP(D951,products!$A$1:$A$49,products!$E$1:$E$49,,0)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IF(_xlfn.XLOOKUP(orders!C952,customers!$A$1:$A$1001,customers!$C$1:$C$1001,,0)=0," ",_xlfn.XLOOKUP(orders!C952,customers!$A$1:$A$1001,customers!$C$1:$C$1001,,0))</f>
        <v xml:space="preserve"> </v>
      </c>
      <c r="H952" s="2" t="str">
        <f>_xlfn.XLOOKUP(C952,customers!$A$1:$A$1001,customers!$G$1:$G$1001,,0)</f>
        <v>United States</v>
      </c>
      <c r="I952" t="str">
        <f>_xlfn.XLOOKUP(orders!D952,products!$A$1:$A$49,products!$B$1:$B$49,,0)</f>
        <v>Rob</v>
      </c>
      <c r="J952" t="str">
        <f>_xlfn.XLOOKUP(D952,products!$A$1:$A$49,products!$C$1:$C$49,,0)</f>
        <v>L</v>
      </c>
      <c r="K952" s="4">
        <f>_xlfn.XLOOKUP(D952,products!$A$1:$A$49,products!$D$1:$D$49,,0)</f>
        <v>0.2</v>
      </c>
      <c r="L952" s="6">
        <f>_xlfn.XLOOKUP(D952,products!$A$1:$A$49,products!$E$1:$E$49,,0)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IF(_xlfn.XLOOKUP(orders!C953,customers!$A$1:$A$1001,customers!$C$1:$C$1001,,0)=0," ",_xlfn.XLOOKUP(orders!C953,customers!$A$1:$A$1001,customers!$C$1:$C$1001,,0))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4">
        <f>_xlfn.XLOOKUP(D953,products!$A$1:$A$49,products!$D$1:$D$49,,0)</f>
        <v>0.2</v>
      </c>
      <c r="L953" s="6">
        <f>_xlfn.XLOOKUP(D953,products!$A$1:$A$49,products!$E$1:$E$49,,0)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IF(_xlfn.XLOOKUP(orders!C954,customers!$A$1:$A$1001,customers!$C$1:$C$1001,,0)=0," ",_xlfn.XLOOKUP(orders!C954,customers!$A$1:$A$1001,customers!$C$1:$C$1001,,0))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4">
        <f>_xlfn.XLOOKUP(D954,products!$A$1:$A$49,products!$D$1:$D$49,,0)</f>
        <v>1</v>
      </c>
      <c r="L954" s="6">
        <f>_xlfn.XLOOKUP(D954,products!$A$1:$A$49,products!$E$1:$E$49,,0)</f>
        <v>11.25</v>
      </c>
      <c r="M954" s="5">
        <f t="shared" si="42"/>
        <v>22.5</v>
      </c>
      <c r="N954" t="str">
        <f t="shared" si="43"/>
        <v>Arabica</v>
      </c>
      <c r="O954" t="str">
        <f t="shared" si="44"/>
        <v>Medium</v>
      </c>
      <c r="P954" t="str">
        <f>_xlfn.XLOOKUP(orderstable[[#This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IF(_xlfn.XLOOKUP(orders!C955,customers!$A$1:$A$1001,customers!$C$1:$C$1001,,0)=0," ",_xlfn.XLOOKUP(orders!C955,customers!$A$1:$A$1001,customers!$C$1:$C$1001,,0))</f>
        <v xml:space="preserve"> </v>
      </c>
      <c r="H955" s="2" t="str">
        <f>_xlfn.XLOOKUP(C955,customers!$A$1:$A$1001,customers!$G$1:$G$1001,,0)</f>
        <v>United States</v>
      </c>
      <c r="I955" t="str">
        <f>_xlfn.XLOOKUP(orders!D955,products!$A$1:$A$49,products!$B$1:$B$49,,0)</f>
        <v>Ara</v>
      </c>
      <c r="J955" t="str">
        <f>_xlfn.XLOOKUP(D955,products!$A$1:$A$49,products!$C$1:$C$49,,0)</f>
        <v>L</v>
      </c>
      <c r="K955" s="4">
        <f>_xlfn.XLOOKUP(D955,products!$A$1:$A$49,products!$D$1:$D$49,,0)</f>
        <v>0.2</v>
      </c>
      <c r="L955" s="6">
        <f>_xlfn.XLOOKUP(D955,products!$A$1:$A$49,products!$E$1:$E$49,,0)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IF(_xlfn.XLOOKUP(orders!C956,customers!$A$1:$A$1001,customers!$C$1:$C$1001,,0)=0," ",_xlfn.XLOOKUP(orders!C956,customers!$A$1:$A$1001,customers!$C$1:$C$1001,,0))</f>
        <v xml:space="preserve"> </v>
      </c>
      <c r="H956" s="2" t="str">
        <f>_xlfn.XLOOKUP(C956,customers!$A$1:$A$1001,customers!$G$1:$G$1001,,0)</f>
        <v>United States</v>
      </c>
      <c r="I956" t="str">
        <f>_xlfn.XLOOKUP(orders!D956,products!$A$1:$A$49,products!$B$1:$B$49,,0)</f>
        <v>Exc</v>
      </c>
      <c r="J956" t="str">
        <f>_xlfn.XLOOKUP(D956,products!$A$1:$A$49,products!$C$1:$C$49,,0)</f>
        <v>D</v>
      </c>
      <c r="K956" s="4">
        <f>_xlfn.XLOOKUP(D956,products!$A$1:$A$49,products!$D$1:$D$49,,0)</f>
        <v>2.5</v>
      </c>
      <c r="L956" s="6">
        <f>_xlfn.XLOOKUP(D956,products!$A$1:$A$49,products!$E$1:$E$49,,0)</f>
        <v>27.945</v>
      </c>
      <c r="M956" s="5">
        <f t="shared" si="42"/>
        <v>27.945</v>
      </c>
      <c r="N956" t="str">
        <f t="shared" si="43"/>
        <v>Exceisa</v>
      </c>
      <c r="O956" t="str">
        <f t="shared" si="44"/>
        <v>Dark</v>
      </c>
      <c r="P956" t="str">
        <f>_xlfn.XLOOKUP(orderstable[[#This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IF(_xlfn.XLOOKUP(orders!C957,customers!$A$1:$A$1001,customers!$C$1:$C$1001,,0)=0," ",_xlfn.XLOOKUP(orders!C957,customers!$A$1:$A$1001,customers!$C$1:$C$1001,,0))</f>
        <v xml:space="preserve"> </v>
      </c>
      <c r="H957" s="2" t="str">
        <f>_xlfn.XLOOKUP(C957,customers!$A$1:$A$1001,customers!$G$1:$G$1001,,0)</f>
        <v>United States</v>
      </c>
      <c r="I957" t="str">
        <f>_xlfn.XLOOKUP(orders!D957,products!$A$1:$A$49,products!$B$1:$B$49,,0)</f>
        <v>Exc</v>
      </c>
      <c r="J957" t="str">
        <f>_xlfn.XLOOKUP(D957,products!$A$1:$A$49,products!$C$1:$C$49,,0)</f>
        <v>L</v>
      </c>
      <c r="K957" s="4">
        <f>_xlfn.XLOOKUP(D957,products!$A$1:$A$49,products!$D$1:$D$49,,0)</f>
        <v>2.5</v>
      </c>
      <c r="L957" s="6">
        <f>_xlfn.XLOOKUP(D957,products!$A$1:$A$49,products!$E$1:$E$49,,0)</f>
        <v>34.154999999999994</v>
      </c>
      <c r="M957" s="5">
        <f t="shared" si="42"/>
        <v>170.77499999999998</v>
      </c>
      <c r="N957" t="str">
        <f t="shared" si="43"/>
        <v>Exceisa</v>
      </c>
      <c r="O957" t="str">
        <f t="shared" si="44"/>
        <v>Light</v>
      </c>
      <c r="P957" t="str">
        <f>_xlfn.XLOOKUP(orderstable[[#This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IF(_xlfn.XLOOKUP(orders!C958,customers!$A$1:$A$1001,customers!$C$1:$C$1001,,0)=0," ",_xlfn.XLOOKUP(orders!C958,customers!$A$1:$A$1001,customers!$C$1:$C$1001,,0))</f>
        <v xml:space="preserve"> </v>
      </c>
      <c r="H958" s="2" t="str">
        <f>_xlfn.XLOOKUP(C958,customers!$A$1:$A$1001,customers!$G$1:$G$1001,,0)</f>
        <v>United States</v>
      </c>
      <c r="I958" t="str">
        <f>_xlfn.XLOOKUP(orders!D958,products!$A$1:$A$49,products!$B$1:$B$49,,0)</f>
        <v>Rob</v>
      </c>
      <c r="J958" t="str">
        <f>_xlfn.XLOOKUP(D958,products!$A$1:$A$49,products!$C$1:$C$49,,0)</f>
        <v>L</v>
      </c>
      <c r="K958" s="4">
        <f>_xlfn.XLOOKUP(D958,products!$A$1:$A$49,products!$D$1:$D$49,,0)</f>
        <v>2.5</v>
      </c>
      <c r="L958" s="6">
        <f>_xlfn.XLOOKUP(D958,products!$A$1:$A$49,products!$E$1:$E$49,,0)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IF(_xlfn.XLOOKUP(orders!C959,customers!$A$1:$A$1001,customers!$C$1:$C$1001,,0)=0," ",_xlfn.XLOOKUP(orders!C959,customers!$A$1:$A$1001,customers!$C$1:$C$1001,,0))</f>
        <v xml:space="preserve"> </v>
      </c>
      <c r="H959" s="2" t="str">
        <f>_xlfn.XLOOKUP(C959,customers!$A$1:$A$1001,customers!$G$1:$G$1001,,0)</f>
        <v>United States</v>
      </c>
      <c r="I959" t="str">
        <f>_xlfn.XLOOKUP(orders!D959,products!$A$1:$A$49,products!$B$1:$B$49,,0)</f>
        <v>Exc</v>
      </c>
      <c r="J959" t="str">
        <f>_xlfn.XLOOKUP(D959,products!$A$1:$A$49,products!$C$1:$C$49,,0)</f>
        <v>L</v>
      </c>
      <c r="K959" s="4">
        <f>_xlfn.XLOOKUP(D959,products!$A$1:$A$49,products!$D$1:$D$49,,0)</f>
        <v>1</v>
      </c>
      <c r="L959" s="6">
        <f>_xlfn.XLOOKUP(D959,products!$A$1:$A$49,products!$E$1:$E$49,,0)</f>
        <v>14.85</v>
      </c>
      <c r="M959" s="5">
        <f t="shared" si="42"/>
        <v>14.85</v>
      </c>
      <c r="N959" t="str">
        <f t="shared" si="43"/>
        <v>Exceisa</v>
      </c>
      <c r="O959" t="str">
        <f t="shared" si="44"/>
        <v>Light</v>
      </c>
      <c r="P959" t="str">
        <f>_xlfn.XLOOKUP(orderstable[[#This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IF(_xlfn.XLOOKUP(orders!C960,customers!$A$1:$A$1001,customers!$C$1:$C$1001,,0)=0," ",_xlfn.XLOOKUP(orders!C960,customers!$A$1:$A$1001,customers!$C$1:$C$1001,,0))</f>
        <v xml:space="preserve"> </v>
      </c>
      <c r="H960" s="2" t="str">
        <f>_xlfn.XLOOKUP(C960,customers!$A$1:$A$1001,customers!$G$1:$G$1001,,0)</f>
        <v>United States</v>
      </c>
      <c r="I960" t="str">
        <f>_xlfn.XLOOKUP(orders!D960,products!$A$1:$A$49,products!$B$1:$B$49,,0)</f>
        <v>Ara</v>
      </c>
      <c r="J960" t="str">
        <f>_xlfn.XLOOKUP(D960,products!$A$1:$A$49,products!$C$1:$C$49,,0)</f>
        <v>L</v>
      </c>
      <c r="K960" s="4">
        <f>_xlfn.XLOOKUP(D960,products!$A$1:$A$49,products!$D$1:$D$49,,0)</f>
        <v>0.2</v>
      </c>
      <c r="L960" s="6">
        <f>_xlfn.XLOOKUP(D960,products!$A$1:$A$49,products!$E$1:$E$49,,0)</f>
        <v>3.8849999999999998</v>
      </c>
      <c r="M960" s="5">
        <f t="shared" si="42"/>
        <v>7.77</v>
      </c>
      <c r="N960" t="str">
        <f t="shared" si="43"/>
        <v>Arabica</v>
      </c>
      <c r="O960" t="str">
        <f t="shared" si="44"/>
        <v>Light</v>
      </c>
      <c r="P960" t="str">
        <f>_xlfn.XLOOKUP(orderstable[[#This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IF(_xlfn.XLOOKUP(orders!C961,customers!$A$1:$A$1001,customers!$C$1:$C$1001,,0)=0," ",_xlfn.XLOOKUP(orders!C961,customers!$A$1:$A$1001,customers!$C$1:$C$1001,,0))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4">
        <f>_xlfn.XLOOKUP(D961,products!$A$1:$A$49,products!$D$1:$D$49,,0)</f>
        <v>0.2</v>
      </c>
      <c r="L961" s="6">
        <f>_xlfn.XLOOKUP(D961,products!$A$1:$A$49,products!$E$1:$E$49,,0)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IF(_xlfn.XLOOKUP(orders!C962,customers!$A$1:$A$1001,customers!$C$1:$C$1001,,0)=0," ",_xlfn.XLOOKUP(orders!C962,customers!$A$1:$A$1001,customers!$C$1:$C$1001,,0))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4">
        <f>_xlfn.XLOOKUP(D962,products!$A$1:$A$49,products!$D$1:$D$49,,0)</f>
        <v>1</v>
      </c>
      <c r="L962" s="6">
        <f>_xlfn.XLOOKUP(D962,products!$A$1:$A$49,products!$E$1:$E$49,,0)</f>
        <v>15.85</v>
      </c>
      <c r="M962" s="5">
        <f t="shared" si="42"/>
        <v>79.25</v>
      </c>
      <c r="N962" t="str">
        <f t="shared" si="43"/>
        <v>Liberica</v>
      </c>
      <c r="O962" t="str">
        <f t="shared" si="44"/>
        <v>Light</v>
      </c>
      <c r="P962" t="str">
        <f>_xlfn.XLOOKUP(orderstable[[#This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IF(_xlfn.XLOOKUP(orders!C963,customers!$A$1:$A$1001,customers!$C$1:$C$1001,,0)=0," ",_xlfn.XLOOKUP(orders!C963,customers!$A$1:$A$1001,customers!$C$1:$C$1001,,0))</f>
        <v xml:space="preserve"> </v>
      </c>
      <c r="H963" s="2" t="str">
        <f>_xlfn.XLOOKUP(C963,customers!$A$1:$A$1001,customers!$G$1:$G$1001,,0)</f>
        <v>United States</v>
      </c>
      <c r="I963" t="str">
        <f>_xlfn.XLOOKUP(orders!D963,products!$A$1:$A$49,products!$B$1:$B$49,,0)</f>
        <v>Ara</v>
      </c>
      <c r="J963" t="str">
        <f>_xlfn.XLOOKUP(D963,products!$A$1:$A$49,products!$C$1:$C$49,,0)</f>
        <v>D</v>
      </c>
      <c r="K963" s="4">
        <f>_xlfn.XLOOKUP(D963,products!$A$1:$A$49,products!$D$1:$D$49,,0)</f>
        <v>2.5</v>
      </c>
      <c r="L963" s="6">
        <f>_xlfn.XLOOKUP(D963,products!$A$1:$A$49,products!$E$1:$E$49,,0)</f>
        <v>22.884999999999998</v>
      </c>
      <c r="M963" s="5">
        <f t="shared" ref="M963:M1001" si="45">L963*E963</f>
        <v>45.769999999999996</v>
      </c>
      <c r="N963" t="str">
        <f t="shared" ref="N963:N1001" si="46">IF(I963="Rob","Robusta",IF(I963="Exc","Exceisa",IF(I963="Ara","Arabica",IF(I963="Lib","Liberica",""))))</f>
        <v>Arabica</v>
      </c>
      <c r="O963" t="str">
        <f t="shared" ref="O963:O1001" si="47">IF(J963="L","Light",IF(J963="M","Medium",IF(J963="D","Dark","")))</f>
        <v>Dark</v>
      </c>
      <c r="P963" t="str">
        <f>_xlfn.XLOOKUP(orderstable[[#This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IF(_xlfn.XLOOKUP(orders!C964,customers!$A$1:$A$1001,customers!$C$1:$C$1001,,0)=0," ",_xlfn.XLOOKUP(orders!C964,customers!$A$1:$A$1001,customers!$C$1:$C$1001,,0))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4">
        <f>_xlfn.XLOOKUP(D964,products!$A$1:$A$49,products!$D$1:$D$49,,0)</f>
        <v>1</v>
      </c>
      <c r="L964" s="6">
        <f>_xlfn.XLOOKUP(D964,products!$A$1:$A$49,products!$E$1:$E$49,,0)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IF(_xlfn.XLOOKUP(orders!C965,customers!$A$1:$A$1001,customers!$C$1:$C$1001,,0)=0," ",_xlfn.XLOOKUP(orders!C965,customers!$A$1:$A$1001,customers!$C$1:$C$1001,,0))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4">
        <f>_xlfn.XLOOKUP(D965,products!$A$1:$A$49,products!$D$1:$D$49,,0)</f>
        <v>0.5</v>
      </c>
      <c r="L965" s="6">
        <f>_xlfn.XLOOKUP(D965,products!$A$1:$A$49,products!$E$1:$E$49,,0)</f>
        <v>5.97</v>
      </c>
      <c r="M965" s="5">
        <f t="shared" si="45"/>
        <v>23.88</v>
      </c>
      <c r="N965" t="str">
        <f t="shared" si="46"/>
        <v>Robusta</v>
      </c>
      <c r="O965" t="str">
        <f t="shared" si="47"/>
        <v>Medium</v>
      </c>
      <c r="P965" t="str">
        <f>_xlfn.XLOOKUP(orderstable[[#This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IF(_xlfn.XLOOKUP(orders!C966,customers!$A$1:$A$1001,customers!$C$1:$C$1001,,0)=0," ",_xlfn.XLOOKUP(orders!C966,customers!$A$1:$A$1001,customers!$C$1:$C$1001,,0))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4">
        <f>_xlfn.XLOOKUP(D966,products!$A$1:$A$49,products!$D$1:$D$49,,0)</f>
        <v>0.2</v>
      </c>
      <c r="L966" s="6">
        <f>_xlfn.XLOOKUP(D966,products!$A$1:$A$49,products!$E$1:$E$49,,0)</f>
        <v>4.4550000000000001</v>
      </c>
      <c r="M966" s="5">
        <f t="shared" si="45"/>
        <v>22.274999999999999</v>
      </c>
      <c r="N966" t="str">
        <f t="shared" si="46"/>
        <v>Exceisa</v>
      </c>
      <c r="O966" t="str">
        <f t="shared" si="47"/>
        <v>Light</v>
      </c>
      <c r="P966" t="str">
        <f>_xlfn.XLOOKUP(orderstable[[#This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IF(_xlfn.XLOOKUP(orders!C967,customers!$A$1:$A$1001,customers!$C$1:$C$1001,,0)=0," ",_xlfn.XLOOKUP(orders!C967,customers!$A$1:$A$1001,customers!$C$1:$C$1001,,0))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4">
        <f>_xlfn.XLOOKUP(D967,products!$A$1:$A$49,products!$D$1:$D$49,,0)</f>
        <v>1</v>
      </c>
      <c r="L967" s="6">
        <f>_xlfn.XLOOKUP(D967,products!$A$1:$A$49,products!$E$1:$E$49,,0)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IF(_xlfn.XLOOKUP(orders!C968,customers!$A$1:$A$1001,customers!$C$1:$C$1001,,0)=0," ",_xlfn.XLOOKUP(orders!C968,customers!$A$1:$A$1001,customers!$C$1:$C$1001,,0))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4">
        <f>_xlfn.XLOOKUP(D968,products!$A$1:$A$49,products!$D$1:$D$49,,0)</f>
        <v>0.5</v>
      </c>
      <c r="L968" s="6">
        <f>_xlfn.XLOOKUP(D968,products!$A$1:$A$49,products!$E$1:$E$49,,0)</f>
        <v>8.91</v>
      </c>
      <c r="M968" s="5">
        <f t="shared" si="45"/>
        <v>53.46</v>
      </c>
      <c r="N968" t="str">
        <f t="shared" si="46"/>
        <v>Exceisa</v>
      </c>
      <c r="O968" t="str">
        <f t="shared" si="47"/>
        <v>Light</v>
      </c>
      <c r="P968" t="str">
        <f>_xlfn.XLOOKUP(orderstable[[#This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IF(_xlfn.XLOOKUP(orders!C969,customers!$A$1:$A$1001,customers!$C$1:$C$1001,,0)=0," ",_xlfn.XLOOKUP(orders!C969,customers!$A$1:$A$1001,customers!$C$1:$C$1001,,0))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4">
        <f>_xlfn.XLOOKUP(D969,products!$A$1:$A$49,products!$D$1:$D$49,,0)</f>
        <v>0.2</v>
      </c>
      <c r="L969" s="6">
        <f>_xlfn.XLOOKUP(D969,products!$A$1:$A$49,products!$E$1:$E$49,,0)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IF(_xlfn.XLOOKUP(orders!C970,customers!$A$1:$A$1001,customers!$C$1:$C$1001,,0)=0," ",_xlfn.XLOOKUP(orders!C970,customers!$A$1:$A$1001,customers!$C$1:$C$1001,,0))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4">
        <f>_xlfn.XLOOKUP(D970,products!$A$1:$A$49,products!$D$1:$D$49,,0)</f>
        <v>0.2</v>
      </c>
      <c r="L970" s="6">
        <f>_xlfn.XLOOKUP(D970,products!$A$1:$A$49,products!$E$1:$E$49,,0)</f>
        <v>2.9849999999999999</v>
      </c>
      <c r="M970" s="5">
        <f t="shared" si="45"/>
        <v>5.97</v>
      </c>
      <c r="N970" t="str">
        <f t="shared" si="46"/>
        <v>Robusta</v>
      </c>
      <c r="O970" t="str">
        <f t="shared" si="47"/>
        <v>Medium</v>
      </c>
      <c r="P970" t="str">
        <f>_xlfn.XLOOKUP(orderstable[[#This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IF(_xlfn.XLOOKUP(orders!C971,customers!$A$1:$A$1001,customers!$C$1:$C$1001,,0)=0," ",_xlfn.XLOOKUP(orders!C971,customers!$A$1:$A$1001,customers!$C$1:$C$1001,,0))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4">
        <f>_xlfn.XLOOKUP(D971,products!$A$1:$A$49,products!$D$1:$D$49,,0)</f>
        <v>1</v>
      </c>
      <c r="L971" s="6">
        <f>_xlfn.XLOOKUP(D971,products!$A$1:$A$49,products!$E$1:$E$49,,0)</f>
        <v>12.95</v>
      </c>
      <c r="M971" s="5">
        <f t="shared" si="45"/>
        <v>12.95</v>
      </c>
      <c r="N971" t="str">
        <f t="shared" si="46"/>
        <v>Liberica</v>
      </c>
      <c r="O971" t="str">
        <f t="shared" si="47"/>
        <v>Dark</v>
      </c>
      <c r="P971" t="str">
        <f>_xlfn.XLOOKUP(orderstable[[#This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IF(_xlfn.XLOOKUP(orders!C972,customers!$A$1:$A$1001,customers!$C$1:$C$1001,,0)=0," ",_xlfn.XLOOKUP(orders!C972,customers!$A$1:$A$1001,customers!$C$1:$C$1001,,0))</f>
        <v xml:space="preserve"> </v>
      </c>
      <c r="H972" s="2" t="str">
        <f>_xlfn.XLOOKUP(C972,customers!$A$1:$A$1001,customers!$G$1:$G$1001,,0)</f>
        <v>United States</v>
      </c>
      <c r="I972" t="str">
        <f>_xlfn.XLOOKUP(orders!D972,products!$A$1:$A$49,products!$B$1:$B$49,,0)</f>
        <v>Exc</v>
      </c>
      <c r="J972" t="str">
        <f>_xlfn.XLOOKUP(D972,products!$A$1:$A$49,products!$C$1:$C$49,,0)</f>
        <v>M</v>
      </c>
      <c r="K972" s="4">
        <f>_xlfn.XLOOKUP(D972,products!$A$1:$A$49,products!$D$1:$D$49,,0)</f>
        <v>0.5</v>
      </c>
      <c r="L972" s="6">
        <f>_xlfn.XLOOKUP(D972,products!$A$1:$A$49,products!$E$1:$E$49,,0)</f>
        <v>8.25</v>
      </c>
      <c r="M972" s="5">
        <f t="shared" si="45"/>
        <v>8.25</v>
      </c>
      <c r="N972" t="str">
        <f t="shared" si="46"/>
        <v>Exceisa</v>
      </c>
      <c r="O972" t="str">
        <f t="shared" si="47"/>
        <v>Medium</v>
      </c>
      <c r="P972" t="str">
        <f>_xlfn.XLOOKUP(orderstable[[#This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IF(_xlfn.XLOOKUP(orders!C973,customers!$A$1:$A$1001,customers!$C$1:$C$1001,,0)=0," ",_xlfn.XLOOKUP(orders!C973,customers!$A$1:$A$1001,customers!$C$1:$C$1001,,0))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4">
        <f>_xlfn.XLOOKUP(D973,products!$A$1:$A$49,products!$D$1:$D$49,,0)</f>
        <v>2.5</v>
      </c>
      <c r="L973" s="6">
        <f>_xlfn.XLOOKUP(D973,products!$A$1:$A$49,products!$E$1:$E$49,,0)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IF(_xlfn.XLOOKUP(orders!C974,customers!$A$1:$A$1001,customers!$C$1:$C$1001,,0)=0," ",_xlfn.XLOOKUP(orders!C974,customers!$A$1:$A$1001,customers!$C$1:$C$1001,,0))</f>
        <v xml:space="preserve"> </v>
      </c>
      <c r="H974" s="2" t="str">
        <f>_xlfn.XLOOKUP(C974,customers!$A$1:$A$1001,customers!$G$1:$G$1001,,0)</f>
        <v>Ireland</v>
      </c>
      <c r="I974" t="str">
        <f>_xlfn.XLOOKUP(orders!D974,products!$A$1:$A$49,products!$B$1:$B$49,,0)</f>
        <v>Ara</v>
      </c>
      <c r="J974" t="str">
        <f>_xlfn.XLOOKUP(D974,products!$A$1:$A$49,products!$C$1:$C$49,,0)</f>
        <v>L</v>
      </c>
      <c r="K974" s="4">
        <f>_xlfn.XLOOKUP(D974,products!$A$1:$A$49,products!$D$1:$D$49,,0)</f>
        <v>2.5</v>
      </c>
      <c r="L974" s="6">
        <f>_xlfn.XLOOKUP(D974,products!$A$1:$A$49,products!$E$1:$E$49,,0)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IF(_xlfn.XLOOKUP(orders!C975,customers!$A$1:$A$1001,customers!$C$1:$C$1001,,0)=0," ",_xlfn.XLOOKUP(orders!C975,customers!$A$1:$A$1001,customers!$C$1:$C$1001,,0))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4">
        <f>_xlfn.XLOOKUP(D975,products!$A$1:$A$49,products!$D$1:$D$49,,0)</f>
        <v>1</v>
      </c>
      <c r="L975" s="6">
        <f>_xlfn.XLOOKUP(D975,products!$A$1:$A$49,products!$E$1:$E$49,,0)</f>
        <v>14.55</v>
      </c>
      <c r="M975" s="5">
        <f t="shared" si="45"/>
        <v>87.300000000000011</v>
      </c>
      <c r="N975" t="str">
        <f t="shared" si="46"/>
        <v>Liberica</v>
      </c>
      <c r="O975" t="str">
        <f t="shared" si="47"/>
        <v>Medium</v>
      </c>
      <c r="P975" t="str">
        <f>_xlfn.XLOOKUP(orderstable[[#This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IF(_xlfn.XLOOKUP(orders!C976,customers!$A$1:$A$1001,customers!$C$1:$C$1001,,0)=0," ",_xlfn.XLOOKUP(orders!C976,customers!$A$1:$A$1001,customers!$C$1:$C$1001,,0))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4">
        <f>_xlfn.XLOOKUP(D976,products!$A$1:$A$49,products!$D$1:$D$49,,0)</f>
        <v>0.5</v>
      </c>
      <c r="L976" s="6">
        <f>_xlfn.XLOOKUP(D976,products!$A$1:$A$49,products!$E$1:$E$49,,0)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IF(_xlfn.XLOOKUP(orders!C977,customers!$A$1:$A$1001,customers!$C$1:$C$1001,,0)=0," ",_xlfn.XLOOKUP(orders!C977,customers!$A$1:$A$1001,customers!$C$1:$C$1001,,0))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4">
        <f>_xlfn.XLOOKUP(D977,products!$A$1:$A$49,products!$D$1:$D$49,,0)</f>
        <v>0.2</v>
      </c>
      <c r="L977" s="6">
        <f>_xlfn.XLOOKUP(D977,products!$A$1:$A$49,products!$E$1:$E$49,,0)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IF(_xlfn.XLOOKUP(orders!C978,customers!$A$1:$A$1001,customers!$C$1:$C$1001,,0)=0," ",_xlfn.XLOOKUP(orders!C978,customers!$A$1:$A$1001,customers!$C$1:$C$1001,,0))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4">
        <f>_xlfn.XLOOKUP(D978,products!$A$1:$A$49,products!$D$1:$D$49,,0)</f>
        <v>2.5</v>
      </c>
      <c r="L978" s="6">
        <f>_xlfn.XLOOKUP(D978,products!$A$1:$A$49,products!$E$1:$E$49,,0)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IF(_xlfn.XLOOKUP(orders!C979,customers!$A$1:$A$1001,customers!$C$1:$C$1001,,0)=0," ",_xlfn.XLOOKUP(orders!C979,customers!$A$1:$A$1001,customers!$C$1:$C$1001,,0))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4">
        <f>_xlfn.XLOOKUP(D979,products!$A$1:$A$49,products!$D$1:$D$49,,0)</f>
        <v>1</v>
      </c>
      <c r="L979" s="6">
        <f>_xlfn.XLOOKUP(D979,products!$A$1:$A$49,products!$E$1:$E$49,,0)</f>
        <v>11.95</v>
      </c>
      <c r="M979" s="5">
        <f t="shared" si="45"/>
        <v>59.75</v>
      </c>
      <c r="N979" t="str">
        <f t="shared" si="46"/>
        <v>Robusta</v>
      </c>
      <c r="O979" t="str">
        <f t="shared" si="47"/>
        <v>Light</v>
      </c>
      <c r="P979" t="str">
        <f>_xlfn.XLOOKUP(orderstable[[#This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IF(_xlfn.XLOOKUP(orders!C980,customers!$A$1:$A$1001,customers!$C$1:$C$1001,,0)=0," ",_xlfn.XLOOKUP(orders!C980,customers!$A$1:$A$1001,customers!$C$1:$C$1001,,0))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4">
        <f>_xlfn.XLOOKUP(D980,products!$A$1:$A$49,products!$D$1:$D$49,,0)</f>
        <v>0.5</v>
      </c>
      <c r="L980" s="6">
        <f>_xlfn.XLOOKUP(D980,products!$A$1:$A$49,products!$E$1:$E$49,,0)</f>
        <v>7.77</v>
      </c>
      <c r="M980" s="5">
        <f t="shared" si="45"/>
        <v>23.31</v>
      </c>
      <c r="N980" t="str">
        <f t="shared" si="46"/>
        <v>Arabica</v>
      </c>
      <c r="O980" t="str">
        <f t="shared" si="47"/>
        <v>Light</v>
      </c>
      <c r="P980" t="str">
        <f>_xlfn.XLOOKUP(orderstable[[#This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IF(_xlfn.XLOOKUP(orders!C981,customers!$A$1:$A$1001,customers!$C$1:$C$1001,,0)=0," ",_xlfn.XLOOKUP(orders!C981,customers!$A$1:$A$1001,customers!$C$1:$C$1001,,0))</f>
        <v xml:space="preserve"> </v>
      </c>
      <c r="H981" s="2" t="str">
        <f>_xlfn.XLOOKUP(C981,customers!$A$1:$A$1001,customers!$G$1:$G$1001,,0)</f>
        <v>United States</v>
      </c>
      <c r="I981" t="str">
        <f>_xlfn.XLOOKUP(orders!D981,products!$A$1:$A$49,products!$B$1:$B$49,,0)</f>
        <v>Rob</v>
      </c>
      <c r="J981" t="str">
        <f>_xlfn.XLOOKUP(D981,products!$A$1:$A$49,products!$C$1:$C$49,,0)</f>
        <v>D</v>
      </c>
      <c r="K981" s="4">
        <f>_xlfn.XLOOKUP(D981,products!$A$1:$A$49,products!$D$1:$D$49,,0)</f>
        <v>0.5</v>
      </c>
      <c r="L981" s="6">
        <f>_xlfn.XLOOKUP(D981,products!$A$1:$A$49,products!$E$1:$E$49,,0)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IF(_xlfn.XLOOKUP(orders!C982,customers!$A$1:$A$1001,customers!$C$1:$C$1001,,0)=0," ",_xlfn.XLOOKUP(orders!C982,customers!$A$1:$A$1001,customers!$C$1:$C$1001,,0))</f>
        <v xml:space="preserve"> </v>
      </c>
      <c r="H982" s="2" t="str">
        <f>_xlfn.XLOOKUP(C982,customers!$A$1:$A$1001,customers!$G$1:$G$1001,,0)</f>
        <v>United States</v>
      </c>
      <c r="I982" t="str">
        <f>_xlfn.XLOOKUP(orders!D982,products!$A$1:$A$49,products!$B$1:$B$49,,0)</f>
        <v>Exc</v>
      </c>
      <c r="J982" t="str">
        <f>_xlfn.XLOOKUP(D982,products!$A$1:$A$49,products!$C$1:$C$49,,0)</f>
        <v>D</v>
      </c>
      <c r="K982" s="4">
        <f>_xlfn.XLOOKUP(D982,products!$A$1:$A$49,products!$D$1:$D$49,,0)</f>
        <v>2.5</v>
      </c>
      <c r="L982" s="6">
        <f>_xlfn.XLOOKUP(D982,products!$A$1:$A$49,products!$E$1:$E$49,,0)</f>
        <v>27.945</v>
      </c>
      <c r="M982" s="5">
        <f t="shared" si="45"/>
        <v>167.67000000000002</v>
      </c>
      <c r="N982" t="str">
        <f t="shared" si="46"/>
        <v>Exceisa</v>
      </c>
      <c r="O982" t="str">
        <f t="shared" si="47"/>
        <v>Dark</v>
      </c>
      <c r="P982" t="str">
        <f>_xlfn.XLOOKUP(orderstable[[#This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IF(_xlfn.XLOOKUP(orders!C983,customers!$A$1:$A$1001,customers!$C$1:$C$1001,,0)=0," ",_xlfn.XLOOKUP(orders!C983,customers!$A$1:$A$1001,customers!$C$1:$C$1001,,0))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4">
        <f>_xlfn.XLOOKUP(D983,products!$A$1:$A$49,products!$D$1:$D$49,,0)</f>
        <v>0.2</v>
      </c>
      <c r="L983" s="6">
        <f>_xlfn.XLOOKUP(D983,products!$A$1:$A$49,products!$E$1:$E$49,,0)</f>
        <v>3.645</v>
      </c>
      <c r="M983" s="5">
        <f t="shared" si="45"/>
        <v>21.87</v>
      </c>
      <c r="N983" t="str">
        <f t="shared" si="46"/>
        <v>Exceisa</v>
      </c>
      <c r="O983" t="str">
        <f t="shared" si="47"/>
        <v>Dark</v>
      </c>
      <c r="P983" t="str">
        <f>_xlfn.XLOOKUP(orderstable[[#This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IF(_xlfn.XLOOKUP(orders!C984,customers!$A$1:$A$1001,customers!$C$1:$C$1001,,0)=0," ",_xlfn.XLOOKUP(orders!C984,customers!$A$1:$A$1001,customers!$C$1:$C$1001,,0))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4">
        <f>_xlfn.XLOOKUP(D984,products!$A$1:$A$49,products!$D$1:$D$49,,0)</f>
        <v>1</v>
      </c>
      <c r="L984" s="6">
        <f>_xlfn.XLOOKUP(D984,products!$A$1:$A$49,products!$E$1:$E$49,,0)</f>
        <v>11.95</v>
      </c>
      <c r="M984" s="5">
        <f t="shared" si="45"/>
        <v>23.9</v>
      </c>
      <c r="N984" t="str">
        <f t="shared" si="46"/>
        <v>Robusta</v>
      </c>
      <c r="O984" t="str">
        <f t="shared" si="47"/>
        <v>Light</v>
      </c>
      <c r="P984" t="str">
        <f>_xlfn.XLOOKUP(orderstable[[#This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IF(_xlfn.XLOOKUP(orders!C985,customers!$A$1:$A$1001,customers!$C$1:$C$1001,,0)=0," ",_xlfn.XLOOKUP(orders!C985,customers!$A$1:$A$1001,customers!$C$1:$C$1001,,0))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4">
        <f>_xlfn.XLOOKUP(D985,products!$A$1:$A$49,products!$D$1:$D$49,,0)</f>
        <v>0.2</v>
      </c>
      <c r="L985" s="6">
        <f>_xlfn.XLOOKUP(D985,products!$A$1:$A$49,products!$E$1:$E$49,,0)</f>
        <v>3.375</v>
      </c>
      <c r="M985" s="5">
        <f t="shared" si="45"/>
        <v>6.75</v>
      </c>
      <c r="N985" t="str">
        <f t="shared" si="46"/>
        <v>Arabica</v>
      </c>
      <c r="O985" t="str">
        <f t="shared" si="47"/>
        <v>Medium</v>
      </c>
      <c r="P985" t="str">
        <f>_xlfn.XLOOKUP(orderstable[[#This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IF(_xlfn.XLOOKUP(orders!C986,customers!$A$1:$A$1001,customers!$C$1:$C$1001,,0)=0," ",_xlfn.XLOOKUP(orders!C986,customers!$A$1:$A$1001,customers!$C$1:$C$1001,,0))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4">
        <f>_xlfn.XLOOKUP(D986,products!$A$1:$A$49,products!$D$1:$D$49,,0)</f>
        <v>2.5</v>
      </c>
      <c r="L986" s="6">
        <f>_xlfn.XLOOKUP(D986,products!$A$1:$A$49,products!$E$1:$E$49,,0)</f>
        <v>31.624999999999996</v>
      </c>
      <c r="M986" s="5">
        <f t="shared" si="45"/>
        <v>31.624999999999996</v>
      </c>
      <c r="N986" t="str">
        <f t="shared" si="46"/>
        <v>Exceisa</v>
      </c>
      <c r="O986" t="str">
        <f t="shared" si="47"/>
        <v>Medium</v>
      </c>
      <c r="P986" t="str">
        <f>_xlfn.XLOOKUP(orderstable[[#This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IF(_xlfn.XLOOKUP(orders!C987,customers!$A$1:$A$1001,customers!$C$1:$C$1001,,0)=0," ",_xlfn.XLOOKUP(orders!C987,customers!$A$1:$A$1001,customers!$C$1:$C$1001,,0))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4">
        <f>_xlfn.XLOOKUP(D987,products!$A$1:$A$49,products!$D$1:$D$49,,0)</f>
        <v>1</v>
      </c>
      <c r="L987" s="6">
        <f>_xlfn.XLOOKUP(D987,products!$A$1:$A$49,products!$E$1:$E$49,,0)</f>
        <v>11.95</v>
      </c>
      <c r="M987" s="5">
        <f t="shared" si="45"/>
        <v>47.8</v>
      </c>
      <c r="N987" t="str">
        <f t="shared" si="46"/>
        <v>Robusta</v>
      </c>
      <c r="O987" t="str">
        <f t="shared" si="47"/>
        <v>Light</v>
      </c>
      <c r="P987" t="str">
        <f>_xlfn.XLOOKUP(orderstable[[#This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IF(_xlfn.XLOOKUP(orders!C988,customers!$A$1:$A$1001,customers!$C$1:$C$1001,,0)=0," ",_xlfn.XLOOKUP(orders!C988,customers!$A$1:$A$1001,customers!$C$1:$C$1001,,0))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4">
        <f>_xlfn.XLOOKUP(D988,products!$A$1:$A$49,products!$D$1:$D$49,,0)</f>
        <v>2.5</v>
      </c>
      <c r="L988" s="6">
        <f>_xlfn.XLOOKUP(D988,products!$A$1:$A$49,products!$E$1:$E$49,,0)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IF(_xlfn.XLOOKUP(orders!C989,customers!$A$1:$A$1001,customers!$C$1:$C$1001,,0)=0," ",_xlfn.XLOOKUP(orders!C989,customers!$A$1:$A$1001,customers!$C$1:$C$1001,,0))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4">
        <f>_xlfn.XLOOKUP(D989,products!$A$1:$A$49,products!$D$1:$D$49,,0)</f>
        <v>0.5</v>
      </c>
      <c r="L989" s="6">
        <f>_xlfn.XLOOKUP(D989,products!$A$1:$A$49,products!$E$1:$E$49,,0)</f>
        <v>5.97</v>
      </c>
      <c r="M989" s="5">
        <f t="shared" si="45"/>
        <v>29.849999999999998</v>
      </c>
      <c r="N989" t="str">
        <f t="shared" si="46"/>
        <v>Arabica</v>
      </c>
      <c r="O989" t="str">
        <f t="shared" si="47"/>
        <v>Dark</v>
      </c>
      <c r="P989" t="str">
        <f>_xlfn.XLOOKUP(orderstable[[#This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IF(_xlfn.XLOOKUP(orders!C990,customers!$A$1:$A$1001,customers!$C$1:$C$1001,,0)=0," ",_xlfn.XLOOKUP(orders!C990,customers!$A$1:$A$1001,customers!$C$1:$C$1001,,0))</f>
        <v xml:space="preserve"> </v>
      </c>
      <c r="H990" s="2" t="str">
        <f>_xlfn.XLOOKUP(C990,customers!$A$1:$A$1001,customers!$G$1:$G$1001,,0)</f>
        <v>United Kingdom</v>
      </c>
      <c r="I990" t="str">
        <f>_xlfn.XLOOKUP(orders!D990,products!$A$1:$A$49,products!$B$1:$B$49,,0)</f>
        <v>Rob</v>
      </c>
      <c r="J990" t="str">
        <f>_xlfn.XLOOKUP(D990,products!$A$1:$A$49,products!$C$1:$C$49,,0)</f>
        <v>M</v>
      </c>
      <c r="K990" s="4">
        <f>_xlfn.XLOOKUP(D990,products!$A$1:$A$49,products!$D$1:$D$49,,0)</f>
        <v>1</v>
      </c>
      <c r="L990" s="6">
        <f>_xlfn.XLOOKUP(D990,products!$A$1:$A$49,products!$E$1:$E$49,,0)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IF(_xlfn.XLOOKUP(orders!C991,customers!$A$1:$A$1001,customers!$C$1:$C$1001,,0)=0," ",_xlfn.XLOOKUP(orders!C991,customers!$A$1:$A$1001,customers!$C$1:$C$1001,,0))</f>
        <v xml:space="preserve"> </v>
      </c>
      <c r="H991" s="2" t="str">
        <f>_xlfn.XLOOKUP(C991,customers!$A$1:$A$1001,customers!$G$1:$G$1001,,0)</f>
        <v>United States</v>
      </c>
      <c r="I991" t="str">
        <f>_xlfn.XLOOKUP(orders!D991,products!$A$1:$A$49,products!$B$1:$B$49,,0)</f>
        <v>Ara</v>
      </c>
      <c r="J991" t="str">
        <f>_xlfn.XLOOKUP(D991,products!$A$1:$A$49,products!$C$1:$C$49,,0)</f>
        <v>M</v>
      </c>
      <c r="K991" s="4">
        <f>_xlfn.XLOOKUP(D991,products!$A$1:$A$49,products!$D$1:$D$49,,0)</f>
        <v>2.5</v>
      </c>
      <c r="L991" s="6">
        <f>_xlfn.XLOOKUP(D991,products!$A$1:$A$49,products!$E$1:$E$49,,0)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IF(_xlfn.XLOOKUP(orders!C992,customers!$A$1:$A$1001,customers!$C$1:$C$1001,,0)=0," ",_xlfn.XLOOKUP(orders!C992,customers!$A$1:$A$1001,customers!$C$1:$C$1001,,0))</f>
        <v xml:space="preserve"> </v>
      </c>
      <c r="H992" s="2" t="str">
        <f>_xlfn.XLOOKUP(C992,customers!$A$1:$A$1001,customers!$G$1:$G$1001,,0)</f>
        <v>United States</v>
      </c>
      <c r="I992" t="str">
        <f>_xlfn.XLOOKUP(orders!D992,products!$A$1:$A$49,products!$B$1:$B$49,,0)</f>
        <v>Exc</v>
      </c>
      <c r="J992" t="str">
        <f>_xlfn.XLOOKUP(D992,products!$A$1:$A$49,products!$C$1:$C$49,,0)</f>
        <v>D</v>
      </c>
      <c r="K992" s="4">
        <f>_xlfn.XLOOKUP(D992,products!$A$1:$A$49,products!$D$1:$D$49,,0)</f>
        <v>0.2</v>
      </c>
      <c r="L992" s="6">
        <f>_xlfn.XLOOKUP(D992,products!$A$1:$A$49,products!$E$1:$E$49,,0)</f>
        <v>3.645</v>
      </c>
      <c r="M992" s="5">
        <f t="shared" si="45"/>
        <v>18.225000000000001</v>
      </c>
      <c r="N992" t="str">
        <f t="shared" si="46"/>
        <v>Exceisa</v>
      </c>
      <c r="O992" t="str">
        <f t="shared" si="47"/>
        <v>Dark</v>
      </c>
      <c r="P992" t="str">
        <f>_xlfn.XLOOKUP(orderstable[[#This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IF(_xlfn.XLOOKUP(orders!C993,customers!$A$1:$A$1001,customers!$C$1:$C$1001,,0)=0," ",_xlfn.XLOOKUP(orders!C993,customers!$A$1:$A$1001,customers!$C$1:$C$1001,,0))</f>
        <v xml:space="preserve"> </v>
      </c>
      <c r="H993" s="2" t="str">
        <f>_xlfn.XLOOKUP(C993,customers!$A$1:$A$1001,customers!$G$1:$G$1001,,0)</f>
        <v>United States</v>
      </c>
      <c r="I993" t="str">
        <f>_xlfn.XLOOKUP(orders!D993,products!$A$1:$A$49,products!$B$1:$B$49,,0)</f>
        <v>Lib</v>
      </c>
      <c r="J993" t="str">
        <f>_xlfn.XLOOKUP(D993,products!$A$1:$A$49,products!$C$1:$C$49,,0)</f>
        <v>D</v>
      </c>
      <c r="K993" s="4">
        <f>_xlfn.XLOOKUP(D993,products!$A$1:$A$49,products!$D$1:$D$49,,0)</f>
        <v>0.5</v>
      </c>
      <c r="L993" s="6">
        <f>_xlfn.XLOOKUP(D993,products!$A$1:$A$49,products!$E$1:$E$49,,0)</f>
        <v>7.77</v>
      </c>
      <c r="M993" s="5">
        <f t="shared" si="45"/>
        <v>15.54</v>
      </c>
      <c r="N993" t="str">
        <f t="shared" si="46"/>
        <v>Liberica</v>
      </c>
      <c r="O993" t="str">
        <f t="shared" si="47"/>
        <v>Dark</v>
      </c>
      <c r="P993" t="str">
        <f>_xlfn.XLOOKUP(orderstable[[#This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IF(_xlfn.XLOOKUP(orders!C994,customers!$A$1:$A$1001,customers!$C$1:$C$1001,,0)=0," ",_xlfn.XLOOKUP(orders!C994,customers!$A$1:$A$1001,customers!$C$1:$C$1001,,0))</f>
        <v xml:space="preserve"> </v>
      </c>
      <c r="H994" s="2" t="str">
        <f>_xlfn.XLOOKUP(C994,customers!$A$1:$A$1001,customers!$G$1:$G$1001,,0)</f>
        <v>Ireland</v>
      </c>
      <c r="I994" t="str">
        <f>_xlfn.XLOOKUP(orders!D994,products!$A$1:$A$49,products!$B$1:$B$49,,0)</f>
        <v>Lib</v>
      </c>
      <c r="J994" t="str">
        <f>_xlfn.XLOOKUP(D994,products!$A$1:$A$49,products!$C$1:$C$49,,0)</f>
        <v>L</v>
      </c>
      <c r="K994" s="4">
        <f>_xlfn.XLOOKUP(D994,products!$A$1:$A$49,products!$D$1:$D$49,,0)</f>
        <v>2.5</v>
      </c>
      <c r="L994" s="6">
        <f>_xlfn.XLOOKUP(D994,products!$A$1:$A$49,products!$E$1:$E$49,,0)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IF(_xlfn.XLOOKUP(orders!C995,customers!$A$1:$A$1001,customers!$C$1:$C$1001,,0)=0," ",_xlfn.XLOOKUP(orders!C995,customers!$A$1:$A$1001,customers!$C$1:$C$1001,,0))</f>
        <v xml:space="preserve"> </v>
      </c>
      <c r="H995" s="2" t="str">
        <f>_xlfn.XLOOKUP(C995,customers!$A$1:$A$1001,customers!$G$1:$G$1001,,0)</f>
        <v>United States</v>
      </c>
      <c r="I995" t="str">
        <f>_xlfn.XLOOKUP(orders!D995,products!$A$1:$A$49,products!$B$1:$B$49,,0)</f>
        <v>Ara</v>
      </c>
      <c r="J995" t="str">
        <f>_xlfn.XLOOKUP(D995,products!$A$1:$A$49,products!$C$1:$C$49,,0)</f>
        <v>L</v>
      </c>
      <c r="K995" s="4">
        <f>_xlfn.XLOOKUP(D995,products!$A$1:$A$49,products!$D$1:$D$49,,0)</f>
        <v>1</v>
      </c>
      <c r="L995" s="6">
        <f>_xlfn.XLOOKUP(D995,products!$A$1:$A$49,products!$E$1:$E$49,,0)</f>
        <v>12.95</v>
      </c>
      <c r="M995" s="5">
        <f t="shared" si="45"/>
        <v>77.699999999999989</v>
      </c>
      <c r="N995" t="str">
        <f t="shared" si="46"/>
        <v>Arabica</v>
      </c>
      <c r="O995" t="str">
        <f t="shared" si="47"/>
        <v>Light</v>
      </c>
      <c r="P995" t="str">
        <f>_xlfn.XLOOKUP(orderstable[[#This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IF(_xlfn.XLOOKUP(orders!C996,customers!$A$1:$A$1001,customers!$C$1:$C$1001,,0)=0," ",_xlfn.XLOOKUP(orders!C996,customers!$A$1:$A$1001,customers!$C$1:$C$1001,,0))</f>
        <v xml:space="preserve"> </v>
      </c>
      <c r="H996" s="2" t="str">
        <f>_xlfn.XLOOKUP(C996,customers!$A$1:$A$1001,customers!$G$1:$G$1001,,0)</f>
        <v>Ireland</v>
      </c>
      <c r="I996" t="str">
        <f>_xlfn.XLOOKUP(orders!D996,products!$A$1:$A$49,products!$B$1:$B$49,,0)</f>
        <v>Ara</v>
      </c>
      <c r="J996" t="str">
        <f>_xlfn.XLOOKUP(D996,products!$A$1:$A$49,products!$C$1:$C$49,,0)</f>
        <v>D</v>
      </c>
      <c r="K996" s="4">
        <f>_xlfn.XLOOKUP(D996,products!$A$1:$A$49,products!$D$1:$D$49,,0)</f>
        <v>0.2</v>
      </c>
      <c r="L996" s="6">
        <f>_xlfn.XLOOKUP(D996,products!$A$1:$A$49,products!$E$1:$E$49,,0)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IF(_xlfn.XLOOKUP(orders!C997,customers!$A$1:$A$1001,customers!$C$1:$C$1001,,0)=0," ",_xlfn.XLOOKUP(orders!C997,customers!$A$1:$A$1001,customers!$C$1:$C$1001,,0))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4">
        <f>_xlfn.XLOOKUP(D997,products!$A$1:$A$49,products!$D$1:$D$49,,0)</f>
        <v>2.5</v>
      </c>
      <c r="L997" s="6">
        <f>_xlfn.XLOOKUP(D997,products!$A$1:$A$49,products!$E$1:$E$49,,0)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IF(_xlfn.XLOOKUP(orders!C998,customers!$A$1:$A$1001,customers!$C$1:$C$1001,,0)=0," ",_xlfn.XLOOKUP(orders!C998,customers!$A$1:$A$1001,customers!$C$1:$C$1001,,0))</f>
        <v xml:space="preserve"> </v>
      </c>
      <c r="H998" s="2" t="str">
        <f>_xlfn.XLOOKUP(C998,customers!$A$1:$A$1001,customers!$G$1:$G$1001,,0)</f>
        <v>United States</v>
      </c>
      <c r="I998" t="str">
        <f>_xlfn.XLOOKUP(orders!D998,products!$A$1:$A$49,products!$B$1:$B$49,,0)</f>
        <v>Rob</v>
      </c>
      <c r="J998" t="str">
        <f>_xlfn.XLOOKUP(D998,products!$A$1:$A$49,products!$C$1:$C$49,,0)</f>
        <v>M</v>
      </c>
      <c r="K998" s="4">
        <f>_xlfn.XLOOKUP(D998,products!$A$1:$A$49,products!$D$1:$D$49,,0)</f>
        <v>0.5</v>
      </c>
      <c r="L998" s="6">
        <f>_xlfn.XLOOKUP(D998,products!$A$1:$A$49,products!$E$1:$E$49,,0)</f>
        <v>5.97</v>
      </c>
      <c r="M998" s="5">
        <f t="shared" si="45"/>
        <v>29.849999999999998</v>
      </c>
      <c r="N998" t="str">
        <f t="shared" si="46"/>
        <v>Robusta</v>
      </c>
      <c r="O998" t="str">
        <f t="shared" si="47"/>
        <v>Medium</v>
      </c>
      <c r="P998" t="str">
        <f>_xlfn.XLOOKUP(orderstable[[#This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IF(_xlfn.XLOOKUP(orders!C999,customers!$A$1:$A$1001,customers!$C$1:$C$1001,,0)=0," ",_xlfn.XLOOKUP(orders!C999,customers!$A$1:$A$1001,customers!$C$1:$C$1001,,0))</f>
        <v xml:space="preserve"> </v>
      </c>
      <c r="H999" s="2" t="str">
        <f>_xlfn.XLOOKUP(C999,customers!$A$1:$A$1001,customers!$G$1:$G$1001,,0)</f>
        <v>United States</v>
      </c>
      <c r="I999" t="str">
        <f>_xlfn.XLOOKUP(orders!D999,products!$A$1:$A$49,products!$B$1:$B$49,,0)</f>
        <v>Ara</v>
      </c>
      <c r="J999" t="str">
        <f>_xlfn.XLOOKUP(D999,products!$A$1:$A$49,products!$C$1:$C$49,,0)</f>
        <v>M</v>
      </c>
      <c r="K999" s="4">
        <f>_xlfn.XLOOKUP(D999,products!$A$1:$A$49,products!$D$1:$D$49,,0)</f>
        <v>0.5</v>
      </c>
      <c r="L999" s="6">
        <f>_xlfn.XLOOKUP(D999,products!$A$1:$A$49,products!$E$1:$E$49,,0)</f>
        <v>6.75</v>
      </c>
      <c r="M999" s="5">
        <f t="shared" si="45"/>
        <v>27</v>
      </c>
      <c r="N999" t="str">
        <f t="shared" si="46"/>
        <v>Arabica</v>
      </c>
      <c r="O999" t="str">
        <f t="shared" si="47"/>
        <v>Medium</v>
      </c>
      <c r="P999" t="str">
        <f>_xlfn.XLOOKUP(orderstable[[#This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IF(_xlfn.XLOOKUP(orders!C1000,customers!$A$1:$A$1001,customers!$C$1:$C$1001,,0)=0," ",_xlfn.XLOOKUP(orders!C1000,customers!$A$1:$A$1001,customers!$C$1:$C$1001,,0))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4">
        <f>_xlfn.XLOOKUP(D1000,products!$A$1:$A$49,products!$D$1:$D$49,,0)</f>
        <v>1</v>
      </c>
      <c r="L1000" s="6">
        <f>_xlfn.XLOOKUP(D1000,products!$A$1:$A$49,products!$E$1:$E$49,,0)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IF(_xlfn.XLOOKUP(orders!C1001,customers!$A$1:$A$1001,customers!$C$1:$C$1001,,0)=0," ",_xlfn.XLOOKUP(orders!C1001,customers!$A$1:$A$1001,customers!$C$1:$C$1001,,0))</f>
        <v xml:space="preserve"> </v>
      </c>
      <c r="H1001" s="2" t="str">
        <f>_xlfn.XLOOKUP(C1001,customers!$A$1:$A$1001,customers!$G$1:$G$1001,,0)</f>
        <v>United Kingdom</v>
      </c>
      <c r="I1001" t="str">
        <f>_xlfn.XLOOKUP(orders!D1001,products!$A$1:$A$49,products!$B$1:$B$49,,0)</f>
        <v>Exc</v>
      </c>
      <c r="J1001" t="str">
        <f>_xlfn.XLOOKUP(D1001,products!$A$1:$A$49,products!$C$1:$C$49,,0)</f>
        <v>M</v>
      </c>
      <c r="K1001" s="4">
        <f>_xlfn.XLOOKUP(D1001,products!$A$1:$A$49,products!$D$1:$D$49,,0)</f>
        <v>0.2</v>
      </c>
      <c r="L1001" s="6">
        <f>_xlfn.XLOOKUP(D1001,products!$A$1:$A$49,products!$E$1:$E$49,,0)</f>
        <v>4.125</v>
      </c>
      <c r="M1001" s="5">
        <f t="shared" si="45"/>
        <v>12.375</v>
      </c>
      <c r="N1001" t="str">
        <f t="shared" si="46"/>
        <v>Exceisa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5"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06AE2-BECD-430E-8DA5-9824BDF0A48D}">
  <dimension ref="A1:A28"/>
  <sheetViews>
    <sheetView showGridLines="0" showRowColHeaders="0" tabSelected="1" zoomScale="83" zoomScaleNormal="83" workbookViewId="0">
      <selection activeCell="AB33" sqref="AB32:AB33"/>
    </sheetView>
  </sheetViews>
  <sheetFormatPr defaultRowHeight="14.4" x14ac:dyDescent="0.3"/>
  <cols>
    <col min="1" max="1" width="1.77734375" customWidth="1"/>
    <col min="19" max="19" width="1.77734375" customWidth="1"/>
  </cols>
  <sheetData>
    <row r="1" ht="4.95" customHeight="1" x14ac:dyDescent="0.3"/>
    <row r="6" ht="6" customHeight="1" x14ac:dyDescent="0.3"/>
    <row r="16" ht="4.95" customHeight="1" x14ac:dyDescent="0.3"/>
    <row r="28"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 </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Sushmita</dc:creator>
  <cp:keywords/>
  <dc:description/>
  <cp:lastModifiedBy>Sushmita Bhaumik</cp:lastModifiedBy>
  <cp:revision/>
  <dcterms:created xsi:type="dcterms:W3CDTF">2022-11-26T09:51:45Z</dcterms:created>
  <dcterms:modified xsi:type="dcterms:W3CDTF">2024-06-11T07:28:46Z</dcterms:modified>
  <cp:category/>
  <cp:contentStatus/>
</cp:coreProperties>
</file>