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shimai/Documents/SPBU/Econometrics report/finish-folder/Lab work No.1_1/"/>
    </mc:Choice>
  </mc:AlternateContent>
  <xr:revisionPtr revIDLastSave="0" documentId="13_ncr:1_{6C7D178F-1E33-6247-BC33-E449A402B992}" xr6:coauthVersionLast="45" xr6:coauthVersionMax="45" xr10:uidLastSave="{00000000-0000-0000-0000-000000000000}"/>
  <bookViews>
    <workbookView xWindow="0" yWindow="460" windowWidth="28800" windowHeight="16260" tabRatio="500" xr2:uid="{00000000-000D-0000-FFFF-FFFF00000000}"/>
  </bookViews>
  <sheets>
    <sheet name="sample" sheetId="1" r:id="rId1"/>
    <sheet name="joint sample" sheetId="4" r:id="rId2"/>
    <sheet name="correlatio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86" i="4" l="1"/>
  <c r="V86" i="4" s="1"/>
  <c r="U85" i="4"/>
  <c r="V85" i="4" s="1"/>
  <c r="T86" i="4"/>
  <c r="T88" i="4"/>
  <c r="T90" i="4"/>
  <c r="T92" i="4"/>
  <c r="T94" i="4"/>
  <c r="T85" i="4"/>
  <c r="S86" i="4"/>
  <c r="S87" i="4"/>
  <c r="T87" i="4" s="1"/>
  <c r="S88" i="4"/>
  <c r="S89" i="4"/>
  <c r="T89" i="4" s="1"/>
  <c r="S90" i="4"/>
  <c r="S91" i="4"/>
  <c r="T91" i="4" s="1"/>
  <c r="S92" i="4"/>
  <c r="S93" i="4"/>
  <c r="T93" i="4" s="1"/>
  <c r="S94" i="4"/>
  <c r="S95" i="4"/>
  <c r="T95" i="4" s="1"/>
  <c r="S85" i="4"/>
  <c r="L85" i="4"/>
  <c r="L86" i="4" s="1"/>
  <c r="K87" i="4"/>
  <c r="J86" i="4"/>
  <c r="K86" i="4" s="1"/>
  <c r="J87" i="4"/>
  <c r="J88" i="4"/>
  <c r="K88" i="4" s="1"/>
  <c r="J89" i="4"/>
  <c r="K89" i="4" s="1"/>
  <c r="J90" i="4"/>
  <c r="K90" i="4" s="1"/>
  <c r="J91" i="4"/>
  <c r="K91" i="4" s="1"/>
  <c r="J92" i="4"/>
  <c r="K92" i="4" s="1"/>
  <c r="J93" i="4"/>
  <c r="K93" i="4" s="1"/>
  <c r="J85" i="4"/>
  <c r="K85" i="4" s="1"/>
  <c r="M85" i="4" l="1"/>
  <c r="U87" i="4"/>
  <c r="L87" i="4"/>
  <c r="M86" i="4"/>
  <c r="F2" i="1"/>
  <c r="V87" i="4" l="1"/>
  <c r="U88" i="4"/>
  <c r="L88" i="4"/>
  <c r="M87" i="4"/>
  <c r="B3" i="1"/>
  <c r="J5" i="5"/>
  <c r="J4" i="5"/>
  <c r="J3" i="5"/>
  <c r="G5" i="5"/>
  <c r="G4" i="5"/>
  <c r="G3" i="5"/>
  <c r="U89" i="4" l="1"/>
  <c r="V88" i="4"/>
  <c r="L89" i="4"/>
  <c r="M88" i="4"/>
  <c r="F5" i="5"/>
  <c r="F4" i="5"/>
  <c r="F3" i="5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U90" i="4" l="1"/>
  <c r="V89" i="4"/>
  <c r="L90" i="4"/>
  <c r="M89" i="4"/>
  <c r="I6" i="4" a="1"/>
  <c r="I6" i="4" s="1"/>
  <c r="L6" i="4" s="1"/>
  <c r="M6" i="4" s="1"/>
  <c r="R6" i="4" a="1"/>
  <c r="R6" i="4" s="1"/>
  <c r="U6" i="4" s="1"/>
  <c r="V6" i="4" s="1"/>
  <c r="D19" i="4"/>
  <c r="D18" i="4"/>
  <c r="D17" i="4"/>
  <c r="D16" i="4"/>
  <c r="D15" i="4"/>
  <c r="D14" i="4"/>
  <c r="D13" i="4"/>
  <c r="D11" i="4"/>
  <c r="D10" i="4"/>
  <c r="D9" i="4"/>
  <c r="D8" i="4"/>
  <c r="D7" i="4"/>
  <c r="D6" i="4"/>
  <c r="U91" i="4" l="1"/>
  <c r="V90" i="4"/>
  <c r="L91" i="4"/>
  <c r="M90" i="4"/>
  <c r="I13" i="4"/>
  <c r="J13" i="4" s="1"/>
  <c r="K13" i="4" s="1"/>
  <c r="I9" i="4"/>
  <c r="J9" i="4" s="1"/>
  <c r="K9" i="4" s="1"/>
  <c r="I12" i="4"/>
  <c r="J12" i="4" s="1"/>
  <c r="K12" i="4" s="1"/>
  <c r="I8" i="4"/>
  <c r="I11" i="4"/>
  <c r="J11" i="4" s="1"/>
  <c r="K11" i="4" s="1"/>
  <c r="I7" i="4"/>
  <c r="J7" i="4" s="1"/>
  <c r="K7" i="4" s="1"/>
  <c r="I10" i="4"/>
  <c r="J10" i="4" s="1"/>
  <c r="K10" i="4" s="1"/>
  <c r="J8" i="4"/>
  <c r="K8" i="4" s="1"/>
  <c r="S6" i="4"/>
  <c r="T6" i="4" s="1"/>
  <c r="R13" i="4"/>
  <c r="S13" i="4" s="1"/>
  <c r="T13" i="4" s="1"/>
  <c r="R9" i="4"/>
  <c r="S9" i="4" s="1"/>
  <c r="T9" i="4" s="1"/>
  <c r="R12" i="4"/>
  <c r="S12" i="4" s="1"/>
  <c r="T12" i="4" s="1"/>
  <c r="R8" i="4"/>
  <c r="S8" i="4" s="1"/>
  <c r="T8" i="4" s="1"/>
  <c r="R15" i="4"/>
  <c r="S15" i="4" s="1"/>
  <c r="T15" i="4" s="1"/>
  <c r="R11" i="4"/>
  <c r="S11" i="4" s="1"/>
  <c r="T11" i="4" s="1"/>
  <c r="R7" i="4"/>
  <c r="R14" i="4"/>
  <c r="S14" i="4" s="1"/>
  <c r="T14" i="4" s="1"/>
  <c r="R10" i="4"/>
  <c r="S10" i="4" s="1"/>
  <c r="T10" i="4" s="1"/>
  <c r="D12" i="4"/>
  <c r="U92" i="4" l="1"/>
  <c r="V91" i="4"/>
  <c r="L92" i="4"/>
  <c r="M92" i="4" s="1"/>
  <c r="M91" i="4"/>
  <c r="I14" i="4"/>
  <c r="L7" i="4"/>
  <c r="J6" i="4"/>
  <c r="K6" i="4" s="1"/>
  <c r="S7" i="4"/>
  <c r="T7" i="4" s="1"/>
  <c r="U7" i="4"/>
  <c r="R16" i="4"/>
  <c r="D21" i="4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3" i="1"/>
  <c r="U93" i="4" l="1"/>
  <c r="V92" i="4"/>
  <c r="L8" i="4"/>
  <c r="M7" i="4"/>
  <c r="V7" i="4"/>
  <c r="U8" i="4"/>
  <c r="V8" i="4" s="1"/>
  <c r="S16" i="4"/>
  <c r="J14" i="4"/>
  <c r="D20" i="4"/>
  <c r="U94" i="4" l="1"/>
  <c r="V94" i="4" s="1"/>
  <c r="V93" i="4"/>
  <c r="U9" i="4"/>
  <c r="L9" i="4"/>
  <c r="M8" i="4"/>
  <c r="L10" i="4" l="1"/>
  <c r="M9" i="4"/>
  <c r="V9" i="4"/>
  <c r="U10" i="4"/>
  <c r="U11" i="4" l="1"/>
  <c r="V10" i="4"/>
  <c r="L11" i="4"/>
  <c r="M10" i="4"/>
  <c r="V11" i="4" l="1"/>
  <c r="U12" i="4"/>
  <c r="L12" i="4"/>
  <c r="M11" i="4"/>
  <c r="L13" i="4" l="1"/>
  <c r="M13" i="4" s="1"/>
  <c r="M12" i="4"/>
  <c r="U13" i="4"/>
  <c r="V12" i="4"/>
  <c r="U14" i="4" l="1"/>
  <c r="V13" i="4"/>
  <c r="V14" i="4" l="1"/>
  <c r="U15" i="4"/>
  <c r="V15" i="4" s="1"/>
</calcChain>
</file>

<file path=xl/sharedStrings.xml><?xml version="1.0" encoding="utf-8"?>
<sst xmlns="http://schemas.openxmlformats.org/spreadsheetml/2006/main" count="71" uniqueCount="42">
  <si>
    <t>MAX</t>
    <phoneticPr fontId="1" type="noConversion"/>
  </si>
  <si>
    <t>MIN</t>
    <phoneticPr fontId="1" type="noConversion"/>
  </si>
  <si>
    <t>COUNT</t>
    <phoneticPr fontId="1" type="noConversion"/>
  </si>
  <si>
    <t>AVERAGE</t>
    <phoneticPr fontId="1" type="noConversion"/>
  </si>
  <si>
    <t>MEDIAN</t>
    <phoneticPr fontId="1" type="noConversion"/>
  </si>
  <si>
    <t>MODE</t>
    <phoneticPr fontId="1" type="noConversion"/>
  </si>
  <si>
    <t>RANGE</t>
    <phoneticPr fontId="1" type="noConversion"/>
  </si>
  <si>
    <t>VARP</t>
    <phoneticPr fontId="1" type="noConversion"/>
  </si>
  <si>
    <t>VAR</t>
    <phoneticPr fontId="1" type="noConversion"/>
  </si>
  <si>
    <t>STDEV</t>
    <phoneticPr fontId="1" type="noConversion"/>
  </si>
  <si>
    <t>STDEVP</t>
    <phoneticPr fontId="1" type="noConversion"/>
  </si>
  <si>
    <t>AVEDEV</t>
    <phoneticPr fontId="1" type="noConversion"/>
  </si>
  <si>
    <t>KURT</t>
    <phoneticPr fontId="1" type="noConversion"/>
  </si>
  <si>
    <t>SKEW</t>
    <phoneticPr fontId="1" type="noConversion"/>
  </si>
  <si>
    <t>COEFFICIENT</t>
    <phoneticPr fontId="1" type="noConversion"/>
  </si>
  <si>
    <t>ERROR</t>
    <phoneticPr fontId="1" type="noConversion"/>
  </si>
  <si>
    <t>Result</t>
  </si>
  <si>
    <t>Data</t>
  </si>
  <si>
    <t>SUM</t>
  </si>
  <si>
    <t>Frequency</t>
  </si>
  <si>
    <t>cum_frequency</t>
  </si>
  <si>
    <t>rel_frequency</t>
  </si>
  <si>
    <t>Bin(r=10)</t>
  </si>
  <si>
    <t>Bin(r=8)</t>
  </si>
  <si>
    <t>rel_cum_fre</t>
  </si>
  <si>
    <t>Data1</t>
  </si>
  <si>
    <t>Data2</t>
  </si>
  <si>
    <t>Data3</t>
  </si>
  <si>
    <t>60 values</t>
  </si>
  <si>
    <t>80 values</t>
  </si>
  <si>
    <t>covar</t>
  </si>
  <si>
    <t>Data1+Data2</t>
  </si>
  <si>
    <t>Data1+Data3</t>
  </si>
  <si>
    <t>Data2+Data3</t>
  </si>
  <si>
    <t>Correlation</t>
  </si>
  <si>
    <t>STDEVP</t>
  </si>
  <si>
    <t>correl</t>
  </si>
  <si>
    <t>Density(𝛿=9)</t>
  </si>
  <si>
    <t>Density(𝛿=7)</t>
  </si>
  <si>
    <t>Characteristic</t>
  </si>
  <si>
    <t>More</t>
  </si>
  <si>
    <t>Rel_Fre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</si>
</sst>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i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right"/>
    </xf>
    <xf numFmtId="164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7" xfId="0" applyBorder="1"/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8" xfId="0" applyBorder="1"/>
    <xf numFmtId="0" fontId="0" fillId="0" borderId="10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11" xfId="0" applyBorder="1"/>
    <xf numFmtId="10" fontId="0" fillId="0" borderId="9" xfId="0" applyNumberFormat="1" applyBorder="1" applyAlignment="1">
      <alignment horizontal="center"/>
    </xf>
    <xf numFmtId="2" fontId="0" fillId="0" borderId="0" xfId="0" applyNumberFormat="1" applyFill="1" applyBorder="1" applyAlignment="1"/>
    <xf numFmtId="0" fontId="0" fillId="0" borderId="1" xfId="0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 cap="sq">
              <a:solidFill>
                <a:schemeClr val="tx1">
                  <a:tint val="75000"/>
                  <a:shade val="95000"/>
                  <a:satMod val="105000"/>
                </a:schemeClr>
              </a:solidFill>
              <a:miter lim="800000"/>
            </a:ln>
          </c:spPr>
          <c:invertIfNegative val="0"/>
          <c:cat>
            <c:strRef>
              <c:f>'joint sample'!$H$85:$H$93</c:f>
              <c:strCache>
                <c:ptCount val="9"/>
                <c:pt idx="0">
                  <c:v>94,00</c:v>
                </c:pt>
                <c:pt idx="1">
                  <c:v>104,00</c:v>
                </c:pt>
                <c:pt idx="2">
                  <c:v>114,00</c:v>
                </c:pt>
                <c:pt idx="3">
                  <c:v>124,00</c:v>
                </c:pt>
                <c:pt idx="4">
                  <c:v>134,00</c:v>
                </c:pt>
                <c:pt idx="5">
                  <c:v>144,00</c:v>
                </c:pt>
                <c:pt idx="6">
                  <c:v>154,00</c:v>
                </c:pt>
                <c:pt idx="7">
                  <c:v>164,00</c:v>
                </c:pt>
                <c:pt idx="8">
                  <c:v>More</c:v>
                </c:pt>
              </c:strCache>
            </c:strRef>
          </c:cat>
          <c:val>
            <c:numRef>
              <c:f>'joint sample'!$I$85:$I$93</c:f>
              <c:numCache>
                <c:formatCode>General</c:formatCode>
                <c:ptCount val="9"/>
                <c:pt idx="0">
                  <c:v>13</c:v>
                </c:pt>
                <c:pt idx="1">
                  <c:v>28</c:v>
                </c:pt>
                <c:pt idx="2">
                  <c:v>16</c:v>
                </c:pt>
                <c:pt idx="3">
                  <c:v>4</c:v>
                </c:pt>
                <c:pt idx="4">
                  <c:v>20</c:v>
                </c:pt>
                <c:pt idx="5">
                  <c:v>38</c:v>
                </c:pt>
                <c:pt idx="6">
                  <c:v>16</c:v>
                </c:pt>
                <c:pt idx="7">
                  <c:v>5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6A-AD49-B801-27B4256D7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78048656"/>
        <c:axId val="1864822896"/>
      </c:barChart>
      <c:catAx>
        <c:axId val="1878048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4822896"/>
        <c:crosses val="autoZero"/>
        <c:auto val="1"/>
        <c:lblAlgn val="ctr"/>
        <c:lblOffset val="100"/>
        <c:noMultiLvlLbl val="0"/>
      </c:catAx>
      <c:valAx>
        <c:axId val="1864822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80486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Relative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Relative Frequency</c:v>
          </c:tx>
          <c:invertIfNegative val="0"/>
          <c:cat>
            <c:strRef>
              <c:f>'joint sample'!$H$85:$H$93</c:f>
              <c:strCache>
                <c:ptCount val="9"/>
                <c:pt idx="0">
                  <c:v>94,00</c:v>
                </c:pt>
                <c:pt idx="1">
                  <c:v>104,00</c:v>
                </c:pt>
                <c:pt idx="2">
                  <c:v>114,00</c:v>
                </c:pt>
                <c:pt idx="3">
                  <c:v>124,00</c:v>
                </c:pt>
                <c:pt idx="4">
                  <c:v>134,00</c:v>
                </c:pt>
                <c:pt idx="5">
                  <c:v>144,00</c:v>
                </c:pt>
                <c:pt idx="6">
                  <c:v>154,00</c:v>
                </c:pt>
                <c:pt idx="7">
                  <c:v>164,00</c:v>
                </c:pt>
                <c:pt idx="8">
                  <c:v>More</c:v>
                </c:pt>
              </c:strCache>
            </c:strRef>
          </c:cat>
          <c:val>
            <c:numRef>
              <c:f>'joint sample'!$J$85:$J$93</c:f>
              <c:numCache>
                <c:formatCode>General</c:formatCode>
                <c:ptCount val="9"/>
                <c:pt idx="0">
                  <c:v>9.285714285714286E-2</c:v>
                </c:pt>
                <c:pt idx="1">
                  <c:v>0.2</c:v>
                </c:pt>
                <c:pt idx="2">
                  <c:v>0.11428571428571428</c:v>
                </c:pt>
                <c:pt idx="3">
                  <c:v>2.8571428571428571E-2</c:v>
                </c:pt>
                <c:pt idx="4">
                  <c:v>0.14285714285714285</c:v>
                </c:pt>
                <c:pt idx="5">
                  <c:v>0.27142857142857141</c:v>
                </c:pt>
                <c:pt idx="6">
                  <c:v>0.11428571428571428</c:v>
                </c:pt>
                <c:pt idx="7">
                  <c:v>3.5714285714285712E-2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DB-8C4A-823F-529A962C3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3143200"/>
        <c:axId val="1761530992"/>
      </c:barChart>
      <c:catAx>
        <c:axId val="1813143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1530992"/>
        <c:crosses val="autoZero"/>
        <c:auto val="1"/>
        <c:lblAlgn val="ctr"/>
        <c:lblOffset val="100"/>
        <c:noMultiLvlLbl val="0"/>
      </c:catAx>
      <c:valAx>
        <c:axId val="1761530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Relative 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31432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Density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v>Density</c:v>
          </c:tx>
          <c:invertIfNegative val="0"/>
          <c:cat>
            <c:strRef>
              <c:f>'joint sample'!$H$85:$H$93</c:f>
              <c:strCache>
                <c:ptCount val="9"/>
                <c:pt idx="0">
                  <c:v>94,00</c:v>
                </c:pt>
                <c:pt idx="1">
                  <c:v>104,00</c:v>
                </c:pt>
                <c:pt idx="2">
                  <c:v>114,00</c:v>
                </c:pt>
                <c:pt idx="3">
                  <c:v>124,00</c:v>
                </c:pt>
                <c:pt idx="4">
                  <c:v>134,00</c:v>
                </c:pt>
                <c:pt idx="5">
                  <c:v>144,00</c:v>
                </c:pt>
                <c:pt idx="6">
                  <c:v>154,00</c:v>
                </c:pt>
                <c:pt idx="7">
                  <c:v>164,00</c:v>
                </c:pt>
                <c:pt idx="8">
                  <c:v>More</c:v>
                </c:pt>
              </c:strCache>
            </c:strRef>
          </c:cat>
          <c:val>
            <c:numRef>
              <c:f>'joint sample'!$K$85:$K$93</c:f>
              <c:numCache>
                <c:formatCode>General</c:formatCode>
                <c:ptCount val="9"/>
                <c:pt idx="0">
                  <c:v>1.0317460317460317E-2</c:v>
                </c:pt>
                <c:pt idx="1">
                  <c:v>2.2222222222222223E-2</c:v>
                </c:pt>
                <c:pt idx="2">
                  <c:v>1.2698412698412698E-2</c:v>
                </c:pt>
                <c:pt idx="3">
                  <c:v>3.1746031746031746E-3</c:v>
                </c:pt>
                <c:pt idx="4">
                  <c:v>1.5873015873015872E-2</c:v>
                </c:pt>
                <c:pt idx="5">
                  <c:v>3.0158730158730156E-2</c:v>
                </c:pt>
                <c:pt idx="6">
                  <c:v>1.2698412698412698E-2</c:v>
                </c:pt>
                <c:pt idx="7">
                  <c:v>3.968253968253968E-3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FA-7D49-A59E-0ACD70298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4793728"/>
        <c:axId val="1814664992"/>
      </c:barChart>
      <c:lineChart>
        <c:grouping val="standard"/>
        <c:varyColors val="0"/>
        <c:ser>
          <c:idx val="1"/>
          <c:order val="0"/>
          <c:tx>
            <c:v>Density</c:v>
          </c:tx>
          <c:marker>
            <c:symbol val="none"/>
          </c:marker>
          <c:cat>
            <c:strRef>
              <c:f>'joint sample'!$H$85:$H$93</c:f>
              <c:strCache>
                <c:ptCount val="9"/>
                <c:pt idx="0">
                  <c:v>94,00</c:v>
                </c:pt>
                <c:pt idx="1">
                  <c:v>104,00</c:v>
                </c:pt>
                <c:pt idx="2">
                  <c:v>114,00</c:v>
                </c:pt>
                <c:pt idx="3">
                  <c:v>124,00</c:v>
                </c:pt>
                <c:pt idx="4">
                  <c:v>134,00</c:v>
                </c:pt>
                <c:pt idx="5">
                  <c:v>144,00</c:v>
                </c:pt>
                <c:pt idx="6">
                  <c:v>154,00</c:v>
                </c:pt>
                <c:pt idx="7">
                  <c:v>164,00</c:v>
                </c:pt>
                <c:pt idx="8">
                  <c:v>More</c:v>
                </c:pt>
              </c:strCache>
            </c:strRef>
          </c:cat>
          <c:val>
            <c:numRef>
              <c:f>'joint sample'!$K$85:$K$93</c:f>
              <c:numCache>
                <c:formatCode>General</c:formatCode>
                <c:ptCount val="9"/>
                <c:pt idx="0">
                  <c:v>1.0317460317460317E-2</c:v>
                </c:pt>
                <c:pt idx="1">
                  <c:v>2.2222222222222223E-2</c:v>
                </c:pt>
                <c:pt idx="2">
                  <c:v>1.2698412698412698E-2</c:v>
                </c:pt>
                <c:pt idx="3">
                  <c:v>3.1746031746031746E-3</c:v>
                </c:pt>
                <c:pt idx="4">
                  <c:v>1.5873015873015872E-2</c:v>
                </c:pt>
                <c:pt idx="5">
                  <c:v>3.0158730158730156E-2</c:v>
                </c:pt>
                <c:pt idx="6">
                  <c:v>1.2698412698412698E-2</c:v>
                </c:pt>
                <c:pt idx="7">
                  <c:v>3.968253968253968E-3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FA-7D49-A59E-0ACD70298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793728"/>
        <c:axId val="1814664992"/>
      </c:lineChart>
      <c:catAx>
        <c:axId val="1814793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Bin(r=8)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4664992"/>
        <c:crosses val="autoZero"/>
        <c:auto val="1"/>
        <c:lblAlgn val="ctr"/>
        <c:lblOffset val="100"/>
        <c:noMultiLvlLbl val="0"/>
      </c:catAx>
      <c:valAx>
        <c:axId val="1814664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Density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4793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Relative Cumulative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v>rel_cum_fre</c:v>
          </c:tx>
          <c:invertIfNegative val="0"/>
          <c:cat>
            <c:numRef>
              <c:f>'joint sample'!$H$85:$H$92</c:f>
              <c:numCache>
                <c:formatCode>0.00</c:formatCode>
                <c:ptCount val="8"/>
                <c:pt idx="0">
                  <c:v>94</c:v>
                </c:pt>
                <c:pt idx="1">
                  <c:v>104</c:v>
                </c:pt>
                <c:pt idx="2">
                  <c:v>114</c:v>
                </c:pt>
                <c:pt idx="3">
                  <c:v>124</c:v>
                </c:pt>
                <c:pt idx="4">
                  <c:v>134</c:v>
                </c:pt>
                <c:pt idx="5">
                  <c:v>144</c:v>
                </c:pt>
                <c:pt idx="6">
                  <c:v>154</c:v>
                </c:pt>
                <c:pt idx="7">
                  <c:v>164</c:v>
                </c:pt>
              </c:numCache>
            </c:numRef>
          </c:cat>
          <c:val>
            <c:numRef>
              <c:f>'joint sample'!$M$85:$M$92</c:f>
              <c:numCache>
                <c:formatCode>General</c:formatCode>
                <c:ptCount val="8"/>
                <c:pt idx="0">
                  <c:v>9.285714285714286E-2</c:v>
                </c:pt>
                <c:pt idx="1">
                  <c:v>0.29285714285714287</c:v>
                </c:pt>
                <c:pt idx="2">
                  <c:v>0.40714285714285714</c:v>
                </c:pt>
                <c:pt idx="3">
                  <c:v>0.43571428571428572</c:v>
                </c:pt>
                <c:pt idx="4">
                  <c:v>0.57857142857142863</c:v>
                </c:pt>
                <c:pt idx="5">
                  <c:v>0.85</c:v>
                </c:pt>
                <c:pt idx="6">
                  <c:v>0.9642857142857143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85-8142-A812-FC5F2DFB4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7114992"/>
        <c:axId val="1897116624"/>
      </c:barChart>
      <c:lineChart>
        <c:grouping val="standard"/>
        <c:varyColors val="0"/>
        <c:ser>
          <c:idx val="1"/>
          <c:order val="0"/>
          <c:tx>
            <c:v>rel_cum_fre</c:v>
          </c:tx>
          <c:marker>
            <c:symbol val="none"/>
          </c:marker>
          <c:cat>
            <c:numRef>
              <c:f>'joint sample'!$H$85:$H$92</c:f>
              <c:numCache>
                <c:formatCode>0.00</c:formatCode>
                <c:ptCount val="8"/>
                <c:pt idx="0">
                  <c:v>94</c:v>
                </c:pt>
                <c:pt idx="1">
                  <c:v>104</c:v>
                </c:pt>
                <c:pt idx="2">
                  <c:v>114</c:v>
                </c:pt>
                <c:pt idx="3">
                  <c:v>124</c:v>
                </c:pt>
                <c:pt idx="4">
                  <c:v>134</c:v>
                </c:pt>
                <c:pt idx="5">
                  <c:v>144</c:v>
                </c:pt>
                <c:pt idx="6">
                  <c:v>154</c:v>
                </c:pt>
                <c:pt idx="7">
                  <c:v>164</c:v>
                </c:pt>
              </c:numCache>
            </c:numRef>
          </c:cat>
          <c:val>
            <c:numRef>
              <c:f>'joint sample'!$M$85:$M$92</c:f>
              <c:numCache>
                <c:formatCode>General</c:formatCode>
                <c:ptCount val="8"/>
                <c:pt idx="0">
                  <c:v>9.285714285714286E-2</c:v>
                </c:pt>
                <c:pt idx="1">
                  <c:v>0.29285714285714287</c:v>
                </c:pt>
                <c:pt idx="2">
                  <c:v>0.40714285714285714</c:v>
                </c:pt>
                <c:pt idx="3">
                  <c:v>0.43571428571428572</c:v>
                </c:pt>
                <c:pt idx="4">
                  <c:v>0.57857142857142863</c:v>
                </c:pt>
                <c:pt idx="5">
                  <c:v>0.85</c:v>
                </c:pt>
                <c:pt idx="6">
                  <c:v>0.9642857142857143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85-8142-A812-FC5F2DFB4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114992"/>
        <c:axId val="1897116624"/>
      </c:lineChart>
      <c:catAx>
        <c:axId val="189711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Bin(r=8)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897116624"/>
        <c:crosses val="autoZero"/>
        <c:auto val="1"/>
        <c:lblAlgn val="ctr"/>
        <c:lblOffset val="100"/>
        <c:noMultiLvlLbl val="0"/>
      </c:catAx>
      <c:valAx>
        <c:axId val="1897116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7114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'joint sample'!$Q$85:$Q$95</c:f>
              <c:strCache>
                <c:ptCount val="11"/>
                <c:pt idx="0">
                  <c:v>94,00</c:v>
                </c:pt>
                <c:pt idx="1">
                  <c:v>101,00</c:v>
                </c:pt>
                <c:pt idx="2">
                  <c:v>108,00</c:v>
                </c:pt>
                <c:pt idx="3">
                  <c:v>115,00</c:v>
                </c:pt>
                <c:pt idx="4">
                  <c:v>122,00</c:v>
                </c:pt>
                <c:pt idx="5">
                  <c:v>129,00</c:v>
                </c:pt>
                <c:pt idx="6">
                  <c:v>136,00</c:v>
                </c:pt>
                <c:pt idx="7">
                  <c:v>143,00</c:v>
                </c:pt>
                <c:pt idx="8">
                  <c:v>150,00</c:v>
                </c:pt>
                <c:pt idx="9">
                  <c:v>157,00</c:v>
                </c:pt>
                <c:pt idx="10">
                  <c:v>More</c:v>
                </c:pt>
              </c:strCache>
            </c:strRef>
          </c:cat>
          <c:val>
            <c:numRef>
              <c:f>'joint sample'!$R$85:$R$95</c:f>
              <c:numCache>
                <c:formatCode>General</c:formatCode>
                <c:ptCount val="11"/>
                <c:pt idx="0">
                  <c:v>13</c:v>
                </c:pt>
                <c:pt idx="1">
                  <c:v>20</c:v>
                </c:pt>
                <c:pt idx="2">
                  <c:v>17</c:v>
                </c:pt>
                <c:pt idx="3">
                  <c:v>8</c:v>
                </c:pt>
                <c:pt idx="4">
                  <c:v>2</c:v>
                </c:pt>
                <c:pt idx="5">
                  <c:v>6</c:v>
                </c:pt>
                <c:pt idx="6">
                  <c:v>25</c:v>
                </c:pt>
                <c:pt idx="7">
                  <c:v>25</c:v>
                </c:pt>
                <c:pt idx="8">
                  <c:v>14</c:v>
                </c:pt>
                <c:pt idx="9">
                  <c:v>10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4-4A42-AC44-3C4733FF4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0082384"/>
        <c:axId val="1900665104"/>
      </c:barChart>
      <c:catAx>
        <c:axId val="190008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Bin(r=10)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0665104"/>
        <c:crosses val="autoZero"/>
        <c:auto val="1"/>
        <c:lblAlgn val="ctr"/>
        <c:lblOffset val="100"/>
        <c:noMultiLvlLbl val="0"/>
      </c:catAx>
      <c:valAx>
        <c:axId val="1900665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00823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Relative Frequency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Relative Frequency</c:v>
          </c:tx>
          <c:invertIfNegative val="0"/>
          <c:cat>
            <c:strRef>
              <c:f>'joint sample'!$Q$85:$Q$95</c:f>
              <c:strCache>
                <c:ptCount val="11"/>
                <c:pt idx="0">
                  <c:v>94,00</c:v>
                </c:pt>
                <c:pt idx="1">
                  <c:v>101,00</c:v>
                </c:pt>
                <c:pt idx="2">
                  <c:v>108,00</c:v>
                </c:pt>
                <c:pt idx="3">
                  <c:v>115,00</c:v>
                </c:pt>
                <c:pt idx="4">
                  <c:v>122,00</c:v>
                </c:pt>
                <c:pt idx="5">
                  <c:v>129,00</c:v>
                </c:pt>
                <c:pt idx="6">
                  <c:v>136,00</c:v>
                </c:pt>
                <c:pt idx="7">
                  <c:v>143,00</c:v>
                </c:pt>
                <c:pt idx="8">
                  <c:v>150,00</c:v>
                </c:pt>
                <c:pt idx="9">
                  <c:v>157,00</c:v>
                </c:pt>
                <c:pt idx="10">
                  <c:v>More</c:v>
                </c:pt>
              </c:strCache>
            </c:strRef>
          </c:cat>
          <c:val>
            <c:numRef>
              <c:f>'joint sample'!$S$85:$S$95</c:f>
              <c:numCache>
                <c:formatCode>General</c:formatCode>
                <c:ptCount val="11"/>
                <c:pt idx="0">
                  <c:v>9.285714285714286E-2</c:v>
                </c:pt>
                <c:pt idx="1">
                  <c:v>0.14285714285714285</c:v>
                </c:pt>
                <c:pt idx="2">
                  <c:v>0.12142857142857143</c:v>
                </c:pt>
                <c:pt idx="3">
                  <c:v>5.7142857142857141E-2</c:v>
                </c:pt>
                <c:pt idx="4">
                  <c:v>1.4285714285714285E-2</c:v>
                </c:pt>
                <c:pt idx="5">
                  <c:v>4.2857142857142858E-2</c:v>
                </c:pt>
                <c:pt idx="6">
                  <c:v>0.17857142857142858</c:v>
                </c:pt>
                <c:pt idx="7">
                  <c:v>0.17857142857142858</c:v>
                </c:pt>
                <c:pt idx="8">
                  <c:v>0.1</c:v>
                </c:pt>
                <c:pt idx="9">
                  <c:v>7.1428571428571425E-2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2A-2E4A-A1F7-36B69356C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7182672"/>
        <c:axId val="1797184304"/>
      </c:barChart>
      <c:catAx>
        <c:axId val="1797182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Bin(r=10)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7184304"/>
        <c:crosses val="autoZero"/>
        <c:auto val="1"/>
        <c:lblAlgn val="ctr"/>
        <c:lblOffset val="100"/>
        <c:noMultiLvlLbl val="0"/>
      </c:catAx>
      <c:valAx>
        <c:axId val="17971843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71826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Density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v>Density</c:v>
          </c:tx>
          <c:invertIfNegative val="0"/>
          <c:cat>
            <c:strRef>
              <c:f>'joint sample'!$Q$85:$Q$95</c:f>
              <c:strCache>
                <c:ptCount val="11"/>
                <c:pt idx="0">
                  <c:v>94,00</c:v>
                </c:pt>
                <c:pt idx="1">
                  <c:v>101,00</c:v>
                </c:pt>
                <c:pt idx="2">
                  <c:v>108,00</c:v>
                </c:pt>
                <c:pt idx="3">
                  <c:v>115,00</c:v>
                </c:pt>
                <c:pt idx="4">
                  <c:v>122,00</c:v>
                </c:pt>
                <c:pt idx="5">
                  <c:v>129,00</c:v>
                </c:pt>
                <c:pt idx="6">
                  <c:v>136,00</c:v>
                </c:pt>
                <c:pt idx="7">
                  <c:v>143,00</c:v>
                </c:pt>
                <c:pt idx="8">
                  <c:v>150,00</c:v>
                </c:pt>
                <c:pt idx="9">
                  <c:v>157,00</c:v>
                </c:pt>
                <c:pt idx="10">
                  <c:v>More</c:v>
                </c:pt>
              </c:strCache>
            </c:strRef>
          </c:cat>
          <c:val>
            <c:numRef>
              <c:f>'joint sample'!$T$85:$T$95</c:f>
              <c:numCache>
                <c:formatCode>General</c:formatCode>
                <c:ptCount val="11"/>
                <c:pt idx="0">
                  <c:v>1.3265306122448981E-2</c:v>
                </c:pt>
                <c:pt idx="1">
                  <c:v>2.0408163265306121E-2</c:v>
                </c:pt>
                <c:pt idx="2">
                  <c:v>1.7346938775510204E-2</c:v>
                </c:pt>
                <c:pt idx="3">
                  <c:v>8.163265306122448E-3</c:v>
                </c:pt>
                <c:pt idx="4">
                  <c:v>2.040816326530612E-3</c:v>
                </c:pt>
                <c:pt idx="5">
                  <c:v>6.1224489795918364E-3</c:v>
                </c:pt>
                <c:pt idx="6">
                  <c:v>2.5510204081632654E-2</c:v>
                </c:pt>
                <c:pt idx="7">
                  <c:v>2.5510204081632654E-2</c:v>
                </c:pt>
                <c:pt idx="8">
                  <c:v>1.4285714285714287E-2</c:v>
                </c:pt>
                <c:pt idx="9">
                  <c:v>1.020408163265306E-2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A8-4742-8C79-FA710A1B4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5271520"/>
        <c:axId val="1864785840"/>
      </c:barChart>
      <c:lineChart>
        <c:grouping val="standard"/>
        <c:varyColors val="0"/>
        <c:ser>
          <c:idx val="1"/>
          <c:order val="0"/>
          <c:tx>
            <c:v>Density</c:v>
          </c:tx>
          <c:marker>
            <c:symbol val="none"/>
          </c:marker>
          <c:cat>
            <c:strRef>
              <c:f>'joint sample'!$Q$85:$Q$95</c:f>
              <c:strCache>
                <c:ptCount val="11"/>
                <c:pt idx="0">
                  <c:v>94,00</c:v>
                </c:pt>
                <c:pt idx="1">
                  <c:v>101,00</c:v>
                </c:pt>
                <c:pt idx="2">
                  <c:v>108,00</c:v>
                </c:pt>
                <c:pt idx="3">
                  <c:v>115,00</c:v>
                </c:pt>
                <c:pt idx="4">
                  <c:v>122,00</c:v>
                </c:pt>
                <c:pt idx="5">
                  <c:v>129,00</c:v>
                </c:pt>
                <c:pt idx="6">
                  <c:v>136,00</c:v>
                </c:pt>
                <c:pt idx="7">
                  <c:v>143,00</c:v>
                </c:pt>
                <c:pt idx="8">
                  <c:v>150,00</c:v>
                </c:pt>
                <c:pt idx="9">
                  <c:v>157,00</c:v>
                </c:pt>
                <c:pt idx="10">
                  <c:v>More</c:v>
                </c:pt>
              </c:strCache>
            </c:strRef>
          </c:cat>
          <c:val>
            <c:numRef>
              <c:f>'joint sample'!$T$85:$T$95</c:f>
              <c:numCache>
                <c:formatCode>General</c:formatCode>
                <c:ptCount val="11"/>
                <c:pt idx="0">
                  <c:v>1.3265306122448981E-2</c:v>
                </c:pt>
                <c:pt idx="1">
                  <c:v>2.0408163265306121E-2</c:v>
                </c:pt>
                <c:pt idx="2">
                  <c:v>1.7346938775510204E-2</c:v>
                </c:pt>
                <c:pt idx="3">
                  <c:v>8.163265306122448E-3</c:v>
                </c:pt>
                <c:pt idx="4">
                  <c:v>2.040816326530612E-3</c:v>
                </c:pt>
                <c:pt idx="5">
                  <c:v>6.1224489795918364E-3</c:v>
                </c:pt>
                <c:pt idx="6">
                  <c:v>2.5510204081632654E-2</c:v>
                </c:pt>
                <c:pt idx="7">
                  <c:v>2.5510204081632654E-2</c:v>
                </c:pt>
                <c:pt idx="8">
                  <c:v>1.4285714285714287E-2</c:v>
                </c:pt>
                <c:pt idx="9">
                  <c:v>1.020408163265306E-2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AA8-4742-8C79-FA710A1B4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271520"/>
        <c:axId val="1864785840"/>
      </c:lineChart>
      <c:catAx>
        <c:axId val="186527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Bin(r=10)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4785840"/>
        <c:crosses val="autoZero"/>
        <c:auto val="1"/>
        <c:lblAlgn val="ctr"/>
        <c:lblOffset val="100"/>
        <c:noMultiLvlLbl val="0"/>
      </c:catAx>
      <c:valAx>
        <c:axId val="1864785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65271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Relative Cumulative</a:t>
            </a:r>
            <a:r>
              <a:rPr lang="en-GB" baseline="0"/>
              <a:t> Frequency</a:t>
            </a:r>
            <a:endParaRPr lang="en-GB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1"/>
          <c:tx>
            <c:v>rel_cum_fre</c:v>
          </c:tx>
          <c:invertIfNegative val="0"/>
          <c:cat>
            <c:strRef>
              <c:f>'joint sample'!$Q$85:$Q$95</c:f>
              <c:strCache>
                <c:ptCount val="11"/>
                <c:pt idx="0">
                  <c:v>94,00</c:v>
                </c:pt>
                <c:pt idx="1">
                  <c:v>101,00</c:v>
                </c:pt>
                <c:pt idx="2">
                  <c:v>108,00</c:v>
                </c:pt>
                <c:pt idx="3">
                  <c:v>115,00</c:v>
                </c:pt>
                <c:pt idx="4">
                  <c:v>122,00</c:v>
                </c:pt>
                <c:pt idx="5">
                  <c:v>129,00</c:v>
                </c:pt>
                <c:pt idx="6">
                  <c:v>136,00</c:v>
                </c:pt>
                <c:pt idx="7">
                  <c:v>143,00</c:v>
                </c:pt>
                <c:pt idx="8">
                  <c:v>150,00</c:v>
                </c:pt>
                <c:pt idx="9">
                  <c:v>157,00</c:v>
                </c:pt>
                <c:pt idx="10">
                  <c:v>More</c:v>
                </c:pt>
              </c:strCache>
            </c:strRef>
          </c:cat>
          <c:val>
            <c:numRef>
              <c:f>'joint sample'!$V$85:$V$95</c:f>
              <c:numCache>
                <c:formatCode>General</c:formatCode>
                <c:ptCount val="11"/>
                <c:pt idx="0">
                  <c:v>9.285714285714286E-2</c:v>
                </c:pt>
                <c:pt idx="1">
                  <c:v>0.23571428571428571</c:v>
                </c:pt>
                <c:pt idx="2">
                  <c:v>0.35714285714285715</c:v>
                </c:pt>
                <c:pt idx="3">
                  <c:v>0.41428571428571431</c:v>
                </c:pt>
                <c:pt idx="4">
                  <c:v>0.42857142857142855</c:v>
                </c:pt>
                <c:pt idx="5">
                  <c:v>0.47142857142857142</c:v>
                </c:pt>
                <c:pt idx="6">
                  <c:v>0.65</c:v>
                </c:pt>
                <c:pt idx="7">
                  <c:v>0.82857142857142863</c:v>
                </c:pt>
                <c:pt idx="8">
                  <c:v>0.9285714285714286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01-CE4E-BB54-872DC5135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753872"/>
        <c:axId val="1898149040"/>
      </c:barChart>
      <c:lineChart>
        <c:grouping val="standard"/>
        <c:varyColors val="0"/>
        <c:ser>
          <c:idx val="1"/>
          <c:order val="0"/>
          <c:tx>
            <c:v>rel_cum_fre</c:v>
          </c:tx>
          <c:marker>
            <c:symbol val="none"/>
          </c:marker>
          <c:cat>
            <c:strRef>
              <c:f>'joint sample'!$Q$85:$Q$95</c:f>
              <c:strCache>
                <c:ptCount val="11"/>
                <c:pt idx="0">
                  <c:v>94,00</c:v>
                </c:pt>
                <c:pt idx="1">
                  <c:v>101,00</c:v>
                </c:pt>
                <c:pt idx="2">
                  <c:v>108,00</c:v>
                </c:pt>
                <c:pt idx="3">
                  <c:v>115,00</c:v>
                </c:pt>
                <c:pt idx="4">
                  <c:v>122,00</c:v>
                </c:pt>
                <c:pt idx="5">
                  <c:v>129,00</c:v>
                </c:pt>
                <c:pt idx="6">
                  <c:v>136,00</c:v>
                </c:pt>
                <c:pt idx="7">
                  <c:v>143,00</c:v>
                </c:pt>
                <c:pt idx="8">
                  <c:v>150,00</c:v>
                </c:pt>
                <c:pt idx="9">
                  <c:v>157,00</c:v>
                </c:pt>
                <c:pt idx="10">
                  <c:v>More</c:v>
                </c:pt>
              </c:strCache>
            </c:strRef>
          </c:cat>
          <c:val>
            <c:numRef>
              <c:f>'joint sample'!$V$85:$V$95</c:f>
              <c:numCache>
                <c:formatCode>General</c:formatCode>
                <c:ptCount val="11"/>
                <c:pt idx="0">
                  <c:v>9.285714285714286E-2</c:v>
                </c:pt>
                <c:pt idx="1">
                  <c:v>0.23571428571428571</c:v>
                </c:pt>
                <c:pt idx="2">
                  <c:v>0.35714285714285715</c:v>
                </c:pt>
                <c:pt idx="3">
                  <c:v>0.41428571428571431</c:v>
                </c:pt>
                <c:pt idx="4">
                  <c:v>0.42857142857142855</c:v>
                </c:pt>
                <c:pt idx="5">
                  <c:v>0.47142857142857142</c:v>
                </c:pt>
                <c:pt idx="6">
                  <c:v>0.65</c:v>
                </c:pt>
                <c:pt idx="7">
                  <c:v>0.82857142857142863</c:v>
                </c:pt>
                <c:pt idx="8">
                  <c:v>0.9285714285714286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01-CE4E-BB54-872DC5135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1753872"/>
        <c:axId val="1898149040"/>
      </c:lineChart>
      <c:catAx>
        <c:axId val="187175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Bin(r=10)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8149040"/>
        <c:crosses val="autoZero"/>
        <c:auto val="1"/>
        <c:lblAlgn val="ctr"/>
        <c:lblOffset val="100"/>
        <c:noMultiLvlLbl val="0"/>
      </c:catAx>
      <c:valAx>
        <c:axId val="1898149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175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749300</xdr:colOff>
      <xdr:row>17</xdr:row>
      <xdr:rowOff>14110</xdr:rowOff>
    </xdr:from>
    <xdr:to>
      <xdr:col>13</xdr:col>
      <xdr:colOff>63500</xdr:colOff>
      <xdr:row>29</xdr:row>
      <xdr:rowOff>7055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ED70E1-11ED-5744-A9A2-23F3BB035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496711</xdr:colOff>
      <xdr:row>31</xdr:row>
      <xdr:rowOff>83256</xdr:rowOff>
    </xdr:from>
    <xdr:to>
      <xdr:col>13</xdr:col>
      <xdr:colOff>344311</xdr:colOff>
      <xdr:row>45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2177841-2868-BD40-A42E-06CC43E92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283633</xdr:colOff>
      <xdr:row>47</xdr:row>
      <xdr:rowOff>136878</xdr:rowOff>
    </xdr:from>
    <xdr:to>
      <xdr:col>13</xdr:col>
      <xdr:colOff>578555</xdr:colOff>
      <xdr:row>62</xdr:row>
      <xdr:rowOff>183444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7E5852C-4A09-5941-BBBA-D91BFBA5C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436380</xdr:colOff>
      <xdr:row>65</xdr:row>
      <xdr:rowOff>6662</xdr:rowOff>
    </xdr:from>
    <xdr:to>
      <xdr:col>13</xdr:col>
      <xdr:colOff>398280</xdr:colOff>
      <xdr:row>79</xdr:row>
      <xdr:rowOff>87859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1DFE204-1727-0443-9A09-99C86C9CA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506268</xdr:colOff>
      <xdr:row>17</xdr:row>
      <xdr:rowOff>20204</xdr:rowOff>
    </xdr:from>
    <xdr:to>
      <xdr:col>22</xdr:col>
      <xdr:colOff>328468</xdr:colOff>
      <xdr:row>29</xdr:row>
      <xdr:rowOff>71005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CCF5385-5F71-3B42-A1E9-362DFB63A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587662</xdr:colOff>
      <xdr:row>31</xdr:row>
      <xdr:rowOff>162790</xdr:rowOff>
    </xdr:from>
    <xdr:to>
      <xdr:col>22</xdr:col>
      <xdr:colOff>274204</xdr:colOff>
      <xdr:row>44</xdr:row>
      <xdr:rowOff>202044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FDFDB35-01B7-FB49-A1D1-DE559A320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476249</xdr:colOff>
      <xdr:row>47</xdr:row>
      <xdr:rowOff>132195</xdr:rowOff>
    </xdr:from>
    <xdr:to>
      <xdr:col>22</xdr:col>
      <xdr:colOff>418523</xdr:colOff>
      <xdr:row>62</xdr:row>
      <xdr:rowOff>187613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0477A65-FB23-8349-9C67-9FC56EA548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469900</xdr:colOff>
      <xdr:row>65</xdr:row>
      <xdr:rowOff>4041</xdr:rowOff>
    </xdr:from>
    <xdr:to>
      <xdr:col>22</xdr:col>
      <xdr:colOff>331932</xdr:colOff>
      <xdr:row>79</xdr:row>
      <xdr:rowOff>173181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D297B922-1CD7-C840-9404-18AAD694F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zoomScale="62" zoomScaleNormal="125" zoomScalePageLayoutView="125" workbookViewId="0">
      <selection activeCell="J34" sqref="J34"/>
    </sheetView>
  </sheetViews>
  <sheetFormatPr baseColWidth="10" defaultRowHeight="16" x14ac:dyDescent="0.2"/>
  <cols>
    <col min="1" max="2" width="10.83203125" style="4"/>
    <col min="4" max="4" width="10.83203125" style="4"/>
    <col min="6" max="6" width="10.83203125" style="4"/>
  </cols>
  <sheetData>
    <row r="1" spans="1:6" x14ac:dyDescent="0.2">
      <c r="A1" s="38" t="s">
        <v>25</v>
      </c>
      <c r="B1" s="38"/>
      <c r="D1" s="7" t="s">
        <v>26</v>
      </c>
      <c r="F1" s="7" t="s">
        <v>27</v>
      </c>
    </row>
    <row r="2" spans="1:6" x14ac:dyDescent="0.2">
      <c r="A2" s="7" t="s">
        <v>28</v>
      </c>
      <c r="B2" s="7" t="s">
        <v>29</v>
      </c>
      <c r="D2" s="3">
        <f t="shared" ref="D2:D33" ca="1" si="0">NORMINV(RAND(), 0.5,0.2)</f>
        <v>0.56727677224609208</v>
      </c>
      <c r="F2" s="3">
        <f ca="1">NORMINV(RAND(), 10, 4)</f>
        <v>9.5591401283158444</v>
      </c>
    </row>
    <row r="3" spans="1:6" x14ac:dyDescent="0.2">
      <c r="A3" s="3">
        <f ca="1">NORMINV(RAND(), 100, 7)</f>
        <v>107.97324467065468</v>
      </c>
      <c r="B3" s="3">
        <f ca="1">NORMINV(RAND(), 140, 8)</f>
        <v>139.1532431566429</v>
      </c>
      <c r="D3" s="3">
        <f t="shared" ca="1" si="0"/>
        <v>0.49144753294092342</v>
      </c>
      <c r="F3" s="3">
        <f t="shared" ref="F3:F66" ca="1" si="1">NORMINV(RAND(), 10, 4)</f>
        <v>14.494145262963631</v>
      </c>
    </row>
    <row r="4" spans="1:6" x14ac:dyDescent="0.2">
      <c r="A4" s="3">
        <f t="shared" ref="A4:A62" ca="1" si="2">NORMINV(RAND(), 100, 7)</f>
        <v>99.8612702470503</v>
      </c>
      <c r="B4" s="3">
        <f t="shared" ref="B4:B67" ca="1" si="3">NORMINV(RAND(), 140, 8)</f>
        <v>137.84130148843258</v>
      </c>
      <c r="D4" s="3">
        <f t="shared" ca="1" si="0"/>
        <v>0.274175659378598</v>
      </c>
      <c r="F4" s="3">
        <f t="shared" ca="1" si="1"/>
        <v>15.912890388367671</v>
      </c>
    </row>
    <row r="5" spans="1:6" x14ac:dyDescent="0.2">
      <c r="A5" s="3">
        <f t="shared" ca="1" si="2"/>
        <v>91.895732348964913</v>
      </c>
      <c r="B5" s="3">
        <f t="shared" ca="1" si="3"/>
        <v>149.29317763494578</v>
      </c>
      <c r="D5" s="3">
        <f t="shared" ca="1" si="0"/>
        <v>0.52317137294751193</v>
      </c>
      <c r="F5" s="3">
        <f t="shared" ca="1" si="1"/>
        <v>6.9076112496046056</v>
      </c>
    </row>
    <row r="6" spans="1:6" x14ac:dyDescent="0.2">
      <c r="A6" s="3">
        <f t="shared" ca="1" si="2"/>
        <v>99.485294819439247</v>
      </c>
      <c r="B6" s="3">
        <f t="shared" ca="1" si="3"/>
        <v>150.87497996180915</v>
      </c>
      <c r="D6" s="3">
        <f t="shared" ca="1" si="0"/>
        <v>0.38773701598953009</v>
      </c>
      <c r="F6" s="3">
        <f t="shared" ca="1" si="1"/>
        <v>2.0389330350202783</v>
      </c>
    </row>
    <row r="7" spans="1:6" x14ac:dyDescent="0.2">
      <c r="A7" s="3">
        <f t="shared" ca="1" si="2"/>
        <v>107.54206296814925</v>
      </c>
      <c r="B7" s="3">
        <f t="shared" ca="1" si="3"/>
        <v>148.62929747978401</v>
      </c>
      <c r="D7" s="3">
        <f t="shared" ca="1" si="0"/>
        <v>0.5747578306926695</v>
      </c>
      <c r="F7" s="3">
        <f t="shared" ca="1" si="1"/>
        <v>10.182169083406418</v>
      </c>
    </row>
    <row r="8" spans="1:6" x14ac:dyDescent="0.2">
      <c r="A8" s="3">
        <f t="shared" ca="1" si="2"/>
        <v>104.79739829606665</v>
      </c>
      <c r="B8" s="3">
        <f t="shared" ca="1" si="3"/>
        <v>142.85286206605952</v>
      </c>
      <c r="D8" s="3">
        <f t="shared" ca="1" si="0"/>
        <v>0.51758662997217064</v>
      </c>
      <c r="F8" s="3">
        <f t="shared" ca="1" si="1"/>
        <v>6.5068177609902786</v>
      </c>
    </row>
    <row r="9" spans="1:6" x14ac:dyDescent="0.2">
      <c r="A9" s="3">
        <f t="shared" ca="1" si="2"/>
        <v>105.63013678213132</v>
      </c>
      <c r="B9" s="3">
        <f t="shared" ca="1" si="3"/>
        <v>156.53839791982864</v>
      </c>
      <c r="D9" s="3">
        <f t="shared" ca="1" si="0"/>
        <v>0.4919696502514887</v>
      </c>
      <c r="F9" s="3">
        <f t="shared" ca="1" si="1"/>
        <v>11.294914323743575</v>
      </c>
    </row>
    <row r="10" spans="1:6" x14ac:dyDescent="0.2">
      <c r="A10" s="3">
        <f t="shared" ca="1" si="2"/>
        <v>97.171474005471083</v>
      </c>
      <c r="B10" s="3">
        <f t="shared" ca="1" si="3"/>
        <v>137.88038052641147</v>
      </c>
      <c r="D10" s="3">
        <f t="shared" ca="1" si="0"/>
        <v>0.49945929846511666</v>
      </c>
      <c r="F10" s="3">
        <f t="shared" ca="1" si="1"/>
        <v>16.802381791104221</v>
      </c>
    </row>
    <row r="11" spans="1:6" x14ac:dyDescent="0.2">
      <c r="A11" s="3">
        <f t="shared" ca="1" si="2"/>
        <v>99.968616427385513</v>
      </c>
      <c r="B11" s="3">
        <f t="shared" ca="1" si="3"/>
        <v>132.34928872576361</v>
      </c>
      <c r="D11" s="3">
        <f t="shared" ca="1" si="0"/>
        <v>0.70385617230536346</v>
      </c>
      <c r="F11" s="3">
        <f t="shared" ca="1" si="1"/>
        <v>13.363378329191161</v>
      </c>
    </row>
    <row r="12" spans="1:6" x14ac:dyDescent="0.2">
      <c r="A12" s="3">
        <f t="shared" ca="1" si="2"/>
        <v>100.47732703674251</v>
      </c>
      <c r="B12" s="3">
        <f t="shared" ca="1" si="3"/>
        <v>156.25100507936958</v>
      </c>
      <c r="D12" s="3">
        <f t="shared" ca="1" si="0"/>
        <v>0.72005705622505145</v>
      </c>
      <c r="F12" s="3">
        <f t="shared" ca="1" si="1"/>
        <v>11.28520839656437</v>
      </c>
    </row>
    <row r="13" spans="1:6" x14ac:dyDescent="0.2">
      <c r="A13" s="3">
        <f t="shared" ca="1" si="2"/>
        <v>107.54690045990178</v>
      </c>
      <c r="B13" s="3">
        <f t="shared" ca="1" si="3"/>
        <v>135.07736366264626</v>
      </c>
      <c r="D13" s="3">
        <f t="shared" ca="1" si="0"/>
        <v>0.30179140943052074</v>
      </c>
      <c r="F13" s="3">
        <f t="shared" ca="1" si="1"/>
        <v>10.419535474242611</v>
      </c>
    </row>
    <row r="14" spans="1:6" x14ac:dyDescent="0.2">
      <c r="A14" s="3">
        <f t="shared" ca="1" si="2"/>
        <v>96.252495900126291</v>
      </c>
      <c r="B14" s="3">
        <f t="shared" ca="1" si="3"/>
        <v>149.70148318402855</v>
      </c>
      <c r="D14" s="3">
        <f t="shared" ca="1" si="0"/>
        <v>0.35515062563582372</v>
      </c>
      <c r="F14" s="3">
        <f t="shared" ca="1" si="1"/>
        <v>12.713714691255998</v>
      </c>
    </row>
    <row r="15" spans="1:6" x14ac:dyDescent="0.2">
      <c r="A15" s="3">
        <f t="shared" ca="1" si="2"/>
        <v>98.647348679794675</v>
      </c>
      <c r="B15" s="3">
        <f t="shared" ca="1" si="3"/>
        <v>133.10370745862397</v>
      </c>
      <c r="D15" s="3">
        <f t="shared" ca="1" si="0"/>
        <v>0.83959724265885338</v>
      </c>
      <c r="F15" s="3">
        <f t="shared" ca="1" si="1"/>
        <v>11.861716425866415</v>
      </c>
    </row>
    <row r="16" spans="1:6" x14ac:dyDescent="0.2">
      <c r="A16" s="3">
        <f t="shared" ca="1" si="2"/>
        <v>109.43827248106737</v>
      </c>
      <c r="B16" s="3">
        <f t="shared" ca="1" si="3"/>
        <v>140.91335439815245</v>
      </c>
      <c r="D16" s="3">
        <f t="shared" ca="1" si="0"/>
        <v>0.45325730031321027</v>
      </c>
      <c r="F16" s="3">
        <f t="shared" ca="1" si="1"/>
        <v>10.448946879066199</v>
      </c>
    </row>
    <row r="17" spans="1:6" x14ac:dyDescent="0.2">
      <c r="A17" s="3">
        <f t="shared" ca="1" si="2"/>
        <v>95.56976606595272</v>
      </c>
      <c r="B17" s="3">
        <f t="shared" ca="1" si="3"/>
        <v>133.76711842160751</v>
      </c>
      <c r="D17" s="3">
        <f t="shared" ca="1" si="0"/>
        <v>0.58343834362931923</v>
      </c>
      <c r="F17" s="3">
        <f t="shared" ca="1" si="1"/>
        <v>6.3476717375078024</v>
      </c>
    </row>
    <row r="18" spans="1:6" x14ac:dyDescent="0.2">
      <c r="A18" s="3">
        <f t="shared" ca="1" si="2"/>
        <v>94.900976020579805</v>
      </c>
      <c r="B18" s="3">
        <f t="shared" ca="1" si="3"/>
        <v>133.53664743514733</v>
      </c>
      <c r="D18" s="3">
        <f t="shared" ca="1" si="0"/>
        <v>0.66106175814159651</v>
      </c>
      <c r="F18" s="3">
        <f t="shared" ca="1" si="1"/>
        <v>8.2017389098932938</v>
      </c>
    </row>
    <row r="19" spans="1:6" x14ac:dyDescent="0.2">
      <c r="A19" s="3">
        <f t="shared" ca="1" si="2"/>
        <v>100.44400804858728</v>
      </c>
      <c r="B19" s="3">
        <f t="shared" ca="1" si="3"/>
        <v>145.55155382166836</v>
      </c>
      <c r="D19" s="3">
        <f t="shared" ca="1" si="0"/>
        <v>0.73215348221910681</v>
      </c>
      <c r="F19" s="3">
        <f t="shared" ca="1" si="1"/>
        <v>12.201450087167535</v>
      </c>
    </row>
    <row r="20" spans="1:6" x14ac:dyDescent="0.2">
      <c r="A20" s="3">
        <f t="shared" ca="1" si="2"/>
        <v>94.446847987186942</v>
      </c>
      <c r="B20" s="3">
        <f t="shared" ca="1" si="3"/>
        <v>131.66954735368316</v>
      </c>
      <c r="D20" s="3">
        <f t="shared" ca="1" si="0"/>
        <v>0.58722708715173466</v>
      </c>
      <c r="F20" s="3">
        <f t="shared" ca="1" si="1"/>
        <v>4.5243835430053707</v>
      </c>
    </row>
    <row r="21" spans="1:6" x14ac:dyDescent="0.2">
      <c r="A21" s="3">
        <f t="shared" ca="1" si="2"/>
        <v>111.24092074425485</v>
      </c>
      <c r="B21" s="3">
        <f t="shared" ca="1" si="3"/>
        <v>138.77080185421843</v>
      </c>
      <c r="D21" s="3">
        <f t="shared" ca="1" si="0"/>
        <v>0.33330249229293218</v>
      </c>
      <c r="F21" s="3">
        <f t="shared" ca="1" si="1"/>
        <v>3.8709215176405793</v>
      </c>
    </row>
    <row r="22" spans="1:6" x14ac:dyDescent="0.2">
      <c r="A22" s="3">
        <f t="shared" ca="1" si="2"/>
        <v>89.05418819007707</v>
      </c>
      <c r="B22" s="3">
        <f t="shared" ca="1" si="3"/>
        <v>149.10932688096841</v>
      </c>
      <c r="D22" s="3">
        <f t="shared" ca="1" si="0"/>
        <v>0.57987370930440529</v>
      </c>
      <c r="F22" s="3">
        <f t="shared" ca="1" si="1"/>
        <v>14.857294985212317</v>
      </c>
    </row>
    <row r="23" spans="1:6" x14ac:dyDescent="0.2">
      <c r="A23" s="3">
        <f t="shared" ca="1" si="2"/>
        <v>96.786419303137109</v>
      </c>
      <c r="B23" s="3">
        <f t="shared" ca="1" si="3"/>
        <v>145.55620068139251</v>
      </c>
      <c r="D23" s="3">
        <f t="shared" ca="1" si="0"/>
        <v>0.64986123344819069</v>
      </c>
      <c r="F23" s="3">
        <f t="shared" ca="1" si="1"/>
        <v>13.228382647145565</v>
      </c>
    </row>
    <row r="24" spans="1:6" x14ac:dyDescent="0.2">
      <c r="A24" s="3">
        <f t="shared" ca="1" si="2"/>
        <v>94.976609949406821</v>
      </c>
      <c r="B24" s="3">
        <f t="shared" ca="1" si="3"/>
        <v>152.36455438502838</v>
      </c>
      <c r="D24" s="3">
        <f t="shared" ca="1" si="0"/>
        <v>0.68878080799618191</v>
      </c>
      <c r="F24" s="3">
        <f t="shared" ca="1" si="1"/>
        <v>9.0466774740478897</v>
      </c>
    </row>
    <row r="25" spans="1:6" x14ac:dyDescent="0.2">
      <c r="A25" s="3">
        <f t="shared" ca="1" si="2"/>
        <v>108.28290552898622</v>
      </c>
      <c r="B25" s="3">
        <f t="shared" ca="1" si="3"/>
        <v>124.12160829087925</v>
      </c>
      <c r="D25" s="3">
        <f t="shared" ca="1" si="0"/>
        <v>0.56576121343510855</v>
      </c>
      <c r="F25" s="3">
        <f t="shared" ca="1" si="1"/>
        <v>13.001986067320443</v>
      </c>
    </row>
    <row r="26" spans="1:6" x14ac:dyDescent="0.2">
      <c r="A26" s="3">
        <f t="shared" ca="1" si="2"/>
        <v>94.628494513891326</v>
      </c>
      <c r="B26" s="3">
        <f t="shared" ca="1" si="3"/>
        <v>138.4424364323863</v>
      </c>
      <c r="D26" s="3">
        <f t="shared" ca="1" si="0"/>
        <v>0.44635424728449791</v>
      </c>
      <c r="F26" s="3">
        <f t="shared" ca="1" si="1"/>
        <v>11.662833915415332</v>
      </c>
    </row>
    <row r="27" spans="1:6" x14ac:dyDescent="0.2">
      <c r="A27" s="3">
        <f t="shared" ca="1" si="2"/>
        <v>86.648100841668935</v>
      </c>
      <c r="B27" s="3">
        <f t="shared" ca="1" si="3"/>
        <v>140.33611379575387</v>
      </c>
      <c r="D27" s="3">
        <f t="shared" ca="1" si="0"/>
        <v>0.58983162907704423</v>
      </c>
      <c r="F27" s="3">
        <f t="shared" ca="1" si="1"/>
        <v>7.5201145053500431</v>
      </c>
    </row>
    <row r="28" spans="1:6" x14ac:dyDescent="0.2">
      <c r="A28" s="3">
        <f t="shared" ca="1" si="2"/>
        <v>96.764044335062735</v>
      </c>
      <c r="B28" s="3">
        <f t="shared" ca="1" si="3"/>
        <v>147.26137015820734</v>
      </c>
      <c r="D28" s="3">
        <f t="shared" ca="1" si="0"/>
        <v>0.7282130340161308</v>
      </c>
      <c r="F28" s="3">
        <f t="shared" ca="1" si="1"/>
        <v>9.5892045285755039</v>
      </c>
    </row>
    <row r="29" spans="1:6" x14ac:dyDescent="0.2">
      <c r="A29" s="3">
        <f t="shared" ca="1" si="2"/>
        <v>93.881542070438087</v>
      </c>
      <c r="B29" s="3">
        <f t="shared" ca="1" si="3"/>
        <v>137.47995689656153</v>
      </c>
      <c r="D29" s="3">
        <f t="shared" ca="1" si="0"/>
        <v>0.37942137608237381</v>
      </c>
      <c r="F29" s="3">
        <f t="shared" ca="1" si="1"/>
        <v>6.9303212555334941</v>
      </c>
    </row>
    <row r="30" spans="1:6" x14ac:dyDescent="0.2">
      <c r="A30" s="3">
        <f t="shared" ca="1" si="2"/>
        <v>101.63795045973083</v>
      </c>
      <c r="B30" s="3">
        <f t="shared" ca="1" si="3"/>
        <v>133.76028683389376</v>
      </c>
      <c r="D30" s="3">
        <f t="shared" ca="1" si="0"/>
        <v>0.25000704190926232</v>
      </c>
      <c r="F30" s="3">
        <f t="shared" ca="1" si="1"/>
        <v>18.282382490778851</v>
      </c>
    </row>
    <row r="31" spans="1:6" x14ac:dyDescent="0.2">
      <c r="A31" s="3">
        <f t="shared" ca="1" si="2"/>
        <v>110.87912616068205</v>
      </c>
      <c r="B31" s="3">
        <f t="shared" ca="1" si="3"/>
        <v>128.94121837891163</v>
      </c>
      <c r="D31" s="3">
        <f t="shared" ca="1" si="0"/>
        <v>2.4528896498945185E-2</v>
      </c>
      <c r="F31" s="3">
        <f t="shared" ca="1" si="1"/>
        <v>9.4490705262274766</v>
      </c>
    </row>
    <row r="32" spans="1:6" x14ac:dyDescent="0.2">
      <c r="A32" s="3">
        <f t="shared" ca="1" si="2"/>
        <v>105.31092122615139</v>
      </c>
      <c r="B32" s="3">
        <f t="shared" ca="1" si="3"/>
        <v>135.79445436858231</v>
      </c>
      <c r="D32" s="3">
        <f t="shared" ca="1" si="0"/>
        <v>0.41222081085700424</v>
      </c>
      <c r="F32" s="3">
        <f t="shared" ca="1" si="1"/>
        <v>10.067069369555988</v>
      </c>
    </row>
    <row r="33" spans="1:6" x14ac:dyDescent="0.2">
      <c r="A33" s="3">
        <f t="shared" ca="1" si="2"/>
        <v>94.491181640843024</v>
      </c>
      <c r="B33" s="3">
        <f t="shared" ca="1" si="3"/>
        <v>147.70641680050937</v>
      </c>
      <c r="D33" s="3">
        <f t="shared" ca="1" si="0"/>
        <v>0.62086248193609606</v>
      </c>
      <c r="F33" s="3">
        <f t="shared" ca="1" si="1"/>
        <v>4.1991558070911088</v>
      </c>
    </row>
    <row r="34" spans="1:6" x14ac:dyDescent="0.2">
      <c r="A34" s="3">
        <f t="shared" ca="1" si="2"/>
        <v>122.60301953043155</v>
      </c>
      <c r="B34" s="3">
        <f t="shared" ca="1" si="3"/>
        <v>138.40431736229925</v>
      </c>
      <c r="D34" s="3">
        <f t="shared" ref="D34:D65" ca="1" si="4">NORMINV(RAND(), 0.5,0.2)</f>
        <v>0.2705634225239032</v>
      </c>
      <c r="F34" s="3">
        <f t="shared" ca="1" si="1"/>
        <v>14.997216431679604</v>
      </c>
    </row>
    <row r="35" spans="1:6" x14ac:dyDescent="0.2">
      <c r="A35" s="3">
        <f t="shared" ca="1" si="2"/>
        <v>99.009948176450408</v>
      </c>
      <c r="B35" s="3">
        <f t="shared" ca="1" si="3"/>
        <v>127.78305507066923</v>
      </c>
      <c r="D35" s="3">
        <f t="shared" ca="1" si="4"/>
        <v>0.4587947913903202</v>
      </c>
      <c r="F35" s="3">
        <f t="shared" ca="1" si="1"/>
        <v>13.538514432652855</v>
      </c>
    </row>
    <row r="36" spans="1:6" x14ac:dyDescent="0.2">
      <c r="A36" s="3">
        <f t="shared" ca="1" si="2"/>
        <v>102.66402670951931</v>
      </c>
      <c r="B36" s="3">
        <f t="shared" ca="1" si="3"/>
        <v>138.80084021202998</v>
      </c>
      <c r="D36" s="3">
        <f t="shared" ca="1" si="4"/>
        <v>0.21825366407291907</v>
      </c>
      <c r="F36" s="3">
        <f t="shared" ca="1" si="1"/>
        <v>11.363929184953387</v>
      </c>
    </row>
    <row r="37" spans="1:6" x14ac:dyDescent="0.2">
      <c r="A37" s="3">
        <f t="shared" ca="1" si="2"/>
        <v>96.765235496366373</v>
      </c>
      <c r="B37" s="3">
        <f t="shared" ca="1" si="3"/>
        <v>133.2796884741669</v>
      </c>
      <c r="D37" s="3">
        <f t="shared" ca="1" si="4"/>
        <v>0.57373815368755698</v>
      </c>
      <c r="F37" s="3">
        <f t="shared" ca="1" si="1"/>
        <v>10.058274554097672</v>
      </c>
    </row>
    <row r="38" spans="1:6" x14ac:dyDescent="0.2">
      <c r="A38" s="3">
        <f t="shared" ca="1" si="2"/>
        <v>94.95917317648312</v>
      </c>
      <c r="B38" s="3">
        <f t="shared" ca="1" si="3"/>
        <v>131.53061423558407</v>
      </c>
      <c r="D38" s="3">
        <f t="shared" ca="1" si="4"/>
        <v>0.49840797365673906</v>
      </c>
      <c r="F38" s="3">
        <f t="shared" ca="1" si="1"/>
        <v>14.990341129264763</v>
      </c>
    </row>
    <row r="39" spans="1:6" x14ac:dyDescent="0.2">
      <c r="A39" s="3">
        <f t="shared" ca="1" si="2"/>
        <v>97.502267209481744</v>
      </c>
      <c r="B39" s="3">
        <f t="shared" ca="1" si="3"/>
        <v>142.38953868061785</v>
      </c>
      <c r="D39" s="3">
        <f t="shared" ca="1" si="4"/>
        <v>0.34955005752262225</v>
      </c>
      <c r="F39" s="3">
        <f t="shared" ca="1" si="1"/>
        <v>9.1338364611050196</v>
      </c>
    </row>
    <row r="40" spans="1:6" x14ac:dyDescent="0.2">
      <c r="A40" s="3">
        <f t="shared" ca="1" si="2"/>
        <v>109.60306754848784</v>
      </c>
      <c r="B40" s="3">
        <f t="shared" ca="1" si="3"/>
        <v>140.91729975629153</v>
      </c>
      <c r="D40" s="3">
        <f t="shared" ca="1" si="4"/>
        <v>0.61939066056079073</v>
      </c>
      <c r="F40" s="3">
        <f t="shared" ca="1" si="1"/>
        <v>8.7576082432432312</v>
      </c>
    </row>
    <row r="41" spans="1:6" x14ac:dyDescent="0.2">
      <c r="A41" s="3">
        <f t="shared" ca="1" si="2"/>
        <v>106.75845164940276</v>
      </c>
      <c r="B41" s="3">
        <f t="shared" ca="1" si="3"/>
        <v>138.44724204289781</v>
      </c>
      <c r="D41" s="3">
        <f t="shared" ca="1" si="4"/>
        <v>0.27840548973668267</v>
      </c>
      <c r="F41" s="3">
        <f t="shared" ca="1" si="1"/>
        <v>13.7653287161656</v>
      </c>
    </row>
    <row r="42" spans="1:6" x14ac:dyDescent="0.2">
      <c r="A42" s="3">
        <f t="shared" ca="1" si="2"/>
        <v>109.84346744455392</v>
      </c>
      <c r="B42" s="3">
        <f t="shared" ca="1" si="3"/>
        <v>138.63922781512548</v>
      </c>
      <c r="D42" s="3">
        <f t="shared" ca="1" si="4"/>
        <v>0.59017329603457802</v>
      </c>
      <c r="F42" s="3">
        <f t="shared" ca="1" si="1"/>
        <v>10.258767135872175</v>
      </c>
    </row>
    <row r="43" spans="1:6" x14ac:dyDescent="0.2">
      <c r="A43" s="3">
        <f t="shared" ca="1" si="2"/>
        <v>92.993969570904255</v>
      </c>
      <c r="B43" s="3">
        <f t="shared" ca="1" si="3"/>
        <v>122.93028977992201</v>
      </c>
      <c r="D43" s="3">
        <f t="shared" ca="1" si="4"/>
        <v>0.2784022073150404</v>
      </c>
      <c r="F43" s="3">
        <f t="shared" ca="1" si="1"/>
        <v>13.296184348993647</v>
      </c>
    </row>
    <row r="44" spans="1:6" x14ac:dyDescent="0.2">
      <c r="A44" s="3">
        <f t="shared" ca="1" si="2"/>
        <v>103.41342962358162</v>
      </c>
      <c r="B44" s="3">
        <f t="shared" ca="1" si="3"/>
        <v>124.37027702294607</v>
      </c>
      <c r="D44" s="3">
        <f t="shared" ca="1" si="4"/>
        <v>0.58432312530904817</v>
      </c>
      <c r="F44" s="3">
        <f t="shared" ca="1" si="1"/>
        <v>7.6979863321201591</v>
      </c>
    </row>
    <row r="45" spans="1:6" x14ac:dyDescent="0.2">
      <c r="A45" s="3">
        <f t="shared" ca="1" si="2"/>
        <v>102.82349102284029</v>
      </c>
      <c r="B45" s="3">
        <f t="shared" ca="1" si="3"/>
        <v>128.40432331673031</v>
      </c>
      <c r="D45" s="3">
        <f t="shared" ca="1" si="4"/>
        <v>0.65270820904503957</v>
      </c>
      <c r="F45" s="3">
        <f t="shared" ca="1" si="1"/>
        <v>1.6753865547599371</v>
      </c>
    </row>
    <row r="46" spans="1:6" x14ac:dyDescent="0.2">
      <c r="A46" s="3">
        <f t="shared" ca="1" si="2"/>
        <v>91.97524367969217</v>
      </c>
      <c r="B46" s="3">
        <f t="shared" ca="1" si="3"/>
        <v>146.41185550704557</v>
      </c>
      <c r="D46" s="3">
        <f t="shared" ca="1" si="4"/>
        <v>0.29483194981488348</v>
      </c>
      <c r="F46" s="3">
        <f t="shared" ca="1" si="1"/>
        <v>9.9610208546553114</v>
      </c>
    </row>
    <row r="47" spans="1:6" x14ac:dyDescent="0.2">
      <c r="A47" s="3">
        <f t="shared" ca="1" si="2"/>
        <v>101.96427488486677</v>
      </c>
      <c r="B47" s="3">
        <f t="shared" ca="1" si="3"/>
        <v>138.3996522956048</v>
      </c>
      <c r="D47" s="3">
        <f t="shared" ca="1" si="4"/>
        <v>0.44413042366599909</v>
      </c>
      <c r="F47" s="3">
        <f t="shared" ca="1" si="1"/>
        <v>11.976860006876365</v>
      </c>
    </row>
    <row r="48" spans="1:6" x14ac:dyDescent="0.2">
      <c r="A48" s="3">
        <f t="shared" ca="1" si="2"/>
        <v>98.217594683992047</v>
      </c>
      <c r="B48" s="3">
        <f t="shared" ca="1" si="3"/>
        <v>148.44243949520694</v>
      </c>
      <c r="D48" s="3">
        <f t="shared" ca="1" si="4"/>
        <v>0.45413600186770586</v>
      </c>
      <c r="F48" s="3">
        <f t="shared" ca="1" si="1"/>
        <v>10.37406286800417</v>
      </c>
    </row>
    <row r="49" spans="1:6" x14ac:dyDescent="0.2">
      <c r="A49" s="3">
        <f t="shared" ca="1" si="2"/>
        <v>88.00482865154811</v>
      </c>
      <c r="B49" s="3">
        <f t="shared" ca="1" si="3"/>
        <v>152.07342401622475</v>
      </c>
      <c r="D49" s="3">
        <f t="shared" ca="1" si="4"/>
        <v>0.296619211806048</v>
      </c>
      <c r="F49" s="3">
        <f t="shared" ca="1" si="1"/>
        <v>6.9945563098558692</v>
      </c>
    </row>
    <row r="50" spans="1:6" x14ac:dyDescent="0.2">
      <c r="A50" s="3">
        <f t="shared" ca="1" si="2"/>
        <v>95.520003437968271</v>
      </c>
      <c r="B50" s="3">
        <f t="shared" ca="1" si="3"/>
        <v>141.0759873605883</v>
      </c>
      <c r="D50" s="3">
        <f t="shared" ca="1" si="4"/>
        <v>0.39343584317323399</v>
      </c>
      <c r="F50" s="3">
        <f t="shared" ca="1" si="1"/>
        <v>8.3556033980319526</v>
      </c>
    </row>
    <row r="51" spans="1:6" x14ac:dyDescent="0.2">
      <c r="A51" s="3">
        <f t="shared" ca="1" si="2"/>
        <v>101.62053346764884</v>
      </c>
      <c r="B51" s="3">
        <f t="shared" ca="1" si="3"/>
        <v>138.29191023812692</v>
      </c>
      <c r="D51" s="3">
        <f t="shared" ca="1" si="4"/>
        <v>0.57725629363698772</v>
      </c>
      <c r="F51" s="3">
        <f t="shared" ca="1" si="1"/>
        <v>10.046623874926617</v>
      </c>
    </row>
    <row r="52" spans="1:6" x14ac:dyDescent="0.2">
      <c r="A52" s="3">
        <f t="shared" ca="1" si="2"/>
        <v>92.118457556592887</v>
      </c>
      <c r="B52" s="3">
        <f t="shared" ca="1" si="3"/>
        <v>140.6665118215524</v>
      </c>
      <c r="D52" s="3">
        <f t="shared" ca="1" si="4"/>
        <v>0.63085990851083351</v>
      </c>
      <c r="F52" s="3">
        <f t="shared" ca="1" si="1"/>
        <v>6.9924694287010265</v>
      </c>
    </row>
    <row r="53" spans="1:6" x14ac:dyDescent="0.2">
      <c r="A53" s="3">
        <f t="shared" ca="1" si="2"/>
        <v>100.21938755973038</v>
      </c>
      <c r="B53" s="3">
        <f t="shared" ca="1" si="3"/>
        <v>137.0430101735331</v>
      </c>
      <c r="D53" s="3">
        <f t="shared" ca="1" si="4"/>
        <v>0.47700928074642418</v>
      </c>
      <c r="F53" s="3">
        <f t="shared" ca="1" si="1"/>
        <v>13.317435962434706</v>
      </c>
    </row>
    <row r="54" spans="1:6" x14ac:dyDescent="0.2">
      <c r="A54" s="3">
        <f t="shared" ca="1" si="2"/>
        <v>102.56822799269298</v>
      </c>
      <c r="B54" s="3">
        <f t="shared" ca="1" si="3"/>
        <v>130.03450367010527</v>
      </c>
      <c r="D54" s="3">
        <f t="shared" ca="1" si="4"/>
        <v>0.59027806090441592</v>
      </c>
      <c r="F54" s="3">
        <f t="shared" ca="1" si="1"/>
        <v>11.051370847049775</v>
      </c>
    </row>
    <row r="55" spans="1:6" x14ac:dyDescent="0.2">
      <c r="A55" s="3">
        <f t="shared" ca="1" si="2"/>
        <v>105.06854352409432</v>
      </c>
      <c r="B55" s="3">
        <f t="shared" ca="1" si="3"/>
        <v>144.66934688208775</v>
      </c>
      <c r="D55" s="3">
        <f t="shared" ca="1" si="4"/>
        <v>0.55379133389986412</v>
      </c>
      <c r="F55" s="3">
        <f t="shared" ca="1" si="1"/>
        <v>5.4697600774240946</v>
      </c>
    </row>
    <row r="56" spans="1:6" x14ac:dyDescent="0.2">
      <c r="A56" s="3">
        <f t="shared" ca="1" si="2"/>
        <v>91.059017979862091</v>
      </c>
      <c r="B56" s="3">
        <f t="shared" ca="1" si="3"/>
        <v>133.31823368807528</v>
      </c>
      <c r="D56" s="3">
        <f t="shared" ca="1" si="4"/>
        <v>0.54228281016730417</v>
      </c>
      <c r="F56" s="3">
        <f t="shared" ca="1" si="1"/>
        <v>11.52302419469026</v>
      </c>
    </row>
    <row r="57" spans="1:6" x14ac:dyDescent="0.2">
      <c r="A57" s="3">
        <f t="shared" ca="1" si="2"/>
        <v>109.44114474072443</v>
      </c>
      <c r="B57" s="3">
        <f t="shared" ca="1" si="3"/>
        <v>149.26898209518734</v>
      </c>
      <c r="D57" s="3">
        <f t="shared" ca="1" si="4"/>
        <v>0.54366917872866161</v>
      </c>
      <c r="F57" s="3">
        <f t="shared" ca="1" si="1"/>
        <v>14.708988969677137</v>
      </c>
    </row>
    <row r="58" spans="1:6" x14ac:dyDescent="0.2">
      <c r="A58" s="3">
        <f t="shared" ca="1" si="2"/>
        <v>101.99641585196258</v>
      </c>
      <c r="B58" s="3">
        <f t="shared" ca="1" si="3"/>
        <v>141.42551706712408</v>
      </c>
      <c r="D58" s="3">
        <f t="shared" ca="1" si="4"/>
        <v>0.56998228075194679</v>
      </c>
      <c r="F58" s="3">
        <f t="shared" ca="1" si="1"/>
        <v>6.4186917768293377</v>
      </c>
    </row>
    <row r="59" spans="1:6" x14ac:dyDescent="0.2">
      <c r="A59" s="3">
        <f t="shared" ca="1" si="2"/>
        <v>106.46467792349159</v>
      </c>
      <c r="B59" s="3">
        <f t="shared" ca="1" si="3"/>
        <v>128.18420125165093</v>
      </c>
      <c r="D59" s="3">
        <f t="shared" ca="1" si="4"/>
        <v>0.33616329767261133</v>
      </c>
      <c r="F59" s="3">
        <f t="shared" ca="1" si="1"/>
        <v>-2.0544691561219555</v>
      </c>
    </row>
    <row r="60" spans="1:6" x14ac:dyDescent="0.2">
      <c r="A60" s="3">
        <f t="shared" ca="1" si="2"/>
        <v>88.27843139174621</v>
      </c>
      <c r="B60" s="3">
        <f t="shared" ca="1" si="3"/>
        <v>150.69566078283304</v>
      </c>
      <c r="D60" s="3">
        <f t="shared" ca="1" si="4"/>
        <v>0.51583311826990652</v>
      </c>
      <c r="F60" s="3">
        <f t="shared" ca="1" si="1"/>
        <v>16.514822381452973</v>
      </c>
    </row>
    <row r="61" spans="1:6" x14ac:dyDescent="0.2">
      <c r="A61" s="3">
        <f t="shared" ca="1" si="2"/>
        <v>90.821055136618327</v>
      </c>
      <c r="B61" s="3">
        <f t="shared" ca="1" si="3"/>
        <v>146.55820564235177</v>
      </c>
      <c r="D61" s="3">
        <f t="shared" ca="1" si="4"/>
        <v>0.57983198453566054</v>
      </c>
      <c r="F61" s="3">
        <f t="shared" ca="1" si="1"/>
        <v>7.2568695871987803</v>
      </c>
    </row>
    <row r="62" spans="1:6" x14ac:dyDescent="0.2">
      <c r="A62" s="3">
        <f t="shared" ca="1" si="2"/>
        <v>100.03367120237623</v>
      </c>
      <c r="B62" s="3">
        <f t="shared" ca="1" si="3"/>
        <v>134.90789783029791</v>
      </c>
      <c r="D62" s="3">
        <f t="shared" ca="1" si="4"/>
        <v>0.96556226177885551</v>
      </c>
      <c r="F62" s="3">
        <f t="shared" ca="1" si="1"/>
        <v>17.058326480750321</v>
      </c>
    </row>
    <row r="63" spans="1:6" x14ac:dyDescent="0.2">
      <c r="B63" s="3">
        <f t="shared" ca="1" si="3"/>
        <v>150.95684484253434</v>
      </c>
      <c r="D63" s="3">
        <f t="shared" ca="1" si="4"/>
        <v>0.43826520525793666</v>
      </c>
      <c r="F63" s="3">
        <f t="shared" ca="1" si="1"/>
        <v>14.831008587694511</v>
      </c>
    </row>
    <row r="64" spans="1:6" x14ac:dyDescent="0.2">
      <c r="B64" s="3">
        <f t="shared" ca="1" si="3"/>
        <v>131.93465872059312</v>
      </c>
      <c r="D64" s="3">
        <f t="shared" ca="1" si="4"/>
        <v>0.45127043047994259</v>
      </c>
      <c r="F64" s="3">
        <f t="shared" ca="1" si="1"/>
        <v>4.3640247068779487</v>
      </c>
    </row>
    <row r="65" spans="2:6" x14ac:dyDescent="0.2">
      <c r="B65" s="3">
        <f t="shared" ca="1" si="3"/>
        <v>145.77795027923293</v>
      </c>
      <c r="D65" s="3">
        <f t="shared" ca="1" si="4"/>
        <v>0.5217492061167589</v>
      </c>
      <c r="F65" s="3">
        <f t="shared" ca="1" si="1"/>
        <v>7.8438057382850737</v>
      </c>
    </row>
    <row r="66" spans="2:6" x14ac:dyDescent="0.2">
      <c r="B66" s="3">
        <f t="shared" ca="1" si="3"/>
        <v>142.31514636746758</v>
      </c>
      <c r="D66" s="3">
        <f t="shared" ref="D66:D97" ca="1" si="5">NORMINV(RAND(), 0.5,0.2)</f>
        <v>0.18561071027747067</v>
      </c>
      <c r="F66" s="3">
        <f t="shared" ca="1" si="1"/>
        <v>10.847125642434797</v>
      </c>
    </row>
    <row r="67" spans="2:6" x14ac:dyDescent="0.2">
      <c r="B67" s="3">
        <f t="shared" ca="1" si="3"/>
        <v>137.63146732918278</v>
      </c>
      <c r="D67" s="3">
        <f t="shared" ca="1" si="5"/>
        <v>0.61381498248071875</v>
      </c>
      <c r="F67" s="3">
        <f t="shared" ref="F67:F130" ca="1" si="6">NORMINV(RAND(), 10, 4)</f>
        <v>5.1438032037274937</v>
      </c>
    </row>
    <row r="68" spans="2:6" x14ac:dyDescent="0.2">
      <c r="B68" s="3">
        <f t="shared" ref="B68:B82" ca="1" si="7">NORMINV(RAND(), 140, 8)</f>
        <v>148.27022688430532</v>
      </c>
      <c r="D68" s="3">
        <f t="shared" ca="1" si="5"/>
        <v>0.64235498038423799</v>
      </c>
      <c r="F68" s="3">
        <f t="shared" ca="1" si="6"/>
        <v>10.844610976700455</v>
      </c>
    </row>
    <row r="69" spans="2:6" x14ac:dyDescent="0.2">
      <c r="B69" s="3">
        <f t="shared" ca="1" si="7"/>
        <v>135.5546530104142</v>
      </c>
      <c r="D69" s="3">
        <f t="shared" ca="1" si="5"/>
        <v>0.60105814666077839</v>
      </c>
      <c r="F69" s="3">
        <f t="shared" ca="1" si="6"/>
        <v>12.788662311529306</v>
      </c>
    </row>
    <row r="70" spans="2:6" x14ac:dyDescent="0.2">
      <c r="B70" s="3">
        <f t="shared" ca="1" si="7"/>
        <v>136.36927812891724</v>
      </c>
      <c r="D70" s="3">
        <f t="shared" ca="1" si="5"/>
        <v>0.12480568836270112</v>
      </c>
      <c r="F70" s="3">
        <f t="shared" ca="1" si="6"/>
        <v>14.698676821621261</v>
      </c>
    </row>
    <row r="71" spans="2:6" x14ac:dyDescent="0.2">
      <c r="B71" s="3">
        <f t="shared" ca="1" si="7"/>
        <v>151.01894535921991</v>
      </c>
      <c r="D71" s="3">
        <f t="shared" ca="1" si="5"/>
        <v>0.5690901130278847</v>
      </c>
      <c r="F71" s="3">
        <f t="shared" ca="1" si="6"/>
        <v>7.3299342215076608</v>
      </c>
    </row>
    <row r="72" spans="2:6" x14ac:dyDescent="0.2">
      <c r="B72" s="3">
        <f t="shared" ca="1" si="7"/>
        <v>140.51071762980308</v>
      </c>
      <c r="D72" s="3">
        <f t="shared" ca="1" si="5"/>
        <v>0.36565358172910284</v>
      </c>
      <c r="F72" s="3">
        <f t="shared" ca="1" si="6"/>
        <v>10.774592767383901</v>
      </c>
    </row>
    <row r="73" spans="2:6" x14ac:dyDescent="0.2">
      <c r="B73" s="3">
        <f t="shared" ca="1" si="7"/>
        <v>127.74703067442996</v>
      </c>
      <c r="D73" s="3">
        <f t="shared" ca="1" si="5"/>
        <v>0.63626443419895395</v>
      </c>
      <c r="F73" s="3">
        <f t="shared" ca="1" si="6"/>
        <v>13.523333775714368</v>
      </c>
    </row>
    <row r="74" spans="2:6" x14ac:dyDescent="0.2">
      <c r="B74" s="3">
        <f t="shared" ca="1" si="7"/>
        <v>157.21628632487011</v>
      </c>
      <c r="D74" s="3">
        <f t="shared" ca="1" si="5"/>
        <v>0.39132802483202644</v>
      </c>
      <c r="F74" s="3">
        <f t="shared" ca="1" si="6"/>
        <v>7.7607699631883262</v>
      </c>
    </row>
    <row r="75" spans="2:6" x14ac:dyDescent="0.2">
      <c r="B75" s="3">
        <f t="shared" ca="1" si="7"/>
        <v>141.29556167164293</v>
      </c>
      <c r="D75" s="3">
        <f t="shared" ca="1" si="5"/>
        <v>0.80576496468451297</v>
      </c>
      <c r="F75" s="3">
        <f t="shared" ca="1" si="6"/>
        <v>11.948636735164753</v>
      </c>
    </row>
    <row r="76" spans="2:6" x14ac:dyDescent="0.2">
      <c r="B76" s="3">
        <f t="shared" ca="1" si="7"/>
        <v>136.8555182999072</v>
      </c>
      <c r="D76" s="3">
        <f t="shared" ca="1" si="5"/>
        <v>0.91367541939759023</v>
      </c>
      <c r="F76" s="3">
        <f t="shared" ca="1" si="6"/>
        <v>10.971946317267438</v>
      </c>
    </row>
    <row r="77" spans="2:6" x14ac:dyDescent="0.2">
      <c r="B77" s="3">
        <f t="shared" ca="1" si="7"/>
        <v>136.2856534803262</v>
      </c>
      <c r="D77" s="3">
        <f t="shared" ca="1" si="5"/>
        <v>0.63031283320264231</v>
      </c>
      <c r="F77" s="3">
        <f t="shared" ca="1" si="6"/>
        <v>15.417546981815757</v>
      </c>
    </row>
    <row r="78" spans="2:6" x14ac:dyDescent="0.2">
      <c r="B78" s="3">
        <f t="shared" ca="1" si="7"/>
        <v>137.91662746176974</v>
      </c>
      <c r="D78" s="3">
        <f t="shared" ca="1" si="5"/>
        <v>0.67528955442446592</v>
      </c>
      <c r="F78" s="3">
        <f t="shared" ca="1" si="6"/>
        <v>8.705994929647618</v>
      </c>
    </row>
    <row r="79" spans="2:6" x14ac:dyDescent="0.2">
      <c r="B79" s="3">
        <f t="shared" ca="1" si="7"/>
        <v>151.77667813169529</v>
      </c>
      <c r="D79" s="3">
        <f t="shared" ca="1" si="5"/>
        <v>0.48831672224781464</v>
      </c>
      <c r="F79" s="3">
        <f t="shared" ca="1" si="6"/>
        <v>11.836028944596116</v>
      </c>
    </row>
    <row r="80" spans="2:6" x14ac:dyDescent="0.2">
      <c r="B80" s="3">
        <f t="shared" ca="1" si="7"/>
        <v>134.77955932335502</v>
      </c>
      <c r="D80" s="3">
        <f t="shared" ca="1" si="5"/>
        <v>0.21770629737435271</v>
      </c>
      <c r="F80" s="3">
        <f t="shared" ca="1" si="6"/>
        <v>10.640896673070754</v>
      </c>
    </row>
    <row r="81" spans="2:6" x14ac:dyDescent="0.2">
      <c r="B81" s="3">
        <f t="shared" ca="1" si="7"/>
        <v>136.6288935391274</v>
      </c>
      <c r="D81" s="3">
        <f t="shared" ca="1" si="5"/>
        <v>0.69666488882642374</v>
      </c>
      <c r="F81" s="3">
        <f t="shared" ca="1" si="6"/>
        <v>11.006761914537487</v>
      </c>
    </row>
    <row r="82" spans="2:6" x14ac:dyDescent="0.2">
      <c r="B82" s="3">
        <f t="shared" ca="1" si="7"/>
        <v>136.54371715272134</v>
      </c>
      <c r="D82" s="3">
        <f t="shared" ca="1" si="5"/>
        <v>0.58793835788404092</v>
      </c>
      <c r="F82" s="3">
        <f t="shared" ca="1" si="6"/>
        <v>15.827168051210812</v>
      </c>
    </row>
    <row r="83" spans="2:6" x14ac:dyDescent="0.2">
      <c r="D83" s="3">
        <f t="shared" ca="1" si="5"/>
        <v>0.68670723868053651</v>
      </c>
      <c r="F83" s="3">
        <f t="shared" ca="1" si="6"/>
        <v>10.593494571921598</v>
      </c>
    </row>
    <row r="84" spans="2:6" x14ac:dyDescent="0.2">
      <c r="D84" s="3">
        <f t="shared" ca="1" si="5"/>
        <v>0.27939573447139665</v>
      </c>
      <c r="F84" s="3">
        <f t="shared" ca="1" si="6"/>
        <v>9.3682645216267666</v>
      </c>
    </row>
    <row r="85" spans="2:6" x14ac:dyDescent="0.2">
      <c r="D85" s="3">
        <f t="shared" ca="1" si="5"/>
        <v>0.25050477689593942</v>
      </c>
      <c r="F85" s="3">
        <f t="shared" ca="1" si="6"/>
        <v>10.954874666410657</v>
      </c>
    </row>
    <row r="86" spans="2:6" x14ac:dyDescent="0.2">
      <c r="D86" s="3">
        <f t="shared" ca="1" si="5"/>
        <v>0.36788665376778418</v>
      </c>
      <c r="F86" s="3">
        <f t="shared" ca="1" si="6"/>
        <v>2.2220344929086178</v>
      </c>
    </row>
    <row r="87" spans="2:6" x14ac:dyDescent="0.2">
      <c r="D87" s="3">
        <f t="shared" ca="1" si="5"/>
        <v>0.24246955474675169</v>
      </c>
      <c r="F87" s="3">
        <f t="shared" ca="1" si="6"/>
        <v>14.612826950386403</v>
      </c>
    </row>
    <row r="88" spans="2:6" x14ac:dyDescent="0.2">
      <c r="D88" s="3">
        <f t="shared" ca="1" si="5"/>
        <v>0.15058942239808704</v>
      </c>
      <c r="F88" s="3">
        <f t="shared" ca="1" si="6"/>
        <v>6.4004758471520766</v>
      </c>
    </row>
    <row r="89" spans="2:6" x14ac:dyDescent="0.2">
      <c r="D89" s="3">
        <f t="shared" ca="1" si="5"/>
        <v>0.5243237054058979</v>
      </c>
      <c r="F89" s="3">
        <f t="shared" ca="1" si="6"/>
        <v>4.3440328365135281</v>
      </c>
    </row>
    <row r="90" spans="2:6" x14ac:dyDescent="0.2">
      <c r="D90" s="3">
        <f t="shared" ca="1" si="5"/>
        <v>0.4830330368140559</v>
      </c>
      <c r="F90" s="3">
        <f t="shared" ca="1" si="6"/>
        <v>11.179831105457726</v>
      </c>
    </row>
    <row r="91" spans="2:6" x14ac:dyDescent="0.2">
      <c r="D91" s="3">
        <f t="shared" ca="1" si="5"/>
        <v>0.23221620548233868</v>
      </c>
      <c r="F91" s="3">
        <f t="shared" ca="1" si="6"/>
        <v>9.6418755886138161</v>
      </c>
    </row>
    <row r="92" spans="2:6" x14ac:dyDescent="0.2">
      <c r="D92" s="3">
        <f t="shared" ca="1" si="5"/>
        <v>6.1209773432088332E-2</v>
      </c>
      <c r="F92" s="3">
        <f t="shared" ca="1" si="6"/>
        <v>17.208291209802759</v>
      </c>
    </row>
    <row r="93" spans="2:6" x14ac:dyDescent="0.2">
      <c r="D93" s="3">
        <f t="shared" ca="1" si="5"/>
        <v>0.44807543773636938</v>
      </c>
      <c r="F93" s="3">
        <f t="shared" ca="1" si="6"/>
        <v>14.262917384014987</v>
      </c>
    </row>
    <row r="94" spans="2:6" x14ac:dyDescent="0.2">
      <c r="D94" s="3">
        <f t="shared" ca="1" si="5"/>
        <v>0.63202542825021868</v>
      </c>
      <c r="F94" s="3">
        <f t="shared" ca="1" si="6"/>
        <v>9.1983956054549854</v>
      </c>
    </row>
    <row r="95" spans="2:6" x14ac:dyDescent="0.2">
      <c r="D95" s="3">
        <f t="shared" ca="1" si="5"/>
        <v>0.58504927433438381</v>
      </c>
      <c r="F95" s="3">
        <f t="shared" ca="1" si="6"/>
        <v>6.1118837520538545</v>
      </c>
    </row>
    <row r="96" spans="2:6" x14ac:dyDescent="0.2">
      <c r="D96" s="3">
        <f t="shared" ca="1" si="5"/>
        <v>0.67326158053745022</v>
      </c>
      <c r="F96" s="3">
        <f t="shared" ca="1" si="6"/>
        <v>11.187817098137018</v>
      </c>
    </row>
    <row r="97" spans="4:6" x14ac:dyDescent="0.2">
      <c r="D97" s="3">
        <f t="shared" ca="1" si="5"/>
        <v>0.29947695113183598</v>
      </c>
      <c r="F97" s="3">
        <f t="shared" ca="1" si="6"/>
        <v>10.594985022329585</v>
      </c>
    </row>
    <row r="98" spans="4:6" x14ac:dyDescent="0.2">
      <c r="D98" s="3">
        <f t="shared" ref="D98:D129" ca="1" si="8">NORMINV(RAND(), 0.5,0.2)</f>
        <v>0.30387790082120497</v>
      </c>
      <c r="F98" s="3">
        <f t="shared" ca="1" si="6"/>
        <v>4.7784635782411193</v>
      </c>
    </row>
    <row r="99" spans="4:6" x14ac:dyDescent="0.2">
      <c r="D99" s="3">
        <f t="shared" ca="1" si="8"/>
        <v>0.19002386492500328</v>
      </c>
      <c r="F99" s="3">
        <f t="shared" ca="1" si="6"/>
        <v>8.047242131802582</v>
      </c>
    </row>
    <row r="100" spans="4:6" x14ac:dyDescent="0.2">
      <c r="D100" s="3">
        <f t="shared" ca="1" si="8"/>
        <v>0.40823904818416151</v>
      </c>
      <c r="F100" s="3">
        <f t="shared" ca="1" si="6"/>
        <v>5.2466859445465817</v>
      </c>
    </row>
    <row r="101" spans="4:6" x14ac:dyDescent="0.2">
      <c r="D101" s="3">
        <f t="shared" ca="1" si="8"/>
        <v>0.49480268371546732</v>
      </c>
      <c r="F101" s="3">
        <f t="shared" ca="1" si="6"/>
        <v>17.915470674965619</v>
      </c>
    </row>
    <row r="102" spans="4:6" x14ac:dyDescent="0.2">
      <c r="D102" s="3">
        <f t="shared" ca="1" si="8"/>
        <v>0.19487625624485627</v>
      </c>
      <c r="F102" s="3">
        <f t="shared" ca="1" si="6"/>
        <v>11.471271577779152</v>
      </c>
    </row>
    <row r="103" spans="4:6" x14ac:dyDescent="0.2">
      <c r="D103" s="3">
        <f t="shared" ca="1" si="8"/>
        <v>0.7251434677989157</v>
      </c>
      <c r="F103" s="3">
        <f t="shared" ca="1" si="6"/>
        <v>13.899172474757055</v>
      </c>
    </row>
    <row r="104" spans="4:6" x14ac:dyDescent="0.2">
      <c r="D104" s="3">
        <f t="shared" ca="1" si="8"/>
        <v>0.52933103496418787</v>
      </c>
      <c r="F104" s="3">
        <f t="shared" ca="1" si="6"/>
        <v>6.5695431144458105</v>
      </c>
    </row>
    <row r="105" spans="4:6" x14ac:dyDescent="0.2">
      <c r="D105" s="3">
        <f t="shared" ca="1" si="8"/>
        <v>0.52621558354242837</v>
      </c>
      <c r="F105" s="3">
        <f t="shared" ca="1" si="6"/>
        <v>17.310412519898662</v>
      </c>
    </row>
    <row r="106" spans="4:6" x14ac:dyDescent="0.2">
      <c r="D106" s="3">
        <f t="shared" ca="1" si="8"/>
        <v>0.78216901383243309</v>
      </c>
      <c r="F106" s="3">
        <f t="shared" ca="1" si="6"/>
        <v>2.2264684075008185</v>
      </c>
    </row>
    <row r="107" spans="4:6" x14ac:dyDescent="0.2">
      <c r="D107" s="3">
        <f t="shared" ca="1" si="8"/>
        <v>0.77749654068099994</v>
      </c>
      <c r="F107" s="3">
        <f t="shared" ca="1" si="6"/>
        <v>3.1821991560172167</v>
      </c>
    </row>
    <row r="108" spans="4:6" x14ac:dyDescent="0.2">
      <c r="D108" s="3">
        <f t="shared" ca="1" si="8"/>
        <v>0.28861101308074921</v>
      </c>
      <c r="F108" s="3">
        <f t="shared" ca="1" si="6"/>
        <v>5.5835132018958706</v>
      </c>
    </row>
    <row r="109" spans="4:6" x14ac:dyDescent="0.2">
      <c r="D109" s="3">
        <f t="shared" ca="1" si="8"/>
        <v>0.2134124264115575</v>
      </c>
      <c r="F109" s="3">
        <f t="shared" ca="1" si="6"/>
        <v>5.6063142339608172</v>
      </c>
    </row>
    <row r="110" spans="4:6" x14ac:dyDescent="0.2">
      <c r="D110" s="3">
        <f t="shared" ca="1" si="8"/>
        <v>0.47743014447198301</v>
      </c>
      <c r="F110" s="3">
        <f t="shared" ca="1" si="6"/>
        <v>9.5781787506031453</v>
      </c>
    </row>
    <row r="111" spans="4:6" x14ac:dyDescent="0.2">
      <c r="D111" s="3">
        <f t="shared" ca="1" si="8"/>
        <v>0.60764246930034638</v>
      </c>
      <c r="F111" s="3">
        <f t="shared" ca="1" si="6"/>
        <v>3.6218712259454211</v>
      </c>
    </row>
    <row r="112" spans="4:6" x14ac:dyDescent="0.2">
      <c r="D112" s="3">
        <f t="shared" ca="1" si="8"/>
        <v>0.79794246479035635</v>
      </c>
      <c r="F112" s="3">
        <f t="shared" ca="1" si="6"/>
        <v>4.3920104943085283</v>
      </c>
    </row>
    <row r="113" spans="4:6" x14ac:dyDescent="0.2">
      <c r="D113" s="3">
        <f t="shared" ca="1" si="8"/>
        <v>0.57889892634561679</v>
      </c>
      <c r="F113" s="3">
        <f t="shared" ca="1" si="6"/>
        <v>15.012290136064726</v>
      </c>
    </row>
    <row r="114" spans="4:6" x14ac:dyDescent="0.2">
      <c r="D114" s="3">
        <f t="shared" ca="1" si="8"/>
        <v>0.85280192586708781</v>
      </c>
      <c r="F114" s="3">
        <f t="shared" ca="1" si="6"/>
        <v>7.5868518341363016</v>
      </c>
    </row>
    <row r="115" spans="4:6" x14ac:dyDescent="0.2">
      <c r="D115" s="3">
        <f t="shared" ca="1" si="8"/>
        <v>0.60207851735517892</v>
      </c>
      <c r="F115" s="3">
        <f t="shared" ca="1" si="6"/>
        <v>2.3791870054206505</v>
      </c>
    </row>
    <row r="116" spans="4:6" x14ac:dyDescent="0.2">
      <c r="D116" s="3">
        <f t="shared" ca="1" si="8"/>
        <v>0.47203364713338897</v>
      </c>
      <c r="F116" s="3">
        <f t="shared" ca="1" si="6"/>
        <v>8.1715651928270141</v>
      </c>
    </row>
    <row r="117" spans="4:6" x14ac:dyDescent="0.2">
      <c r="D117" s="3">
        <f t="shared" ca="1" si="8"/>
        <v>0.49979081196486619</v>
      </c>
      <c r="F117" s="3">
        <f t="shared" ca="1" si="6"/>
        <v>19.288695717466251</v>
      </c>
    </row>
    <row r="118" spans="4:6" x14ac:dyDescent="0.2">
      <c r="D118" s="3">
        <f t="shared" ca="1" si="8"/>
        <v>0.27804017482596927</v>
      </c>
      <c r="F118" s="3">
        <f t="shared" ca="1" si="6"/>
        <v>5.9453318169227076</v>
      </c>
    </row>
    <row r="119" spans="4:6" x14ac:dyDescent="0.2">
      <c r="D119" s="3">
        <f t="shared" ca="1" si="8"/>
        <v>0.70579434422840637</v>
      </c>
      <c r="F119" s="3">
        <f t="shared" ca="1" si="6"/>
        <v>7.2473282592948687</v>
      </c>
    </row>
    <row r="120" spans="4:6" x14ac:dyDescent="0.2">
      <c r="D120" s="3">
        <f t="shared" ca="1" si="8"/>
        <v>0.86410222184145657</v>
      </c>
      <c r="F120" s="3">
        <f t="shared" ca="1" si="6"/>
        <v>9.6625705487108284</v>
      </c>
    </row>
    <row r="121" spans="4:6" x14ac:dyDescent="0.2">
      <c r="D121" s="3">
        <f t="shared" ca="1" si="8"/>
        <v>0.5276458814733801</v>
      </c>
      <c r="F121" s="3">
        <f t="shared" ca="1" si="6"/>
        <v>17.326858446238177</v>
      </c>
    </row>
    <row r="122" spans="4:6" x14ac:dyDescent="0.2">
      <c r="D122" s="3">
        <f t="shared" ca="1" si="8"/>
        <v>0.48454397862300669</v>
      </c>
      <c r="F122" s="3">
        <f t="shared" ca="1" si="6"/>
        <v>3.038477018197594</v>
      </c>
    </row>
    <row r="123" spans="4:6" x14ac:dyDescent="0.2">
      <c r="D123" s="3">
        <f t="shared" ca="1" si="8"/>
        <v>0.5313558320737668</v>
      </c>
      <c r="F123" s="3">
        <f t="shared" ca="1" si="6"/>
        <v>6.1243509373047527</v>
      </c>
    </row>
    <row r="124" spans="4:6" x14ac:dyDescent="0.2">
      <c r="D124" s="3">
        <f t="shared" ca="1" si="8"/>
        <v>0.56272700323273284</v>
      </c>
      <c r="F124" s="3">
        <f t="shared" ca="1" si="6"/>
        <v>9.3608958992208837</v>
      </c>
    </row>
    <row r="125" spans="4:6" x14ac:dyDescent="0.2">
      <c r="D125" s="3">
        <f t="shared" ca="1" si="8"/>
        <v>0.67152066375260477</v>
      </c>
      <c r="F125" s="3">
        <f t="shared" ca="1" si="6"/>
        <v>9.1315142633484978</v>
      </c>
    </row>
    <row r="126" spans="4:6" x14ac:dyDescent="0.2">
      <c r="D126" s="3">
        <f t="shared" ca="1" si="8"/>
        <v>0.51350214654651849</v>
      </c>
      <c r="F126" s="3">
        <f t="shared" ca="1" si="6"/>
        <v>14.02678923515345</v>
      </c>
    </row>
    <row r="127" spans="4:6" x14ac:dyDescent="0.2">
      <c r="D127" s="3">
        <f t="shared" ca="1" si="8"/>
        <v>0.40914357886753738</v>
      </c>
      <c r="F127" s="3">
        <f t="shared" ca="1" si="6"/>
        <v>5.768931630188936</v>
      </c>
    </row>
    <row r="128" spans="4:6" x14ac:dyDescent="0.2">
      <c r="D128" s="3">
        <f t="shared" ca="1" si="8"/>
        <v>0.21409364235769485</v>
      </c>
      <c r="F128" s="3">
        <f t="shared" ca="1" si="6"/>
        <v>8.8487407394596378</v>
      </c>
    </row>
    <row r="129" spans="4:6" x14ac:dyDescent="0.2">
      <c r="D129" s="3">
        <f t="shared" ca="1" si="8"/>
        <v>0.49565099637214061</v>
      </c>
      <c r="F129" s="3">
        <f t="shared" ca="1" si="6"/>
        <v>9.1993248497816698</v>
      </c>
    </row>
    <row r="130" spans="4:6" x14ac:dyDescent="0.2">
      <c r="D130" s="3">
        <f t="shared" ref="D130:D141" ca="1" si="9">NORMINV(RAND(), 0.5,0.2)</f>
        <v>0.46031218938556956</v>
      </c>
      <c r="F130" s="3">
        <f t="shared" ca="1" si="6"/>
        <v>9.3563581652667107</v>
      </c>
    </row>
    <row r="131" spans="4:6" x14ac:dyDescent="0.2">
      <c r="D131" s="3">
        <f t="shared" ca="1" si="9"/>
        <v>0.35784000388318937</v>
      </c>
      <c r="F131" s="3">
        <f t="shared" ref="F131:F141" ca="1" si="10">NORMINV(RAND(), 10, 4)</f>
        <v>2.1137402754050889</v>
      </c>
    </row>
    <row r="132" spans="4:6" x14ac:dyDescent="0.2">
      <c r="D132" s="3">
        <f t="shared" ca="1" si="9"/>
        <v>0.47825822757950304</v>
      </c>
      <c r="F132" s="3">
        <f t="shared" ca="1" si="10"/>
        <v>12.065194242847904</v>
      </c>
    </row>
    <row r="133" spans="4:6" x14ac:dyDescent="0.2">
      <c r="D133" s="3">
        <f t="shared" ca="1" si="9"/>
        <v>0.94615042627382584</v>
      </c>
      <c r="F133" s="3">
        <f t="shared" ca="1" si="10"/>
        <v>8.8032041529638683</v>
      </c>
    </row>
    <row r="134" spans="4:6" x14ac:dyDescent="0.2">
      <c r="D134" s="3">
        <f t="shared" ca="1" si="9"/>
        <v>0.19619800866813519</v>
      </c>
      <c r="F134" s="3">
        <f t="shared" ca="1" si="10"/>
        <v>10.905574837287569</v>
      </c>
    </row>
    <row r="135" spans="4:6" x14ac:dyDescent="0.2">
      <c r="D135" s="3">
        <f t="shared" ca="1" si="9"/>
        <v>0.22166365430805801</v>
      </c>
      <c r="F135" s="3">
        <f t="shared" ca="1" si="10"/>
        <v>6.3115781348010351</v>
      </c>
    </row>
    <row r="136" spans="4:6" x14ac:dyDescent="0.2">
      <c r="D136" s="3">
        <f t="shared" ca="1" si="9"/>
        <v>0.38790876848456957</v>
      </c>
      <c r="F136" s="3">
        <f t="shared" ca="1" si="10"/>
        <v>11.258706109543704</v>
      </c>
    </row>
    <row r="137" spans="4:6" x14ac:dyDescent="0.2">
      <c r="D137" s="3">
        <f t="shared" ca="1" si="9"/>
        <v>0.73971316660343212</v>
      </c>
      <c r="F137" s="3">
        <f t="shared" ca="1" si="10"/>
        <v>11.904618035334057</v>
      </c>
    </row>
    <row r="138" spans="4:6" x14ac:dyDescent="0.2">
      <c r="D138" s="3">
        <f t="shared" ca="1" si="9"/>
        <v>0.4426454161149489</v>
      </c>
      <c r="F138" s="3">
        <f t="shared" ca="1" si="10"/>
        <v>13.523460025638132</v>
      </c>
    </row>
    <row r="139" spans="4:6" x14ac:dyDescent="0.2">
      <c r="D139" s="3">
        <f t="shared" ca="1" si="9"/>
        <v>0.95851735745197897</v>
      </c>
      <c r="F139" s="3">
        <f t="shared" ca="1" si="10"/>
        <v>8.637176958132347</v>
      </c>
    </row>
    <row r="140" spans="4:6" x14ac:dyDescent="0.2">
      <c r="D140" s="3">
        <f t="shared" ca="1" si="9"/>
        <v>0.55517073568038311</v>
      </c>
      <c r="F140" s="3">
        <f t="shared" ca="1" si="10"/>
        <v>8.1887668868917647</v>
      </c>
    </row>
    <row r="141" spans="4:6" x14ac:dyDescent="0.2">
      <c r="D141" s="3">
        <f t="shared" ca="1" si="9"/>
        <v>0.50875983549109427</v>
      </c>
      <c r="F141" s="3">
        <f t="shared" ca="1" si="10"/>
        <v>13.954240638671783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41"/>
  <sheetViews>
    <sheetView zoomScale="50" zoomScaleNormal="125" zoomScalePageLayoutView="125" workbookViewId="0">
      <selection activeCell="J6" sqref="J6"/>
    </sheetView>
  </sheetViews>
  <sheetFormatPr baseColWidth="10" defaultRowHeight="16" x14ac:dyDescent="0.2"/>
  <cols>
    <col min="1" max="1" width="13.1640625" style="4" customWidth="1"/>
    <col min="2" max="2" width="13.1640625" customWidth="1"/>
    <col min="3" max="3" width="13.33203125" customWidth="1"/>
    <col min="8" max="8" width="8.6640625" style="4" customWidth="1"/>
    <col min="9" max="9" width="9.83203125" customWidth="1"/>
    <col min="10" max="10" width="12.6640625" customWidth="1"/>
    <col min="11" max="11" width="13.33203125" customWidth="1"/>
    <col min="12" max="12" width="14" customWidth="1"/>
    <col min="13" max="13" width="11.33203125" customWidth="1"/>
    <col min="17" max="17" width="9.1640625" customWidth="1"/>
    <col min="19" max="19" width="12.5" customWidth="1"/>
    <col min="20" max="20" width="12.1640625" customWidth="1"/>
    <col min="21" max="21" width="13.1640625" customWidth="1"/>
  </cols>
  <sheetData>
    <row r="1" spans="1:23" x14ac:dyDescent="0.2">
      <c r="A1" s="7" t="s">
        <v>17</v>
      </c>
    </row>
    <row r="2" spans="1:23" x14ac:dyDescent="0.2">
      <c r="A2" s="13">
        <v>83.963117818862742</v>
      </c>
      <c r="B2" s="1"/>
    </row>
    <row r="3" spans="1:23" ht="17" thickBot="1" x14ac:dyDescent="0.25">
      <c r="A3" s="13">
        <v>86.810991376265463</v>
      </c>
      <c r="B3" s="1"/>
    </row>
    <row r="4" spans="1:23" x14ac:dyDescent="0.2">
      <c r="A4" s="13">
        <v>88.069778087379206</v>
      </c>
      <c r="B4" s="1"/>
      <c r="F4" s="29"/>
      <c r="G4" s="23"/>
      <c r="H4" s="25"/>
      <c r="I4" s="24"/>
      <c r="J4" s="24"/>
      <c r="K4" s="24"/>
      <c r="L4" s="24"/>
      <c r="M4" s="24"/>
      <c r="N4" s="26"/>
      <c r="P4" s="23"/>
      <c r="Q4" s="24"/>
      <c r="R4" s="24"/>
      <c r="S4" s="24"/>
      <c r="T4" s="24"/>
      <c r="U4" s="24"/>
      <c r="V4" s="24"/>
      <c r="W4" s="26"/>
    </row>
    <row r="5" spans="1:23" x14ac:dyDescent="0.2">
      <c r="A5" s="13">
        <v>90.961830455490457</v>
      </c>
      <c r="B5" s="1"/>
      <c r="C5" s="3" t="s">
        <v>39</v>
      </c>
      <c r="D5" s="7" t="s">
        <v>16</v>
      </c>
      <c r="E5" s="14"/>
      <c r="F5" s="27"/>
      <c r="G5" s="31"/>
      <c r="H5" s="5" t="s">
        <v>23</v>
      </c>
      <c r="I5" s="9" t="s">
        <v>19</v>
      </c>
      <c r="J5" s="9" t="s">
        <v>21</v>
      </c>
      <c r="K5" s="7" t="s">
        <v>37</v>
      </c>
      <c r="L5" s="7" t="s">
        <v>20</v>
      </c>
      <c r="M5" s="7" t="s">
        <v>24</v>
      </c>
      <c r="N5" s="27"/>
      <c r="O5" s="14"/>
      <c r="P5" s="31"/>
      <c r="Q5" s="5" t="s">
        <v>22</v>
      </c>
      <c r="R5" s="9" t="s">
        <v>19</v>
      </c>
      <c r="S5" s="9" t="s">
        <v>21</v>
      </c>
      <c r="T5" s="7" t="s">
        <v>38</v>
      </c>
      <c r="U5" s="7" t="s">
        <v>20</v>
      </c>
      <c r="V5" s="7" t="s">
        <v>24</v>
      </c>
      <c r="W5" s="29"/>
    </row>
    <row r="6" spans="1:23" x14ac:dyDescent="0.2">
      <c r="A6" s="13">
        <v>91.232191460569339</v>
      </c>
      <c r="B6" s="1"/>
      <c r="C6" s="2" t="s">
        <v>0</v>
      </c>
      <c r="D6" s="7">
        <f>MAX(A2:A141)</f>
        <v>156.30531557460563</v>
      </c>
      <c r="E6" s="14"/>
      <c r="F6" s="27"/>
      <c r="G6" s="31"/>
      <c r="H6" s="6">
        <v>94</v>
      </c>
      <c r="I6" s="10">
        <f t="array" ref="I6:I13">FREQUENCY(A2:A141,H6:H13)</f>
        <v>13</v>
      </c>
      <c r="J6" s="9">
        <f>I6/140</f>
        <v>9.285714285714286E-2</v>
      </c>
      <c r="K6" s="11">
        <f>J6/9</f>
        <v>1.0317460317460317E-2</v>
      </c>
      <c r="L6" s="10">
        <f>I6</f>
        <v>13</v>
      </c>
      <c r="M6" s="11">
        <f>L6/140</f>
        <v>9.285714285714286E-2</v>
      </c>
      <c r="N6" s="28"/>
      <c r="O6" s="21"/>
      <c r="P6" s="31"/>
      <c r="Q6" s="3">
        <v>94</v>
      </c>
      <c r="R6" s="7">
        <f t="array" ref="R6:R15">FREQUENCY(A2:A141,Q6:Q15)</f>
        <v>13</v>
      </c>
      <c r="S6" s="9">
        <f>R6/140</f>
        <v>9.285714285714286E-2</v>
      </c>
      <c r="T6" s="11">
        <f>S6/7</f>
        <v>1.3265306122448981E-2</v>
      </c>
      <c r="U6" s="7">
        <f>R6</f>
        <v>13</v>
      </c>
      <c r="V6" s="11">
        <f>U6/140</f>
        <v>9.285714285714286E-2</v>
      </c>
      <c r="W6" s="29"/>
    </row>
    <row r="7" spans="1:23" x14ac:dyDescent="0.2">
      <c r="A7" s="13">
        <v>91.269301501699545</v>
      </c>
      <c r="B7" s="1"/>
      <c r="C7" s="2" t="s">
        <v>1</v>
      </c>
      <c r="D7" s="7">
        <f>MIN(A2:A141)</f>
        <v>83.963117818862742</v>
      </c>
      <c r="E7" s="14"/>
      <c r="F7" s="27"/>
      <c r="G7" s="31"/>
      <c r="H7" s="6">
        <v>104</v>
      </c>
      <c r="I7" s="10">
        <v>28</v>
      </c>
      <c r="J7" s="9">
        <f t="shared" ref="J7:J12" si="0">I7/140</f>
        <v>0.2</v>
      </c>
      <c r="K7" s="11">
        <f t="shared" ref="K7:K13" si="1">J7/9</f>
        <v>2.2222222222222223E-2</v>
      </c>
      <c r="L7" s="10">
        <f>L6+I7</f>
        <v>41</v>
      </c>
      <c r="M7" s="11">
        <f t="shared" ref="M7:M13" si="2">L7/140</f>
        <v>0.29285714285714287</v>
      </c>
      <c r="N7" s="28"/>
      <c r="O7" s="21"/>
      <c r="P7" s="31"/>
      <c r="Q7" s="3">
        <v>101</v>
      </c>
      <c r="R7" s="7">
        <v>20</v>
      </c>
      <c r="S7" s="9">
        <f t="shared" ref="S7:S15" si="3">R7/140</f>
        <v>0.14285714285714285</v>
      </c>
      <c r="T7" s="11">
        <f t="shared" ref="T7:T15" si="4">S7/7</f>
        <v>2.0408163265306121E-2</v>
      </c>
      <c r="U7" s="7">
        <f>U6+R7</f>
        <v>33</v>
      </c>
      <c r="V7" s="11">
        <f>U7/140</f>
        <v>0.23571428571428571</v>
      </c>
      <c r="W7" s="29"/>
    </row>
    <row r="8" spans="1:23" x14ac:dyDescent="0.2">
      <c r="A8" s="13">
        <v>91.581893501938225</v>
      </c>
      <c r="B8" s="1"/>
      <c r="C8" s="2" t="s">
        <v>2</v>
      </c>
      <c r="D8" s="7">
        <f>COUNT(A2:A141)</f>
        <v>140</v>
      </c>
      <c r="E8" s="14"/>
      <c r="F8" s="27"/>
      <c r="G8" s="31"/>
      <c r="H8" s="6">
        <v>114</v>
      </c>
      <c r="I8" s="10">
        <v>16</v>
      </c>
      <c r="J8" s="9">
        <f t="shared" si="0"/>
        <v>0.11428571428571428</v>
      </c>
      <c r="K8" s="11">
        <f t="shared" si="1"/>
        <v>1.2698412698412698E-2</v>
      </c>
      <c r="L8" s="10">
        <f t="shared" ref="L8:L13" si="5">L7+I8</f>
        <v>57</v>
      </c>
      <c r="M8" s="11">
        <f t="shared" si="2"/>
        <v>0.40714285714285714</v>
      </c>
      <c r="N8" s="28"/>
      <c r="O8" s="21"/>
      <c r="P8" s="31"/>
      <c r="Q8" s="3">
        <v>108</v>
      </c>
      <c r="R8" s="7">
        <v>17</v>
      </c>
      <c r="S8" s="9">
        <f t="shared" si="3"/>
        <v>0.12142857142857143</v>
      </c>
      <c r="T8" s="11">
        <f t="shared" si="4"/>
        <v>1.7346938775510204E-2</v>
      </c>
      <c r="U8" s="7">
        <f>U7+R8</f>
        <v>50</v>
      </c>
      <c r="V8" s="11">
        <f t="shared" ref="V8:V15" si="6">U8/140</f>
        <v>0.35714285714285715</v>
      </c>
      <c r="W8" s="29"/>
    </row>
    <row r="9" spans="1:23" x14ac:dyDescent="0.2">
      <c r="A9" s="13">
        <v>91.858697866685432</v>
      </c>
      <c r="B9" s="1"/>
      <c r="C9" s="2" t="s">
        <v>3</v>
      </c>
      <c r="D9" s="7">
        <f>AVERAGE(A2:A141)</f>
        <v>122.71228755487279</v>
      </c>
      <c r="E9" s="14"/>
      <c r="F9" s="27"/>
      <c r="G9" s="31"/>
      <c r="H9" s="6">
        <v>124</v>
      </c>
      <c r="I9" s="10">
        <v>4</v>
      </c>
      <c r="J9" s="9">
        <f t="shared" si="0"/>
        <v>2.8571428571428571E-2</v>
      </c>
      <c r="K9" s="11">
        <f t="shared" si="1"/>
        <v>3.1746031746031746E-3</v>
      </c>
      <c r="L9" s="10">
        <f t="shared" si="5"/>
        <v>61</v>
      </c>
      <c r="M9" s="11">
        <f t="shared" si="2"/>
        <v>0.43571428571428572</v>
      </c>
      <c r="N9" s="28"/>
      <c r="O9" s="21"/>
      <c r="P9" s="31"/>
      <c r="Q9" s="3">
        <v>115</v>
      </c>
      <c r="R9" s="7">
        <v>8</v>
      </c>
      <c r="S9" s="9">
        <f t="shared" si="3"/>
        <v>5.7142857142857141E-2</v>
      </c>
      <c r="T9" s="11">
        <f t="shared" si="4"/>
        <v>8.163265306122448E-3</v>
      </c>
      <c r="U9" s="7">
        <f t="shared" ref="U9:U15" si="7">U8+R9</f>
        <v>58</v>
      </c>
      <c r="V9" s="11">
        <f t="shared" si="6"/>
        <v>0.41428571428571431</v>
      </c>
      <c r="W9" s="29"/>
    </row>
    <row r="10" spans="1:23" x14ac:dyDescent="0.2">
      <c r="A10" s="13">
        <v>92.079919513053639</v>
      </c>
      <c r="B10" s="1"/>
      <c r="C10" s="2" t="s">
        <v>4</v>
      </c>
      <c r="D10" s="7">
        <f>MEDIAN(A2:A141)</f>
        <v>131.08515956200426</v>
      </c>
      <c r="E10" s="14"/>
      <c r="F10" s="27"/>
      <c r="G10" s="31"/>
      <c r="H10" s="6">
        <v>134</v>
      </c>
      <c r="I10" s="10">
        <v>20</v>
      </c>
      <c r="J10" s="9">
        <f t="shared" si="0"/>
        <v>0.14285714285714285</v>
      </c>
      <c r="K10" s="11">
        <f t="shared" si="1"/>
        <v>1.5873015873015872E-2</v>
      </c>
      <c r="L10" s="10">
        <f t="shared" si="5"/>
        <v>81</v>
      </c>
      <c r="M10" s="11">
        <f t="shared" si="2"/>
        <v>0.57857142857142863</v>
      </c>
      <c r="N10" s="28"/>
      <c r="O10" s="21"/>
      <c r="P10" s="31"/>
      <c r="Q10" s="3">
        <v>122</v>
      </c>
      <c r="R10" s="7">
        <v>2</v>
      </c>
      <c r="S10" s="9">
        <f t="shared" si="3"/>
        <v>1.4285714285714285E-2</v>
      </c>
      <c r="T10" s="11">
        <f t="shared" si="4"/>
        <v>2.040816326530612E-3</v>
      </c>
      <c r="U10" s="7">
        <f t="shared" si="7"/>
        <v>60</v>
      </c>
      <c r="V10" s="11">
        <f t="shared" si="6"/>
        <v>0.42857142857142855</v>
      </c>
      <c r="W10" s="29"/>
    </row>
    <row r="11" spans="1:23" x14ac:dyDescent="0.2">
      <c r="A11" s="13">
        <v>93.138331451473618</v>
      </c>
      <c r="B11" s="1"/>
      <c r="C11" s="2" t="s">
        <v>5</v>
      </c>
      <c r="D11" s="7" t="e">
        <f>MODE(A2:A141)</f>
        <v>#N/A</v>
      </c>
      <c r="E11" s="14"/>
      <c r="F11" s="27"/>
      <c r="G11" s="31"/>
      <c r="H11" s="6">
        <v>144</v>
      </c>
      <c r="I11" s="10">
        <v>38</v>
      </c>
      <c r="J11" s="9">
        <f t="shared" si="0"/>
        <v>0.27142857142857141</v>
      </c>
      <c r="K11" s="11">
        <f t="shared" si="1"/>
        <v>3.0158730158730156E-2</v>
      </c>
      <c r="L11" s="10">
        <f t="shared" si="5"/>
        <v>119</v>
      </c>
      <c r="M11" s="11">
        <f t="shared" si="2"/>
        <v>0.85</v>
      </c>
      <c r="N11" s="28"/>
      <c r="O11" s="21"/>
      <c r="P11" s="31"/>
      <c r="Q11" s="3">
        <v>129</v>
      </c>
      <c r="R11" s="7">
        <v>6</v>
      </c>
      <c r="S11" s="9">
        <f t="shared" si="3"/>
        <v>4.2857142857142858E-2</v>
      </c>
      <c r="T11" s="11">
        <f t="shared" si="4"/>
        <v>6.1224489795918364E-3</v>
      </c>
      <c r="U11" s="7">
        <f t="shared" si="7"/>
        <v>66</v>
      </c>
      <c r="V11" s="11">
        <f t="shared" si="6"/>
        <v>0.47142857142857142</v>
      </c>
      <c r="W11" s="29"/>
    </row>
    <row r="12" spans="1:23" x14ac:dyDescent="0.2">
      <c r="A12" s="13">
        <v>93.361643727362789</v>
      </c>
      <c r="B12" s="1"/>
      <c r="C12" s="2" t="s">
        <v>6</v>
      </c>
      <c r="D12" s="7">
        <f>D6-D7</f>
        <v>72.342197755742887</v>
      </c>
      <c r="E12" s="14"/>
      <c r="F12" s="27"/>
      <c r="G12" s="31"/>
      <c r="H12" s="6">
        <v>154</v>
      </c>
      <c r="I12" s="10">
        <v>16</v>
      </c>
      <c r="J12" s="9">
        <f t="shared" si="0"/>
        <v>0.11428571428571428</v>
      </c>
      <c r="K12" s="11">
        <f t="shared" si="1"/>
        <v>1.2698412698412698E-2</v>
      </c>
      <c r="L12" s="10">
        <f t="shared" si="5"/>
        <v>135</v>
      </c>
      <c r="M12" s="11">
        <f t="shared" si="2"/>
        <v>0.9642857142857143</v>
      </c>
      <c r="N12" s="28"/>
      <c r="O12" s="21"/>
      <c r="P12" s="31"/>
      <c r="Q12" s="3">
        <v>136</v>
      </c>
      <c r="R12" s="7">
        <v>25</v>
      </c>
      <c r="S12" s="9">
        <f t="shared" si="3"/>
        <v>0.17857142857142858</v>
      </c>
      <c r="T12" s="11">
        <f t="shared" si="4"/>
        <v>2.5510204081632654E-2</v>
      </c>
      <c r="U12" s="7">
        <f t="shared" si="7"/>
        <v>91</v>
      </c>
      <c r="V12" s="11">
        <f t="shared" si="6"/>
        <v>0.65</v>
      </c>
      <c r="W12" s="29"/>
    </row>
    <row r="13" spans="1:23" x14ac:dyDescent="0.2">
      <c r="A13" s="13">
        <v>93.564582192080607</v>
      </c>
      <c r="B13" s="1"/>
      <c r="C13" s="2" t="s">
        <v>8</v>
      </c>
      <c r="D13" s="7">
        <f>VAR(A2:A141)</f>
        <v>428.03408357093326</v>
      </c>
      <c r="E13" s="14"/>
      <c r="F13" s="27"/>
      <c r="G13" s="31"/>
      <c r="H13" s="6">
        <v>164</v>
      </c>
      <c r="I13" s="10">
        <v>5</v>
      </c>
      <c r="J13" s="9">
        <f>I13/140</f>
        <v>3.5714285714285712E-2</v>
      </c>
      <c r="K13" s="11">
        <f t="shared" si="1"/>
        <v>3.968253968253968E-3</v>
      </c>
      <c r="L13" s="10">
        <f t="shared" si="5"/>
        <v>140</v>
      </c>
      <c r="M13" s="11">
        <f t="shared" si="2"/>
        <v>1</v>
      </c>
      <c r="N13" s="28"/>
      <c r="O13" s="21"/>
      <c r="P13" s="31"/>
      <c r="Q13" s="3">
        <v>143</v>
      </c>
      <c r="R13" s="7">
        <v>25</v>
      </c>
      <c r="S13" s="9">
        <f t="shared" si="3"/>
        <v>0.17857142857142858</v>
      </c>
      <c r="T13" s="11">
        <f t="shared" si="4"/>
        <v>2.5510204081632654E-2</v>
      </c>
      <c r="U13" s="7">
        <f t="shared" si="7"/>
        <v>116</v>
      </c>
      <c r="V13" s="11">
        <f t="shared" si="6"/>
        <v>0.82857142857142863</v>
      </c>
      <c r="W13" s="29"/>
    </row>
    <row r="14" spans="1:23" x14ac:dyDescent="0.2">
      <c r="A14" s="13">
        <v>93.740997277484922</v>
      </c>
      <c r="B14" s="1"/>
      <c r="C14" s="2" t="s">
        <v>7</v>
      </c>
      <c r="D14" s="7">
        <f>VARP(A2:A141)</f>
        <v>424.97669725971258</v>
      </c>
      <c r="E14" s="14"/>
      <c r="F14" s="27"/>
      <c r="G14" s="31"/>
      <c r="H14" s="3" t="s">
        <v>18</v>
      </c>
      <c r="I14" s="10">
        <f>SUM(I6:I13)</f>
        <v>140</v>
      </c>
      <c r="J14" s="9">
        <f>SUM(J6:J13)</f>
        <v>0.99999999999999989</v>
      </c>
      <c r="K14" s="12"/>
      <c r="L14" s="2"/>
      <c r="M14" s="2"/>
      <c r="N14" s="29"/>
      <c r="O14" s="15"/>
      <c r="P14" s="31"/>
      <c r="Q14" s="3">
        <v>150</v>
      </c>
      <c r="R14" s="7">
        <v>14</v>
      </c>
      <c r="S14" s="9">
        <f t="shared" si="3"/>
        <v>0.1</v>
      </c>
      <c r="T14" s="11">
        <f t="shared" si="4"/>
        <v>1.4285714285714287E-2</v>
      </c>
      <c r="U14" s="7">
        <f t="shared" si="7"/>
        <v>130</v>
      </c>
      <c r="V14" s="11">
        <f t="shared" si="6"/>
        <v>0.9285714285714286</v>
      </c>
      <c r="W14" s="29"/>
    </row>
    <row r="15" spans="1:23" x14ac:dyDescent="0.2">
      <c r="A15" s="13">
        <v>94.500381741290497</v>
      </c>
      <c r="B15" s="1"/>
      <c r="C15" s="2" t="s">
        <v>9</v>
      </c>
      <c r="D15" s="7">
        <f>STDEV(A2:A141)</f>
        <v>20.688984594970659</v>
      </c>
      <c r="E15" s="14"/>
      <c r="F15" s="27"/>
      <c r="G15" s="31"/>
      <c r="H15" s="30"/>
      <c r="I15" s="15"/>
      <c r="J15" s="15"/>
      <c r="K15" s="15"/>
      <c r="L15" s="15"/>
      <c r="M15" s="15"/>
      <c r="N15" s="29"/>
      <c r="P15" s="31"/>
      <c r="Q15" s="3">
        <v>157</v>
      </c>
      <c r="R15" s="7">
        <v>10</v>
      </c>
      <c r="S15" s="9">
        <f t="shared" si="3"/>
        <v>7.1428571428571425E-2</v>
      </c>
      <c r="T15" s="11">
        <f t="shared" si="4"/>
        <v>1.020408163265306E-2</v>
      </c>
      <c r="U15" s="7">
        <f t="shared" si="7"/>
        <v>140</v>
      </c>
      <c r="V15" s="11">
        <f t="shared" si="6"/>
        <v>1</v>
      </c>
      <c r="W15" s="29"/>
    </row>
    <row r="16" spans="1:23" x14ac:dyDescent="0.2">
      <c r="A16" s="13">
        <v>95.042871724244705</v>
      </c>
      <c r="B16" s="1"/>
      <c r="C16" s="2" t="s">
        <v>10</v>
      </c>
      <c r="D16" s="7">
        <f>STDEVP(A2:A141)</f>
        <v>20.614962945872897</v>
      </c>
      <c r="E16" s="14"/>
      <c r="F16" s="27"/>
      <c r="G16" s="31"/>
      <c r="H16" s="30"/>
      <c r="I16" s="15"/>
      <c r="J16" s="15"/>
      <c r="K16" s="15"/>
      <c r="L16" s="15"/>
      <c r="M16" s="15"/>
      <c r="N16" s="29"/>
      <c r="P16" s="31"/>
      <c r="Q16" s="2" t="s">
        <v>18</v>
      </c>
      <c r="R16" s="7">
        <f>SUM(R6:R15)</f>
        <v>140</v>
      </c>
      <c r="S16" s="9">
        <f>SUM(S6:S15)</f>
        <v>1</v>
      </c>
      <c r="T16" s="7"/>
      <c r="U16" s="7"/>
      <c r="V16" s="2"/>
      <c r="W16" s="29"/>
    </row>
    <row r="17" spans="1:23" x14ac:dyDescent="0.2">
      <c r="A17" s="13">
        <v>95.274158425614203</v>
      </c>
      <c r="B17" s="1"/>
      <c r="C17" s="2" t="s">
        <v>11</v>
      </c>
      <c r="D17" s="7">
        <f>AVEDEV(A2:A141)</f>
        <v>18.986782482087115</v>
      </c>
      <c r="E17" s="14"/>
      <c r="F17" s="27"/>
      <c r="G17" s="31"/>
      <c r="H17" s="30"/>
      <c r="I17" s="15"/>
      <c r="J17" s="15"/>
      <c r="K17" s="15"/>
      <c r="L17" s="15"/>
      <c r="M17" s="15"/>
      <c r="N17" s="29"/>
      <c r="P17" s="31"/>
      <c r="Q17" s="15"/>
      <c r="R17" s="15"/>
      <c r="S17" s="15"/>
      <c r="T17" s="15"/>
      <c r="U17" s="15"/>
      <c r="V17" s="15"/>
      <c r="W17" s="29"/>
    </row>
    <row r="18" spans="1:23" x14ac:dyDescent="0.2">
      <c r="A18" s="13">
        <v>95.546511308570643</v>
      </c>
      <c r="B18" s="1"/>
      <c r="C18" s="2" t="s">
        <v>12</v>
      </c>
      <c r="D18" s="7">
        <f>KURT(A2:A141)</f>
        <v>-1.4435474922947977</v>
      </c>
      <c r="E18" s="14"/>
      <c r="F18" s="27"/>
      <c r="G18" s="31"/>
      <c r="H18" s="30"/>
      <c r="I18" s="15"/>
      <c r="J18" s="15"/>
      <c r="K18" s="15"/>
      <c r="L18" s="15"/>
      <c r="M18" s="15"/>
      <c r="N18" s="29"/>
      <c r="P18" s="31"/>
      <c r="Q18" s="15"/>
      <c r="R18" s="15"/>
      <c r="S18" s="15"/>
      <c r="T18" s="15"/>
      <c r="U18" s="15"/>
      <c r="V18" s="15"/>
      <c r="W18" s="29"/>
    </row>
    <row r="19" spans="1:23" x14ac:dyDescent="0.2">
      <c r="A19" s="13">
        <v>95.830814922582547</v>
      </c>
      <c r="B19" s="1"/>
      <c r="C19" s="2" t="s">
        <v>13</v>
      </c>
      <c r="D19" s="7">
        <f>SKEW(A2:A141)</f>
        <v>-0.20536815391540031</v>
      </c>
      <c r="E19" s="14"/>
      <c r="F19" s="27"/>
      <c r="G19" s="31"/>
      <c r="H19" s="30"/>
      <c r="I19" s="15"/>
      <c r="J19" s="15"/>
      <c r="K19" s="15"/>
      <c r="L19" s="15"/>
      <c r="M19" s="15"/>
      <c r="N19" s="29"/>
      <c r="P19" s="31"/>
      <c r="Q19" s="15"/>
      <c r="R19" s="15"/>
      <c r="S19" s="15"/>
      <c r="T19" s="15"/>
      <c r="U19" s="15"/>
      <c r="V19" s="15"/>
      <c r="W19" s="29"/>
    </row>
    <row r="20" spans="1:23" x14ac:dyDescent="0.2">
      <c r="A20" s="13">
        <v>96.110900722775995</v>
      </c>
      <c r="B20" s="1"/>
      <c r="C20" s="2" t="s">
        <v>14</v>
      </c>
      <c r="D20" s="8">
        <f>D15/D9</f>
        <v>0.1685974975058569</v>
      </c>
      <c r="E20" s="22"/>
      <c r="F20" s="36"/>
      <c r="G20" s="31"/>
      <c r="H20" s="30"/>
      <c r="I20" s="15"/>
      <c r="J20" s="15"/>
      <c r="K20" s="15"/>
      <c r="L20" s="15"/>
      <c r="M20" s="15"/>
      <c r="N20" s="29"/>
      <c r="P20" s="31"/>
      <c r="Q20" s="15"/>
      <c r="R20" s="15"/>
      <c r="S20" s="15"/>
      <c r="T20" s="15"/>
      <c r="U20" s="15"/>
      <c r="V20" s="15"/>
      <c r="W20" s="29"/>
    </row>
    <row r="21" spans="1:23" x14ac:dyDescent="0.2">
      <c r="A21" s="13">
        <v>96.913529019842031</v>
      </c>
      <c r="B21" s="1"/>
      <c r="C21" s="2" t="s">
        <v>15</v>
      </c>
      <c r="D21" s="7">
        <f>D15/(140*140)</f>
        <v>1.0555604385189112E-3</v>
      </c>
      <c r="E21" s="14"/>
      <c r="F21" s="27"/>
      <c r="G21" s="31"/>
      <c r="H21" s="30"/>
      <c r="I21" s="15"/>
      <c r="J21" s="15"/>
      <c r="K21" s="15"/>
      <c r="L21" s="15"/>
      <c r="M21" s="15"/>
      <c r="N21" s="29"/>
      <c r="P21" s="31"/>
      <c r="Q21" s="15"/>
      <c r="R21" s="15"/>
      <c r="S21" s="15"/>
      <c r="T21" s="15"/>
      <c r="U21" s="15"/>
      <c r="V21" s="15"/>
      <c r="W21" s="29"/>
    </row>
    <row r="22" spans="1:23" x14ac:dyDescent="0.2">
      <c r="A22" s="13">
        <v>96.956583796319265</v>
      </c>
      <c r="B22" s="1"/>
      <c r="F22" s="29"/>
      <c r="G22" s="31"/>
      <c r="H22" s="30"/>
      <c r="I22" s="15"/>
      <c r="J22" s="15"/>
      <c r="K22" s="15"/>
      <c r="L22" s="15"/>
      <c r="M22" s="15"/>
      <c r="N22" s="29"/>
      <c r="P22" s="31"/>
      <c r="Q22" s="15"/>
      <c r="R22" s="15"/>
      <c r="S22" s="15"/>
      <c r="T22" s="15"/>
      <c r="U22" s="15"/>
      <c r="V22" s="15"/>
      <c r="W22" s="29"/>
    </row>
    <row r="23" spans="1:23" x14ac:dyDescent="0.2">
      <c r="A23" s="13">
        <v>97.10237328777886</v>
      </c>
      <c r="B23" s="1"/>
      <c r="F23" s="29"/>
      <c r="G23" s="31"/>
      <c r="H23" s="30"/>
      <c r="I23" s="15"/>
      <c r="J23" s="15"/>
      <c r="K23" s="15"/>
      <c r="L23" s="15"/>
      <c r="M23" s="15"/>
      <c r="N23" s="29"/>
      <c r="P23" s="31"/>
      <c r="Q23" s="15"/>
      <c r="R23" s="15"/>
      <c r="S23" s="15"/>
      <c r="T23" s="15"/>
      <c r="U23" s="15"/>
      <c r="V23" s="15"/>
      <c r="W23" s="29"/>
    </row>
    <row r="24" spans="1:23" x14ac:dyDescent="0.2">
      <c r="A24" s="13">
        <v>97.536663947984991</v>
      </c>
      <c r="B24" s="1"/>
      <c r="F24" s="29"/>
      <c r="G24" s="31"/>
      <c r="H24" s="30"/>
      <c r="I24" s="15"/>
      <c r="J24" s="15"/>
      <c r="K24" s="15"/>
      <c r="L24" s="15"/>
      <c r="M24" s="15"/>
      <c r="N24" s="29"/>
      <c r="P24" s="31"/>
      <c r="Q24" s="15"/>
      <c r="R24" s="15"/>
      <c r="S24" s="15"/>
      <c r="T24" s="15"/>
      <c r="U24" s="15"/>
      <c r="V24" s="15"/>
      <c r="W24" s="29"/>
    </row>
    <row r="25" spans="1:23" x14ac:dyDescent="0.2">
      <c r="A25" s="13">
        <v>97.86283743493</v>
      </c>
      <c r="B25" s="1"/>
      <c r="F25" s="29"/>
      <c r="G25" s="31"/>
      <c r="H25" s="30"/>
      <c r="I25" s="15"/>
      <c r="J25" s="15"/>
      <c r="K25" s="15"/>
      <c r="L25" s="15"/>
      <c r="M25" s="15"/>
      <c r="N25" s="29"/>
      <c r="P25" s="31"/>
      <c r="Q25" s="15"/>
      <c r="R25" s="15"/>
      <c r="S25" s="15"/>
      <c r="T25" s="15"/>
      <c r="U25" s="15"/>
      <c r="V25" s="15"/>
      <c r="W25" s="29"/>
    </row>
    <row r="26" spans="1:23" x14ac:dyDescent="0.2">
      <c r="A26" s="13">
        <v>97.873936866702294</v>
      </c>
      <c r="B26" s="1"/>
      <c r="F26" s="29"/>
      <c r="G26" s="31"/>
      <c r="H26" s="30"/>
      <c r="I26" s="15"/>
      <c r="J26" s="15"/>
      <c r="K26" s="15"/>
      <c r="L26" s="15"/>
      <c r="M26" s="15"/>
      <c r="N26" s="29"/>
      <c r="P26" s="31"/>
      <c r="Q26" s="15"/>
      <c r="R26" s="15"/>
      <c r="S26" s="15"/>
      <c r="T26" s="15"/>
      <c r="U26" s="15"/>
      <c r="V26" s="15"/>
      <c r="W26" s="29"/>
    </row>
    <row r="27" spans="1:23" x14ac:dyDescent="0.2">
      <c r="A27" s="13">
        <v>98.060022814809102</v>
      </c>
      <c r="B27" s="1"/>
      <c r="F27" s="29"/>
      <c r="G27" s="31"/>
      <c r="H27" s="30"/>
      <c r="I27" s="15"/>
      <c r="J27" s="15"/>
      <c r="K27" s="15"/>
      <c r="L27" s="15"/>
      <c r="M27" s="15"/>
      <c r="N27" s="29"/>
      <c r="P27" s="31"/>
      <c r="Q27" s="15"/>
      <c r="R27" s="15"/>
      <c r="S27" s="15"/>
      <c r="T27" s="15"/>
      <c r="U27" s="15"/>
      <c r="V27" s="15"/>
      <c r="W27" s="29"/>
    </row>
    <row r="28" spans="1:23" x14ac:dyDescent="0.2">
      <c r="A28" s="13">
        <v>99.479588011426429</v>
      </c>
      <c r="B28" s="1"/>
      <c r="F28" s="29"/>
      <c r="G28" s="31"/>
      <c r="H28" s="30"/>
      <c r="I28" s="15"/>
      <c r="J28" s="15"/>
      <c r="K28" s="15"/>
      <c r="L28" s="15"/>
      <c r="M28" s="15"/>
      <c r="N28" s="29"/>
      <c r="P28" s="31"/>
      <c r="Q28" s="15"/>
      <c r="R28" s="15"/>
      <c r="S28" s="15"/>
      <c r="T28" s="15"/>
      <c r="U28" s="15"/>
      <c r="V28" s="15"/>
      <c r="W28" s="29"/>
    </row>
    <row r="29" spans="1:23" x14ac:dyDescent="0.2">
      <c r="A29" s="13">
        <v>99.53847191751467</v>
      </c>
      <c r="B29" s="1"/>
      <c r="F29" s="29"/>
      <c r="G29" s="31"/>
      <c r="H29" s="30"/>
      <c r="I29" s="15"/>
      <c r="J29" s="15"/>
      <c r="K29" s="15"/>
      <c r="L29" s="15"/>
      <c r="M29" s="15"/>
      <c r="N29" s="29"/>
      <c r="P29" s="31"/>
      <c r="Q29" s="15"/>
      <c r="R29" s="15"/>
      <c r="S29" s="15"/>
      <c r="T29" s="15"/>
      <c r="U29" s="15"/>
      <c r="V29" s="15"/>
      <c r="W29" s="29"/>
    </row>
    <row r="30" spans="1:23" x14ac:dyDescent="0.2">
      <c r="A30" s="13">
        <v>100.2551544157469</v>
      </c>
      <c r="B30" s="1"/>
      <c r="F30" s="29"/>
      <c r="G30" s="31"/>
      <c r="H30" s="30"/>
      <c r="I30" s="15"/>
      <c r="J30" s="15"/>
      <c r="K30" s="15"/>
      <c r="L30" s="15"/>
      <c r="M30" s="15"/>
      <c r="N30" s="29"/>
      <c r="P30" s="31"/>
      <c r="Q30" s="15"/>
      <c r="R30" s="15"/>
      <c r="S30" s="15"/>
      <c r="T30" s="15"/>
      <c r="U30" s="15"/>
      <c r="V30" s="15"/>
      <c r="W30" s="29"/>
    </row>
    <row r="31" spans="1:23" x14ac:dyDescent="0.2">
      <c r="A31" s="13">
        <v>100.29485468169459</v>
      </c>
      <c r="B31" s="1"/>
      <c r="F31" s="29"/>
      <c r="G31" s="31"/>
      <c r="H31" s="30"/>
      <c r="I31" s="15"/>
      <c r="J31" s="15"/>
      <c r="K31" s="15"/>
      <c r="L31" s="15"/>
      <c r="M31" s="15"/>
      <c r="N31" s="29"/>
      <c r="P31" s="31"/>
      <c r="Q31" s="15"/>
      <c r="R31" s="15"/>
      <c r="S31" s="15"/>
      <c r="T31" s="15"/>
      <c r="U31" s="15"/>
      <c r="V31" s="15"/>
      <c r="W31" s="29"/>
    </row>
    <row r="32" spans="1:23" x14ac:dyDescent="0.2">
      <c r="A32" s="13">
        <v>100.74050463832013</v>
      </c>
      <c r="B32" s="1"/>
      <c r="F32" s="29"/>
      <c r="G32" s="31"/>
      <c r="H32" s="30"/>
      <c r="I32" s="15"/>
      <c r="J32" s="15"/>
      <c r="K32" s="15"/>
      <c r="L32" s="15"/>
      <c r="M32" s="15"/>
      <c r="N32" s="29"/>
      <c r="P32" s="31"/>
      <c r="Q32" s="15"/>
      <c r="R32" s="15"/>
      <c r="S32" s="15"/>
      <c r="T32" s="15"/>
      <c r="U32" s="15"/>
      <c r="V32" s="15"/>
      <c r="W32" s="29"/>
    </row>
    <row r="33" spans="1:23" x14ac:dyDescent="0.2">
      <c r="A33" s="13">
        <v>100.79790422671766</v>
      </c>
      <c r="B33" s="1"/>
      <c r="F33" s="29"/>
      <c r="G33" s="31"/>
      <c r="H33" s="30"/>
      <c r="I33" s="15"/>
      <c r="J33" s="15"/>
      <c r="K33" s="15"/>
      <c r="L33" s="15"/>
      <c r="M33" s="15"/>
      <c r="N33" s="29"/>
      <c r="P33" s="31"/>
      <c r="Q33" s="15"/>
      <c r="R33" s="15"/>
      <c r="S33" s="15"/>
      <c r="T33" s="15"/>
      <c r="U33" s="15"/>
      <c r="V33" s="15"/>
      <c r="W33" s="29"/>
    </row>
    <row r="34" spans="1:23" x14ac:dyDescent="0.2">
      <c r="A34" s="13">
        <v>100.96102985684814</v>
      </c>
      <c r="B34" s="1"/>
      <c r="F34" s="29"/>
      <c r="G34" s="31"/>
      <c r="H34" s="30"/>
      <c r="I34" s="15"/>
      <c r="J34" s="15"/>
      <c r="K34" s="15"/>
      <c r="L34" s="15"/>
      <c r="M34" s="15"/>
      <c r="N34" s="29"/>
      <c r="P34" s="31"/>
      <c r="Q34" s="15"/>
      <c r="R34" s="15"/>
      <c r="S34" s="15"/>
      <c r="T34" s="15"/>
      <c r="U34" s="15"/>
      <c r="V34" s="15"/>
      <c r="W34" s="29"/>
    </row>
    <row r="35" spans="1:23" x14ac:dyDescent="0.2">
      <c r="A35" s="13">
        <v>101.41161554012274</v>
      </c>
      <c r="B35" s="1"/>
      <c r="F35" s="29"/>
      <c r="G35" s="31"/>
      <c r="H35" s="30"/>
      <c r="I35" s="15"/>
      <c r="J35" s="15"/>
      <c r="K35" s="15"/>
      <c r="L35" s="15"/>
      <c r="M35" s="15"/>
      <c r="N35" s="29"/>
      <c r="P35" s="31"/>
      <c r="Q35" s="15"/>
      <c r="R35" s="15"/>
      <c r="S35" s="15"/>
      <c r="T35" s="15"/>
      <c r="U35" s="15"/>
      <c r="V35" s="15"/>
      <c r="W35" s="29"/>
    </row>
    <row r="36" spans="1:23" x14ac:dyDescent="0.2">
      <c r="A36" s="13">
        <v>101.83636199042132</v>
      </c>
      <c r="B36" s="1"/>
      <c r="F36" s="29"/>
      <c r="G36" s="31"/>
      <c r="H36" s="30"/>
      <c r="I36" s="15"/>
      <c r="J36" s="15"/>
      <c r="K36" s="15"/>
      <c r="L36" s="15"/>
      <c r="M36" s="15"/>
      <c r="N36" s="29"/>
      <c r="P36" s="31"/>
      <c r="Q36" s="15"/>
      <c r="R36" s="15"/>
      <c r="S36" s="15"/>
      <c r="T36" s="15"/>
      <c r="U36" s="15"/>
      <c r="V36" s="15"/>
      <c r="W36" s="29"/>
    </row>
    <row r="37" spans="1:23" x14ac:dyDescent="0.2">
      <c r="A37" s="13">
        <v>102.40029813591187</v>
      </c>
      <c r="B37" s="1"/>
      <c r="F37" s="29"/>
      <c r="G37" s="31"/>
      <c r="H37" s="30"/>
      <c r="I37" s="15"/>
      <c r="J37" s="15"/>
      <c r="K37" s="15"/>
      <c r="L37" s="15"/>
      <c r="M37" s="15"/>
      <c r="N37" s="29"/>
      <c r="P37" s="31"/>
      <c r="Q37" s="15"/>
      <c r="R37" s="15"/>
      <c r="S37" s="15"/>
      <c r="T37" s="15"/>
      <c r="U37" s="15"/>
      <c r="V37" s="15"/>
      <c r="W37" s="29"/>
    </row>
    <row r="38" spans="1:23" x14ac:dyDescent="0.2">
      <c r="A38" s="13">
        <v>103.10090064063213</v>
      </c>
      <c r="B38" s="1"/>
      <c r="F38" s="29"/>
      <c r="G38" s="31"/>
      <c r="H38" s="30"/>
      <c r="I38" s="15"/>
      <c r="J38" s="15"/>
      <c r="K38" s="15"/>
      <c r="L38" s="15"/>
      <c r="M38" s="15"/>
      <c r="N38" s="29"/>
      <c r="P38" s="31"/>
      <c r="Q38" s="15"/>
      <c r="R38" s="15"/>
      <c r="S38" s="15"/>
      <c r="T38" s="15"/>
      <c r="U38" s="15"/>
      <c r="V38" s="15"/>
      <c r="W38" s="29"/>
    </row>
    <row r="39" spans="1:23" x14ac:dyDescent="0.2">
      <c r="A39" s="13">
        <v>103.26145264025079</v>
      </c>
      <c r="B39" s="1"/>
      <c r="F39" s="29"/>
      <c r="G39" s="31"/>
      <c r="H39" s="30"/>
      <c r="I39" s="15"/>
      <c r="J39" s="15"/>
      <c r="K39" s="15"/>
      <c r="L39" s="15"/>
      <c r="M39" s="15"/>
      <c r="N39" s="29"/>
      <c r="P39" s="31"/>
      <c r="Q39" s="15"/>
      <c r="R39" s="15"/>
      <c r="S39" s="15"/>
      <c r="T39" s="15"/>
      <c r="U39" s="15"/>
      <c r="V39" s="15"/>
      <c r="W39" s="29"/>
    </row>
    <row r="40" spans="1:23" x14ac:dyDescent="0.2">
      <c r="A40" s="13">
        <v>103.42051915245136</v>
      </c>
      <c r="B40" s="1"/>
      <c r="F40" s="29"/>
      <c r="G40" s="31"/>
      <c r="H40" s="30"/>
      <c r="I40" s="15"/>
      <c r="J40" s="15"/>
      <c r="K40" s="15"/>
      <c r="L40" s="15"/>
      <c r="M40" s="15"/>
      <c r="N40" s="29"/>
      <c r="P40" s="31"/>
      <c r="Q40" s="15"/>
      <c r="R40" s="15"/>
      <c r="S40" s="15"/>
      <c r="T40" s="15"/>
      <c r="U40" s="15"/>
      <c r="V40" s="15"/>
      <c r="W40" s="29"/>
    </row>
    <row r="41" spans="1:23" x14ac:dyDescent="0.2">
      <c r="A41" s="13">
        <v>103.58782377429027</v>
      </c>
      <c r="B41" s="1"/>
      <c r="F41" s="29"/>
      <c r="G41" s="31"/>
      <c r="H41" s="30"/>
      <c r="I41" s="15"/>
      <c r="J41" s="15"/>
      <c r="K41" s="15"/>
      <c r="L41" s="15"/>
      <c r="M41" s="15"/>
      <c r="N41" s="29"/>
      <c r="P41" s="31"/>
      <c r="Q41" s="15"/>
      <c r="R41" s="15"/>
      <c r="S41" s="15"/>
      <c r="T41" s="15"/>
      <c r="U41" s="15"/>
      <c r="V41" s="15"/>
      <c r="W41" s="29"/>
    </row>
    <row r="42" spans="1:23" x14ac:dyDescent="0.2">
      <c r="A42" s="13">
        <v>103.87864232480418</v>
      </c>
      <c r="B42" s="1"/>
      <c r="F42" s="29"/>
      <c r="G42" s="31"/>
      <c r="H42" s="30"/>
      <c r="I42" s="15"/>
      <c r="J42" s="15"/>
      <c r="K42" s="15"/>
      <c r="L42" s="15"/>
      <c r="M42" s="15"/>
      <c r="N42" s="29"/>
      <c r="P42" s="31"/>
      <c r="Q42" s="15"/>
      <c r="R42" s="15"/>
      <c r="S42" s="15"/>
      <c r="T42" s="15"/>
      <c r="U42" s="15"/>
      <c r="V42" s="15"/>
      <c r="W42" s="29"/>
    </row>
    <row r="43" spans="1:23" x14ac:dyDescent="0.2">
      <c r="A43" s="13">
        <v>105.30564632189355</v>
      </c>
      <c r="B43" s="1"/>
      <c r="F43" s="29"/>
      <c r="G43" s="31"/>
      <c r="H43" s="30"/>
      <c r="I43" s="15"/>
      <c r="J43" s="15"/>
      <c r="K43" s="15"/>
      <c r="L43" s="15"/>
      <c r="M43" s="15"/>
      <c r="N43" s="29"/>
      <c r="P43" s="31"/>
      <c r="Q43" s="15"/>
      <c r="R43" s="15"/>
      <c r="S43" s="15"/>
      <c r="T43" s="15"/>
      <c r="U43" s="15"/>
      <c r="V43" s="15"/>
      <c r="W43" s="29"/>
    </row>
    <row r="44" spans="1:23" x14ac:dyDescent="0.2">
      <c r="A44" s="13">
        <v>105.39368204074157</v>
      </c>
      <c r="B44" s="1"/>
      <c r="F44" s="29"/>
      <c r="G44" s="31"/>
      <c r="H44" s="30"/>
      <c r="I44" s="15"/>
      <c r="J44" s="15"/>
      <c r="K44" s="15"/>
      <c r="L44" s="15"/>
      <c r="M44" s="15"/>
      <c r="N44" s="29"/>
      <c r="P44" s="31"/>
      <c r="Q44" s="15"/>
      <c r="R44" s="15"/>
      <c r="S44" s="15"/>
      <c r="T44" s="15"/>
      <c r="U44" s="15"/>
      <c r="V44" s="15"/>
      <c r="W44" s="29"/>
    </row>
    <row r="45" spans="1:23" x14ac:dyDescent="0.2">
      <c r="A45" s="13">
        <v>105.414646481468</v>
      </c>
      <c r="B45" s="1"/>
      <c r="F45" s="29"/>
      <c r="G45" s="31"/>
      <c r="H45" s="30"/>
      <c r="I45" s="15"/>
      <c r="J45" s="15"/>
      <c r="K45" s="15"/>
      <c r="L45" s="15"/>
      <c r="M45" s="15"/>
      <c r="N45" s="29"/>
      <c r="P45" s="31"/>
      <c r="Q45" s="15"/>
      <c r="R45" s="15"/>
      <c r="S45" s="15"/>
      <c r="T45" s="15"/>
      <c r="U45" s="15"/>
      <c r="V45" s="15"/>
      <c r="W45" s="29"/>
    </row>
    <row r="46" spans="1:23" x14ac:dyDescent="0.2">
      <c r="A46" s="13">
        <v>105.44828876852974</v>
      </c>
      <c r="B46" s="1"/>
      <c r="F46" s="29"/>
      <c r="G46" s="31"/>
      <c r="H46" s="30"/>
      <c r="I46" s="15"/>
      <c r="J46" s="15"/>
      <c r="K46" s="15"/>
      <c r="L46" s="15"/>
      <c r="M46" s="15"/>
      <c r="N46" s="29"/>
      <c r="P46" s="31"/>
      <c r="Q46" s="15"/>
      <c r="R46" s="15"/>
      <c r="S46" s="15"/>
      <c r="T46" s="15"/>
      <c r="U46" s="15"/>
      <c r="V46" s="15"/>
      <c r="W46" s="29"/>
    </row>
    <row r="47" spans="1:23" x14ac:dyDescent="0.2">
      <c r="A47" s="13">
        <v>105.87448158560488</v>
      </c>
      <c r="B47" s="1"/>
      <c r="F47" s="29"/>
      <c r="G47" s="31"/>
      <c r="H47" s="30"/>
      <c r="I47" s="15"/>
      <c r="J47" s="15"/>
      <c r="K47" s="15"/>
      <c r="L47" s="15"/>
      <c r="M47" s="15"/>
      <c r="N47" s="29"/>
      <c r="P47" s="31"/>
      <c r="Q47" s="15"/>
      <c r="R47" s="15"/>
      <c r="S47" s="15"/>
      <c r="T47" s="15"/>
      <c r="U47" s="15"/>
      <c r="V47" s="15"/>
      <c r="W47" s="29"/>
    </row>
    <row r="48" spans="1:23" x14ac:dyDescent="0.2">
      <c r="A48" s="13">
        <v>106.31122165569838</v>
      </c>
      <c r="B48" s="1"/>
      <c r="F48" s="29"/>
      <c r="G48" s="31"/>
      <c r="H48" s="30"/>
      <c r="I48" s="15"/>
      <c r="J48" s="15"/>
      <c r="K48" s="15"/>
      <c r="L48" s="15"/>
      <c r="M48" s="15"/>
      <c r="N48" s="29"/>
      <c r="P48" s="31"/>
      <c r="Q48" s="15"/>
      <c r="R48" s="15"/>
      <c r="S48" s="15"/>
      <c r="T48" s="15"/>
      <c r="U48" s="15"/>
      <c r="V48" s="15"/>
      <c r="W48" s="29"/>
    </row>
    <row r="49" spans="1:23" x14ac:dyDescent="0.2">
      <c r="A49" s="13">
        <v>106.4692963287624</v>
      </c>
      <c r="B49" s="1"/>
      <c r="F49" s="29"/>
      <c r="G49" s="31"/>
      <c r="H49" s="30"/>
      <c r="I49" s="15"/>
      <c r="J49" s="15"/>
      <c r="K49" s="15"/>
      <c r="L49" s="15"/>
      <c r="M49" s="15"/>
      <c r="N49" s="29"/>
      <c r="P49" s="31"/>
      <c r="Q49" s="15"/>
      <c r="R49" s="15"/>
      <c r="S49" s="15"/>
      <c r="T49" s="15"/>
      <c r="U49" s="15"/>
      <c r="V49" s="15"/>
      <c r="W49" s="29"/>
    </row>
    <row r="50" spans="1:23" x14ac:dyDescent="0.2">
      <c r="A50" s="13">
        <v>106.49941658428534</v>
      </c>
      <c r="B50" s="1"/>
      <c r="F50" s="29"/>
      <c r="G50" s="31"/>
      <c r="H50" s="30"/>
      <c r="I50" s="15"/>
      <c r="J50" s="15"/>
      <c r="K50" s="15"/>
      <c r="L50" s="15"/>
      <c r="M50" s="15"/>
      <c r="N50" s="29"/>
      <c r="P50" s="31"/>
      <c r="Q50" s="15"/>
      <c r="R50" s="15"/>
      <c r="S50" s="15"/>
      <c r="T50" s="15"/>
      <c r="U50" s="15"/>
      <c r="V50" s="15"/>
      <c r="W50" s="29"/>
    </row>
    <row r="51" spans="1:23" x14ac:dyDescent="0.2">
      <c r="A51" s="13">
        <v>106.5677936346142</v>
      </c>
      <c r="B51" s="1"/>
      <c r="F51" s="29"/>
      <c r="G51" s="31"/>
      <c r="H51" s="30"/>
      <c r="I51" s="15"/>
      <c r="J51" s="15"/>
      <c r="K51" s="15"/>
      <c r="L51" s="15"/>
      <c r="M51" s="15"/>
      <c r="N51" s="29"/>
      <c r="P51" s="31"/>
      <c r="Q51" s="15"/>
      <c r="R51" s="15"/>
      <c r="S51" s="15"/>
      <c r="T51" s="15"/>
      <c r="U51" s="15"/>
      <c r="V51" s="15"/>
      <c r="W51" s="29"/>
    </row>
    <row r="52" spans="1:23" x14ac:dyDescent="0.2">
      <c r="A52" s="13">
        <v>108.07790800703243</v>
      </c>
      <c r="B52" s="1"/>
      <c r="F52" s="29"/>
      <c r="G52" s="31"/>
      <c r="H52" s="30"/>
      <c r="I52" s="15"/>
      <c r="J52" s="15"/>
      <c r="K52" s="15"/>
      <c r="L52" s="15"/>
      <c r="M52" s="15"/>
      <c r="N52" s="29"/>
      <c r="P52" s="31"/>
      <c r="Q52" s="15"/>
      <c r="R52" s="15"/>
      <c r="S52" s="15"/>
      <c r="T52" s="15"/>
      <c r="U52" s="15"/>
      <c r="V52" s="15"/>
      <c r="W52" s="29"/>
    </row>
    <row r="53" spans="1:23" x14ac:dyDescent="0.2">
      <c r="A53" s="13">
        <v>108.8497436866588</v>
      </c>
      <c r="B53" s="1"/>
      <c r="F53" s="29"/>
      <c r="G53" s="31"/>
      <c r="H53" s="30"/>
      <c r="I53" s="15"/>
      <c r="J53" s="15"/>
      <c r="K53" s="15"/>
      <c r="L53" s="15"/>
      <c r="M53" s="15"/>
      <c r="N53" s="29"/>
      <c r="P53" s="31"/>
      <c r="Q53" s="15"/>
      <c r="R53" s="15"/>
      <c r="S53" s="15"/>
      <c r="T53" s="15"/>
      <c r="U53" s="15"/>
      <c r="V53" s="15"/>
      <c r="W53" s="29"/>
    </row>
    <row r="54" spans="1:23" x14ac:dyDescent="0.2">
      <c r="A54" s="13">
        <v>109.06951607914905</v>
      </c>
      <c r="B54" s="1"/>
      <c r="F54" s="29"/>
      <c r="G54" s="31"/>
      <c r="H54" s="30"/>
      <c r="I54" s="15"/>
      <c r="J54" s="15"/>
      <c r="K54" s="15"/>
      <c r="L54" s="15"/>
      <c r="M54" s="15"/>
      <c r="N54" s="29"/>
      <c r="P54" s="31"/>
      <c r="Q54" s="15"/>
      <c r="R54" s="15"/>
      <c r="S54" s="15"/>
      <c r="T54" s="15"/>
      <c r="U54" s="15"/>
      <c r="V54" s="15"/>
      <c r="W54" s="29"/>
    </row>
    <row r="55" spans="1:23" x14ac:dyDescent="0.2">
      <c r="A55" s="13">
        <v>110.23819054436714</v>
      </c>
      <c r="B55" s="1"/>
      <c r="F55" s="29"/>
      <c r="G55" s="31"/>
      <c r="H55" s="30"/>
      <c r="I55" s="15"/>
      <c r="J55" s="15"/>
      <c r="K55" s="15"/>
      <c r="L55" s="15"/>
      <c r="M55" s="15"/>
      <c r="N55" s="29"/>
      <c r="P55" s="31"/>
      <c r="Q55" s="15"/>
      <c r="R55" s="15"/>
      <c r="S55" s="15"/>
      <c r="T55" s="15"/>
      <c r="U55" s="15"/>
      <c r="V55" s="15"/>
      <c r="W55" s="29"/>
    </row>
    <row r="56" spans="1:23" x14ac:dyDescent="0.2">
      <c r="A56" s="13">
        <v>110.8455676902837</v>
      </c>
      <c r="B56" s="1"/>
      <c r="F56" s="29"/>
      <c r="G56" s="31"/>
      <c r="H56" s="30"/>
      <c r="I56" s="15"/>
      <c r="J56" s="15"/>
      <c r="K56" s="15"/>
      <c r="L56" s="15"/>
      <c r="M56" s="15"/>
      <c r="N56" s="29"/>
      <c r="P56" s="31"/>
      <c r="Q56" s="15"/>
      <c r="R56" s="15"/>
      <c r="S56" s="15"/>
      <c r="T56" s="15"/>
      <c r="U56" s="15"/>
      <c r="V56" s="15"/>
      <c r="W56" s="29"/>
    </row>
    <row r="57" spans="1:23" x14ac:dyDescent="0.2">
      <c r="A57" s="13">
        <v>111.4825616394709</v>
      </c>
      <c r="B57" s="1"/>
      <c r="F57" s="29"/>
      <c r="G57" s="31"/>
      <c r="H57" s="30"/>
      <c r="I57" s="15"/>
      <c r="J57" s="15"/>
      <c r="K57" s="15"/>
      <c r="L57" s="15"/>
      <c r="M57" s="15"/>
      <c r="N57" s="29"/>
      <c r="P57" s="31"/>
      <c r="Q57" s="15"/>
      <c r="R57" s="15"/>
      <c r="S57" s="15"/>
      <c r="T57" s="15"/>
      <c r="U57" s="15"/>
      <c r="V57" s="15"/>
      <c r="W57" s="29"/>
    </row>
    <row r="58" spans="1:23" x14ac:dyDescent="0.2">
      <c r="A58" s="13">
        <v>113.71504696348046</v>
      </c>
      <c r="B58" s="1"/>
      <c r="F58" s="29"/>
      <c r="G58" s="31"/>
      <c r="H58" s="30"/>
      <c r="I58" s="15"/>
      <c r="J58" s="15"/>
      <c r="K58" s="15"/>
      <c r="L58" s="15"/>
      <c r="M58" s="15"/>
      <c r="N58" s="29"/>
      <c r="P58" s="31"/>
      <c r="Q58" s="15"/>
      <c r="R58" s="15"/>
      <c r="S58" s="15"/>
      <c r="T58" s="15"/>
      <c r="U58" s="15"/>
      <c r="V58" s="15"/>
      <c r="W58" s="29"/>
    </row>
    <row r="59" spans="1:23" x14ac:dyDescent="0.2">
      <c r="A59" s="13">
        <v>114.16873288204577</v>
      </c>
      <c r="B59" s="1"/>
      <c r="F59" s="29"/>
      <c r="G59" s="31"/>
      <c r="H59" s="30"/>
      <c r="I59" s="15"/>
      <c r="J59" s="15"/>
      <c r="K59" s="15"/>
      <c r="L59" s="15"/>
      <c r="M59" s="15"/>
      <c r="N59" s="29"/>
      <c r="P59" s="31"/>
      <c r="Q59" s="15"/>
      <c r="R59" s="15"/>
      <c r="S59" s="15"/>
      <c r="T59" s="15"/>
      <c r="U59" s="15"/>
      <c r="V59" s="15"/>
      <c r="W59" s="29"/>
    </row>
    <row r="60" spans="1:23" x14ac:dyDescent="0.2">
      <c r="A60" s="13">
        <v>116.07695043705061</v>
      </c>
      <c r="B60" s="1"/>
      <c r="F60" s="29"/>
      <c r="G60" s="31"/>
      <c r="H60" s="30"/>
      <c r="I60" s="15"/>
      <c r="J60" s="15"/>
      <c r="K60" s="15"/>
      <c r="L60" s="15"/>
      <c r="M60" s="15"/>
      <c r="N60" s="29"/>
      <c r="P60" s="31"/>
      <c r="Q60" s="15"/>
      <c r="R60" s="15"/>
      <c r="S60" s="15"/>
      <c r="T60" s="15"/>
      <c r="U60" s="15"/>
      <c r="V60" s="15"/>
      <c r="W60" s="29"/>
    </row>
    <row r="61" spans="1:23" x14ac:dyDescent="0.2">
      <c r="A61" s="13">
        <v>116.64380402418477</v>
      </c>
      <c r="B61" s="1"/>
      <c r="F61" s="29"/>
      <c r="G61" s="31"/>
      <c r="H61" s="30"/>
      <c r="I61" s="15"/>
      <c r="J61" s="15"/>
      <c r="K61" s="15"/>
      <c r="L61" s="15"/>
      <c r="M61" s="15"/>
      <c r="N61" s="29"/>
      <c r="P61" s="31"/>
      <c r="Q61" s="15"/>
      <c r="R61" s="15"/>
      <c r="S61" s="15"/>
      <c r="T61" s="15"/>
      <c r="U61" s="15"/>
      <c r="V61" s="15"/>
      <c r="W61" s="29"/>
    </row>
    <row r="62" spans="1:23" x14ac:dyDescent="0.2">
      <c r="A62" s="3">
        <v>123.30646656601272</v>
      </c>
      <c r="F62" s="29"/>
      <c r="G62" s="31"/>
      <c r="H62" s="30"/>
      <c r="I62" s="15"/>
      <c r="J62" s="15"/>
      <c r="K62" s="15"/>
      <c r="L62" s="15"/>
      <c r="M62" s="15"/>
      <c r="N62" s="29"/>
      <c r="P62" s="31"/>
      <c r="Q62" s="15"/>
      <c r="R62" s="15"/>
      <c r="S62" s="15"/>
      <c r="T62" s="15"/>
      <c r="U62" s="15"/>
      <c r="V62" s="15"/>
      <c r="W62" s="29"/>
    </row>
    <row r="63" spans="1:23" x14ac:dyDescent="0.2">
      <c r="A63" s="3">
        <v>125.24013665198726</v>
      </c>
      <c r="F63" s="29"/>
      <c r="G63" s="31"/>
      <c r="H63" s="30"/>
      <c r="I63" s="15"/>
      <c r="J63" s="15"/>
      <c r="K63" s="15"/>
      <c r="L63" s="15"/>
      <c r="M63" s="15"/>
      <c r="N63" s="29"/>
      <c r="P63" s="31"/>
      <c r="Q63" s="15"/>
      <c r="R63" s="15"/>
      <c r="S63" s="15"/>
      <c r="T63" s="15"/>
      <c r="U63" s="15"/>
      <c r="V63" s="15"/>
      <c r="W63" s="29"/>
    </row>
    <row r="64" spans="1:23" x14ac:dyDescent="0.2">
      <c r="A64" s="3">
        <v>125.57958243354865</v>
      </c>
      <c r="F64" s="29"/>
      <c r="G64" s="31"/>
      <c r="H64" s="30"/>
      <c r="I64" s="15"/>
      <c r="J64" s="15"/>
      <c r="K64" s="15"/>
      <c r="L64" s="15"/>
      <c r="M64" s="15"/>
      <c r="N64" s="29"/>
      <c r="P64" s="31"/>
      <c r="Q64" s="15"/>
      <c r="R64" s="15"/>
      <c r="S64" s="15"/>
      <c r="T64" s="15"/>
      <c r="U64" s="15"/>
      <c r="V64" s="15"/>
      <c r="W64" s="29"/>
    </row>
    <row r="65" spans="1:23" x14ac:dyDescent="0.2">
      <c r="A65" s="3">
        <v>126.73093340715053</v>
      </c>
      <c r="F65" s="29"/>
      <c r="G65" s="31"/>
      <c r="H65" s="30"/>
      <c r="I65" s="15"/>
      <c r="J65" s="15"/>
      <c r="K65" s="15"/>
      <c r="L65" s="15"/>
      <c r="M65" s="15"/>
      <c r="N65" s="29"/>
      <c r="P65" s="31"/>
      <c r="Q65" s="15"/>
      <c r="R65" s="15"/>
      <c r="S65" s="15"/>
      <c r="T65" s="15"/>
      <c r="U65" s="15"/>
      <c r="V65" s="15"/>
      <c r="W65" s="29"/>
    </row>
    <row r="66" spans="1:23" x14ac:dyDescent="0.2">
      <c r="A66" s="3">
        <v>127.50748134928907</v>
      </c>
      <c r="F66" s="29"/>
      <c r="G66" s="31"/>
      <c r="H66" s="30"/>
      <c r="I66" s="15"/>
      <c r="J66" s="15"/>
      <c r="K66" s="15"/>
      <c r="L66" s="15"/>
      <c r="M66" s="15"/>
      <c r="N66" s="29"/>
      <c r="P66" s="31"/>
      <c r="Q66" s="15"/>
      <c r="R66" s="15"/>
      <c r="S66" s="15"/>
      <c r="T66" s="15"/>
      <c r="U66" s="15"/>
      <c r="V66" s="15"/>
      <c r="W66" s="29"/>
    </row>
    <row r="67" spans="1:23" x14ac:dyDescent="0.2">
      <c r="A67" s="3">
        <v>128.1811159398639</v>
      </c>
      <c r="F67" s="29"/>
      <c r="G67" s="31"/>
      <c r="H67" s="30"/>
      <c r="I67" s="15"/>
      <c r="J67" s="15"/>
      <c r="K67" s="15"/>
      <c r="L67" s="15"/>
      <c r="M67" s="15"/>
      <c r="N67" s="29"/>
      <c r="P67" s="31"/>
      <c r="Q67" s="15"/>
      <c r="R67" s="15"/>
      <c r="S67" s="15"/>
      <c r="T67" s="15"/>
      <c r="U67" s="15"/>
      <c r="V67" s="15"/>
      <c r="W67" s="29"/>
    </row>
    <row r="68" spans="1:23" x14ac:dyDescent="0.2">
      <c r="A68" s="3">
        <v>129.36440256915546</v>
      </c>
      <c r="F68" s="29"/>
      <c r="G68" s="31"/>
      <c r="H68" s="30"/>
      <c r="I68" s="15"/>
      <c r="J68" s="15"/>
      <c r="K68" s="15"/>
      <c r="L68" s="15"/>
      <c r="M68" s="15"/>
      <c r="N68" s="29"/>
      <c r="P68" s="31"/>
      <c r="Q68" s="15"/>
      <c r="R68" s="15"/>
      <c r="S68" s="15"/>
      <c r="T68" s="15"/>
      <c r="U68" s="15"/>
      <c r="V68" s="15"/>
      <c r="W68" s="29"/>
    </row>
    <row r="69" spans="1:23" x14ac:dyDescent="0.2">
      <c r="A69" s="3">
        <v>129.40373978966221</v>
      </c>
      <c r="F69" s="29"/>
      <c r="G69" s="31"/>
      <c r="H69" s="30"/>
      <c r="I69" s="15"/>
      <c r="J69" s="15"/>
      <c r="K69" s="15"/>
      <c r="L69" s="15"/>
      <c r="M69" s="15"/>
      <c r="N69" s="29"/>
      <c r="P69" s="31"/>
      <c r="Q69" s="15"/>
      <c r="R69" s="15"/>
      <c r="S69" s="15"/>
      <c r="T69" s="15"/>
      <c r="U69" s="15"/>
      <c r="V69" s="15"/>
      <c r="W69" s="29"/>
    </row>
    <row r="70" spans="1:23" x14ac:dyDescent="0.2">
      <c r="A70" s="3">
        <v>130.92014212181485</v>
      </c>
      <c r="F70" s="29"/>
      <c r="G70" s="31"/>
      <c r="H70" s="30"/>
      <c r="I70" s="15"/>
      <c r="J70" s="15"/>
      <c r="K70" s="15"/>
      <c r="L70" s="15"/>
      <c r="M70" s="15"/>
      <c r="N70" s="29"/>
      <c r="P70" s="31"/>
      <c r="Q70" s="15"/>
      <c r="R70" s="15"/>
      <c r="S70" s="15"/>
      <c r="T70" s="15"/>
      <c r="U70" s="15"/>
      <c r="V70" s="15"/>
      <c r="W70" s="29"/>
    </row>
    <row r="71" spans="1:23" x14ac:dyDescent="0.2">
      <c r="A71" s="3">
        <v>131.08057497220278</v>
      </c>
      <c r="F71" s="29"/>
      <c r="G71" s="31"/>
      <c r="H71" s="30"/>
      <c r="I71" s="15"/>
      <c r="J71" s="15"/>
      <c r="K71" s="15"/>
      <c r="L71" s="15"/>
      <c r="M71" s="15"/>
      <c r="N71" s="29"/>
      <c r="P71" s="31"/>
      <c r="Q71" s="15"/>
      <c r="R71" s="15"/>
      <c r="S71" s="15"/>
      <c r="T71" s="15"/>
      <c r="U71" s="15"/>
      <c r="V71" s="15"/>
      <c r="W71" s="29"/>
    </row>
    <row r="72" spans="1:23" x14ac:dyDescent="0.2">
      <c r="A72" s="3">
        <v>131.08974415180572</v>
      </c>
      <c r="F72" s="29"/>
      <c r="G72" s="31"/>
      <c r="H72" s="30"/>
      <c r="I72" s="15"/>
      <c r="J72" s="15"/>
      <c r="K72" s="15"/>
      <c r="L72" s="15"/>
      <c r="M72" s="15"/>
      <c r="N72" s="29"/>
      <c r="P72" s="31"/>
      <c r="Q72" s="15"/>
      <c r="R72" s="15"/>
      <c r="S72" s="15"/>
      <c r="T72" s="15"/>
      <c r="U72" s="15"/>
      <c r="V72" s="15"/>
      <c r="W72" s="29"/>
    </row>
    <row r="73" spans="1:23" x14ac:dyDescent="0.2">
      <c r="A73" s="3">
        <v>131.73510302230963</v>
      </c>
      <c r="F73" s="29"/>
      <c r="G73" s="31"/>
      <c r="H73" s="30"/>
      <c r="I73" s="15"/>
      <c r="J73" s="15"/>
      <c r="K73" s="15"/>
      <c r="L73" s="15"/>
      <c r="M73" s="15"/>
      <c r="N73" s="29"/>
      <c r="P73" s="31"/>
      <c r="Q73" s="15"/>
      <c r="R73" s="15"/>
      <c r="S73" s="15"/>
      <c r="T73" s="15"/>
      <c r="U73" s="15"/>
      <c r="V73" s="15"/>
      <c r="W73" s="29"/>
    </row>
    <row r="74" spans="1:23" x14ac:dyDescent="0.2">
      <c r="A74" s="3">
        <v>132.0149519923647</v>
      </c>
      <c r="F74" s="29"/>
      <c r="G74" s="31"/>
      <c r="H74" s="30"/>
      <c r="I74" s="15"/>
      <c r="J74" s="15"/>
      <c r="K74" s="15"/>
      <c r="L74" s="15"/>
      <c r="M74" s="15"/>
      <c r="N74" s="29"/>
      <c r="P74" s="31"/>
      <c r="Q74" s="15"/>
      <c r="R74" s="15"/>
      <c r="S74" s="15"/>
      <c r="T74" s="15"/>
      <c r="U74" s="15"/>
      <c r="V74" s="15"/>
      <c r="W74" s="29"/>
    </row>
    <row r="75" spans="1:23" x14ac:dyDescent="0.2">
      <c r="A75" s="3">
        <v>132.66896294433951</v>
      </c>
      <c r="F75" s="29"/>
      <c r="G75" s="31"/>
      <c r="H75" s="30"/>
      <c r="I75" s="15"/>
      <c r="J75" s="15"/>
      <c r="K75" s="15"/>
      <c r="L75" s="15"/>
      <c r="M75" s="15"/>
      <c r="N75" s="29"/>
      <c r="P75" s="31"/>
      <c r="Q75" s="15"/>
      <c r="R75" s="15"/>
      <c r="S75" s="15"/>
      <c r="T75" s="15"/>
      <c r="U75" s="15"/>
      <c r="V75" s="15"/>
      <c r="W75" s="29"/>
    </row>
    <row r="76" spans="1:23" x14ac:dyDescent="0.2">
      <c r="A76" s="3">
        <v>132.76695050545885</v>
      </c>
      <c r="F76" s="29"/>
      <c r="G76" s="31"/>
      <c r="H76" s="30"/>
      <c r="I76" s="15"/>
      <c r="J76" s="15"/>
      <c r="K76" s="15"/>
      <c r="L76" s="15"/>
      <c r="M76" s="15"/>
      <c r="N76" s="29"/>
      <c r="P76" s="31"/>
      <c r="Q76" s="15"/>
      <c r="R76" s="15"/>
      <c r="S76" s="15"/>
      <c r="T76" s="15"/>
      <c r="U76" s="15"/>
      <c r="V76" s="15"/>
      <c r="W76" s="29"/>
    </row>
    <row r="77" spans="1:23" x14ac:dyDescent="0.2">
      <c r="A77" s="3">
        <v>132.97366844695904</v>
      </c>
      <c r="F77" s="29"/>
      <c r="G77" s="31"/>
      <c r="H77" s="30"/>
      <c r="I77" s="15"/>
      <c r="J77" s="15"/>
      <c r="K77" s="15"/>
      <c r="L77" s="15"/>
      <c r="M77" s="15"/>
      <c r="N77" s="29"/>
      <c r="P77" s="31"/>
      <c r="Q77" s="15"/>
      <c r="R77" s="15"/>
      <c r="S77" s="15"/>
      <c r="T77" s="15"/>
      <c r="U77" s="15"/>
      <c r="V77" s="15"/>
      <c r="W77" s="29"/>
    </row>
    <row r="78" spans="1:23" x14ac:dyDescent="0.2">
      <c r="A78" s="3">
        <v>133.12122187895224</v>
      </c>
      <c r="G78" s="31"/>
      <c r="H78" s="30"/>
      <c r="I78" s="15"/>
      <c r="J78" s="15"/>
      <c r="K78" s="15"/>
      <c r="L78" s="15"/>
      <c r="M78" s="15"/>
      <c r="N78" s="29"/>
      <c r="P78" s="31"/>
      <c r="Q78" s="15"/>
      <c r="R78" s="15"/>
      <c r="S78" s="15"/>
      <c r="T78" s="15"/>
      <c r="U78" s="15"/>
      <c r="V78" s="15"/>
      <c r="W78" s="29"/>
    </row>
    <row r="79" spans="1:23" x14ac:dyDescent="0.2">
      <c r="A79" s="3">
        <v>133.24306287350601</v>
      </c>
      <c r="G79" s="31"/>
      <c r="H79" s="30"/>
      <c r="I79" s="15"/>
      <c r="J79" s="15"/>
      <c r="K79" s="15"/>
      <c r="L79" s="15"/>
      <c r="M79" s="15"/>
      <c r="N79" s="29"/>
      <c r="P79" s="31"/>
      <c r="Q79" s="15"/>
      <c r="R79" s="15"/>
      <c r="S79" s="15"/>
      <c r="T79" s="15"/>
      <c r="U79" s="15"/>
      <c r="V79" s="15"/>
      <c r="W79" s="29"/>
    </row>
    <row r="80" spans="1:23" x14ac:dyDescent="0.2">
      <c r="A80" s="3">
        <v>133.55886519417172</v>
      </c>
      <c r="G80" s="31"/>
      <c r="H80" s="30"/>
      <c r="I80" s="15"/>
      <c r="J80" s="15"/>
      <c r="K80" s="15"/>
      <c r="L80" s="15"/>
      <c r="M80" s="15"/>
      <c r="N80" s="29"/>
      <c r="P80" s="31"/>
      <c r="Q80" s="15"/>
      <c r="R80" s="15"/>
      <c r="S80" s="15"/>
      <c r="T80" s="15"/>
      <c r="U80" s="15"/>
      <c r="V80" s="15"/>
      <c r="W80" s="29"/>
    </row>
    <row r="81" spans="1:23" x14ac:dyDescent="0.2">
      <c r="A81" s="3">
        <v>133.70519546814847</v>
      </c>
      <c r="G81" s="31"/>
      <c r="H81" s="30"/>
      <c r="I81" s="15"/>
      <c r="J81" s="15"/>
      <c r="K81" s="15"/>
      <c r="L81" s="15"/>
      <c r="M81" s="15"/>
      <c r="N81" s="29"/>
      <c r="P81" s="31"/>
      <c r="Q81" s="15"/>
      <c r="R81" s="15"/>
      <c r="S81" s="15"/>
      <c r="T81" s="15"/>
      <c r="U81" s="15"/>
      <c r="V81" s="15"/>
      <c r="W81" s="29"/>
    </row>
    <row r="82" spans="1:23" x14ac:dyDescent="0.2">
      <c r="A82" s="3">
        <v>133.82098755620288</v>
      </c>
      <c r="G82" s="31"/>
      <c r="H82" s="30"/>
      <c r="I82" s="15"/>
      <c r="J82" s="15"/>
      <c r="K82" s="15"/>
      <c r="L82" s="15"/>
      <c r="M82" s="15"/>
      <c r="N82" s="29"/>
      <c r="P82" s="31"/>
      <c r="Q82" s="15"/>
      <c r="R82" s="15"/>
      <c r="S82" s="15"/>
      <c r="T82" s="15"/>
      <c r="U82" s="15"/>
      <c r="V82" s="15"/>
      <c r="W82" s="29"/>
    </row>
    <row r="83" spans="1:23" ht="17" thickBot="1" x14ac:dyDescent="0.25">
      <c r="A83" s="3">
        <v>134.42574089912497</v>
      </c>
      <c r="G83" s="31"/>
      <c r="H83" s="30"/>
      <c r="I83" s="15"/>
      <c r="J83" s="15"/>
      <c r="K83" s="15"/>
      <c r="L83" s="15"/>
      <c r="M83" s="15"/>
      <c r="N83" s="29"/>
      <c r="P83" s="31"/>
      <c r="Q83" s="15"/>
      <c r="R83" s="15"/>
      <c r="S83" s="15"/>
      <c r="T83" s="15"/>
      <c r="U83" s="15"/>
      <c r="V83" s="15"/>
      <c r="W83" s="29"/>
    </row>
    <row r="84" spans="1:23" x14ac:dyDescent="0.2">
      <c r="A84" s="3">
        <v>134.47423984238438</v>
      </c>
      <c r="G84" s="31"/>
      <c r="H84" s="18" t="s">
        <v>23</v>
      </c>
      <c r="I84" s="18" t="s">
        <v>19</v>
      </c>
      <c r="J84" s="18" t="s">
        <v>41</v>
      </c>
      <c r="K84" s="18" t="s">
        <v>37</v>
      </c>
      <c r="L84" s="18" t="s">
        <v>20</v>
      </c>
      <c r="M84" s="18" t="s">
        <v>24</v>
      </c>
      <c r="N84" s="29"/>
      <c r="O84" s="15"/>
      <c r="P84" s="31"/>
      <c r="Q84" s="18" t="s">
        <v>22</v>
      </c>
      <c r="R84" s="18" t="s">
        <v>19</v>
      </c>
      <c r="S84" s="18" t="s">
        <v>21</v>
      </c>
      <c r="T84" s="18" t="s">
        <v>38</v>
      </c>
      <c r="U84" s="18" t="s">
        <v>20</v>
      </c>
      <c r="V84" s="18" t="s">
        <v>24</v>
      </c>
      <c r="W84" s="29"/>
    </row>
    <row r="85" spans="1:23" x14ac:dyDescent="0.2">
      <c r="A85" s="3">
        <v>134.48154022744106</v>
      </c>
      <c r="G85" s="31"/>
      <c r="H85" s="37">
        <v>94</v>
      </c>
      <c r="I85" s="16">
        <v>13</v>
      </c>
      <c r="J85" s="16">
        <f>I85/140</f>
        <v>9.285714285714286E-2</v>
      </c>
      <c r="K85" s="16">
        <f>J85/9</f>
        <v>1.0317460317460317E-2</v>
      </c>
      <c r="L85" s="16">
        <f>I85</f>
        <v>13</v>
      </c>
      <c r="M85" s="16">
        <f>L85/140</f>
        <v>9.285714285714286E-2</v>
      </c>
      <c r="N85" s="29"/>
      <c r="O85" s="15"/>
      <c r="P85" s="31"/>
      <c r="Q85" s="37">
        <v>94</v>
      </c>
      <c r="R85" s="16">
        <v>13</v>
      </c>
      <c r="S85" s="16">
        <f>R85/140</f>
        <v>9.285714285714286E-2</v>
      </c>
      <c r="T85" s="16">
        <f>S85/7</f>
        <v>1.3265306122448981E-2</v>
      </c>
      <c r="U85" s="16">
        <f>R85</f>
        <v>13</v>
      </c>
      <c r="V85" s="16">
        <f>U85/140</f>
        <v>9.285714285714286E-2</v>
      </c>
      <c r="W85" s="29"/>
    </row>
    <row r="86" spans="1:23" x14ac:dyDescent="0.2">
      <c r="A86" s="3">
        <v>134.54872303843706</v>
      </c>
      <c r="G86" s="31"/>
      <c r="H86" s="37">
        <v>104</v>
      </c>
      <c r="I86" s="16">
        <v>28</v>
      </c>
      <c r="J86" s="16">
        <f t="shared" ref="J86:J93" si="8">I86/140</f>
        <v>0.2</v>
      </c>
      <c r="K86" s="16">
        <f t="shared" ref="K86:K93" si="9">J86/9</f>
        <v>2.2222222222222223E-2</v>
      </c>
      <c r="L86" s="16">
        <f>I86+L85</f>
        <v>41</v>
      </c>
      <c r="M86" s="16">
        <f t="shared" ref="M86:M92" si="10">L86/140</f>
        <v>0.29285714285714287</v>
      </c>
      <c r="N86" s="29"/>
      <c r="O86" s="15"/>
      <c r="P86" s="31"/>
      <c r="Q86" s="37">
        <v>101</v>
      </c>
      <c r="R86" s="16">
        <v>20</v>
      </c>
      <c r="S86" s="16">
        <f t="shared" ref="S86:S95" si="11">R86/140</f>
        <v>0.14285714285714285</v>
      </c>
      <c r="T86" s="16">
        <f t="shared" ref="T86:T95" si="12">S86/7</f>
        <v>2.0408163265306121E-2</v>
      </c>
      <c r="U86" s="16">
        <f>U85+R86</f>
        <v>33</v>
      </c>
      <c r="V86" s="16">
        <f t="shared" ref="V86:V94" si="13">U86/140</f>
        <v>0.23571428571428571</v>
      </c>
      <c r="W86" s="29"/>
    </row>
    <row r="87" spans="1:23" x14ac:dyDescent="0.2">
      <c r="A87" s="3">
        <v>134.58487548244221</v>
      </c>
      <c r="G87" s="31"/>
      <c r="H87" s="37">
        <v>114</v>
      </c>
      <c r="I87" s="16">
        <v>16</v>
      </c>
      <c r="J87" s="16">
        <f t="shared" si="8"/>
        <v>0.11428571428571428</v>
      </c>
      <c r="K87" s="16">
        <f t="shared" si="9"/>
        <v>1.2698412698412698E-2</v>
      </c>
      <c r="L87" s="16">
        <f t="shared" ref="L87:L92" si="14">I87+L86</f>
        <v>57</v>
      </c>
      <c r="M87" s="16">
        <f t="shared" si="10"/>
        <v>0.40714285714285714</v>
      </c>
      <c r="N87" s="29"/>
      <c r="O87" s="15"/>
      <c r="P87" s="31"/>
      <c r="Q87" s="37">
        <v>108</v>
      </c>
      <c r="R87" s="16">
        <v>17</v>
      </c>
      <c r="S87" s="16">
        <f t="shared" si="11"/>
        <v>0.12142857142857143</v>
      </c>
      <c r="T87" s="16">
        <f t="shared" si="12"/>
        <v>1.7346938775510204E-2</v>
      </c>
      <c r="U87" s="16">
        <f t="shared" ref="U87:U94" si="15">U86+R87</f>
        <v>50</v>
      </c>
      <c r="V87" s="16">
        <f t="shared" si="13"/>
        <v>0.35714285714285715</v>
      </c>
      <c r="W87" s="29"/>
    </row>
    <row r="88" spans="1:23" x14ac:dyDescent="0.2">
      <c r="A88" s="3">
        <v>134.90033917603753</v>
      </c>
      <c r="G88" s="31"/>
      <c r="H88" s="37">
        <v>124</v>
      </c>
      <c r="I88" s="16">
        <v>4</v>
      </c>
      <c r="J88" s="16">
        <f t="shared" si="8"/>
        <v>2.8571428571428571E-2</v>
      </c>
      <c r="K88" s="16">
        <f t="shared" si="9"/>
        <v>3.1746031746031746E-3</v>
      </c>
      <c r="L88" s="16">
        <f t="shared" si="14"/>
        <v>61</v>
      </c>
      <c r="M88" s="16">
        <f t="shared" si="10"/>
        <v>0.43571428571428572</v>
      </c>
      <c r="N88" s="29"/>
      <c r="O88" s="15"/>
      <c r="P88" s="31"/>
      <c r="Q88" s="37">
        <v>115</v>
      </c>
      <c r="R88" s="16">
        <v>8</v>
      </c>
      <c r="S88" s="16">
        <f t="shared" si="11"/>
        <v>5.7142857142857141E-2</v>
      </c>
      <c r="T88" s="16">
        <f t="shared" si="12"/>
        <v>8.163265306122448E-3</v>
      </c>
      <c r="U88" s="16">
        <f t="shared" si="15"/>
        <v>58</v>
      </c>
      <c r="V88" s="16">
        <f t="shared" si="13"/>
        <v>0.41428571428571431</v>
      </c>
      <c r="W88" s="29"/>
    </row>
    <row r="89" spans="1:23" x14ac:dyDescent="0.2">
      <c r="A89" s="3">
        <v>135.37330321374176</v>
      </c>
      <c r="G89" s="31"/>
      <c r="H89" s="37">
        <v>134</v>
      </c>
      <c r="I89" s="16">
        <v>20</v>
      </c>
      <c r="J89" s="16">
        <f t="shared" si="8"/>
        <v>0.14285714285714285</v>
      </c>
      <c r="K89" s="16">
        <f t="shared" si="9"/>
        <v>1.5873015873015872E-2</v>
      </c>
      <c r="L89" s="16">
        <f t="shared" si="14"/>
        <v>81</v>
      </c>
      <c r="M89" s="16">
        <f t="shared" si="10"/>
        <v>0.57857142857142863</v>
      </c>
      <c r="N89" s="29"/>
      <c r="O89" s="15"/>
      <c r="P89" s="31"/>
      <c r="Q89" s="37">
        <v>122</v>
      </c>
      <c r="R89" s="16">
        <v>2</v>
      </c>
      <c r="S89" s="16">
        <f t="shared" si="11"/>
        <v>1.4285714285714285E-2</v>
      </c>
      <c r="T89" s="16">
        <f t="shared" si="12"/>
        <v>2.040816326530612E-3</v>
      </c>
      <c r="U89" s="16">
        <f t="shared" si="15"/>
        <v>60</v>
      </c>
      <c r="V89" s="16">
        <f t="shared" si="13"/>
        <v>0.42857142857142855</v>
      </c>
      <c r="W89" s="29"/>
    </row>
    <row r="90" spans="1:23" x14ac:dyDescent="0.2">
      <c r="A90" s="3">
        <v>135.38215925276776</v>
      </c>
      <c r="G90" s="31"/>
      <c r="H90" s="37">
        <v>144</v>
      </c>
      <c r="I90" s="16">
        <v>38</v>
      </c>
      <c r="J90" s="16">
        <f t="shared" si="8"/>
        <v>0.27142857142857141</v>
      </c>
      <c r="K90" s="16">
        <f t="shared" si="9"/>
        <v>3.0158730158730156E-2</v>
      </c>
      <c r="L90" s="16">
        <f t="shared" si="14"/>
        <v>119</v>
      </c>
      <c r="M90" s="16">
        <f t="shared" si="10"/>
        <v>0.85</v>
      </c>
      <c r="N90" s="29"/>
      <c r="O90" s="15"/>
      <c r="P90" s="31"/>
      <c r="Q90" s="37">
        <v>129</v>
      </c>
      <c r="R90" s="16">
        <v>6</v>
      </c>
      <c r="S90" s="16">
        <f t="shared" si="11"/>
        <v>4.2857142857142858E-2</v>
      </c>
      <c r="T90" s="16">
        <f t="shared" si="12"/>
        <v>6.1224489795918364E-3</v>
      </c>
      <c r="U90" s="16">
        <f t="shared" si="15"/>
        <v>66</v>
      </c>
      <c r="V90" s="16">
        <f t="shared" si="13"/>
        <v>0.47142857142857142</v>
      </c>
      <c r="W90" s="29"/>
    </row>
    <row r="91" spans="1:23" x14ac:dyDescent="0.2">
      <c r="A91" s="3">
        <v>135.63579274657874</v>
      </c>
      <c r="G91" s="31"/>
      <c r="H91" s="37">
        <v>154</v>
      </c>
      <c r="I91" s="16">
        <v>16</v>
      </c>
      <c r="J91" s="16">
        <f t="shared" si="8"/>
        <v>0.11428571428571428</v>
      </c>
      <c r="K91" s="16">
        <f t="shared" si="9"/>
        <v>1.2698412698412698E-2</v>
      </c>
      <c r="L91" s="16">
        <f t="shared" si="14"/>
        <v>135</v>
      </c>
      <c r="M91" s="16">
        <f t="shared" si="10"/>
        <v>0.9642857142857143</v>
      </c>
      <c r="N91" s="29"/>
      <c r="O91" s="15"/>
      <c r="P91" s="31"/>
      <c r="Q91" s="37">
        <v>136</v>
      </c>
      <c r="R91" s="16">
        <v>25</v>
      </c>
      <c r="S91" s="16">
        <f t="shared" si="11"/>
        <v>0.17857142857142858</v>
      </c>
      <c r="T91" s="16">
        <f t="shared" si="12"/>
        <v>2.5510204081632654E-2</v>
      </c>
      <c r="U91" s="16">
        <f t="shared" si="15"/>
        <v>91</v>
      </c>
      <c r="V91" s="16">
        <f t="shared" si="13"/>
        <v>0.65</v>
      </c>
      <c r="W91" s="29"/>
    </row>
    <row r="92" spans="1:23" x14ac:dyDescent="0.2">
      <c r="A92" s="3">
        <v>135.8344267539446</v>
      </c>
      <c r="G92" s="31"/>
      <c r="H92" s="37">
        <v>164</v>
      </c>
      <c r="I92" s="16">
        <v>5</v>
      </c>
      <c r="J92" s="16">
        <f t="shared" si="8"/>
        <v>3.5714285714285712E-2</v>
      </c>
      <c r="K92" s="16">
        <f t="shared" si="9"/>
        <v>3.968253968253968E-3</v>
      </c>
      <c r="L92" s="16">
        <f t="shared" si="14"/>
        <v>140</v>
      </c>
      <c r="M92" s="16">
        <f t="shared" si="10"/>
        <v>1</v>
      </c>
      <c r="N92" s="29"/>
      <c r="O92" s="15"/>
      <c r="P92" s="31"/>
      <c r="Q92" s="37">
        <v>143</v>
      </c>
      <c r="R92" s="16">
        <v>25</v>
      </c>
      <c r="S92" s="16">
        <f t="shared" si="11"/>
        <v>0.17857142857142858</v>
      </c>
      <c r="T92" s="16">
        <f t="shared" si="12"/>
        <v>2.5510204081632654E-2</v>
      </c>
      <c r="U92" s="16">
        <f t="shared" si="15"/>
        <v>116</v>
      </c>
      <c r="V92" s="16">
        <f t="shared" si="13"/>
        <v>0.82857142857142863</v>
      </c>
      <c r="W92" s="29"/>
    </row>
    <row r="93" spans="1:23" ht="17" thickBot="1" x14ac:dyDescent="0.25">
      <c r="A93" s="3">
        <v>136.03633162869437</v>
      </c>
      <c r="G93" s="31"/>
      <c r="H93" s="17" t="s">
        <v>40</v>
      </c>
      <c r="I93" s="17">
        <v>0</v>
      </c>
      <c r="J93" s="17">
        <f t="shared" si="8"/>
        <v>0</v>
      </c>
      <c r="K93" s="17">
        <f t="shared" si="9"/>
        <v>0</v>
      </c>
      <c r="L93" s="17"/>
      <c r="M93" s="17"/>
      <c r="N93" s="29"/>
      <c r="O93" s="15"/>
      <c r="P93" s="31"/>
      <c r="Q93" s="37">
        <v>150</v>
      </c>
      <c r="R93" s="16">
        <v>14</v>
      </c>
      <c r="S93" s="16">
        <f t="shared" si="11"/>
        <v>0.1</v>
      </c>
      <c r="T93" s="16">
        <f t="shared" si="12"/>
        <v>1.4285714285714287E-2</v>
      </c>
      <c r="U93" s="16">
        <f t="shared" si="15"/>
        <v>130</v>
      </c>
      <c r="V93" s="16">
        <f t="shared" si="13"/>
        <v>0.9285714285714286</v>
      </c>
      <c r="W93" s="29"/>
    </row>
    <row r="94" spans="1:23" x14ac:dyDescent="0.2">
      <c r="A94" s="3">
        <v>136.19109977805371</v>
      </c>
      <c r="G94" s="31"/>
      <c r="H94" s="30"/>
      <c r="I94" s="15"/>
      <c r="J94" s="15"/>
      <c r="K94" s="15"/>
      <c r="L94" s="15"/>
      <c r="M94" s="15"/>
      <c r="N94" s="29"/>
      <c r="O94" s="15"/>
      <c r="P94" s="31"/>
      <c r="Q94" s="37">
        <v>157</v>
      </c>
      <c r="R94" s="16">
        <v>10</v>
      </c>
      <c r="S94" s="16">
        <f t="shared" si="11"/>
        <v>7.1428571428571425E-2</v>
      </c>
      <c r="T94" s="16">
        <f t="shared" si="12"/>
        <v>1.020408163265306E-2</v>
      </c>
      <c r="U94" s="16">
        <f t="shared" si="15"/>
        <v>140</v>
      </c>
      <c r="V94" s="16">
        <f t="shared" si="13"/>
        <v>1</v>
      </c>
      <c r="W94" s="29"/>
    </row>
    <row r="95" spans="1:23" ht="17" thickBot="1" x14ac:dyDescent="0.25">
      <c r="A95" s="3">
        <v>136.70995507238703</v>
      </c>
      <c r="G95" s="31"/>
      <c r="H95" s="30"/>
      <c r="I95" s="15"/>
      <c r="J95" s="15"/>
      <c r="K95" s="15"/>
      <c r="L95" s="15"/>
      <c r="M95" s="15"/>
      <c r="N95" s="29"/>
      <c r="O95" s="15"/>
      <c r="P95" s="31"/>
      <c r="Q95" s="17" t="s">
        <v>40</v>
      </c>
      <c r="R95" s="17">
        <v>0</v>
      </c>
      <c r="S95" s="17">
        <f t="shared" si="11"/>
        <v>0</v>
      </c>
      <c r="T95" s="17">
        <f t="shared" si="12"/>
        <v>0</v>
      </c>
      <c r="U95" s="17"/>
      <c r="V95" s="17"/>
      <c r="W95" s="29"/>
    </row>
    <row r="96" spans="1:23" ht="17" thickBot="1" x14ac:dyDescent="0.25">
      <c r="A96" s="3">
        <v>137.10344156153047</v>
      </c>
      <c r="G96" s="32"/>
      <c r="H96" s="34"/>
      <c r="I96" s="33"/>
      <c r="J96" s="33"/>
      <c r="K96" s="33"/>
      <c r="L96" s="33"/>
      <c r="M96" s="33"/>
      <c r="N96" s="35"/>
      <c r="O96" s="15"/>
      <c r="P96" s="32"/>
      <c r="Q96" s="33"/>
      <c r="R96" s="33"/>
      <c r="S96" s="33"/>
      <c r="T96" s="33"/>
      <c r="U96" s="33"/>
      <c r="V96" s="33"/>
      <c r="W96" s="35"/>
    </row>
    <row r="97" spans="1:1" x14ac:dyDescent="0.2">
      <c r="A97" s="3">
        <v>137.20319568380324</v>
      </c>
    </row>
    <row r="98" spans="1:1" x14ac:dyDescent="0.2">
      <c r="A98" s="3">
        <v>137.29689794813524</v>
      </c>
    </row>
    <row r="99" spans="1:1" x14ac:dyDescent="0.2">
      <c r="A99" s="3">
        <v>138.18884076800157</v>
      </c>
    </row>
    <row r="100" spans="1:1" x14ac:dyDescent="0.2">
      <c r="A100" s="3">
        <v>138.44950974088991</v>
      </c>
    </row>
    <row r="101" spans="1:1" x14ac:dyDescent="0.2">
      <c r="A101" s="3">
        <v>139.17942039298126</v>
      </c>
    </row>
    <row r="102" spans="1:1" x14ac:dyDescent="0.2">
      <c r="A102" s="3">
        <v>139.2706179758072</v>
      </c>
    </row>
    <row r="103" spans="1:1" x14ac:dyDescent="0.2">
      <c r="A103" s="3">
        <v>139.60500465098389</v>
      </c>
    </row>
    <row r="104" spans="1:1" x14ac:dyDescent="0.2">
      <c r="A104" s="3">
        <v>139.69729260203837</v>
      </c>
    </row>
    <row r="105" spans="1:1" x14ac:dyDescent="0.2">
      <c r="A105" s="3">
        <v>139.88305902402826</v>
      </c>
    </row>
    <row r="106" spans="1:1" x14ac:dyDescent="0.2">
      <c r="A106" s="3">
        <v>139.9287647584467</v>
      </c>
    </row>
    <row r="107" spans="1:1" x14ac:dyDescent="0.2">
      <c r="A107" s="3">
        <v>139.93848234684532</v>
      </c>
    </row>
    <row r="108" spans="1:1" x14ac:dyDescent="0.2">
      <c r="A108" s="3">
        <v>140.0584475495136</v>
      </c>
    </row>
    <row r="109" spans="1:1" x14ac:dyDescent="0.2">
      <c r="A109" s="3">
        <v>140.1235819172671</v>
      </c>
    </row>
    <row r="110" spans="1:1" x14ac:dyDescent="0.2">
      <c r="A110" s="3">
        <v>140.52283045842174</v>
      </c>
    </row>
    <row r="111" spans="1:1" x14ac:dyDescent="0.2">
      <c r="A111" s="3">
        <v>140.58785609384492</v>
      </c>
    </row>
    <row r="112" spans="1:1" x14ac:dyDescent="0.2">
      <c r="A112" s="3">
        <v>140.95261151825099</v>
      </c>
    </row>
    <row r="113" spans="1:1" x14ac:dyDescent="0.2">
      <c r="A113" s="3">
        <v>141.65376724126457</v>
      </c>
    </row>
    <row r="114" spans="1:1" x14ac:dyDescent="0.2">
      <c r="A114" s="3">
        <v>141.70331924031981</v>
      </c>
    </row>
    <row r="115" spans="1:1" x14ac:dyDescent="0.2">
      <c r="A115" s="3">
        <v>141.7247783355626</v>
      </c>
    </row>
    <row r="116" spans="1:1" x14ac:dyDescent="0.2">
      <c r="A116" s="3">
        <v>142.31033116497107</v>
      </c>
    </row>
    <row r="117" spans="1:1" x14ac:dyDescent="0.2">
      <c r="A117" s="3">
        <v>142.90481324518694</v>
      </c>
    </row>
    <row r="118" spans="1:1" x14ac:dyDescent="0.2">
      <c r="A118" s="3">
        <v>143.40198017961586</v>
      </c>
    </row>
    <row r="119" spans="1:1" x14ac:dyDescent="0.2">
      <c r="A119" s="3">
        <v>143.56277642141751</v>
      </c>
    </row>
    <row r="120" spans="1:1" x14ac:dyDescent="0.2">
      <c r="A120" s="3">
        <v>143.87728832277969</v>
      </c>
    </row>
    <row r="121" spans="1:1" x14ac:dyDescent="0.2">
      <c r="A121" s="3">
        <v>144.77870854021458</v>
      </c>
    </row>
    <row r="122" spans="1:1" x14ac:dyDescent="0.2">
      <c r="A122" s="3">
        <v>144.93137904310001</v>
      </c>
    </row>
    <row r="123" spans="1:1" x14ac:dyDescent="0.2">
      <c r="A123" s="3">
        <v>145.22012393051995</v>
      </c>
    </row>
    <row r="124" spans="1:1" x14ac:dyDescent="0.2">
      <c r="A124" s="3">
        <v>145.25570183254749</v>
      </c>
    </row>
    <row r="125" spans="1:1" x14ac:dyDescent="0.2">
      <c r="A125" s="3">
        <v>145.49321996845694</v>
      </c>
    </row>
    <row r="126" spans="1:1" x14ac:dyDescent="0.2">
      <c r="A126" s="3">
        <v>145.74566035594864</v>
      </c>
    </row>
    <row r="127" spans="1:1" x14ac:dyDescent="0.2">
      <c r="A127" s="3">
        <v>145.93471496578951</v>
      </c>
    </row>
    <row r="128" spans="1:1" x14ac:dyDescent="0.2">
      <c r="A128" s="3">
        <v>146.6684298230677</v>
      </c>
    </row>
    <row r="129" spans="1:1" x14ac:dyDescent="0.2">
      <c r="A129" s="3">
        <v>146.76531250491701</v>
      </c>
    </row>
    <row r="130" spans="1:1" x14ac:dyDescent="0.2">
      <c r="A130" s="3">
        <v>146.83974425014307</v>
      </c>
    </row>
    <row r="131" spans="1:1" x14ac:dyDescent="0.2">
      <c r="A131" s="3">
        <v>149.8727337391573</v>
      </c>
    </row>
    <row r="132" spans="1:1" x14ac:dyDescent="0.2">
      <c r="A132" s="3">
        <v>150.02608703741183</v>
      </c>
    </row>
    <row r="133" spans="1:1" x14ac:dyDescent="0.2">
      <c r="A133" s="3">
        <v>150.22347539722011</v>
      </c>
    </row>
    <row r="134" spans="1:1" x14ac:dyDescent="0.2">
      <c r="A134" s="3">
        <v>150.87347270818171</v>
      </c>
    </row>
    <row r="135" spans="1:1" x14ac:dyDescent="0.2">
      <c r="A135" s="3">
        <v>152.81640045379493</v>
      </c>
    </row>
    <row r="136" spans="1:1" x14ac:dyDescent="0.2">
      <c r="A136" s="3">
        <v>153.50111767909883</v>
      </c>
    </row>
    <row r="137" spans="1:1" x14ac:dyDescent="0.2">
      <c r="A137" s="3">
        <v>154.18139780834787</v>
      </c>
    </row>
    <row r="138" spans="1:1" x14ac:dyDescent="0.2">
      <c r="A138" s="3">
        <v>154.3081105658791</v>
      </c>
    </row>
    <row r="139" spans="1:1" x14ac:dyDescent="0.2">
      <c r="A139" s="3">
        <v>154.6551829827535</v>
      </c>
    </row>
    <row r="140" spans="1:1" x14ac:dyDescent="0.2">
      <c r="A140" s="3">
        <v>155.94076288591245</v>
      </c>
    </row>
    <row r="141" spans="1:1" x14ac:dyDescent="0.2">
      <c r="A141" s="3">
        <v>156.30531557460563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460A-9DC2-CC4B-8C55-9BA460612AB8}">
  <dimension ref="A1:J141"/>
  <sheetViews>
    <sheetView zoomScale="94" workbookViewId="0">
      <selection activeCell="A2" sqref="A2"/>
    </sheetView>
  </sheetViews>
  <sheetFormatPr baseColWidth="10" defaultRowHeight="16" x14ac:dyDescent="0.2"/>
  <cols>
    <col min="2" max="2" width="10.83203125" style="4"/>
    <col min="5" max="5" width="12.1640625" customWidth="1"/>
  </cols>
  <sheetData>
    <row r="1" spans="1:10" x14ac:dyDescent="0.2">
      <c r="A1" s="7" t="s">
        <v>25</v>
      </c>
      <c r="B1" s="7" t="s">
        <v>26</v>
      </c>
      <c r="C1" s="7" t="s">
        <v>27</v>
      </c>
      <c r="D1" s="14"/>
    </row>
    <row r="2" spans="1:10" x14ac:dyDescent="0.2">
      <c r="A2" s="13">
        <v>83.963117818862742</v>
      </c>
      <c r="B2" s="3">
        <v>0.57875363523529455</v>
      </c>
      <c r="C2" s="3">
        <v>7.2791965491694155</v>
      </c>
      <c r="D2" s="15"/>
      <c r="E2" s="19"/>
      <c r="F2" s="7" t="s">
        <v>36</v>
      </c>
      <c r="G2" s="7" t="s">
        <v>30</v>
      </c>
      <c r="I2" s="19"/>
      <c r="J2" s="7" t="s">
        <v>35</v>
      </c>
    </row>
    <row r="3" spans="1:10" x14ac:dyDescent="0.2">
      <c r="A3" s="13">
        <v>86.810991376265463</v>
      </c>
      <c r="B3" s="3">
        <v>0.57957694169772456</v>
      </c>
      <c r="C3" s="3">
        <v>11.973524053983875</v>
      </c>
      <c r="D3" s="15"/>
      <c r="E3" s="2" t="s">
        <v>31</v>
      </c>
      <c r="F3" s="20">
        <f>PEARSON(A2:A141,B2:B141)</f>
        <v>-7.2330540948310831E-2</v>
      </c>
      <c r="G3" s="20">
        <f>COVAR(A2:A141,B2:B141)</f>
        <v>-0.2727777155661153</v>
      </c>
      <c r="I3" s="2" t="s">
        <v>25</v>
      </c>
      <c r="J3" s="3">
        <f>STDEVP(A2:A141)</f>
        <v>20.614962945872897</v>
      </c>
    </row>
    <row r="4" spans="1:10" x14ac:dyDescent="0.2">
      <c r="A4" s="13">
        <v>88.069778087379206</v>
      </c>
      <c r="B4" s="3">
        <v>0.64795133522175441</v>
      </c>
      <c r="C4" s="3">
        <v>8.8038597870884239</v>
      </c>
      <c r="D4" s="15"/>
      <c r="E4" s="2" t="s">
        <v>32</v>
      </c>
      <c r="F4" s="20">
        <f>PEARSON(A2:A141,C2:C141)</f>
        <v>0.10714378533652839</v>
      </c>
      <c r="G4" s="20">
        <f>COVAR(A2:A141,C2:C141)</f>
        <v>9.266409191741964</v>
      </c>
      <c r="I4" s="2" t="s">
        <v>26</v>
      </c>
      <c r="J4" s="3">
        <f>STDEVP(B2:B141)</f>
        <v>0.18293829045767482</v>
      </c>
    </row>
    <row r="5" spans="1:10" x14ac:dyDescent="0.2">
      <c r="A5" s="13">
        <v>90.961830455490457</v>
      </c>
      <c r="B5" s="3">
        <v>0.48568534330909596</v>
      </c>
      <c r="C5" s="3">
        <v>10.871181322200036</v>
      </c>
      <c r="D5" s="15"/>
      <c r="E5" s="2" t="s">
        <v>33</v>
      </c>
      <c r="F5" s="20">
        <f>PEARSON(B2:B141,C2:C141)</f>
        <v>-4.0357141750488323E-2</v>
      </c>
      <c r="G5" s="20">
        <f>COVAR(B2:B141,C2:C141)</f>
        <v>-3.0973262017720098E-2</v>
      </c>
      <c r="I5" s="2" t="s">
        <v>27</v>
      </c>
      <c r="J5" s="3">
        <f>STDEVP(C2:C141)</f>
        <v>4.1952894496364488</v>
      </c>
    </row>
    <row r="6" spans="1:10" x14ac:dyDescent="0.2">
      <c r="A6" s="13">
        <v>91.232191460569339</v>
      </c>
      <c r="B6" s="3">
        <v>0.54156452766749974</v>
      </c>
      <c r="C6" s="3">
        <v>5.7279153753672194</v>
      </c>
      <c r="D6" s="15"/>
    </row>
    <row r="7" spans="1:10" x14ac:dyDescent="0.2">
      <c r="A7" s="13">
        <v>91.269301501699545</v>
      </c>
      <c r="B7" s="3">
        <v>0.51075548463056153</v>
      </c>
      <c r="C7" s="3">
        <v>5.2645026797430559</v>
      </c>
      <c r="D7" s="15"/>
    </row>
    <row r="8" spans="1:10" x14ac:dyDescent="0.2">
      <c r="A8" s="13">
        <v>91.581893501938225</v>
      </c>
      <c r="B8" s="3">
        <v>0.77759103346787406</v>
      </c>
      <c r="C8" s="3">
        <v>13.917517295213676</v>
      </c>
      <c r="D8" s="15"/>
    </row>
    <row r="9" spans="1:10" ht="17" thickBot="1" x14ac:dyDescent="0.25">
      <c r="A9" s="13">
        <v>91.858697866685432</v>
      </c>
      <c r="B9" s="3">
        <v>0.53461940490014426</v>
      </c>
      <c r="C9" s="3">
        <v>11.626175725659461</v>
      </c>
      <c r="D9" s="15"/>
    </row>
    <row r="10" spans="1:10" x14ac:dyDescent="0.2">
      <c r="A10" s="13">
        <v>92.079919513053639</v>
      </c>
      <c r="B10" s="3">
        <v>0.5962068955928348</v>
      </c>
      <c r="C10" s="3">
        <v>-1.5206896178637095</v>
      </c>
      <c r="D10" s="15"/>
      <c r="E10" s="18" t="s">
        <v>34</v>
      </c>
      <c r="F10" s="18" t="s">
        <v>25</v>
      </c>
      <c r="G10" s="18" t="s">
        <v>26</v>
      </c>
      <c r="H10" s="18" t="s">
        <v>27</v>
      </c>
    </row>
    <row r="11" spans="1:10" x14ac:dyDescent="0.2">
      <c r="A11" s="13">
        <v>93.138331451473618</v>
      </c>
      <c r="B11" s="3">
        <v>0.35858256465804172</v>
      </c>
      <c r="C11" s="3">
        <v>9.5724731411852062</v>
      </c>
      <c r="D11" s="15"/>
      <c r="E11" s="16" t="s">
        <v>25</v>
      </c>
      <c r="F11" s="16">
        <v>1</v>
      </c>
      <c r="G11" s="16"/>
      <c r="H11" s="16"/>
    </row>
    <row r="12" spans="1:10" x14ac:dyDescent="0.2">
      <c r="A12" s="13">
        <v>93.361643727362789</v>
      </c>
      <c r="B12" s="3">
        <v>0.5371954387345248</v>
      </c>
      <c r="C12" s="3">
        <v>6.0758683293792499</v>
      </c>
      <c r="D12" s="15"/>
      <c r="E12" s="16" t="s">
        <v>26</v>
      </c>
      <c r="F12" s="16">
        <v>-7.2330540948310831E-2</v>
      </c>
      <c r="G12" s="16">
        <v>1</v>
      </c>
      <c r="H12" s="16"/>
    </row>
    <row r="13" spans="1:10" ht="17" thickBot="1" x14ac:dyDescent="0.25">
      <c r="A13" s="13">
        <v>93.564582192080607</v>
      </c>
      <c r="B13" s="3">
        <v>0.47945029864873717</v>
      </c>
      <c r="C13" s="3">
        <v>20.537508815430527</v>
      </c>
      <c r="D13" s="15"/>
      <c r="E13" s="17" t="s">
        <v>27</v>
      </c>
      <c r="F13" s="17">
        <v>0.10714378533652839</v>
      </c>
      <c r="G13" s="17">
        <v>-4.0357141750488323E-2</v>
      </c>
      <c r="H13" s="17">
        <v>1</v>
      </c>
    </row>
    <row r="14" spans="1:10" x14ac:dyDescent="0.2">
      <c r="A14" s="13">
        <v>93.740997277484922</v>
      </c>
      <c r="B14" s="3">
        <v>0.55188754496625325</v>
      </c>
      <c r="C14" s="3">
        <v>11.222945618319784</v>
      </c>
      <c r="D14" s="15"/>
    </row>
    <row r="15" spans="1:10" x14ac:dyDescent="0.2">
      <c r="A15" s="13">
        <v>94.500381741290497</v>
      </c>
      <c r="B15" s="3">
        <v>0.26400030768023902</v>
      </c>
      <c r="C15" s="3">
        <v>6.2429869528458122</v>
      </c>
      <c r="D15" s="15"/>
    </row>
    <row r="16" spans="1:10" x14ac:dyDescent="0.2">
      <c r="A16" s="13">
        <v>95.042871724244705</v>
      </c>
      <c r="B16" s="3">
        <v>0.4050852981427549</v>
      </c>
      <c r="C16" s="3">
        <v>15.211283936832352</v>
      </c>
      <c r="D16" s="15"/>
    </row>
    <row r="17" spans="1:4" x14ac:dyDescent="0.2">
      <c r="A17" s="13">
        <v>95.274158425614203</v>
      </c>
      <c r="B17" s="3">
        <v>0.4912133638962583</v>
      </c>
      <c r="C17" s="3">
        <v>8.63424019910663</v>
      </c>
      <c r="D17" s="15"/>
    </row>
    <row r="18" spans="1:4" x14ac:dyDescent="0.2">
      <c r="A18" s="13">
        <v>95.546511308570643</v>
      </c>
      <c r="B18" s="3">
        <v>1.02917147680665</v>
      </c>
      <c r="C18" s="3">
        <v>10.53890015835999</v>
      </c>
      <c r="D18" s="15"/>
    </row>
    <row r="19" spans="1:4" x14ac:dyDescent="0.2">
      <c r="A19" s="13">
        <v>95.830814922582547</v>
      </c>
      <c r="B19" s="3">
        <v>0.29610773249997613</v>
      </c>
      <c r="C19" s="3">
        <v>7.9340803331700585</v>
      </c>
      <c r="D19" s="15"/>
    </row>
    <row r="20" spans="1:4" x14ac:dyDescent="0.2">
      <c r="A20" s="13">
        <v>96.110900722775995</v>
      </c>
      <c r="B20" s="3">
        <v>0.25511535515423039</v>
      </c>
      <c r="C20" s="3">
        <v>8.9722844254315248</v>
      </c>
      <c r="D20" s="15"/>
    </row>
    <row r="21" spans="1:4" x14ac:dyDescent="0.2">
      <c r="A21" s="13">
        <v>96.913529019842031</v>
      </c>
      <c r="B21" s="3">
        <v>0.14381733393858859</v>
      </c>
      <c r="C21" s="3">
        <v>11.108293823216822</v>
      </c>
      <c r="D21" s="15"/>
    </row>
    <row r="22" spans="1:4" x14ac:dyDescent="0.2">
      <c r="A22" s="13">
        <v>96.956583796319265</v>
      </c>
      <c r="B22" s="3">
        <v>0.26045939630859655</v>
      </c>
      <c r="C22" s="3">
        <v>12.270495723380005</v>
      </c>
      <c r="D22" s="15"/>
    </row>
    <row r="23" spans="1:4" x14ac:dyDescent="0.2">
      <c r="A23" s="13">
        <v>97.10237328777886</v>
      </c>
      <c r="B23" s="3">
        <v>0.56765362663881136</v>
      </c>
      <c r="C23" s="3">
        <v>3.8946668107825992</v>
      </c>
      <c r="D23" s="15"/>
    </row>
    <row r="24" spans="1:4" x14ac:dyDescent="0.2">
      <c r="A24" s="13">
        <v>97.536663947984991</v>
      </c>
      <c r="B24" s="3">
        <v>0.45648102067863622</v>
      </c>
      <c r="C24" s="3">
        <v>10.725938748590181</v>
      </c>
      <c r="D24" s="15"/>
    </row>
    <row r="25" spans="1:4" x14ac:dyDescent="0.2">
      <c r="A25" s="13">
        <v>97.86283743493</v>
      </c>
      <c r="B25" s="3">
        <v>0.24657879206619998</v>
      </c>
      <c r="C25" s="3">
        <v>15.564020693093383</v>
      </c>
      <c r="D25" s="15"/>
    </row>
    <row r="26" spans="1:4" x14ac:dyDescent="0.2">
      <c r="A26" s="13">
        <v>97.873936866702294</v>
      </c>
      <c r="B26" s="3">
        <v>0.69388020213433188</v>
      </c>
      <c r="C26" s="3">
        <v>10.206983018116414</v>
      </c>
      <c r="D26" s="15"/>
    </row>
    <row r="27" spans="1:4" x14ac:dyDescent="0.2">
      <c r="A27" s="13">
        <v>98.060022814809102</v>
      </c>
      <c r="B27" s="3">
        <v>0.53341219198700607</v>
      </c>
      <c r="C27" s="3">
        <v>18.671203695059475</v>
      </c>
      <c r="D27" s="15"/>
    </row>
    <row r="28" spans="1:4" x14ac:dyDescent="0.2">
      <c r="A28" s="13">
        <v>99.479588011426429</v>
      </c>
      <c r="B28" s="3">
        <v>0.40981434353930413</v>
      </c>
      <c r="C28" s="3">
        <v>5.9079471071793259</v>
      </c>
      <c r="D28" s="15"/>
    </row>
    <row r="29" spans="1:4" x14ac:dyDescent="0.2">
      <c r="A29" s="13">
        <v>99.53847191751467</v>
      </c>
      <c r="B29" s="3">
        <v>0.73285268956268212</v>
      </c>
      <c r="C29" s="3">
        <v>4.2986178740435381</v>
      </c>
      <c r="D29" s="15"/>
    </row>
    <row r="30" spans="1:4" x14ac:dyDescent="0.2">
      <c r="A30" s="13">
        <v>100.2551544157469</v>
      </c>
      <c r="B30" s="3">
        <v>0.33254667163107843</v>
      </c>
      <c r="C30" s="3">
        <v>9.6959282619967038</v>
      </c>
      <c r="D30" s="15"/>
    </row>
    <row r="31" spans="1:4" x14ac:dyDescent="0.2">
      <c r="A31" s="13">
        <v>100.29485468169459</v>
      </c>
      <c r="B31" s="3">
        <v>0.38748347222622914</v>
      </c>
      <c r="C31" s="3">
        <v>11.259989702430929</v>
      </c>
      <c r="D31" s="15"/>
    </row>
    <row r="32" spans="1:4" x14ac:dyDescent="0.2">
      <c r="A32" s="13">
        <v>100.74050463832013</v>
      </c>
      <c r="B32" s="3">
        <v>0.26773976965500723</v>
      </c>
      <c r="C32" s="3">
        <v>6.0799049804422776</v>
      </c>
      <c r="D32" s="15"/>
    </row>
    <row r="33" spans="1:4" x14ac:dyDescent="0.2">
      <c r="A33" s="13">
        <v>100.79790422671766</v>
      </c>
      <c r="B33" s="3">
        <v>0.71244353337450916</v>
      </c>
      <c r="C33" s="3">
        <v>11.671857506714726</v>
      </c>
      <c r="D33" s="15"/>
    </row>
    <row r="34" spans="1:4" x14ac:dyDescent="0.2">
      <c r="A34" s="13">
        <v>100.96102985684814</v>
      </c>
      <c r="B34" s="3">
        <v>0.49578105559290253</v>
      </c>
      <c r="C34" s="3">
        <v>5.3986959047092835</v>
      </c>
      <c r="D34" s="15"/>
    </row>
    <row r="35" spans="1:4" x14ac:dyDescent="0.2">
      <c r="A35" s="13">
        <v>101.41161554012274</v>
      </c>
      <c r="B35" s="3">
        <v>0.72370783248131931</v>
      </c>
      <c r="C35" s="3">
        <v>6.3660726098453075</v>
      </c>
      <c r="D35" s="15"/>
    </row>
    <row r="36" spans="1:4" x14ac:dyDescent="0.2">
      <c r="A36" s="13">
        <v>101.83636199042132</v>
      </c>
      <c r="B36" s="3">
        <v>0.55459667954147684</v>
      </c>
      <c r="C36" s="3">
        <v>4.6605883704220172</v>
      </c>
      <c r="D36" s="15"/>
    </row>
    <row r="37" spans="1:4" x14ac:dyDescent="0.2">
      <c r="A37" s="13">
        <v>102.40029813591187</v>
      </c>
      <c r="B37" s="3">
        <v>0.29305136143274912</v>
      </c>
      <c r="C37" s="3">
        <v>15.397124523663848</v>
      </c>
      <c r="D37" s="15"/>
    </row>
    <row r="38" spans="1:4" x14ac:dyDescent="0.2">
      <c r="A38" s="13">
        <v>103.10090064063213</v>
      </c>
      <c r="B38" s="3">
        <v>0.60130389540220996</v>
      </c>
      <c r="C38" s="3">
        <v>10.060848370596709</v>
      </c>
      <c r="D38" s="15"/>
    </row>
    <row r="39" spans="1:4" x14ac:dyDescent="0.2">
      <c r="A39" s="13">
        <v>103.26145264025079</v>
      </c>
      <c r="B39" s="3">
        <v>0.59809425135622418</v>
      </c>
      <c r="C39" s="3">
        <v>2.2806377716938675</v>
      </c>
      <c r="D39" s="15"/>
    </row>
    <row r="40" spans="1:4" x14ac:dyDescent="0.2">
      <c r="A40" s="13">
        <v>103.42051915245136</v>
      </c>
      <c r="B40" s="3">
        <v>0.44058895869775094</v>
      </c>
      <c r="C40" s="3">
        <v>11.02722690936508</v>
      </c>
      <c r="D40" s="15"/>
    </row>
    <row r="41" spans="1:4" x14ac:dyDescent="0.2">
      <c r="A41" s="13">
        <v>103.58782377429027</v>
      </c>
      <c r="B41" s="3">
        <v>0.63641886565878547</v>
      </c>
      <c r="C41" s="3">
        <v>7.9277470870991475</v>
      </c>
      <c r="D41" s="15"/>
    </row>
    <row r="42" spans="1:4" x14ac:dyDescent="0.2">
      <c r="A42" s="13">
        <v>103.87864232480418</v>
      </c>
      <c r="B42" s="3">
        <v>0.62503909330511398</v>
      </c>
      <c r="C42" s="3">
        <v>13.797944694357843</v>
      </c>
      <c r="D42" s="15"/>
    </row>
    <row r="43" spans="1:4" x14ac:dyDescent="0.2">
      <c r="A43" s="13">
        <v>105.30564632189355</v>
      </c>
      <c r="B43" s="3">
        <v>0.40666937833926148</v>
      </c>
      <c r="C43" s="3">
        <v>2.077336143298397</v>
      </c>
      <c r="D43" s="15"/>
    </row>
    <row r="44" spans="1:4" x14ac:dyDescent="0.2">
      <c r="A44" s="13">
        <v>105.39368204074157</v>
      </c>
      <c r="B44" s="3">
        <v>0.71225370640935459</v>
      </c>
      <c r="C44" s="3">
        <v>7.7420193186893167</v>
      </c>
      <c r="D44" s="15"/>
    </row>
    <row r="45" spans="1:4" x14ac:dyDescent="0.2">
      <c r="A45" s="13">
        <v>105.414646481468</v>
      </c>
      <c r="B45" s="3">
        <v>0.50539413599152616</v>
      </c>
      <c r="C45" s="3">
        <v>4.6377584455665879</v>
      </c>
      <c r="D45" s="15"/>
    </row>
    <row r="46" spans="1:4" x14ac:dyDescent="0.2">
      <c r="A46" s="13">
        <v>105.44828876852974</v>
      </c>
      <c r="B46" s="3">
        <v>0.74073650630117982</v>
      </c>
      <c r="C46" s="3">
        <v>5.7019439917476076</v>
      </c>
      <c r="D46" s="15"/>
    </row>
    <row r="47" spans="1:4" x14ac:dyDescent="0.2">
      <c r="A47" s="13">
        <v>105.87448158560488</v>
      </c>
      <c r="B47" s="3">
        <v>0.44053473687331435</v>
      </c>
      <c r="C47" s="3">
        <v>3.4370547722290459</v>
      </c>
      <c r="D47" s="15"/>
    </row>
    <row r="48" spans="1:4" x14ac:dyDescent="0.2">
      <c r="A48" s="13">
        <v>106.31122165569838</v>
      </c>
      <c r="B48" s="3">
        <v>0.81818715214108417</v>
      </c>
      <c r="C48" s="3">
        <v>10.218456492949553</v>
      </c>
      <c r="D48" s="15"/>
    </row>
    <row r="49" spans="1:4" x14ac:dyDescent="0.2">
      <c r="A49" s="13">
        <v>106.4692963287624</v>
      </c>
      <c r="B49" s="3">
        <v>0.56506734349479015</v>
      </c>
      <c r="C49" s="3">
        <v>12.91031351441732</v>
      </c>
      <c r="D49" s="15"/>
    </row>
    <row r="50" spans="1:4" x14ac:dyDescent="0.2">
      <c r="A50" s="13">
        <v>106.49941658428534</v>
      </c>
      <c r="B50" s="3">
        <v>0.51958209268204214</v>
      </c>
      <c r="C50" s="3">
        <v>8.4878386709064255</v>
      </c>
      <c r="D50" s="15"/>
    </row>
    <row r="51" spans="1:4" x14ac:dyDescent="0.2">
      <c r="A51" s="13">
        <v>106.5677936346142</v>
      </c>
      <c r="B51" s="3">
        <v>0.65835368671112604</v>
      </c>
      <c r="C51" s="3">
        <v>8.3713097583914315</v>
      </c>
      <c r="D51" s="15"/>
    </row>
    <row r="52" spans="1:4" x14ac:dyDescent="0.2">
      <c r="A52" s="13">
        <v>108.07790800703243</v>
      </c>
      <c r="B52" s="3">
        <v>0.3402287164536591</v>
      </c>
      <c r="C52" s="3">
        <v>6.8859519524756596</v>
      </c>
      <c r="D52" s="15"/>
    </row>
    <row r="53" spans="1:4" x14ac:dyDescent="0.2">
      <c r="A53" s="13">
        <v>108.8497436866588</v>
      </c>
      <c r="B53" s="3">
        <v>0.64045566541130317</v>
      </c>
      <c r="C53" s="3">
        <v>8.1361728352404619</v>
      </c>
      <c r="D53" s="15"/>
    </row>
    <row r="54" spans="1:4" x14ac:dyDescent="0.2">
      <c r="A54" s="13">
        <v>109.06951607914905</v>
      </c>
      <c r="B54" s="3">
        <v>0.41184277388934659</v>
      </c>
      <c r="C54" s="3">
        <v>13.426248361524642</v>
      </c>
      <c r="D54" s="15"/>
    </row>
    <row r="55" spans="1:4" x14ac:dyDescent="0.2">
      <c r="A55" s="13">
        <v>110.23819054436714</v>
      </c>
      <c r="B55" s="3">
        <v>0.73760471178449794</v>
      </c>
      <c r="C55" s="3">
        <v>12.823921535231495</v>
      </c>
      <c r="D55" s="15"/>
    </row>
    <row r="56" spans="1:4" x14ac:dyDescent="0.2">
      <c r="A56" s="13">
        <v>110.8455676902837</v>
      </c>
      <c r="B56" s="3">
        <v>0.54261372156257914</v>
      </c>
      <c r="C56" s="3">
        <v>17.444759344763689</v>
      </c>
      <c r="D56" s="15"/>
    </row>
    <row r="57" spans="1:4" x14ac:dyDescent="0.2">
      <c r="A57" s="13">
        <v>111.4825616394709</v>
      </c>
      <c r="B57" s="3">
        <v>0.45231152825148518</v>
      </c>
      <c r="C57" s="3">
        <v>10.913788138282447</v>
      </c>
      <c r="D57" s="15"/>
    </row>
    <row r="58" spans="1:4" x14ac:dyDescent="0.2">
      <c r="A58" s="13">
        <v>113.71504696348046</v>
      </c>
      <c r="B58" s="3">
        <v>0.65746515217237433</v>
      </c>
      <c r="C58" s="3">
        <v>6.0451078623897621</v>
      </c>
      <c r="D58" s="15"/>
    </row>
    <row r="59" spans="1:4" x14ac:dyDescent="0.2">
      <c r="A59" s="13">
        <v>114.16873288204577</v>
      </c>
      <c r="B59" s="3">
        <v>0.26877673727573304</v>
      </c>
      <c r="C59" s="3">
        <v>5.1664999946886594</v>
      </c>
      <c r="D59" s="15"/>
    </row>
    <row r="60" spans="1:4" x14ac:dyDescent="0.2">
      <c r="A60" s="13">
        <v>116.07695043705061</v>
      </c>
      <c r="B60" s="3">
        <v>0.58445009966819383</v>
      </c>
      <c r="C60" s="3">
        <v>10.763081696839695</v>
      </c>
      <c r="D60" s="15"/>
    </row>
    <row r="61" spans="1:4" x14ac:dyDescent="0.2">
      <c r="A61" s="13">
        <v>116.64380402418477</v>
      </c>
      <c r="B61" s="3">
        <v>0.73078666412597193</v>
      </c>
      <c r="C61" s="3">
        <v>4.9511865973478573</v>
      </c>
      <c r="D61" s="15"/>
    </row>
    <row r="62" spans="1:4" x14ac:dyDescent="0.2">
      <c r="A62" s="3">
        <v>123.30646656601272</v>
      </c>
      <c r="B62" s="3">
        <v>0.65468576118519739</v>
      </c>
      <c r="C62" s="3">
        <v>16.871700524056031</v>
      </c>
      <c r="D62" s="15"/>
    </row>
    <row r="63" spans="1:4" x14ac:dyDescent="0.2">
      <c r="A63" s="3">
        <v>125.24013665198726</v>
      </c>
      <c r="B63" s="3">
        <v>0.55341201478427104</v>
      </c>
      <c r="C63" s="3">
        <v>4.1499450247040341</v>
      </c>
      <c r="D63" s="15"/>
    </row>
    <row r="64" spans="1:4" x14ac:dyDescent="0.2">
      <c r="A64" s="3">
        <v>125.57958243354865</v>
      </c>
      <c r="B64" s="3">
        <v>0.30143664278435395</v>
      </c>
      <c r="C64" s="3">
        <v>11.244877725828797</v>
      </c>
      <c r="D64" s="15"/>
    </row>
    <row r="65" spans="1:4" x14ac:dyDescent="0.2">
      <c r="A65" s="3">
        <v>126.73093340715053</v>
      </c>
      <c r="B65" s="3">
        <v>0.4530980557430262</v>
      </c>
      <c r="C65" s="3">
        <v>13.372453254115769</v>
      </c>
      <c r="D65" s="15"/>
    </row>
    <row r="66" spans="1:4" x14ac:dyDescent="0.2">
      <c r="A66" s="3">
        <v>127.50748134928907</v>
      </c>
      <c r="B66" s="3">
        <v>0.33427122549797605</v>
      </c>
      <c r="C66" s="3">
        <v>8.4111207491106015</v>
      </c>
      <c r="D66" s="15"/>
    </row>
    <row r="67" spans="1:4" x14ac:dyDescent="0.2">
      <c r="A67" s="3">
        <v>128.1811159398639</v>
      </c>
      <c r="B67" s="3">
        <v>0.47457373240172457</v>
      </c>
      <c r="C67" s="3">
        <v>8.9284299027673804</v>
      </c>
      <c r="D67" s="15"/>
    </row>
    <row r="68" spans="1:4" x14ac:dyDescent="0.2">
      <c r="A68" s="3">
        <v>129.36440256915546</v>
      </c>
      <c r="B68" s="3">
        <v>0.12305878321288</v>
      </c>
      <c r="C68" s="3">
        <v>9.1309815581450131</v>
      </c>
      <c r="D68" s="15"/>
    </row>
    <row r="69" spans="1:4" x14ac:dyDescent="0.2">
      <c r="A69" s="3">
        <v>129.40373978966221</v>
      </c>
      <c r="B69" s="3">
        <v>0.50456122699468642</v>
      </c>
      <c r="C69" s="3">
        <v>9.1051297199319858</v>
      </c>
      <c r="D69" s="15"/>
    </row>
    <row r="70" spans="1:4" x14ac:dyDescent="0.2">
      <c r="A70" s="3">
        <v>130.92014212181485</v>
      </c>
      <c r="B70" s="3">
        <v>0.62783129871743137</v>
      </c>
      <c r="C70" s="3">
        <v>9.0276326851442832</v>
      </c>
      <c r="D70" s="15"/>
    </row>
    <row r="71" spans="1:4" x14ac:dyDescent="0.2">
      <c r="A71" s="3">
        <v>131.08057497220278</v>
      </c>
      <c r="B71" s="3">
        <v>0.30608227765080642</v>
      </c>
      <c r="C71" s="3">
        <v>6.1480542665295923</v>
      </c>
      <c r="D71" s="15"/>
    </row>
    <row r="72" spans="1:4" x14ac:dyDescent="0.2">
      <c r="A72" s="3">
        <v>131.08974415180572</v>
      </c>
      <c r="B72" s="3">
        <v>0.36996206303166418</v>
      </c>
      <c r="C72" s="3">
        <v>14.933241279276739</v>
      </c>
      <c r="D72" s="15"/>
    </row>
    <row r="73" spans="1:4" x14ac:dyDescent="0.2">
      <c r="A73" s="3">
        <v>131.73510302230963</v>
      </c>
      <c r="B73" s="3">
        <v>0.35307970467885036</v>
      </c>
      <c r="C73" s="3">
        <v>4.8847312772183251</v>
      </c>
      <c r="D73" s="15"/>
    </row>
    <row r="74" spans="1:4" x14ac:dyDescent="0.2">
      <c r="A74" s="3">
        <v>132.0149519923647</v>
      </c>
      <c r="B74" s="3">
        <v>0.76625590481315342</v>
      </c>
      <c r="C74" s="3">
        <v>11.721872394267116</v>
      </c>
      <c r="D74" s="15"/>
    </row>
    <row r="75" spans="1:4" x14ac:dyDescent="0.2">
      <c r="A75" s="3">
        <v>132.66896294433951</v>
      </c>
      <c r="B75" s="3">
        <v>0.38843090482424603</v>
      </c>
      <c r="C75" s="3">
        <v>8.35025566932622</v>
      </c>
      <c r="D75" s="15"/>
    </row>
    <row r="76" spans="1:4" x14ac:dyDescent="0.2">
      <c r="A76" s="3">
        <v>132.76695050545885</v>
      </c>
      <c r="B76" s="3">
        <v>0.43783611935245631</v>
      </c>
      <c r="C76" s="3">
        <v>15.827435011083903</v>
      </c>
      <c r="D76" s="15"/>
    </row>
    <row r="77" spans="1:4" x14ac:dyDescent="0.2">
      <c r="A77" s="3">
        <v>132.97366844695904</v>
      </c>
      <c r="B77" s="3">
        <v>0.75189659371782136</v>
      </c>
      <c r="C77" s="3">
        <v>20.07383247969355</v>
      </c>
      <c r="D77" s="15"/>
    </row>
    <row r="78" spans="1:4" x14ac:dyDescent="0.2">
      <c r="A78" s="3">
        <v>133.12122187895224</v>
      </c>
      <c r="B78" s="3">
        <v>0.4595908886987991</v>
      </c>
      <c r="C78" s="3">
        <v>8.0389331161989865</v>
      </c>
      <c r="D78" s="15"/>
    </row>
    <row r="79" spans="1:4" x14ac:dyDescent="0.2">
      <c r="A79" s="3">
        <v>133.24306287350601</v>
      </c>
      <c r="B79" s="3">
        <v>0.37548930518176465</v>
      </c>
      <c r="C79" s="3">
        <v>6.8940901414587392</v>
      </c>
      <c r="D79" s="15"/>
    </row>
    <row r="80" spans="1:4" x14ac:dyDescent="0.2">
      <c r="A80" s="3">
        <v>133.55886519417172</v>
      </c>
      <c r="B80" s="3">
        <v>0.33376646391262399</v>
      </c>
      <c r="C80" s="3">
        <v>19.054221844430863</v>
      </c>
      <c r="D80" s="15"/>
    </row>
    <row r="81" spans="1:4" x14ac:dyDescent="0.2">
      <c r="A81" s="3">
        <v>133.70519546814847</v>
      </c>
      <c r="B81" s="3">
        <v>0.51494191541449852</v>
      </c>
      <c r="C81" s="3">
        <v>9.2899888278620839</v>
      </c>
      <c r="D81" s="15"/>
    </row>
    <row r="82" spans="1:4" x14ac:dyDescent="0.2">
      <c r="A82" s="3">
        <v>133.82098755620288</v>
      </c>
      <c r="B82" s="3">
        <v>0.36155145529122068</v>
      </c>
      <c r="C82" s="3">
        <v>10.738118950178851</v>
      </c>
      <c r="D82" s="15"/>
    </row>
    <row r="83" spans="1:4" x14ac:dyDescent="0.2">
      <c r="A83" s="3">
        <v>134.42574089912497</v>
      </c>
      <c r="B83" s="3">
        <v>0.4951204481289968</v>
      </c>
      <c r="C83" s="3">
        <v>12.32155630127445</v>
      </c>
      <c r="D83" s="15"/>
    </row>
    <row r="84" spans="1:4" x14ac:dyDescent="0.2">
      <c r="A84" s="3">
        <v>134.47423984238438</v>
      </c>
      <c r="B84" s="3">
        <v>0.24747077746217427</v>
      </c>
      <c r="C84" s="3">
        <v>2.0078754938786547</v>
      </c>
      <c r="D84" s="15"/>
    </row>
    <row r="85" spans="1:4" x14ac:dyDescent="0.2">
      <c r="A85" s="3">
        <v>134.48154022744106</v>
      </c>
      <c r="B85" s="3">
        <v>0.12243032416607347</v>
      </c>
      <c r="C85" s="3">
        <v>8.3525229808699279</v>
      </c>
      <c r="D85" s="15"/>
    </row>
    <row r="86" spans="1:4" x14ac:dyDescent="0.2">
      <c r="A86" s="3">
        <v>134.54872303843706</v>
      </c>
      <c r="B86" s="3">
        <v>0.47078091085189089</v>
      </c>
      <c r="C86" s="3">
        <v>12.483918348849706</v>
      </c>
      <c r="D86" s="15"/>
    </row>
    <row r="87" spans="1:4" x14ac:dyDescent="0.2">
      <c r="A87" s="3">
        <v>134.58487548244221</v>
      </c>
      <c r="B87" s="3">
        <v>0.57318353777693709</v>
      </c>
      <c r="C87" s="3">
        <v>18.747822840827155</v>
      </c>
      <c r="D87" s="15"/>
    </row>
    <row r="88" spans="1:4" x14ac:dyDescent="0.2">
      <c r="A88" s="3">
        <v>134.90033917603753</v>
      </c>
      <c r="B88" s="3">
        <v>0.73295082732672745</v>
      </c>
      <c r="C88" s="3">
        <v>9.7773371389372201</v>
      </c>
      <c r="D88" s="15"/>
    </row>
    <row r="89" spans="1:4" x14ac:dyDescent="0.2">
      <c r="A89" s="3">
        <v>135.37330321374176</v>
      </c>
      <c r="B89" s="3">
        <v>0.54675456434692848</v>
      </c>
      <c r="C89" s="3">
        <v>3.8622020480125405</v>
      </c>
      <c r="D89" s="15"/>
    </row>
    <row r="90" spans="1:4" x14ac:dyDescent="0.2">
      <c r="A90" s="3">
        <v>135.38215925276776</v>
      </c>
      <c r="B90" s="3">
        <v>0.56864206676498874</v>
      </c>
      <c r="C90" s="3">
        <v>15.689151882658045</v>
      </c>
      <c r="D90" s="15"/>
    </row>
    <row r="91" spans="1:4" x14ac:dyDescent="0.2">
      <c r="A91" s="3">
        <v>135.63579274657874</v>
      </c>
      <c r="B91" s="3">
        <v>0.39971058403161741</v>
      </c>
      <c r="C91" s="3">
        <v>11.277071702495203</v>
      </c>
      <c r="D91" s="15"/>
    </row>
    <row r="92" spans="1:4" x14ac:dyDescent="0.2">
      <c r="A92" s="3">
        <v>135.8344267539446</v>
      </c>
      <c r="B92" s="3">
        <v>0.3150601250349499</v>
      </c>
      <c r="C92" s="3">
        <v>13.321204418342393</v>
      </c>
      <c r="D92" s="15"/>
    </row>
    <row r="93" spans="1:4" x14ac:dyDescent="0.2">
      <c r="A93" s="3">
        <v>136.03633162869437</v>
      </c>
      <c r="B93" s="3">
        <v>0.73489015140990299</v>
      </c>
      <c r="C93" s="3">
        <v>8.9494517289076256</v>
      </c>
      <c r="D93" s="15"/>
    </row>
    <row r="94" spans="1:4" x14ac:dyDescent="0.2">
      <c r="A94" s="3">
        <v>136.19109977805371</v>
      </c>
      <c r="B94" s="3">
        <v>0.82568833915409323</v>
      </c>
      <c r="C94" s="3">
        <v>8.2156658829923686</v>
      </c>
      <c r="D94" s="15"/>
    </row>
    <row r="95" spans="1:4" x14ac:dyDescent="0.2">
      <c r="A95" s="3">
        <v>136.70995507238703</v>
      </c>
      <c r="B95" s="3">
        <v>0.79419123147064141</v>
      </c>
      <c r="C95" s="3">
        <v>3.8273490576547076</v>
      </c>
      <c r="D95" s="15"/>
    </row>
    <row r="96" spans="1:4" x14ac:dyDescent="0.2">
      <c r="A96" s="3">
        <v>137.10344156153047</v>
      </c>
      <c r="B96" s="3">
        <v>0.4033100892350544</v>
      </c>
      <c r="C96" s="3">
        <v>15.207143936251377</v>
      </c>
      <c r="D96" s="15"/>
    </row>
    <row r="97" spans="1:4" x14ac:dyDescent="0.2">
      <c r="A97" s="3">
        <v>137.20319568380324</v>
      </c>
      <c r="B97" s="3">
        <v>0.66453903968260242</v>
      </c>
      <c r="C97" s="3">
        <v>4.9791685534501005</v>
      </c>
      <c r="D97" s="15"/>
    </row>
    <row r="98" spans="1:4" x14ac:dyDescent="0.2">
      <c r="A98" s="3">
        <v>137.29689794813524</v>
      </c>
      <c r="B98" s="3">
        <v>0.30281121497540742</v>
      </c>
      <c r="C98" s="3">
        <v>4.8712183824668571</v>
      </c>
      <c r="D98" s="15"/>
    </row>
    <row r="99" spans="1:4" x14ac:dyDescent="0.2">
      <c r="A99" s="3">
        <v>138.18884076800157</v>
      </c>
      <c r="B99" s="3">
        <v>0.82045363874399235</v>
      </c>
      <c r="C99" s="3">
        <v>18.797786328979775</v>
      </c>
      <c r="D99" s="15"/>
    </row>
    <row r="100" spans="1:4" x14ac:dyDescent="0.2">
      <c r="A100" s="3">
        <v>138.44950974088991</v>
      </c>
      <c r="B100" s="3">
        <v>0.84610134512042412</v>
      </c>
      <c r="C100" s="3">
        <v>7.8630021654904336</v>
      </c>
      <c r="D100" s="15"/>
    </row>
    <row r="101" spans="1:4" x14ac:dyDescent="0.2">
      <c r="A101" s="3">
        <v>139.17942039298126</v>
      </c>
      <c r="B101" s="3">
        <v>0.39891594364373423</v>
      </c>
      <c r="C101" s="3">
        <v>7.7914594601670952</v>
      </c>
      <c r="D101" s="15"/>
    </row>
    <row r="102" spans="1:4" x14ac:dyDescent="0.2">
      <c r="A102" s="3">
        <v>139.2706179758072</v>
      </c>
      <c r="B102" s="3">
        <v>0.65355710243202525</v>
      </c>
      <c r="C102" s="3">
        <v>10.176365237335814</v>
      </c>
      <c r="D102" s="15"/>
    </row>
    <row r="103" spans="1:4" x14ac:dyDescent="0.2">
      <c r="A103" s="3">
        <v>139.60500465098389</v>
      </c>
      <c r="B103" s="3">
        <v>0.61446152896919459</v>
      </c>
      <c r="C103" s="3">
        <v>7.6616508861526569</v>
      </c>
      <c r="D103" s="15"/>
    </row>
    <row r="104" spans="1:4" x14ac:dyDescent="0.2">
      <c r="A104" s="3">
        <v>139.69729260203837</v>
      </c>
      <c r="B104" s="3">
        <v>0.68154254389961988</v>
      </c>
      <c r="C104" s="3">
        <v>10.040964497227169</v>
      </c>
      <c r="D104" s="15"/>
    </row>
    <row r="105" spans="1:4" x14ac:dyDescent="0.2">
      <c r="A105" s="3">
        <v>139.88305902402826</v>
      </c>
      <c r="B105" s="3">
        <v>0.60551359321304021</v>
      </c>
      <c r="C105" s="3">
        <v>8.3570393835784689</v>
      </c>
      <c r="D105" s="15"/>
    </row>
    <row r="106" spans="1:4" x14ac:dyDescent="0.2">
      <c r="A106" s="3">
        <v>139.9287647584467</v>
      </c>
      <c r="B106" s="3">
        <v>0.67661128057160169</v>
      </c>
      <c r="C106" s="3">
        <v>8.6152906570770273</v>
      </c>
      <c r="D106" s="15"/>
    </row>
    <row r="107" spans="1:4" x14ac:dyDescent="0.2">
      <c r="A107" s="3">
        <v>139.93848234684532</v>
      </c>
      <c r="B107" s="3">
        <v>0.17215137908607314</v>
      </c>
      <c r="C107" s="3">
        <v>13.634075416571426</v>
      </c>
      <c r="D107" s="15"/>
    </row>
    <row r="108" spans="1:4" x14ac:dyDescent="0.2">
      <c r="A108" s="3">
        <v>140.0584475495136</v>
      </c>
      <c r="B108" s="3">
        <v>0.53259378368983568</v>
      </c>
      <c r="C108" s="3">
        <v>11.152243136478702</v>
      </c>
      <c r="D108" s="15"/>
    </row>
    <row r="109" spans="1:4" x14ac:dyDescent="0.2">
      <c r="A109" s="3">
        <v>140.1235819172671</v>
      </c>
      <c r="B109" s="3">
        <v>0.29446191085651541</v>
      </c>
      <c r="C109" s="3">
        <v>13.745883786050408</v>
      </c>
      <c r="D109" s="15"/>
    </row>
    <row r="110" spans="1:4" x14ac:dyDescent="0.2">
      <c r="A110" s="3">
        <v>140.52283045842174</v>
      </c>
      <c r="B110" s="3">
        <v>0.24424581594194378</v>
      </c>
      <c r="C110" s="3">
        <v>17.977978805044053</v>
      </c>
      <c r="D110" s="15"/>
    </row>
    <row r="111" spans="1:4" x14ac:dyDescent="0.2">
      <c r="A111" s="3">
        <v>140.58785609384492</v>
      </c>
      <c r="B111" s="3">
        <v>0.11302415934794807</v>
      </c>
      <c r="C111" s="3">
        <v>10.450028601587173</v>
      </c>
      <c r="D111" s="15"/>
    </row>
    <row r="112" spans="1:4" x14ac:dyDescent="0.2">
      <c r="A112" s="3">
        <v>140.95261151825099</v>
      </c>
      <c r="B112" s="3">
        <v>0.39336378509942094</v>
      </c>
      <c r="C112" s="3">
        <v>16.935719984367715</v>
      </c>
      <c r="D112" s="15"/>
    </row>
    <row r="113" spans="1:4" x14ac:dyDescent="0.2">
      <c r="A113" s="3">
        <v>141.65376724126457</v>
      </c>
      <c r="B113" s="3">
        <v>0.70713445469087843</v>
      </c>
      <c r="C113" s="3">
        <v>9.7892216497407301</v>
      </c>
      <c r="D113" s="15"/>
    </row>
    <row r="114" spans="1:4" x14ac:dyDescent="0.2">
      <c r="A114" s="3">
        <v>141.70331924031981</v>
      </c>
      <c r="B114" s="3">
        <v>0.63323781555562841</v>
      </c>
      <c r="C114" s="3">
        <v>6.153553171821823</v>
      </c>
      <c r="D114" s="15"/>
    </row>
    <row r="115" spans="1:4" x14ac:dyDescent="0.2">
      <c r="A115" s="3">
        <v>141.7247783355626</v>
      </c>
      <c r="B115" s="3">
        <v>0.48070203032965086</v>
      </c>
      <c r="C115" s="3">
        <v>5.0036775935579918</v>
      </c>
      <c r="D115" s="15"/>
    </row>
    <row r="116" spans="1:4" x14ac:dyDescent="0.2">
      <c r="A116" s="3">
        <v>142.31033116497107</v>
      </c>
      <c r="B116" s="3">
        <v>0.37781300344052349</v>
      </c>
      <c r="C116" s="3">
        <v>8.382241671439008</v>
      </c>
      <c r="D116" s="15"/>
    </row>
    <row r="117" spans="1:4" x14ac:dyDescent="0.2">
      <c r="A117" s="3">
        <v>142.90481324518694</v>
      </c>
      <c r="B117" s="3">
        <v>0.76274594715714161</v>
      </c>
      <c r="C117" s="3">
        <v>7.5134396170378892</v>
      </c>
      <c r="D117" s="15"/>
    </row>
    <row r="118" spans="1:4" x14ac:dyDescent="0.2">
      <c r="A118" s="3">
        <v>143.40198017961586</v>
      </c>
      <c r="B118" s="3">
        <v>0.58175866216010197</v>
      </c>
      <c r="C118" s="3">
        <v>10.855788807348368</v>
      </c>
      <c r="D118" s="15"/>
    </row>
    <row r="119" spans="1:4" x14ac:dyDescent="0.2">
      <c r="A119" s="3">
        <v>143.56277642141751</v>
      </c>
      <c r="B119" s="3">
        <v>0.76486839455762501</v>
      </c>
      <c r="C119" s="3">
        <v>7.9545627313119738</v>
      </c>
      <c r="D119" s="15"/>
    </row>
    <row r="120" spans="1:4" x14ac:dyDescent="0.2">
      <c r="A120" s="3">
        <v>143.87728832277969</v>
      </c>
      <c r="B120" s="3">
        <v>0.18876916712036801</v>
      </c>
      <c r="C120" s="3">
        <v>12.712202965381907</v>
      </c>
      <c r="D120" s="15"/>
    </row>
    <row r="121" spans="1:4" x14ac:dyDescent="0.2">
      <c r="A121" s="3">
        <v>144.77870854021458</v>
      </c>
      <c r="B121" s="3">
        <v>0.73024355222941495</v>
      </c>
      <c r="C121" s="3">
        <v>15.767589089614468</v>
      </c>
      <c r="D121" s="15"/>
    </row>
    <row r="122" spans="1:4" x14ac:dyDescent="0.2">
      <c r="A122" s="3">
        <v>144.93137904310001</v>
      </c>
      <c r="B122" s="3">
        <v>0.24988485108995984</v>
      </c>
      <c r="C122" s="3">
        <v>14.149578315672521</v>
      </c>
      <c r="D122" s="15"/>
    </row>
    <row r="123" spans="1:4" x14ac:dyDescent="0.2">
      <c r="A123" s="3">
        <v>145.22012393051995</v>
      </c>
      <c r="B123" s="3">
        <v>0.72856172475804093</v>
      </c>
      <c r="C123" s="3">
        <v>12.690119726364832</v>
      </c>
      <c r="D123" s="15"/>
    </row>
    <row r="124" spans="1:4" x14ac:dyDescent="0.2">
      <c r="A124" s="3">
        <v>145.25570183254749</v>
      </c>
      <c r="B124" s="3">
        <v>0.31263825048028859</v>
      </c>
      <c r="C124" s="3">
        <v>9.5768427756467975</v>
      </c>
      <c r="D124" s="15"/>
    </row>
    <row r="125" spans="1:4" x14ac:dyDescent="0.2">
      <c r="A125" s="3">
        <v>145.49321996845694</v>
      </c>
      <c r="B125" s="3">
        <v>0.35365157217393428</v>
      </c>
      <c r="C125" s="3">
        <v>11.186076618686931</v>
      </c>
      <c r="D125" s="15"/>
    </row>
    <row r="126" spans="1:4" x14ac:dyDescent="0.2">
      <c r="A126" s="3">
        <v>145.74566035594864</v>
      </c>
      <c r="B126" s="3">
        <v>0.36583520409825027</v>
      </c>
      <c r="C126" s="3">
        <v>16.982496638953734</v>
      </c>
      <c r="D126" s="15"/>
    </row>
    <row r="127" spans="1:4" x14ac:dyDescent="0.2">
      <c r="A127" s="3">
        <v>145.93471496578951</v>
      </c>
      <c r="B127" s="3">
        <v>0.39494797712943763</v>
      </c>
      <c r="C127" s="3">
        <v>6.5062867301640086</v>
      </c>
      <c r="D127" s="15"/>
    </row>
    <row r="128" spans="1:4" x14ac:dyDescent="0.2">
      <c r="A128" s="3">
        <v>146.6684298230677</v>
      </c>
      <c r="B128" s="3">
        <v>0.22088238821538553</v>
      </c>
      <c r="C128" s="3">
        <v>4.8973026741487686</v>
      </c>
      <c r="D128" s="15"/>
    </row>
    <row r="129" spans="1:4" x14ac:dyDescent="0.2">
      <c r="A129" s="3">
        <v>146.76531250491701</v>
      </c>
      <c r="B129" s="3">
        <v>9.1047458288801397E-2</v>
      </c>
      <c r="C129" s="3">
        <v>7.6080226514247453</v>
      </c>
      <c r="D129" s="15"/>
    </row>
    <row r="130" spans="1:4" x14ac:dyDescent="0.2">
      <c r="A130" s="3">
        <v>146.83974425014307</v>
      </c>
      <c r="B130" s="3">
        <v>0.19303095064721365</v>
      </c>
      <c r="C130" s="3">
        <v>5.7512617093955445</v>
      </c>
      <c r="D130" s="15"/>
    </row>
    <row r="131" spans="1:4" x14ac:dyDescent="0.2">
      <c r="A131" s="3">
        <v>149.8727337391573</v>
      </c>
      <c r="B131" s="3">
        <v>0.61961422330740445</v>
      </c>
      <c r="C131" s="3">
        <v>3.9232579501662164</v>
      </c>
      <c r="D131" s="15"/>
    </row>
    <row r="132" spans="1:4" x14ac:dyDescent="0.2">
      <c r="A132" s="3">
        <v>150.02608703741183</v>
      </c>
      <c r="B132" s="3">
        <v>0.56445860674872139</v>
      </c>
      <c r="C132" s="3">
        <v>13.339479727220265</v>
      </c>
      <c r="D132" s="15"/>
    </row>
    <row r="133" spans="1:4" x14ac:dyDescent="0.2">
      <c r="A133" s="3">
        <v>150.22347539722011</v>
      </c>
      <c r="B133" s="3">
        <v>0.55488430933458854</v>
      </c>
      <c r="C133" s="3">
        <v>3.7461661987644446</v>
      </c>
      <c r="D133" s="15"/>
    </row>
    <row r="134" spans="1:4" x14ac:dyDescent="0.2">
      <c r="A134" s="3">
        <v>150.87347270818171</v>
      </c>
      <c r="B134" s="3">
        <v>0.51131726998005322</v>
      </c>
      <c r="C134" s="3">
        <v>8.6885375220399652</v>
      </c>
      <c r="D134" s="15"/>
    </row>
    <row r="135" spans="1:4" x14ac:dyDescent="0.2">
      <c r="A135" s="3">
        <v>152.81640045379493</v>
      </c>
      <c r="B135" s="3">
        <v>0.45050749472412965</v>
      </c>
      <c r="C135" s="3">
        <v>9.2604079737273128</v>
      </c>
      <c r="D135" s="15"/>
    </row>
    <row r="136" spans="1:4" x14ac:dyDescent="0.2">
      <c r="A136" s="3">
        <v>153.50111767909883</v>
      </c>
      <c r="B136" s="3">
        <v>0.43613924435323836</v>
      </c>
      <c r="C136" s="3">
        <v>7.8474814895050784</v>
      </c>
      <c r="D136" s="15"/>
    </row>
    <row r="137" spans="1:4" x14ac:dyDescent="0.2">
      <c r="A137" s="3">
        <v>154.18139780834787</v>
      </c>
      <c r="B137" s="3">
        <v>0.59225956069008356</v>
      </c>
      <c r="C137" s="3">
        <v>14.2166439844425</v>
      </c>
      <c r="D137" s="15"/>
    </row>
    <row r="138" spans="1:4" x14ac:dyDescent="0.2">
      <c r="A138" s="3">
        <v>154.3081105658791</v>
      </c>
      <c r="B138" s="3">
        <v>0.65872784031256726</v>
      </c>
      <c r="C138" s="3">
        <v>9.8149540331736951</v>
      </c>
      <c r="D138" s="15"/>
    </row>
    <row r="139" spans="1:4" x14ac:dyDescent="0.2">
      <c r="A139" s="3">
        <v>154.6551829827535</v>
      </c>
      <c r="B139" s="3">
        <v>0.41713087212053518</v>
      </c>
      <c r="C139" s="3">
        <v>12.698170053668743</v>
      </c>
      <c r="D139" s="15"/>
    </row>
    <row r="140" spans="1:4" x14ac:dyDescent="0.2">
      <c r="A140" s="3">
        <v>155.94076288591245</v>
      </c>
      <c r="B140" s="3">
        <v>0.43205256743453524</v>
      </c>
      <c r="C140" s="3">
        <v>14.454345985388724</v>
      </c>
      <c r="D140" s="15"/>
    </row>
    <row r="141" spans="1:4" x14ac:dyDescent="0.2">
      <c r="A141" s="3">
        <v>156.30531557460563</v>
      </c>
      <c r="B141" s="3">
        <v>0.72174569185694815</v>
      </c>
      <c r="C141" s="3">
        <v>8.4503288741093954</v>
      </c>
      <c r="D14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joint sample</vt:lpstr>
      <vt:lpstr>correlation</vt:lpstr>
    </vt:vector>
  </TitlesOfParts>
  <Company>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Shimai Su</dc:creator>
  <cp:lastModifiedBy>zim su</cp:lastModifiedBy>
  <dcterms:created xsi:type="dcterms:W3CDTF">2019-09-12T12:01:20Z</dcterms:created>
  <dcterms:modified xsi:type="dcterms:W3CDTF">2019-10-24T15:59:35Z</dcterms:modified>
</cp:coreProperties>
</file>