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himai/Documents/SPBU/Econometrics report/finish-folder/Lab work No.3_2_2/"/>
    </mc:Choice>
  </mc:AlternateContent>
  <xr:revisionPtr revIDLastSave="0" documentId="13_ncr:1_{88957D5E-48B5-EC41-A98B-4AD313152172}" xr6:coauthVersionLast="45" xr6:coauthVersionMax="45" xr10:uidLastSave="{00000000-0000-0000-0000-000000000000}"/>
  <bookViews>
    <workbookView xWindow="740" yWindow="460" windowWidth="28040" windowHeight="16260" activeTab="1" xr2:uid="{ED947493-C6D6-6D41-91A3-DF83845A42AA}"/>
  </bookViews>
  <sheets>
    <sheet name="Data" sheetId="1" r:id="rId1"/>
    <sheet name="KS+Carmer 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9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" i="2"/>
  <c r="J14" i="2" l="1"/>
  <c r="C4" i="2"/>
  <c r="E4" i="2" s="1"/>
  <c r="C5" i="2"/>
  <c r="D5" i="2" s="1"/>
  <c r="C6" i="2"/>
  <c r="E6" i="2" s="1"/>
  <c r="C7" i="2"/>
  <c r="E7" i="2" s="1"/>
  <c r="C8" i="2"/>
  <c r="E8" i="2" s="1"/>
  <c r="C9" i="2"/>
  <c r="D9" i="2" s="1"/>
  <c r="C10" i="2"/>
  <c r="E10" i="2" s="1"/>
  <c r="C11" i="2"/>
  <c r="E11" i="2" s="1"/>
  <c r="C12" i="2"/>
  <c r="E12" i="2" s="1"/>
  <c r="C13" i="2"/>
  <c r="D13" i="2" s="1"/>
  <c r="C14" i="2"/>
  <c r="E14" i="2" s="1"/>
  <c r="C15" i="2"/>
  <c r="E15" i="2" s="1"/>
  <c r="C16" i="2"/>
  <c r="E16" i="2" s="1"/>
  <c r="C17" i="2"/>
  <c r="D17" i="2" s="1"/>
  <c r="C18" i="2"/>
  <c r="E18" i="2" s="1"/>
  <c r="C19" i="2"/>
  <c r="D19" i="2" s="1"/>
  <c r="C20" i="2"/>
  <c r="E20" i="2" s="1"/>
  <c r="C21" i="2"/>
  <c r="D21" i="2" s="1"/>
  <c r="C22" i="2"/>
  <c r="E22" i="2" s="1"/>
  <c r="C23" i="2"/>
  <c r="E23" i="2" s="1"/>
  <c r="C24" i="2"/>
  <c r="E24" i="2" s="1"/>
  <c r="C25" i="2"/>
  <c r="D25" i="2" s="1"/>
  <c r="C26" i="2"/>
  <c r="E26" i="2" s="1"/>
  <c r="C27" i="2"/>
  <c r="D27" i="2" s="1"/>
  <c r="C28" i="2"/>
  <c r="E28" i="2" s="1"/>
  <c r="C29" i="2"/>
  <c r="D29" i="2" s="1"/>
  <c r="C3" i="2"/>
  <c r="E3" i="2" s="1"/>
  <c r="D23" i="2" l="1"/>
  <c r="D7" i="2"/>
  <c r="D16" i="2"/>
  <c r="E27" i="2"/>
  <c r="D28" i="2"/>
  <c r="D12" i="2"/>
  <c r="E19" i="2"/>
  <c r="D11" i="2"/>
  <c r="D18" i="2"/>
  <c r="D6" i="2"/>
  <c r="D26" i="2"/>
  <c r="D20" i="2"/>
  <c r="D15" i="2"/>
  <c r="D10" i="2"/>
  <c r="D4" i="2"/>
  <c r="D22" i="2"/>
  <c r="D3" i="2"/>
  <c r="D24" i="2"/>
  <c r="D14" i="2"/>
  <c r="D8" i="2"/>
  <c r="E29" i="2"/>
  <c r="E25" i="2"/>
  <c r="E21" i="2"/>
  <c r="E17" i="2"/>
  <c r="E13" i="2"/>
  <c r="E9" i="2"/>
  <c r="E5" i="2"/>
  <c r="I7" i="2" l="1"/>
  <c r="I6" i="2"/>
  <c r="I13" i="2" l="1"/>
  <c r="I14" i="2" s="1"/>
  <c r="J13" i="2" l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" i="1"/>
</calcChain>
</file>

<file path=xl/sharedStrings.xml><?xml version="1.0" encoding="utf-8"?>
<sst xmlns="http://schemas.openxmlformats.org/spreadsheetml/2006/main" count="29" uniqueCount="21">
  <si>
    <t>Year</t>
  </si>
  <si>
    <t>Price</t>
  </si>
  <si>
    <t>Critical Value</t>
  </si>
  <si>
    <t>N</t>
  </si>
  <si>
    <t>𝛼</t>
  </si>
  <si>
    <t>Sorted Data</t>
  </si>
  <si>
    <t>Bin</t>
  </si>
  <si>
    <t>Part1</t>
  </si>
  <si>
    <t>Part2</t>
  </si>
  <si>
    <t>Max Part1</t>
  </si>
  <si>
    <t>Max Part2</t>
  </si>
  <si>
    <t>Dn</t>
  </si>
  <si>
    <t>&gt;Dn</t>
  </si>
  <si>
    <t>Accept H0</t>
  </si>
  <si>
    <t>H0: the sample comply Normal Distribution</t>
  </si>
  <si>
    <t>H1: the sample doesn't comply Normal Distribution</t>
  </si>
  <si>
    <t>KS test for goodness of fit</t>
  </si>
  <si>
    <t>Cramer-von Mises test for goodness of fit</t>
  </si>
  <si>
    <t>&gt;</t>
  </si>
  <si>
    <t>&lt;</t>
  </si>
  <si>
    <t>Reject 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</si>
</sst>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8" xfId="0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3" xfId="0" applyBorder="1" applyAlignment="1"/>
    <xf numFmtId="0" fontId="0" fillId="0" borderId="19" xfId="0" applyBorder="1"/>
    <xf numFmtId="0" fontId="0" fillId="0" borderId="20" xfId="0" applyBorder="1"/>
    <xf numFmtId="0" fontId="0" fillId="3" borderId="28" xfId="0" applyFill="1" applyBorder="1"/>
    <xf numFmtId="0" fontId="0" fillId="2" borderId="28" xfId="0" applyFill="1" applyBorder="1"/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157480</xdr:colOff>
      <xdr:row>0</xdr:row>
      <xdr:rowOff>30480</xdr:rowOff>
    </xdr:from>
    <xdr:ext cx="58977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311F957-2B6C-6D4D-B0AD-22A965F42279}"/>
                </a:ext>
              </a:extLst>
            </xdr:cNvPr>
            <xdr:cNvSpPr txBox="1"/>
          </xdr:nvSpPr>
          <xdr:spPr>
            <a:xfrm>
              <a:off x="1803400" y="30480"/>
              <a:ext cx="5897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311F957-2B6C-6D4D-B0AD-22A965F42279}"/>
                </a:ext>
              </a:extLst>
            </xdr:cNvPr>
            <xdr:cNvSpPr txBox="1"/>
          </xdr:nvSpPr>
          <xdr:spPr>
            <a:xfrm>
              <a:off x="1803400" y="30480"/>
              <a:ext cx="5897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𝑡−𝑥_(𝑡−1)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97070</xdr:colOff>
      <xdr:row>0</xdr:row>
      <xdr:rowOff>56624</xdr:rowOff>
    </xdr:from>
    <xdr:ext cx="681469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A6CF5F6-2EE6-254D-90F9-41DA71435552}"/>
                </a:ext>
              </a:extLst>
            </xdr:cNvPr>
            <xdr:cNvSpPr txBox="1"/>
          </xdr:nvSpPr>
          <xdr:spPr>
            <a:xfrm>
              <a:off x="1747261" y="56624"/>
              <a:ext cx="681469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A6CF5F6-2EE6-254D-90F9-41DA71435552}"/>
                </a:ext>
              </a:extLst>
            </xdr:cNvPr>
            <xdr:cNvSpPr txBox="1"/>
          </xdr:nvSpPr>
          <xdr:spPr>
            <a:xfrm>
              <a:off x="1747261" y="56624"/>
              <a:ext cx="681469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𝑘/𝑛−𝐹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0 (𝑥_𝑘)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758118</xdr:colOff>
      <xdr:row>0</xdr:row>
      <xdr:rowOff>32356</xdr:rowOff>
    </xdr:from>
    <xdr:ext cx="926279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1FE3174-C5F8-1A4F-958D-D858A44186EE}"/>
                </a:ext>
              </a:extLst>
            </xdr:cNvPr>
            <xdr:cNvSpPr txBox="1"/>
          </xdr:nvSpPr>
          <xdr:spPr>
            <a:xfrm>
              <a:off x="3226998" y="32356"/>
              <a:ext cx="926279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1FE3174-C5F8-1A4F-958D-D858A44186EE}"/>
                </a:ext>
              </a:extLst>
            </xdr:cNvPr>
            <xdr:cNvSpPr txBox="1"/>
          </xdr:nvSpPr>
          <xdr:spPr>
            <a:xfrm>
              <a:off x="3226998" y="32356"/>
              <a:ext cx="926279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0 (𝑥_𝑘 )−(𝑘−1)/𝑛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11</xdr:col>
      <xdr:colOff>103524</xdr:colOff>
      <xdr:row>2</xdr:row>
      <xdr:rowOff>46951</xdr:rowOff>
    </xdr:from>
    <xdr:ext cx="681469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1BB306C-3D45-CC4B-A6E7-6F4930C98FDC}"/>
                </a:ext>
              </a:extLst>
            </xdr:cNvPr>
            <xdr:cNvSpPr txBox="1"/>
          </xdr:nvSpPr>
          <xdr:spPr>
            <a:xfrm>
              <a:off x="5911657" y="453351"/>
              <a:ext cx="681469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1BB306C-3D45-CC4B-A6E7-6F4930C98FDC}"/>
                </a:ext>
              </a:extLst>
            </xdr:cNvPr>
            <xdr:cNvSpPr txBox="1"/>
          </xdr:nvSpPr>
          <xdr:spPr>
            <a:xfrm>
              <a:off x="5911657" y="453351"/>
              <a:ext cx="681469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𝑘/𝑛−𝐹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0 (𝑥_𝑘)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12</xdr:col>
      <xdr:colOff>317500</xdr:colOff>
      <xdr:row>2</xdr:row>
      <xdr:rowOff>38485</xdr:rowOff>
    </xdr:from>
    <xdr:ext cx="926279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DE85803-B9D1-AB4B-9E97-18CC1361AB7B}"/>
                </a:ext>
              </a:extLst>
            </xdr:cNvPr>
            <xdr:cNvSpPr txBox="1"/>
          </xdr:nvSpPr>
          <xdr:spPr>
            <a:xfrm>
              <a:off x="6451600" y="648085"/>
              <a:ext cx="926279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DE85803-B9D1-AB4B-9E97-18CC1361AB7B}"/>
                </a:ext>
              </a:extLst>
            </xdr:cNvPr>
            <xdr:cNvSpPr txBox="1"/>
          </xdr:nvSpPr>
          <xdr:spPr>
            <a:xfrm>
              <a:off x="6451600" y="648085"/>
              <a:ext cx="926279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0 (𝑥_𝑘 )−(𝑘−1)/𝑛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211667</xdr:colOff>
      <xdr:row>1</xdr:row>
      <xdr:rowOff>0</xdr:rowOff>
    </xdr:from>
    <xdr:ext cx="4299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5681393-206B-594D-9EE3-925742C4B650}"/>
                </a:ext>
              </a:extLst>
            </xdr:cNvPr>
            <xdr:cNvSpPr txBox="1"/>
          </xdr:nvSpPr>
          <xdr:spPr>
            <a:xfrm>
              <a:off x="1871134" y="203200"/>
              <a:ext cx="4299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5681393-206B-594D-9EE3-925742C4B650}"/>
                </a:ext>
              </a:extLst>
            </xdr:cNvPr>
            <xdr:cNvSpPr txBox="1"/>
          </xdr:nvSpPr>
          <xdr:spPr>
            <a:xfrm>
              <a:off x="1871134" y="203200"/>
              <a:ext cx="4299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0 (𝑥_𝑘)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7</xdr:col>
      <xdr:colOff>76200</xdr:colOff>
      <xdr:row>17</xdr:row>
      <xdr:rowOff>162560</xdr:rowOff>
    </xdr:from>
    <xdr:ext cx="1690912" cy="4621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57AA91A-BB68-3C45-8285-2DA60A96E501}"/>
                </a:ext>
              </a:extLst>
            </xdr:cNvPr>
            <xdr:cNvSpPr txBox="1"/>
          </xdr:nvSpPr>
          <xdr:spPr>
            <a:xfrm>
              <a:off x="5836920" y="3667760"/>
              <a:ext cx="1690912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𝐹</m:t>
                                    </m:r>
                                  </m:e>
                                  <m:sub>
                                    <m:d>
                                      <m:d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e>
                                    </m:d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−1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57AA91A-BB68-3C45-8285-2DA60A96E501}"/>
                </a:ext>
              </a:extLst>
            </xdr:cNvPr>
            <xdr:cNvSpPr txBox="1"/>
          </xdr:nvSpPr>
          <xdr:spPr>
            <a:xfrm>
              <a:off x="5836920" y="3667760"/>
              <a:ext cx="1690912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en-GB" sz="1100" b="0" i="0">
                  <a:latin typeface="Cambria Math" panose="02040503050406030204" pitchFamily="18" charset="0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GB" sz="1100" b="0" i="0">
                  <a:latin typeface="Cambria Math" panose="02040503050406030204" pitchFamily="18" charset="0"/>
                </a:rPr>
                <a:t>▒〖</a:t>
              </a:r>
              <a:r>
                <a:rPr lang="en-US" sz="1100" b="0" i="0">
                  <a:latin typeface="Cambria Math" panose="02040503050406030204" pitchFamily="18" charset="0"/>
                </a:rPr>
                <a:t>{𝐹_((𝑖) )−(2𝑘−1)/2𝑛}^2+1/12𝑛  </a:t>
              </a:r>
              <a:r>
                <a:rPr lang="en-GB" sz="1100" b="0" i="0">
                  <a:latin typeface="Cambria Math" panose="02040503050406030204" pitchFamily="18" charset="0"/>
                </a:rPr>
                <a:t>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817880</xdr:colOff>
      <xdr:row>0</xdr:row>
      <xdr:rowOff>20320</xdr:rowOff>
    </xdr:from>
    <xdr:ext cx="1029128" cy="3597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EC62363-C970-FF43-8993-A99B2FC08D83}"/>
                </a:ext>
              </a:extLst>
            </xdr:cNvPr>
            <xdr:cNvSpPr txBox="1"/>
          </xdr:nvSpPr>
          <xdr:spPr>
            <a:xfrm>
              <a:off x="4109720" y="20320"/>
              <a:ext cx="1029128" cy="3597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{"/>
                            <m:endChr m:val="}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e>
                                </m:d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EC62363-C970-FF43-8993-A99B2FC08D83}"/>
                </a:ext>
              </a:extLst>
            </xdr:cNvPr>
            <xdr:cNvSpPr txBox="1"/>
          </xdr:nvSpPr>
          <xdr:spPr>
            <a:xfrm>
              <a:off x="4109720" y="20320"/>
              <a:ext cx="1029128" cy="3597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{𝐹_((𝑖) )−(2𝑘−1)/2𝑛}^2 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8</xdr:col>
      <xdr:colOff>309880</xdr:colOff>
      <xdr:row>24</xdr:row>
      <xdr:rowOff>30480</xdr:rowOff>
    </xdr:from>
    <xdr:ext cx="20313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972BA0C-2BB4-8C4D-9DD7-26EB1B909B2C}"/>
                </a:ext>
              </a:extLst>
            </xdr:cNvPr>
            <xdr:cNvSpPr txBox="1"/>
          </xdr:nvSpPr>
          <xdr:spPr>
            <a:xfrm>
              <a:off x="7127240" y="4958080"/>
              <a:ext cx="2031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972BA0C-2BB4-8C4D-9DD7-26EB1B909B2C}"/>
                </a:ext>
              </a:extLst>
            </xdr:cNvPr>
            <xdr:cNvSpPr txBox="1"/>
          </xdr:nvSpPr>
          <xdr:spPr>
            <a:xfrm>
              <a:off x="7127240" y="4958080"/>
              <a:ext cx="2031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𝑛^2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142240</xdr:colOff>
      <xdr:row>25</xdr:row>
      <xdr:rowOff>10160</xdr:rowOff>
    </xdr:from>
    <xdr:ext cx="20313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6F3766A-192D-6645-952C-A48F2BACF229}"/>
                </a:ext>
              </a:extLst>
            </xdr:cNvPr>
            <xdr:cNvSpPr txBox="1"/>
          </xdr:nvSpPr>
          <xdr:spPr>
            <a:xfrm>
              <a:off x="8727440" y="5140960"/>
              <a:ext cx="2031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6F3766A-192D-6645-952C-A48F2BACF229}"/>
                </a:ext>
              </a:extLst>
            </xdr:cNvPr>
            <xdr:cNvSpPr txBox="1"/>
          </xdr:nvSpPr>
          <xdr:spPr>
            <a:xfrm>
              <a:off x="8727440" y="5140960"/>
              <a:ext cx="2031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𝑛^2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142240</xdr:colOff>
      <xdr:row>26</xdr:row>
      <xdr:rowOff>30480</xdr:rowOff>
    </xdr:from>
    <xdr:ext cx="20313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E862C46E-2204-B344-860A-1124F9A025B6}"/>
                </a:ext>
              </a:extLst>
            </xdr:cNvPr>
            <xdr:cNvSpPr txBox="1"/>
          </xdr:nvSpPr>
          <xdr:spPr>
            <a:xfrm>
              <a:off x="8727440" y="5364480"/>
              <a:ext cx="2031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E862C46E-2204-B344-860A-1124F9A025B6}"/>
                </a:ext>
              </a:extLst>
            </xdr:cNvPr>
            <xdr:cNvSpPr txBox="1"/>
          </xdr:nvSpPr>
          <xdr:spPr>
            <a:xfrm>
              <a:off x="8727440" y="5364480"/>
              <a:ext cx="2031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𝑛^2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375D0-FDF9-2E41-A227-260269A27D55}">
  <dimension ref="A1:F29"/>
  <sheetViews>
    <sheetView zoomScale="107" workbookViewId="0">
      <selection activeCell="E34" sqref="E34"/>
    </sheetView>
  </sheetViews>
  <sheetFormatPr baseColWidth="10" defaultRowHeight="16" x14ac:dyDescent="0.2"/>
  <cols>
    <col min="1" max="1" width="8" customWidth="1"/>
    <col min="4" max="6" width="10.83203125" style="2"/>
    <col min="8" max="8" width="12" customWidth="1"/>
  </cols>
  <sheetData>
    <row r="1" spans="1:6" ht="17" x14ac:dyDescent="0.2">
      <c r="A1" s="4"/>
      <c r="B1" s="1" t="s">
        <v>0</v>
      </c>
      <c r="C1" s="1" t="s">
        <v>1</v>
      </c>
      <c r="D1" s="3"/>
      <c r="E1"/>
      <c r="F1"/>
    </row>
    <row r="2" spans="1:6" x14ac:dyDescent="0.2">
      <c r="A2" s="3">
        <v>0</v>
      </c>
      <c r="B2" s="1">
        <v>1970</v>
      </c>
      <c r="C2" s="1">
        <v>4.1399999999999997</v>
      </c>
      <c r="D2" s="3"/>
      <c r="E2"/>
      <c r="F2"/>
    </row>
    <row r="3" spans="1:6" x14ac:dyDescent="0.2">
      <c r="A3" s="3">
        <v>1</v>
      </c>
      <c r="B3" s="1">
        <v>1971</v>
      </c>
      <c r="C3" s="1">
        <v>4.21</v>
      </c>
      <c r="D3" s="3">
        <f>$C3-$C2</f>
        <v>7.0000000000000284E-2</v>
      </c>
      <c r="E3"/>
      <c r="F3"/>
    </row>
    <row r="4" spans="1:6" x14ac:dyDescent="0.2">
      <c r="A4" s="3">
        <v>2</v>
      </c>
      <c r="B4" s="1">
        <v>1972</v>
      </c>
      <c r="C4" s="1">
        <v>4.91</v>
      </c>
      <c r="D4" s="3">
        <f t="shared" ref="D4:D29" si="0">$C4-$C3</f>
        <v>0.70000000000000018</v>
      </c>
      <c r="E4"/>
      <c r="F4"/>
    </row>
    <row r="5" spans="1:6" x14ac:dyDescent="0.2">
      <c r="A5" s="3">
        <v>3</v>
      </c>
      <c r="B5" s="1">
        <v>1973</v>
      </c>
      <c r="C5" s="1">
        <v>6.47</v>
      </c>
      <c r="D5" s="3">
        <f t="shared" si="0"/>
        <v>1.5599999999999996</v>
      </c>
      <c r="E5"/>
      <c r="F5"/>
    </row>
    <row r="6" spans="1:6" x14ac:dyDescent="0.2">
      <c r="A6" s="3">
        <v>4</v>
      </c>
      <c r="B6" s="1">
        <v>1974</v>
      </c>
      <c r="C6" s="1">
        <v>5.33</v>
      </c>
      <c r="D6" s="3">
        <f t="shared" si="0"/>
        <v>-1.1399999999999997</v>
      </c>
      <c r="E6"/>
      <c r="F6"/>
    </row>
    <row r="7" spans="1:6" x14ac:dyDescent="0.2">
      <c r="A7" s="3">
        <v>5</v>
      </c>
      <c r="B7" s="1">
        <v>1975</v>
      </c>
      <c r="C7" s="1">
        <v>4.41</v>
      </c>
      <c r="D7" s="3">
        <f t="shared" si="0"/>
        <v>-0.91999999999999993</v>
      </c>
      <c r="E7"/>
      <c r="F7"/>
    </row>
    <row r="8" spans="1:6" x14ac:dyDescent="0.2">
      <c r="A8" s="3">
        <v>6</v>
      </c>
      <c r="B8" s="1">
        <v>1976</v>
      </c>
      <c r="C8" s="1">
        <v>5.29</v>
      </c>
      <c r="D8" s="3">
        <f t="shared" si="0"/>
        <v>0.87999999999999989</v>
      </c>
      <c r="E8"/>
      <c r="F8"/>
    </row>
    <row r="9" spans="1:6" x14ac:dyDescent="0.2">
      <c r="A9" s="3">
        <v>7</v>
      </c>
      <c r="B9" s="1">
        <v>1977</v>
      </c>
      <c r="C9" s="1">
        <v>5.13</v>
      </c>
      <c r="D9" s="3">
        <f t="shared" si="0"/>
        <v>-0.16000000000000014</v>
      </c>
      <c r="E9"/>
      <c r="F9"/>
    </row>
    <row r="10" spans="1:6" x14ac:dyDescent="0.2">
      <c r="A10" s="3">
        <v>8</v>
      </c>
      <c r="B10" s="1">
        <v>1978</v>
      </c>
      <c r="C10" s="1">
        <v>7.12</v>
      </c>
      <c r="D10" s="3">
        <f t="shared" si="0"/>
        <v>1.9900000000000002</v>
      </c>
      <c r="E10"/>
      <c r="F10"/>
    </row>
    <row r="11" spans="1:6" x14ac:dyDescent="0.2">
      <c r="A11" s="3">
        <v>9</v>
      </c>
      <c r="B11" s="1">
        <v>1979</v>
      </c>
      <c r="C11" s="1">
        <v>9.26</v>
      </c>
      <c r="D11" s="3">
        <f t="shared" si="0"/>
        <v>2.1399999999999997</v>
      </c>
      <c r="E11"/>
      <c r="F11"/>
    </row>
    <row r="12" spans="1:6" x14ac:dyDescent="0.2">
      <c r="A12" s="3">
        <v>10</v>
      </c>
      <c r="B12" s="1">
        <v>1980</v>
      </c>
      <c r="C12" s="1">
        <v>8.7100000000000009</v>
      </c>
      <c r="D12" s="3">
        <f t="shared" si="0"/>
        <v>-0.54999999999999893</v>
      </c>
      <c r="E12"/>
      <c r="F12"/>
    </row>
    <row r="13" spans="1:6" x14ac:dyDescent="0.2">
      <c r="A13" s="3">
        <v>11</v>
      </c>
      <c r="B13" s="1">
        <v>1981</v>
      </c>
      <c r="C13" s="1">
        <v>8.69</v>
      </c>
      <c r="D13" s="3">
        <f t="shared" si="0"/>
        <v>-2.000000000000135E-2</v>
      </c>
      <c r="E13"/>
      <c r="F13"/>
    </row>
    <row r="14" spans="1:6" x14ac:dyDescent="0.2">
      <c r="A14" s="3">
        <v>12</v>
      </c>
      <c r="B14" s="1">
        <v>1982</v>
      </c>
      <c r="C14" s="1">
        <v>9.91</v>
      </c>
      <c r="D14" s="3">
        <f t="shared" si="0"/>
        <v>1.2200000000000006</v>
      </c>
      <c r="E14"/>
      <c r="F14"/>
    </row>
    <row r="15" spans="1:6" x14ac:dyDescent="0.2">
      <c r="A15" s="3">
        <v>13</v>
      </c>
      <c r="B15" s="1">
        <v>1983</v>
      </c>
      <c r="C15" s="1">
        <v>9.61</v>
      </c>
      <c r="D15" s="3">
        <f t="shared" si="0"/>
        <v>-0.30000000000000071</v>
      </c>
      <c r="E15"/>
      <c r="F15"/>
    </row>
    <row r="16" spans="1:6" x14ac:dyDescent="0.2">
      <c r="A16" s="3">
        <v>14</v>
      </c>
      <c r="B16" s="1">
        <v>1984</v>
      </c>
      <c r="C16" s="1">
        <v>9.7100000000000009</v>
      </c>
      <c r="D16" s="3">
        <f t="shared" si="0"/>
        <v>0.10000000000000142</v>
      </c>
      <c r="E16"/>
      <c r="F16"/>
    </row>
    <row r="17" spans="1:6" x14ac:dyDescent="0.2">
      <c r="A17" s="3">
        <v>15</v>
      </c>
      <c r="B17" s="1">
        <v>1985</v>
      </c>
      <c r="C17" s="1">
        <v>8.91</v>
      </c>
      <c r="D17" s="3">
        <f t="shared" si="0"/>
        <v>-0.80000000000000071</v>
      </c>
      <c r="E17"/>
      <c r="F17"/>
    </row>
    <row r="18" spans="1:6" x14ac:dyDescent="0.2">
      <c r="A18" s="3">
        <v>16</v>
      </c>
      <c r="B18" s="1">
        <v>1986</v>
      </c>
      <c r="C18" s="1">
        <v>7.73</v>
      </c>
      <c r="D18" s="3">
        <f t="shared" si="0"/>
        <v>-1.1799999999999997</v>
      </c>
      <c r="E18"/>
      <c r="F18"/>
    </row>
    <row r="19" spans="1:6" x14ac:dyDescent="0.2">
      <c r="A19" s="3">
        <v>17</v>
      </c>
      <c r="B19" s="1">
        <v>1987</v>
      </c>
      <c r="C19" s="1">
        <v>8.1300000000000008</v>
      </c>
      <c r="D19" s="3">
        <f t="shared" si="0"/>
        <v>0.40000000000000036</v>
      </c>
      <c r="E19"/>
      <c r="F19"/>
    </row>
    <row r="20" spans="1:6" x14ac:dyDescent="0.2">
      <c r="A20" s="3">
        <v>18</v>
      </c>
      <c r="B20" s="1">
        <v>1988</v>
      </c>
      <c r="C20" s="1">
        <v>8.26</v>
      </c>
      <c r="D20" s="3">
        <f t="shared" si="0"/>
        <v>0.12999999999999901</v>
      </c>
      <c r="E20"/>
      <c r="F20"/>
    </row>
    <row r="21" spans="1:6" x14ac:dyDescent="0.2">
      <c r="A21" s="3">
        <v>19</v>
      </c>
      <c r="B21" s="1">
        <v>1989</v>
      </c>
      <c r="C21" s="1">
        <v>8.7200000000000006</v>
      </c>
      <c r="D21" s="3">
        <f t="shared" si="0"/>
        <v>0.46000000000000085</v>
      </c>
      <c r="E21"/>
      <c r="F21"/>
    </row>
    <row r="22" spans="1:6" x14ac:dyDescent="0.2">
      <c r="A22" s="3">
        <v>20</v>
      </c>
      <c r="B22" s="1">
        <v>1990</v>
      </c>
      <c r="C22" s="1">
        <v>9.41</v>
      </c>
      <c r="D22" s="3">
        <f t="shared" si="0"/>
        <v>0.6899999999999995</v>
      </c>
      <c r="E22"/>
      <c r="F22"/>
    </row>
    <row r="23" spans="1:6" x14ac:dyDescent="0.2">
      <c r="A23" s="3">
        <v>21</v>
      </c>
      <c r="B23" s="1">
        <v>1991</v>
      </c>
      <c r="C23" s="1">
        <v>9.09</v>
      </c>
      <c r="D23" s="3">
        <f t="shared" si="0"/>
        <v>-0.32000000000000028</v>
      </c>
      <c r="E23"/>
      <c r="F23"/>
    </row>
    <row r="24" spans="1:6" x14ac:dyDescent="0.2">
      <c r="A24" s="3">
        <v>22</v>
      </c>
      <c r="B24" s="1">
        <v>1992</v>
      </c>
      <c r="C24" s="1">
        <v>9.01</v>
      </c>
      <c r="D24" s="3">
        <f t="shared" si="0"/>
        <v>-8.0000000000000071E-2</v>
      </c>
      <c r="E24"/>
      <c r="F24"/>
    </row>
    <row r="25" spans="1:6" x14ac:dyDescent="0.2">
      <c r="A25" s="3">
        <v>23</v>
      </c>
      <c r="B25" s="1">
        <v>1993</v>
      </c>
      <c r="C25" s="1">
        <v>9.3699999999999992</v>
      </c>
      <c r="D25" s="3">
        <f t="shared" si="0"/>
        <v>0.35999999999999943</v>
      </c>
      <c r="E25"/>
      <c r="F25"/>
    </row>
    <row r="26" spans="1:6" x14ac:dyDescent="0.2">
      <c r="A26" s="3">
        <v>24</v>
      </c>
      <c r="B26" s="1">
        <v>1994</v>
      </c>
      <c r="C26" s="1">
        <v>8.7799999999999994</v>
      </c>
      <c r="D26" s="3">
        <f t="shared" si="0"/>
        <v>-0.58999999999999986</v>
      </c>
      <c r="E26"/>
      <c r="F26"/>
    </row>
    <row r="27" spans="1:6" x14ac:dyDescent="0.2">
      <c r="A27" s="3">
        <v>25</v>
      </c>
      <c r="B27" s="1">
        <v>1995</v>
      </c>
      <c r="C27" s="1">
        <v>8.4600000000000009</v>
      </c>
      <c r="D27" s="3">
        <f t="shared" si="0"/>
        <v>-0.31999999999999851</v>
      </c>
      <c r="E27"/>
      <c r="F27"/>
    </row>
    <row r="28" spans="1:6" x14ac:dyDescent="0.2">
      <c r="A28" s="3">
        <v>26</v>
      </c>
      <c r="B28" s="1">
        <v>1996</v>
      </c>
      <c r="C28" s="1">
        <v>8.5299999999999994</v>
      </c>
      <c r="D28" s="3">
        <f t="shared" si="0"/>
        <v>6.9999999999998508E-2</v>
      </c>
      <c r="E28"/>
      <c r="F28"/>
    </row>
    <row r="29" spans="1:6" x14ac:dyDescent="0.2">
      <c r="A29" s="3">
        <v>27</v>
      </c>
      <c r="B29" s="1">
        <v>1997</v>
      </c>
      <c r="C29" s="1">
        <v>8.67</v>
      </c>
      <c r="D29" s="3">
        <f t="shared" si="0"/>
        <v>0.14000000000000057</v>
      </c>
      <c r="E29"/>
      <c r="F2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8BBE5-AE7F-974B-997A-3B493885DF64}">
  <dimension ref="A1:N29"/>
  <sheetViews>
    <sheetView tabSelected="1" zoomScale="91" workbookViewId="0">
      <selection activeCell="F35" sqref="F35"/>
    </sheetView>
  </sheetViews>
  <sheetFormatPr baseColWidth="10" defaultRowHeight="16" x14ac:dyDescent="0.2"/>
  <cols>
    <col min="1" max="1" width="10.83203125" style="2"/>
    <col min="6" max="6" width="13.83203125" customWidth="1"/>
    <col min="9" max="9" width="11.6640625" customWidth="1"/>
    <col min="10" max="10" width="11.5" customWidth="1"/>
  </cols>
  <sheetData>
    <row r="1" spans="1:14" x14ac:dyDescent="0.2">
      <c r="D1" s="6"/>
      <c r="E1" s="6"/>
      <c r="F1" s="6"/>
    </row>
    <row r="2" spans="1:14" x14ac:dyDescent="0.2">
      <c r="A2" s="3" t="s">
        <v>6</v>
      </c>
      <c r="B2" s="5" t="s">
        <v>5</v>
      </c>
      <c r="C2" s="4"/>
      <c r="D2" s="7"/>
      <c r="E2" s="7"/>
      <c r="F2" s="16"/>
      <c r="H2" s="4" t="s">
        <v>3</v>
      </c>
      <c r="I2" s="3">
        <v>27</v>
      </c>
      <c r="L2" s="3" t="s">
        <v>7</v>
      </c>
      <c r="M2" s="40" t="s">
        <v>8</v>
      </c>
      <c r="N2" s="41"/>
    </row>
    <row r="3" spans="1:14" x14ac:dyDescent="0.2">
      <c r="A3" s="3">
        <v>1</v>
      </c>
      <c r="B3" s="3">
        <v>-1.1799999999999997</v>
      </c>
      <c r="C3" s="3">
        <f>_xlfn.NORM.S.DIST($B3,TRUE)</f>
        <v>0.11900010745520075</v>
      </c>
      <c r="D3" s="3">
        <f t="shared" ref="D3:D29" si="0">($A3/$I$2)-$C3</f>
        <v>-8.1963070418163711E-2</v>
      </c>
      <c r="E3" s="3">
        <f t="shared" ref="E3:E29" si="1">$C3-($A3-1)/$I$2</f>
        <v>0.11900010745520075</v>
      </c>
      <c r="F3" s="3">
        <f>POWER($C3-(2*$A3-1)/(2*$I$2),2)</f>
        <v>1.0096549715240381E-2</v>
      </c>
      <c r="H3" s="4" t="s">
        <v>4</v>
      </c>
      <c r="I3" s="3">
        <v>0.05</v>
      </c>
      <c r="L3" s="6"/>
      <c r="M3" s="9"/>
      <c r="N3" s="10"/>
    </row>
    <row r="4" spans="1:14" ht="17" thickBot="1" x14ac:dyDescent="0.25">
      <c r="A4" s="3">
        <v>2</v>
      </c>
      <c r="B4" s="3">
        <v>-1.1399999999999997</v>
      </c>
      <c r="C4" s="3">
        <f t="shared" ref="C4:C29" si="2">_xlfn.NORM.S.DIST($B4,TRUE)</f>
        <v>0.12714315056279826</v>
      </c>
      <c r="D4" s="3">
        <f t="shared" si="0"/>
        <v>-5.3069076488724193E-2</v>
      </c>
      <c r="E4" s="3">
        <f t="shared" si="1"/>
        <v>9.0106113525761228E-2</v>
      </c>
      <c r="F4" s="3">
        <f t="shared" ref="F4:F29" si="3">POWER($C4-(2*$A4-1)/(2*$I$2),2)</f>
        <v>5.1247837589210015E-3</v>
      </c>
      <c r="H4" s="13"/>
      <c r="I4" s="15"/>
      <c r="L4" s="16"/>
      <c r="M4" s="8"/>
      <c r="N4" s="11"/>
    </row>
    <row r="5" spans="1:14" ht="17" thickBot="1" x14ac:dyDescent="0.25">
      <c r="A5" s="3">
        <v>3</v>
      </c>
      <c r="B5" s="3">
        <v>-0.91999999999999993</v>
      </c>
      <c r="C5" s="3">
        <f t="shared" si="2"/>
        <v>0.17878637961437172</v>
      </c>
      <c r="D5" s="3">
        <f t="shared" si="0"/>
        <v>-6.767526850326061E-2</v>
      </c>
      <c r="E5" s="3">
        <f t="shared" si="1"/>
        <v>0.10471230554029765</v>
      </c>
      <c r="F5" s="3">
        <f t="shared" si="3"/>
        <v>7.4293689211558205E-3</v>
      </c>
      <c r="H5" s="42" t="s">
        <v>16</v>
      </c>
      <c r="I5" s="43"/>
      <c r="J5" s="17"/>
      <c r="K5" s="17"/>
      <c r="L5" s="18"/>
    </row>
    <row r="6" spans="1:14" x14ac:dyDescent="0.2">
      <c r="A6" s="3">
        <v>4</v>
      </c>
      <c r="B6" s="3">
        <v>-0.80000000000000071</v>
      </c>
      <c r="C6" s="3">
        <f t="shared" si="2"/>
        <v>0.21185539858339644</v>
      </c>
      <c r="D6" s="3">
        <f t="shared" si="0"/>
        <v>-6.3707250435248303E-2</v>
      </c>
      <c r="E6" s="3">
        <f t="shared" si="1"/>
        <v>0.10074428747228534</v>
      </c>
      <c r="F6" s="3">
        <f t="shared" si="3"/>
        <v>6.7610770800382433E-3</v>
      </c>
      <c r="H6" s="27" t="s">
        <v>9</v>
      </c>
      <c r="I6" s="7">
        <f>MAX(D3:D29)</f>
        <v>7.395962482372298E-2</v>
      </c>
      <c r="J6" s="13"/>
      <c r="K6" s="13"/>
      <c r="L6" s="20"/>
    </row>
    <row r="7" spans="1:14" x14ac:dyDescent="0.2">
      <c r="A7" s="3">
        <v>5</v>
      </c>
      <c r="B7" s="3">
        <v>-0.58999999999999986</v>
      </c>
      <c r="C7" s="3">
        <f t="shared" si="2"/>
        <v>0.27759532475346493</v>
      </c>
      <c r="D7" s="3">
        <f t="shared" si="0"/>
        <v>-9.2410139568279759E-2</v>
      </c>
      <c r="E7" s="3">
        <f t="shared" si="1"/>
        <v>0.12944717660531679</v>
      </c>
      <c r="F7" s="3">
        <f t="shared" si="3"/>
        <v>1.2305167184937797E-2</v>
      </c>
      <c r="H7" s="19" t="s">
        <v>10</v>
      </c>
      <c r="I7" s="4">
        <f>MAX(E3:E29)</f>
        <v>0.15226194305445762</v>
      </c>
      <c r="J7" s="13"/>
      <c r="K7" s="13"/>
      <c r="L7" s="20"/>
    </row>
    <row r="8" spans="1:14" x14ac:dyDescent="0.2">
      <c r="A8" s="3">
        <v>6</v>
      </c>
      <c r="B8" s="3">
        <v>-0.54999999999999893</v>
      </c>
      <c r="C8" s="3">
        <f t="shared" si="2"/>
        <v>0.29115968678834669</v>
      </c>
      <c r="D8" s="3">
        <f t="shared" si="0"/>
        <v>-6.8937464566124484E-2</v>
      </c>
      <c r="E8" s="3">
        <f t="shared" si="1"/>
        <v>0.10597450160316152</v>
      </c>
      <c r="F8" s="3">
        <f t="shared" si="3"/>
        <v>7.6485489773013629E-3</v>
      </c>
      <c r="H8" s="21"/>
      <c r="I8" s="13"/>
      <c r="J8" s="13"/>
      <c r="K8" s="13"/>
      <c r="L8" s="20"/>
    </row>
    <row r="9" spans="1:14" x14ac:dyDescent="0.2">
      <c r="A9" s="3">
        <v>7</v>
      </c>
      <c r="B9" s="3">
        <v>-0.32000000000000028</v>
      </c>
      <c r="C9" s="3">
        <f t="shared" si="2"/>
        <v>0.37448416527667983</v>
      </c>
      <c r="D9" s="3">
        <f t="shared" si="0"/>
        <v>-0.11522490601742058</v>
      </c>
      <c r="E9" s="3">
        <f t="shared" si="1"/>
        <v>0.15226194305445762</v>
      </c>
      <c r="F9" s="3">
        <f t="shared" si="3"/>
        <v>1.7887303606600437E-2</v>
      </c>
      <c r="H9" s="34" t="s">
        <v>14</v>
      </c>
      <c r="I9" s="35"/>
      <c r="J9" s="35"/>
      <c r="K9" s="36"/>
      <c r="L9" s="20"/>
    </row>
    <row r="10" spans="1:14" x14ac:dyDescent="0.2">
      <c r="A10" s="3">
        <v>8</v>
      </c>
      <c r="B10" s="3">
        <v>-0.31999999999999851</v>
      </c>
      <c r="C10" s="3">
        <f t="shared" si="2"/>
        <v>0.37448416527668055</v>
      </c>
      <c r="D10" s="3">
        <f t="shared" si="0"/>
        <v>-7.8187868980384267E-2</v>
      </c>
      <c r="E10" s="3">
        <f t="shared" si="1"/>
        <v>0.1152249060174213</v>
      </c>
      <c r="F10" s="3">
        <f t="shared" si="3"/>
        <v>9.3521253830879357E-3</v>
      </c>
      <c r="H10" s="37" t="s">
        <v>15</v>
      </c>
      <c r="I10" s="38"/>
      <c r="J10" s="38"/>
      <c r="K10" s="39"/>
      <c r="L10" s="20"/>
    </row>
    <row r="11" spans="1:14" x14ac:dyDescent="0.2">
      <c r="A11" s="3">
        <v>9</v>
      </c>
      <c r="B11" s="3">
        <v>-0.30000000000000071</v>
      </c>
      <c r="C11" s="3">
        <f t="shared" si="2"/>
        <v>0.38208857781104705</v>
      </c>
      <c r="D11" s="3">
        <f t="shared" si="0"/>
        <v>-4.8755244477713733E-2</v>
      </c>
      <c r="E11" s="3">
        <f t="shared" si="1"/>
        <v>8.5792281514750768E-2</v>
      </c>
      <c r="F11" s="3">
        <f t="shared" si="3"/>
        <v>4.525759187673224E-3</v>
      </c>
      <c r="H11" s="22"/>
      <c r="I11" s="14"/>
      <c r="J11" s="14"/>
      <c r="K11" s="14"/>
      <c r="L11" s="20"/>
    </row>
    <row r="12" spans="1:14" x14ac:dyDescent="0.2">
      <c r="A12" s="3">
        <v>10</v>
      </c>
      <c r="B12" s="3">
        <v>-0.16000000000000014</v>
      </c>
      <c r="C12" s="3">
        <f t="shared" si="2"/>
        <v>0.43644053710856712</v>
      </c>
      <c r="D12" s="3">
        <f t="shared" si="0"/>
        <v>-6.6070166738196767E-2</v>
      </c>
      <c r="E12" s="3">
        <f t="shared" si="1"/>
        <v>0.1031072037752338</v>
      </c>
      <c r="F12" s="3">
        <f t="shared" si="3"/>
        <v>7.1552456734596372E-3</v>
      </c>
      <c r="H12" s="23" t="s">
        <v>4</v>
      </c>
      <c r="I12" s="3" t="s">
        <v>11</v>
      </c>
      <c r="J12" s="3" t="s">
        <v>2</v>
      </c>
      <c r="K12" s="4"/>
      <c r="L12" s="20"/>
    </row>
    <row r="13" spans="1:14" x14ac:dyDescent="0.2">
      <c r="A13" s="3">
        <v>11</v>
      </c>
      <c r="B13" s="3">
        <v>-8.0000000000000071E-2</v>
      </c>
      <c r="C13" s="3">
        <f t="shared" si="2"/>
        <v>0.46811862798601256</v>
      </c>
      <c r="D13" s="3">
        <f t="shared" si="0"/>
        <v>-6.0711220578605174E-2</v>
      </c>
      <c r="E13" s="3">
        <f t="shared" si="1"/>
        <v>9.7748257615642209E-2</v>
      </c>
      <c r="F13" s="3">
        <f t="shared" si="3"/>
        <v>6.277351557398286E-3</v>
      </c>
      <c r="H13" s="23">
        <v>0.05</v>
      </c>
      <c r="I13" s="4">
        <f>MAX(I6:I7)</f>
        <v>0.15226194305445762</v>
      </c>
      <c r="J13" s="12">
        <f>1.36/SQRT(I2)</f>
        <v>0.26173212203263035</v>
      </c>
      <c r="K13" s="4" t="s">
        <v>12</v>
      </c>
      <c r="L13" s="31" t="s">
        <v>13</v>
      </c>
    </row>
    <row r="14" spans="1:14" x14ac:dyDescent="0.2">
      <c r="A14" s="3">
        <v>12</v>
      </c>
      <c r="B14" s="3">
        <v>-2.000000000000135E-2</v>
      </c>
      <c r="C14" s="3">
        <f t="shared" si="2"/>
        <v>0.4920216862830975</v>
      </c>
      <c r="D14" s="3">
        <f t="shared" si="0"/>
        <v>-4.7577241838653084E-2</v>
      </c>
      <c r="E14" s="3">
        <f t="shared" si="1"/>
        <v>8.4614278875690119E-2</v>
      </c>
      <c r="F14" s="3">
        <f t="shared" si="3"/>
        <v>4.3686495371926537E-3</v>
      </c>
      <c r="H14" s="23">
        <v>0.1</v>
      </c>
      <c r="I14" s="4">
        <f>I13</f>
        <v>0.15226194305445762</v>
      </c>
      <c r="J14" s="4">
        <f>1.22/SQRT(I2)</f>
        <v>0.23478910947044779</v>
      </c>
      <c r="K14" s="4" t="s">
        <v>12</v>
      </c>
      <c r="L14" s="31" t="s">
        <v>13</v>
      </c>
    </row>
    <row r="15" spans="1:14" ht="17" thickBot="1" x14ac:dyDescent="0.25">
      <c r="A15" s="3">
        <v>13</v>
      </c>
      <c r="B15" s="3">
        <v>6.9999999999998508E-2</v>
      </c>
      <c r="C15" s="3">
        <f t="shared" si="2"/>
        <v>0.52790317018052058</v>
      </c>
      <c r="D15" s="3">
        <f t="shared" si="0"/>
        <v>-4.6421688699039121E-2</v>
      </c>
      <c r="E15" s="3">
        <f t="shared" si="1"/>
        <v>8.3458725736076156E-2</v>
      </c>
      <c r="F15" s="3">
        <f t="shared" si="3"/>
        <v>4.2172305134593217E-3</v>
      </c>
      <c r="H15" s="24"/>
      <c r="I15" s="25"/>
      <c r="J15" s="25"/>
      <c r="K15" s="25"/>
      <c r="L15" s="26"/>
    </row>
    <row r="16" spans="1:14" ht="17" thickBot="1" x14ac:dyDescent="0.25">
      <c r="A16" s="3">
        <v>14</v>
      </c>
      <c r="B16" s="3">
        <v>7.0000000000000284E-2</v>
      </c>
      <c r="C16" s="3">
        <f t="shared" si="2"/>
        <v>0.52790317018052124</v>
      </c>
      <c r="D16" s="3">
        <f t="shared" si="0"/>
        <v>-9.384651662002752E-3</v>
      </c>
      <c r="E16" s="3">
        <f t="shared" si="1"/>
        <v>4.6421688699039787E-2</v>
      </c>
      <c r="F16" s="3">
        <f t="shared" si="3"/>
        <v>7.7858690612312982E-4</v>
      </c>
    </row>
    <row r="17" spans="1:12" ht="17" thickBot="1" x14ac:dyDescent="0.25">
      <c r="A17" s="3">
        <v>15</v>
      </c>
      <c r="B17" s="3">
        <v>0.10000000000000142</v>
      </c>
      <c r="C17" s="3">
        <f t="shared" si="2"/>
        <v>0.53982783727702954</v>
      </c>
      <c r="D17" s="3">
        <f t="shared" si="0"/>
        <v>1.5727718278526037E-2</v>
      </c>
      <c r="E17" s="3">
        <f t="shared" si="1"/>
        <v>2.1309318758511053E-2</v>
      </c>
      <c r="F17" s="3">
        <f t="shared" si="3"/>
        <v>7.7885659795419306E-6</v>
      </c>
      <c r="H17" s="44" t="s">
        <v>17</v>
      </c>
      <c r="I17" s="45"/>
      <c r="J17" s="45"/>
      <c r="K17" s="28"/>
      <c r="L17" s="18"/>
    </row>
    <row r="18" spans="1:12" x14ac:dyDescent="0.2">
      <c r="A18" s="3">
        <v>16</v>
      </c>
      <c r="B18" s="3">
        <v>0.12999999999999901</v>
      </c>
      <c r="C18" s="3">
        <f t="shared" si="2"/>
        <v>0.5517167866545607</v>
      </c>
      <c r="D18" s="3">
        <f t="shared" si="0"/>
        <v>4.0875805938031862E-2</v>
      </c>
      <c r="E18" s="3">
        <f t="shared" si="1"/>
        <v>-3.8387689009948822E-3</v>
      </c>
      <c r="F18" s="3">
        <f t="shared" si="3"/>
        <v>4.9984830075873086E-4</v>
      </c>
      <c r="H18" s="21"/>
      <c r="I18" s="13"/>
      <c r="J18" s="13"/>
      <c r="K18" s="13"/>
      <c r="L18" s="20"/>
    </row>
    <row r="19" spans="1:12" x14ac:dyDescent="0.2">
      <c r="A19" s="3">
        <v>17</v>
      </c>
      <c r="B19" s="3">
        <v>0.14000000000000057</v>
      </c>
      <c r="C19" s="3">
        <f t="shared" si="2"/>
        <v>0.55567000480590667</v>
      </c>
      <c r="D19" s="3">
        <f t="shared" si="0"/>
        <v>7.395962482372298E-2</v>
      </c>
      <c r="E19" s="3">
        <f t="shared" si="1"/>
        <v>-3.692258778668589E-2</v>
      </c>
      <c r="F19" s="3">
        <f t="shared" si="3"/>
        <v>3.0737162683449853E-3</v>
      </c>
      <c r="H19" s="29"/>
      <c r="I19" s="10"/>
      <c r="J19" s="33">
        <f>SUM(F3:F29)+1/(12*$I$2)</f>
        <v>0.11805063085168679</v>
      </c>
      <c r="K19" s="13"/>
      <c r="L19" s="20"/>
    </row>
    <row r="20" spans="1:12" x14ac:dyDescent="0.2">
      <c r="A20" s="3">
        <v>18</v>
      </c>
      <c r="B20" s="3">
        <v>0.35999999999999943</v>
      </c>
      <c r="C20" s="3">
        <f t="shared" si="2"/>
        <v>0.64057643321799107</v>
      </c>
      <c r="D20" s="3">
        <f t="shared" si="0"/>
        <v>2.6090233448675559E-2</v>
      </c>
      <c r="E20" s="3">
        <f t="shared" si="1"/>
        <v>1.094680358836142E-2</v>
      </c>
      <c r="F20" s="3">
        <f t="shared" si="3"/>
        <v>5.7330866983563475E-5</v>
      </c>
      <c r="H20" s="30"/>
      <c r="I20" s="11"/>
      <c r="J20" s="33"/>
      <c r="K20" s="13"/>
      <c r="L20" s="20"/>
    </row>
    <row r="21" spans="1:12" x14ac:dyDescent="0.2">
      <c r="A21" s="3">
        <v>19</v>
      </c>
      <c r="B21" s="3">
        <v>0.40000000000000036</v>
      </c>
      <c r="C21" s="3">
        <f t="shared" si="2"/>
        <v>0.65542174161032429</v>
      </c>
      <c r="D21" s="3">
        <f t="shared" si="0"/>
        <v>4.8281962093379427E-2</v>
      </c>
      <c r="E21" s="3">
        <f t="shared" si="1"/>
        <v>-1.1244925056342336E-2</v>
      </c>
      <c r="F21" s="3">
        <f t="shared" si="3"/>
        <v>8.8586257343393083E-4</v>
      </c>
      <c r="H21" s="21"/>
      <c r="I21" s="13"/>
      <c r="J21" s="13"/>
      <c r="K21" s="13"/>
      <c r="L21" s="20"/>
    </row>
    <row r="22" spans="1:12" x14ac:dyDescent="0.2">
      <c r="A22" s="3">
        <v>20</v>
      </c>
      <c r="B22" s="3">
        <v>0.46000000000000085</v>
      </c>
      <c r="C22" s="3">
        <f t="shared" si="2"/>
        <v>0.6772418897496526</v>
      </c>
      <c r="D22" s="3">
        <f t="shared" si="0"/>
        <v>6.3498850991088096E-2</v>
      </c>
      <c r="E22" s="3">
        <f t="shared" si="1"/>
        <v>-2.6461813954051117E-2</v>
      </c>
      <c r="F22" s="3">
        <f t="shared" si="3"/>
        <v>2.0232303093428998E-3</v>
      </c>
      <c r="H22" s="34" t="s">
        <v>14</v>
      </c>
      <c r="I22" s="35"/>
      <c r="J22" s="35"/>
      <c r="K22" s="36"/>
      <c r="L22" s="20"/>
    </row>
    <row r="23" spans="1:12" x14ac:dyDescent="0.2">
      <c r="A23" s="3">
        <v>21</v>
      </c>
      <c r="B23" s="3">
        <v>0.6899999999999995</v>
      </c>
      <c r="C23" s="3">
        <f t="shared" si="2"/>
        <v>0.75490290632569046</v>
      </c>
      <c r="D23" s="3">
        <f t="shared" si="0"/>
        <v>2.2874871452087331E-2</v>
      </c>
      <c r="E23" s="3">
        <f t="shared" si="1"/>
        <v>1.416216558494976E-2</v>
      </c>
      <c r="F23" s="3">
        <f t="shared" si="3"/>
        <v>1.8977810881813849E-5</v>
      </c>
      <c r="H23" s="37" t="s">
        <v>15</v>
      </c>
      <c r="I23" s="38"/>
      <c r="J23" s="38"/>
      <c r="K23" s="39"/>
      <c r="L23" s="20"/>
    </row>
    <row r="24" spans="1:12" x14ac:dyDescent="0.2">
      <c r="A24" s="3">
        <v>22</v>
      </c>
      <c r="B24" s="3">
        <v>0.70000000000000018</v>
      </c>
      <c r="C24" s="3">
        <f t="shared" si="2"/>
        <v>0.75803634777692697</v>
      </c>
      <c r="D24" s="3">
        <f t="shared" si="0"/>
        <v>5.6778467037887803E-2</v>
      </c>
      <c r="E24" s="3">
        <f t="shared" si="1"/>
        <v>-1.9741430000850824E-2</v>
      </c>
      <c r="F24" s="3">
        <f t="shared" si="3"/>
        <v>1.4638236607047901E-3</v>
      </c>
      <c r="H24" s="21"/>
      <c r="I24" s="13"/>
      <c r="J24" s="13"/>
      <c r="K24" s="13"/>
      <c r="L24" s="20"/>
    </row>
    <row r="25" spans="1:12" x14ac:dyDescent="0.2">
      <c r="A25" s="3">
        <v>23</v>
      </c>
      <c r="B25" s="3">
        <v>0.87999999999999989</v>
      </c>
      <c r="C25" s="3">
        <f t="shared" si="2"/>
        <v>0.81057034522328786</v>
      </c>
      <c r="D25" s="3">
        <f t="shared" si="0"/>
        <v>4.1281506628564002E-2</v>
      </c>
      <c r="E25" s="3">
        <f t="shared" si="1"/>
        <v>-4.2444695915269115E-3</v>
      </c>
      <c r="F25" s="3">
        <f t="shared" si="3"/>
        <v>5.1815362769807335E-4</v>
      </c>
      <c r="H25" s="23" t="s">
        <v>4</v>
      </c>
      <c r="I25" s="3"/>
      <c r="J25" s="3" t="s">
        <v>2</v>
      </c>
      <c r="K25" s="4"/>
      <c r="L25" s="20"/>
    </row>
    <row r="26" spans="1:12" x14ac:dyDescent="0.2">
      <c r="A26" s="3">
        <v>24</v>
      </c>
      <c r="B26" s="3">
        <v>1.2200000000000006</v>
      </c>
      <c r="C26" s="3">
        <f t="shared" si="2"/>
        <v>0.88876756255216549</v>
      </c>
      <c r="D26" s="3">
        <f t="shared" si="0"/>
        <v>1.2132633672334858E-4</v>
      </c>
      <c r="E26" s="3">
        <f t="shared" si="1"/>
        <v>3.6915710700313631E-2</v>
      </c>
      <c r="F26" s="3">
        <f t="shared" si="3"/>
        <v>3.3845668017390429E-4</v>
      </c>
      <c r="H26" s="23">
        <v>0.05</v>
      </c>
      <c r="I26" s="4">
        <v>0.11805063085168679</v>
      </c>
      <c r="J26" s="3">
        <v>0.218</v>
      </c>
      <c r="K26" s="4" t="s">
        <v>18</v>
      </c>
      <c r="L26" s="31" t="s">
        <v>13</v>
      </c>
    </row>
    <row r="27" spans="1:12" x14ac:dyDescent="0.2">
      <c r="A27" s="3">
        <v>25</v>
      </c>
      <c r="B27" s="3">
        <v>1.5599999999999996</v>
      </c>
      <c r="C27" s="3">
        <f t="shared" si="2"/>
        <v>0.94062005940520699</v>
      </c>
      <c r="D27" s="3">
        <f t="shared" si="0"/>
        <v>-1.4694133479281057E-2</v>
      </c>
      <c r="E27" s="3">
        <f t="shared" si="1"/>
        <v>5.1731170516318148E-2</v>
      </c>
      <c r="F27" s="3">
        <f t="shared" si="3"/>
        <v>1.1030802527269383E-3</v>
      </c>
      <c r="H27" s="23">
        <v>0.1</v>
      </c>
      <c r="I27" s="4">
        <v>0.11805063085168679</v>
      </c>
      <c r="J27" s="3">
        <v>0.17199999999999999</v>
      </c>
      <c r="K27" s="4" t="s">
        <v>19</v>
      </c>
      <c r="L27" s="32" t="s">
        <v>20</v>
      </c>
    </row>
    <row r="28" spans="1:12" ht="17" thickBot="1" x14ac:dyDescent="0.25">
      <c r="A28" s="3">
        <v>26</v>
      </c>
      <c r="B28" s="3">
        <v>1.9900000000000002</v>
      </c>
      <c r="C28" s="3">
        <f t="shared" si="2"/>
        <v>0.97670453224978815</v>
      </c>
      <c r="D28" s="3">
        <f t="shared" si="0"/>
        <v>-1.3741569286825239E-2</v>
      </c>
      <c r="E28" s="3">
        <f t="shared" si="1"/>
        <v>5.0778606323862219E-2</v>
      </c>
      <c r="F28" s="3">
        <f t="shared" si="3"/>
        <v>1.0407132652084871E-3</v>
      </c>
      <c r="H28" s="24"/>
      <c r="I28" s="25"/>
      <c r="J28" s="25"/>
      <c r="K28" s="25"/>
      <c r="L28" s="26"/>
    </row>
    <row r="29" spans="1:12" x14ac:dyDescent="0.2">
      <c r="A29" s="3">
        <v>27</v>
      </c>
      <c r="B29" s="3">
        <v>2.1399999999999997</v>
      </c>
      <c r="C29" s="3">
        <f t="shared" si="2"/>
        <v>0.98382261662783388</v>
      </c>
      <c r="D29" s="3">
        <f t="shared" si="0"/>
        <v>1.6177383372166121E-2</v>
      </c>
      <c r="E29" s="3">
        <f t="shared" si="1"/>
        <v>2.085965366487097E-2</v>
      </c>
      <c r="F29" s="3">
        <f t="shared" si="3"/>
        <v>5.4809137734863276E-6</v>
      </c>
    </row>
  </sheetData>
  <sortState ref="B2:B32">
    <sortCondition ref="B2"/>
  </sortState>
  <mergeCells count="8">
    <mergeCell ref="J19:J20"/>
    <mergeCell ref="H22:K22"/>
    <mergeCell ref="H23:K23"/>
    <mergeCell ref="M2:N2"/>
    <mergeCell ref="H9:K9"/>
    <mergeCell ref="H10:K10"/>
    <mergeCell ref="H5:I5"/>
    <mergeCell ref="H17:J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KS+Carmer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 su</dc:creator>
  <cp:lastModifiedBy>zim su</cp:lastModifiedBy>
  <dcterms:created xsi:type="dcterms:W3CDTF">2019-10-31T07:54:45Z</dcterms:created>
  <dcterms:modified xsi:type="dcterms:W3CDTF">2019-11-04T05:29:15Z</dcterms:modified>
</cp:coreProperties>
</file>