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imai/Documents/SPBU/Econometrics report/Lab work No.3_3_3/"/>
    </mc:Choice>
  </mc:AlternateContent>
  <xr:revisionPtr revIDLastSave="0" documentId="13_ncr:1_{4D516EA1-3CC3-3447-B7E4-6E95DF4E89DD}" xr6:coauthVersionLast="45" xr6:coauthVersionMax="45" xr10:uidLastSave="{00000000-0000-0000-0000-000000000000}"/>
  <bookViews>
    <workbookView xWindow="380" yWindow="460" windowWidth="28040" windowHeight="16260" xr2:uid="{7586DD58-0BF2-C64B-9FC9-D217C6526DB4}"/>
  </bookViews>
  <sheets>
    <sheet name="KS test" sheetId="1" r:id="rId1"/>
    <sheet name="Wilcoxon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2" l="1"/>
  <c r="I3" i="2"/>
  <c r="I8" i="2" l="1"/>
  <c r="I7" i="2"/>
  <c r="I1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E5" i="1" l="1"/>
  <c r="E10" i="1"/>
  <c r="E13" i="1"/>
  <c r="C14" i="1"/>
  <c r="F3" i="1" s="1"/>
  <c r="B14" i="1"/>
  <c r="E3" i="1" s="1"/>
  <c r="F9" i="1" l="1"/>
  <c r="F6" i="1"/>
  <c r="F13" i="1"/>
  <c r="F5" i="1"/>
  <c r="G5" i="1" s="1"/>
  <c r="E9" i="1"/>
  <c r="G13" i="1"/>
  <c r="F2" i="1"/>
  <c r="G3" i="1"/>
  <c r="F10" i="1"/>
  <c r="G10" i="1" s="1"/>
  <c r="E2" i="1"/>
  <c r="G2" i="1" s="1"/>
  <c r="E6" i="1"/>
  <c r="F12" i="1"/>
  <c r="F8" i="1"/>
  <c r="F4" i="1"/>
  <c r="E12" i="1"/>
  <c r="E8" i="1"/>
  <c r="E4" i="1"/>
  <c r="F11" i="1"/>
  <c r="F7" i="1"/>
  <c r="E11" i="1"/>
  <c r="E7" i="1"/>
  <c r="G7" i="1" s="1"/>
  <c r="G9" i="1" l="1"/>
  <c r="G4" i="1"/>
  <c r="G11" i="1"/>
  <c r="G8" i="1"/>
  <c r="G12" i="1"/>
  <c r="G6" i="1"/>
  <c r="J5" i="1" l="1"/>
</calcChain>
</file>

<file path=xl/sharedStrings.xml><?xml version="1.0" encoding="utf-8"?>
<sst xmlns="http://schemas.openxmlformats.org/spreadsheetml/2006/main" count="29" uniqueCount="21">
  <si>
    <t>Year</t>
  </si>
  <si>
    <t>Export</t>
  </si>
  <si>
    <t>Import</t>
  </si>
  <si>
    <t>Cum% Ex</t>
  </si>
  <si>
    <t>Cum% Im</t>
  </si>
  <si>
    <t>SUM</t>
  </si>
  <si>
    <t>Difference</t>
  </si>
  <si>
    <t>Dn</t>
  </si>
  <si>
    <t>Critical Value</t>
  </si>
  <si>
    <t>&gt;Dn</t>
  </si>
  <si>
    <t>H0: there is no significant difference between two types of data</t>
  </si>
  <si>
    <t>H1: there is significant difference between two types of data</t>
  </si>
  <si>
    <t>Accept H0</t>
  </si>
  <si>
    <t>Sorted Data</t>
  </si>
  <si>
    <t>Group</t>
  </si>
  <si>
    <t>Rank</t>
  </si>
  <si>
    <t>Sum of rank</t>
  </si>
  <si>
    <t>Group 1</t>
  </si>
  <si>
    <t>Number</t>
  </si>
  <si>
    <t>&gt;|Z|</t>
  </si>
  <si>
    <t>Group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</si>
</sst>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1" xfId="0" applyBorder="1"/>
    <xf numFmtId="0" fontId="0" fillId="0" borderId="6" xfId="0" applyBorder="1"/>
    <xf numFmtId="0" fontId="0" fillId="2" borderId="6" xfId="0" applyFill="1" applyBorder="1"/>
    <xf numFmtId="0" fontId="0" fillId="0" borderId="13" xfId="0" applyBorder="1"/>
    <xf numFmtId="0" fontId="0" fillId="0" borderId="2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1" fillId="0" borderId="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323220</xdr:colOff>
      <xdr:row>6</xdr:row>
      <xdr:rowOff>22685</xdr:rowOff>
    </xdr:from>
    <xdr:ext cx="1840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5BF7FD1-3930-854A-B89D-5B4FCEE42B75}"/>
                </a:ext>
              </a:extLst>
            </xdr:cNvPr>
            <xdr:cNvSpPr txBox="1"/>
          </xdr:nvSpPr>
          <xdr:spPr>
            <a:xfrm>
              <a:off x="11169020" y="1051385"/>
              <a:ext cx="1840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5BF7FD1-3930-854A-B89D-5B4FCEE42B75}"/>
                </a:ext>
              </a:extLst>
            </xdr:cNvPr>
            <xdr:cNvSpPr txBox="1"/>
          </xdr:nvSpPr>
          <xdr:spPr>
            <a:xfrm>
              <a:off x="11169020" y="1051385"/>
              <a:ext cx="1840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𝑈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332916</xdr:colOff>
      <xdr:row>7</xdr:row>
      <xdr:rowOff>12990</xdr:rowOff>
    </xdr:from>
    <xdr:ext cx="1683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963C093-AF57-C245-B9CB-A972E1BBDBF5}"/>
                </a:ext>
              </a:extLst>
            </xdr:cNvPr>
            <xdr:cNvSpPr txBox="1"/>
          </xdr:nvSpPr>
          <xdr:spPr>
            <a:xfrm>
              <a:off x="11178716" y="1244890"/>
              <a:ext cx="1683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963C093-AF57-C245-B9CB-A972E1BBDBF5}"/>
                </a:ext>
              </a:extLst>
            </xdr:cNvPr>
            <xdr:cNvSpPr txBox="1"/>
          </xdr:nvSpPr>
          <xdr:spPr>
            <a:xfrm>
              <a:off x="11178716" y="1244890"/>
              <a:ext cx="1683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22686</xdr:colOff>
      <xdr:row>7</xdr:row>
      <xdr:rowOff>158410</xdr:rowOff>
    </xdr:from>
    <xdr:ext cx="783869" cy="2603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36A1790-E24C-E342-90CA-654DAC1F90CD}"/>
                </a:ext>
              </a:extLst>
            </xdr:cNvPr>
            <xdr:cNvSpPr txBox="1"/>
          </xdr:nvSpPr>
          <xdr:spPr>
            <a:xfrm>
              <a:off x="10868486" y="1390310"/>
              <a:ext cx="783869" cy="260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|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𝑍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|=|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𝑅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𝑈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𝑟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𝑟</m:t>
                          </m:r>
                        </m:sub>
                      </m:sSub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|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36A1790-E24C-E342-90CA-654DAC1F90CD}"/>
                </a:ext>
              </a:extLst>
            </xdr:cNvPr>
            <xdr:cNvSpPr txBox="1"/>
          </xdr:nvSpPr>
          <xdr:spPr>
            <a:xfrm>
              <a:off x="10868486" y="1390310"/>
              <a:ext cx="783869" cy="260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|</a:t>
              </a:r>
              <a:r>
                <a:rPr lang="en-US" sz="1100" b="0" i="0">
                  <a:latin typeface="Cambria Math" panose="02040503050406030204" pitchFamily="18" charset="0"/>
                </a:rPr>
                <a:t>𝑍|=|(𝑅−𝑈_𝑟)/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𝑟 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7</xdr:col>
      <xdr:colOff>255358</xdr:colOff>
      <xdr:row>8</xdr:row>
      <xdr:rowOff>197189</xdr:rowOff>
    </xdr:from>
    <xdr:ext cx="324063" cy="2451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6036772-8B18-3F42-A42C-4B6AF7DAEE9A}"/>
                </a:ext>
              </a:extLst>
            </xdr:cNvPr>
            <xdr:cNvSpPr txBox="1"/>
          </xdr:nvSpPr>
          <xdr:spPr>
            <a:xfrm>
              <a:off x="11101158" y="1632289"/>
              <a:ext cx="324063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6036772-8B18-3F42-A42C-4B6AF7DAEE9A}"/>
                </a:ext>
              </a:extLst>
            </xdr:cNvPr>
            <xdr:cNvSpPr txBox="1"/>
          </xdr:nvSpPr>
          <xdr:spPr>
            <a:xfrm>
              <a:off x="11101158" y="1632289"/>
              <a:ext cx="324063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𝑍</a:t>
              </a:r>
              <a:r>
                <a:rPr lang="en-GB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GB" sz="1100" b="0" i="0">
                  <a:latin typeface="Cambria Math" panose="02040503050406030204" pitchFamily="18" charset="0"/>
                </a:rPr>
                <a:t>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0A5D-76D6-5949-BD3E-5697C3873052}">
  <dimension ref="A1:M14"/>
  <sheetViews>
    <sheetView tabSelected="1" zoomScale="113" workbookViewId="0">
      <selection activeCell="I13" sqref="I13"/>
    </sheetView>
  </sheetViews>
  <sheetFormatPr baseColWidth="10" defaultRowHeight="16" x14ac:dyDescent="0.2"/>
  <cols>
    <col min="1" max="3" width="11" bestFit="1" customWidth="1"/>
    <col min="5" max="7" width="12.1640625" bestFit="1" customWidth="1"/>
    <col min="9" max="9" width="11.1640625" customWidth="1"/>
    <col min="10" max="10" width="11" bestFit="1" customWidth="1"/>
  </cols>
  <sheetData>
    <row r="1" spans="1:13" ht="18" thickBot="1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6</v>
      </c>
    </row>
    <row r="2" spans="1:13" x14ac:dyDescent="0.2">
      <c r="A2" s="1">
        <v>1985</v>
      </c>
      <c r="B2" s="1">
        <v>184.71</v>
      </c>
      <c r="C2" s="1">
        <v>158.33000000000001</v>
      </c>
      <c r="E2" s="1">
        <f>$B2/$B$14</f>
        <v>4.1212524180647012E-2</v>
      </c>
      <c r="F2" s="1">
        <f>$C2/$C$14</f>
        <v>4.036651870963795E-2</v>
      </c>
      <c r="G2" s="1">
        <f>ABS($E2-$F2)</f>
        <v>8.4600547100906198E-4</v>
      </c>
      <c r="I2" s="18" t="s">
        <v>10</v>
      </c>
      <c r="J2" s="19"/>
      <c r="K2" s="19"/>
      <c r="L2" s="19"/>
      <c r="M2" s="20"/>
    </row>
    <row r="3" spans="1:13" x14ac:dyDescent="0.2">
      <c r="A3" s="1">
        <v>1986</v>
      </c>
      <c r="B3" s="1">
        <v>243.42</v>
      </c>
      <c r="C3" s="1">
        <v>191.28</v>
      </c>
      <c r="E3" s="1">
        <f t="shared" ref="E3:E13" si="0">$B3/$B$14</f>
        <v>5.4311908592134125E-2</v>
      </c>
      <c r="F3" s="1">
        <f t="shared" ref="F3:F13" si="1">$C3/$C$14</f>
        <v>4.8767180564514283E-2</v>
      </c>
      <c r="G3" s="1">
        <f t="shared" ref="G3:G13" si="2">ABS($E3-$F3)</f>
        <v>5.5447280276198427E-3</v>
      </c>
      <c r="I3" s="21" t="s">
        <v>11</v>
      </c>
      <c r="J3" s="22"/>
      <c r="K3" s="22"/>
      <c r="L3" s="22"/>
      <c r="M3" s="23"/>
    </row>
    <row r="4" spans="1:13" x14ac:dyDescent="0.2">
      <c r="A4" s="1">
        <v>1987</v>
      </c>
      <c r="B4" s="1">
        <v>294.55</v>
      </c>
      <c r="C4" s="1">
        <v>228.73</v>
      </c>
      <c r="E4" s="1">
        <f t="shared" si="0"/>
        <v>6.5720042214333696E-2</v>
      </c>
      <c r="F4" s="1">
        <f t="shared" si="1"/>
        <v>5.8315125525519401E-2</v>
      </c>
      <c r="G4" s="1">
        <f t="shared" si="2"/>
        <v>7.4049166888142948E-3</v>
      </c>
      <c r="I4" s="3"/>
      <c r="J4" s="4"/>
      <c r="K4" s="4"/>
      <c r="L4" s="4"/>
      <c r="M4" s="5"/>
    </row>
    <row r="5" spans="1:13" x14ac:dyDescent="0.2">
      <c r="A5" s="1">
        <v>1988</v>
      </c>
      <c r="B5" s="1">
        <v>323.04000000000002</v>
      </c>
      <c r="C5" s="1">
        <v>280.92</v>
      </c>
      <c r="E5" s="1">
        <f t="shared" si="0"/>
        <v>7.2076735484360402E-2</v>
      </c>
      <c r="F5" s="1">
        <f t="shared" si="1"/>
        <v>7.1621060038599707E-2</v>
      </c>
      <c r="G5" s="1">
        <f t="shared" si="2"/>
        <v>4.5567544576069485E-4</v>
      </c>
      <c r="I5" s="16" t="s">
        <v>7</v>
      </c>
      <c r="J5" s="12">
        <f>MAX(G2:G13)</f>
        <v>9.6954257401726945E-3</v>
      </c>
      <c r="K5" s="4"/>
      <c r="L5" s="4"/>
      <c r="M5" s="5"/>
    </row>
    <row r="6" spans="1:13" ht="17" thickBot="1" x14ac:dyDescent="0.25">
      <c r="A6" s="1">
        <v>1989</v>
      </c>
      <c r="B6" s="1">
        <v>341.88</v>
      </c>
      <c r="C6" s="1">
        <v>270.18</v>
      </c>
      <c r="E6" s="1">
        <f t="shared" si="0"/>
        <v>7.6280319240320499E-2</v>
      </c>
      <c r="F6" s="1">
        <f t="shared" si="1"/>
        <v>6.8882877691972336E-2</v>
      </c>
      <c r="G6" s="1">
        <f t="shared" si="2"/>
        <v>7.3974415483481631E-3</v>
      </c>
      <c r="I6" s="11" t="s">
        <v>8</v>
      </c>
      <c r="J6" s="17">
        <v>0.375</v>
      </c>
      <c r="K6" s="7" t="s">
        <v>9</v>
      </c>
      <c r="L6" s="8" t="s">
        <v>12</v>
      </c>
      <c r="M6" s="6"/>
    </row>
    <row r="7" spans="1:13" x14ac:dyDescent="0.2">
      <c r="A7" s="1">
        <v>1990</v>
      </c>
      <c r="B7" s="1">
        <v>410.25</v>
      </c>
      <c r="C7" s="1">
        <v>346.72</v>
      </c>
      <c r="E7" s="1">
        <f t="shared" si="0"/>
        <v>9.1535044367443211E-2</v>
      </c>
      <c r="F7" s="1">
        <f t="shared" si="1"/>
        <v>8.8396888568216189E-2</v>
      </c>
      <c r="G7" s="1">
        <f t="shared" si="2"/>
        <v>3.1381557992270215E-3</v>
      </c>
    </row>
    <row r="8" spans="1:13" x14ac:dyDescent="0.2">
      <c r="A8" s="1">
        <v>1991</v>
      </c>
      <c r="B8" s="1">
        <v>403.18</v>
      </c>
      <c r="C8" s="1">
        <v>390.87</v>
      </c>
      <c r="E8" s="1">
        <f t="shared" si="0"/>
        <v>8.9957584858173692E-2</v>
      </c>
      <c r="F8" s="1">
        <f t="shared" si="1"/>
        <v>9.9653010598346387E-2</v>
      </c>
      <c r="G8" s="1">
        <f t="shared" si="2"/>
        <v>9.6954257401726945E-3</v>
      </c>
    </row>
    <row r="9" spans="1:13" x14ac:dyDescent="0.2">
      <c r="A9" s="1">
        <v>1992</v>
      </c>
      <c r="B9" s="1">
        <v>422.73</v>
      </c>
      <c r="C9" s="1">
        <v>402.15</v>
      </c>
      <c r="E9" s="1">
        <f t="shared" si="0"/>
        <v>9.4319583925531428E-2</v>
      </c>
      <c r="F9" s="1">
        <f t="shared" si="1"/>
        <v>0.1025288669177092</v>
      </c>
      <c r="G9" s="1">
        <f t="shared" si="2"/>
        <v>8.2092829921777688E-3</v>
      </c>
    </row>
    <row r="10" spans="1:13" x14ac:dyDescent="0.2">
      <c r="A10" s="1">
        <v>1993</v>
      </c>
      <c r="B10" s="1">
        <v>382.31</v>
      </c>
      <c r="C10" s="1">
        <v>346.41</v>
      </c>
      <c r="E10" s="1">
        <f t="shared" si="0"/>
        <v>8.5301067183710458E-2</v>
      </c>
      <c r="F10" s="1">
        <f t="shared" si="1"/>
        <v>8.8317853509793987E-2</v>
      </c>
      <c r="G10" s="1">
        <f t="shared" si="2"/>
        <v>3.0167863260835287E-3</v>
      </c>
    </row>
    <row r="11" spans="1:13" x14ac:dyDescent="0.2">
      <c r="A11" s="1">
        <v>1994</v>
      </c>
      <c r="B11" s="1">
        <v>430.27</v>
      </c>
      <c r="C11" s="1">
        <v>385.14</v>
      </c>
      <c r="E11" s="1">
        <f t="shared" si="0"/>
        <v>9.6001909908543057E-2</v>
      </c>
      <c r="F11" s="1">
        <f t="shared" si="1"/>
        <v>9.8192136776542399E-2</v>
      </c>
      <c r="G11" s="1">
        <f t="shared" si="2"/>
        <v>2.1902268679993425E-3</v>
      </c>
    </row>
    <row r="12" spans="1:13" x14ac:dyDescent="0.2">
      <c r="A12" s="1">
        <v>1995</v>
      </c>
      <c r="B12" s="1">
        <v>524.51</v>
      </c>
      <c r="C12" s="1">
        <v>464.75</v>
      </c>
      <c r="E12" s="1">
        <f t="shared" si="0"/>
        <v>0.11702875349461947</v>
      </c>
      <c r="F12" s="1">
        <f t="shared" si="1"/>
        <v>0.11848884968296744</v>
      </c>
      <c r="G12" s="1">
        <f t="shared" si="2"/>
        <v>1.4600961883479702E-3</v>
      </c>
    </row>
    <row r="13" spans="1:13" x14ac:dyDescent="0.2">
      <c r="A13" s="1">
        <v>1996</v>
      </c>
      <c r="B13" s="1">
        <v>521.04</v>
      </c>
      <c r="C13" s="1">
        <v>456.83</v>
      </c>
      <c r="E13" s="1">
        <f t="shared" si="0"/>
        <v>0.11625452655018308</v>
      </c>
      <c r="F13" s="1">
        <f t="shared" si="1"/>
        <v>0.11646963141618077</v>
      </c>
      <c r="G13" s="1">
        <f t="shared" si="2"/>
        <v>2.1510486599769785E-4</v>
      </c>
    </row>
    <row r="14" spans="1:13" ht="17" x14ac:dyDescent="0.2">
      <c r="A14" s="1" t="s">
        <v>5</v>
      </c>
      <c r="B14" s="1">
        <f>SUM(B2:B13)</f>
        <v>4481.8899999999994</v>
      </c>
      <c r="C14" s="1">
        <f>SUM(C2:C13)</f>
        <v>3922.31</v>
      </c>
    </row>
  </sheetData>
  <mergeCells count="2">
    <mergeCell ref="I2:M2"/>
    <mergeCell ref="I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772A-B256-5144-A20D-0334A74A7F3D}">
  <dimension ref="A1:L25"/>
  <sheetViews>
    <sheetView workbookViewId="0">
      <selection activeCell="H26" sqref="H26"/>
    </sheetView>
  </sheetViews>
  <sheetFormatPr baseColWidth="10" defaultRowHeight="16" x14ac:dyDescent="0.2"/>
  <sheetData>
    <row r="1" spans="1:12" ht="17" x14ac:dyDescent="0.2">
      <c r="A1" s="1" t="s">
        <v>1</v>
      </c>
      <c r="B1" s="1" t="s">
        <v>2</v>
      </c>
      <c r="D1" s="12" t="s">
        <v>13</v>
      </c>
      <c r="E1" s="12" t="s">
        <v>14</v>
      </c>
      <c r="F1" s="12" t="s">
        <v>15</v>
      </c>
    </row>
    <row r="2" spans="1:12" x14ac:dyDescent="0.2">
      <c r="A2" s="1">
        <v>184.71</v>
      </c>
      <c r="B2" s="1">
        <v>158.33000000000001</v>
      </c>
      <c r="D2" s="1">
        <v>158.33000000000001</v>
      </c>
      <c r="E2" s="12">
        <f>IFERROR(IF(MATCH($D2,$A$2:$A$13,0), 1),2)</f>
        <v>2</v>
      </c>
      <c r="F2" s="15">
        <v>1</v>
      </c>
      <c r="H2" s="10"/>
      <c r="I2" s="12" t="s">
        <v>16</v>
      </c>
      <c r="J2" s="12" t="s">
        <v>18</v>
      </c>
    </row>
    <row r="3" spans="1:12" x14ac:dyDescent="0.2">
      <c r="A3" s="1">
        <v>243.42</v>
      </c>
      <c r="B3" s="1">
        <v>191.28</v>
      </c>
      <c r="D3" s="1">
        <v>184.71</v>
      </c>
      <c r="E3" s="12">
        <f t="shared" ref="E3:E25" si="0">IFERROR(IF(MATCH($D3,$A$2:$A$13,0), 1),2)</f>
        <v>1</v>
      </c>
      <c r="F3" s="15">
        <v>2</v>
      </c>
      <c r="H3" s="12" t="s">
        <v>20</v>
      </c>
      <c r="I3" s="12">
        <f>SUMIF(E2:E25, "=2", F2:F25)</f>
        <v>132</v>
      </c>
      <c r="J3" s="12">
        <v>12</v>
      </c>
    </row>
    <row r="4" spans="1:12" ht="17" thickBot="1" x14ac:dyDescent="0.25">
      <c r="A4" s="1">
        <v>294.55</v>
      </c>
      <c r="B4" s="1">
        <v>228.73</v>
      </c>
      <c r="D4" s="1">
        <v>191.28</v>
      </c>
      <c r="E4" s="12">
        <f t="shared" si="0"/>
        <v>2</v>
      </c>
      <c r="F4" s="15">
        <v>3</v>
      </c>
      <c r="I4" s="2"/>
    </row>
    <row r="5" spans="1:12" x14ac:dyDescent="0.2">
      <c r="A5" s="1">
        <v>323.04000000000002</v>
      </c>
      <c r="B5" s="1">
        <v>280.92</v>
      </c>
      <c r="D5" s="1">
        <v>228.73</v>
      </c>
      <c r="E5" s="12">
        <f t="shared" si="0"/>
        <v>2</v>
      </c>
      <c r="F5" s="15">
        <v>4</v>
      </c>
      <c r="H5" s="18" t="s">
        <v>10</v>
      </c>
      <c r="I5" s="19"/>
      <c r="J5" s="19"/>
      <c r="K5" s="19"/>
      <c r="L5" s="20"/>
    </row>
    <row r="6" spans="1:12" x14ac:dyDescent="0.2">
      <c r="A6" s="1">
        <v>341.88</v>
      </c>
      <c r="B6" s="1">
        <v>270.18</v>
      </c>
      <c r="D6" s="1">
        <v>243.42</v>
      </c>
      <c r="E6" s="12">
        <f t="shared" si="0"/>
        <v>1</v>
      </c>
      <c r="F6" s="15">
        <v>5</v>
      </c>
      <c r="H6" s="21" t="s">
        <v>11</v>
      </c>
      <c r="I6" s="22"/>
      <c r="J6" s="22"/>
      <c r="K6" s="22"/>
      <c r="L6" s="23"/>
    </row>
    <row r="7" spans="1:12" x14ac:dyDescent="0.2">
      <c r="A7" s="1">
        <v>410.25</v>
      </c>
      <c r="B7" s="1">
        <v>346.72</v>
      </c>
      <c r="D7" s="1">
        <v>270.18</v>
      </c>
      <c r="E7" s="12">
        <f t="shared" si="0"/>
        <v>2</v>
      </c>
      <c r="F7" s="15">
        <v>6</v>
      </c>
      <c r="H7" s="9"/>
      <c r="I7" s="12">
        <f>($J$3*($J$3+$J$3+1))/2</f>
        <v>150</v>
      </c>
      <c r="J7" s="4"/>
      <c r="K7" s="4"/>
      <c r="L7" s="14"/>
    </row>
    <row r="8" spans="1:12" x14ac:dyDescent="0.2">
      <c r="A8" s="1">
        <v>403.18</v>
      </c>
      <c r="B8" s="1">
        <v>390.87</v>
      </c>
      <c r="D8" s="1">
        <v>280.92</v>
      </c>
      <c r="E8" s="12">
        <f t="shared" si="0"/>
        <v>2</v>
      </c>
      <c r="F8" s="15">
        <v>7</v>
      </c>
      <c r="H8" s="9"/>
      <c r="I8" s="10">
        <f>SQRT((J3*J3*(J3+J3+1))/12)</f>
        <v>17.320508075688775</v>
      </c>
      <c r="J8" s="4"/>
      <c r="K8" s="4"/>
      <c r="L8" s="5"/>
    </row>
    <row r="9" spans="1:12" x14ac:dyDescent="0.2">
      <c r="A9" s="1">
        <v>422.73</v>
      </c>
      <c r="B9" s="1">
        <v>402.15</v>
      </c>
      <c r="D9" s="1">
        <v>294.55</v>
      </c>
      <c r="E9" s="12">
        <f t="shared" si="0"/>
        <v>1</v>
      </c>
      <c r="F9" s="15">
        <v>8</v>
      </c>
      <c r="H9" s="9"/>
      <c r="I9" s="10">
        <f>ABS((I3-I7)/I8)</f>
        <v>1.0392304845413263</v>
      </c>
      <c r="J9" s="4"/>
      <c r="K9" s="4"/>
      <c r="L9" s="5"/>
    </row>
    <row r="10" spans="1:12" ht="17" thickBot="1" x14ac:dyDescent="0.25">
      <c r="A10" s="1">
        <v>382.31</v>
      </c>
      <c r="B10" s="1">
        <v>346.41</v>
      </c>
      <c r="D10" s="1">
        <v>323.04000000000002</v>
      </c>
      <c r="E10" s="12">
        <f t="shared" si="0"/>
        <v>1</v>
      </c>
      <c r="F10" s="15">
        <v>9</v>
      </c>
      <c r="H10" s="11"/>
      <c r="I10" s="7">
        <f>_xlfn.NORM.S.INV(0.975)</f>
        <v>1.9599639845400536</v>
      </c>
      <c r="J10" s="7" t="s">
        <v>19</v>
      </c>
      <c r="K10" s="13" t="s">
        <v>12</v>
      </c>
      <c r="L10" s="6"/>
    </row>
    <row r="11" spans="1:12" x14ac:dyDescent="0.2">
      <c r="A11" s="1">
        <v>430.27</v>
      </c>
      <c r="B11" s="1">
        <v>385.14</v>
      </c>
      <c r="D11" s="1">
        <v>341.88</v>
      </c>
      <c r="E11" s="12">
        <f t="shared" si="0"/>
        <v>1</v>
      </c>
      <c r="F11" s="15">
        <v>10</v>
      </c>
    </row>
    <row r="12" spans="1:12" x14ac:dyDescent="0.2">
      <c r="A12" s="1">
        <v>524.51</v>
      </c>
      <c r="B12" s="1">
        <v>464.75</v>
      </c>
      <c r="D12" s="1">
        <v>346.41</v>
      </c>
      <c r="E12" s="12">
        <f t="shared" si="0"/>
        <v>2</v>
      </c>
      <c r="F12" s="15">
        <v>11</v>
      </c>
    </row>
    <row r="13" spans="1:12" x14ac:dyDescent="0.2">
      <c r="A13" s="1">
        <v>521.04</v>
      </c>
      <c r="B13" s="1">
        <v>456.83</v>
      </c>
      <c r="D13" s="1">
        <v>346.72</v>
      </c>
      <c r="E13" s="12">
        <f t="shared" si="0"/>
        <v>2</v>
      </c>
      <c r="F13" s="15">
        <v>12</v>
      </c>
    </row>
    <row r="14" spans="1:12" x14ac:dyDescent="0.2">
      <c r="D14" s="1">
        <v>382.31</v>
      </c>
      <c r="E14" s="12">
        <f t="shared" si="0"/>
        <v>1</v>
      </c>
      <c r="F14" s="15">
        <v>13</v>
      </c>
    </row>
    <row r="15" spans="1:12" x14ac:dyDescent="0.2">
      <c r="A15" s="10" t="s">
        <v>1</v>
      </c>
      <c r="B15" s="10" t="s">
        <v>17</v>
      </c>
      <c r="D15" s="1">
        <v>385.14</v>
      </c>
      <c r="E15" s="12">
        <f t="shared" si="0"/>
        <v>2</v>
      </c>
      <c r="F15" s="15">
        <v>14</v>
      </c>
    </row>
    <row r="16" spans="1:12" x14ac:dyDescent="0.2">
      <c r="A16" s="10" t="s">
        <v>2</v>
      </c>
      <c r="B16" s="10" t="s">
        <v>20</v>
      </c>
      <c r="D16" s="1">
        <v>390.87</v>
      </c>
      <c r="E16" s="12">
        <f t="shared" si="0"/>
        <v>2</v>
      </c>
      <c r="F16" s="15">
        <v>15</v>
      </c>
    </row>
    <row r="17" spans="4:6" x14ac:dyDescent="0.2">
      <c r="D17" s="1">
        <v>402.15</v>
      </c>
      <c r="E17" s="12">
        <f t="shared" si="0"/>
        <v>2</v>
      </c>
      <c r="F17" s="15">
        <v>16</v>
      </c>
    </row>
    <row r="18" spans="4:6" x14ac:dyDescent="0.2">
      <c r="D18" s="1">
        <v>403.18</v>
      </c>
      <c r="E18" s="12">
        <f t="shared" si="0"/>
        <v>1</v>
      </c>
      <c r="F18" s="15">
        <v>17</v>
      </c>
    </row>
    <row r="19" spans="4:6" x14ac:dyDescent="0.2">
      <c r="D19" s="1">
        <v>410.25</v>
      </c>
      <c r="E19" s="12">
        <f t="shared" si="0"/>
        <v>1</v>
      </c>
      <c r="F19" s="15">
        <v>18</v>
      </c>
    </row>
    <row r="20" spans="4:6" x14ac:dyDescent="0.2">
      <c r="D20" s="1">
        <v>422.73</v>
      </c>
      <c r="E20" s="12">
        <f t="shared" si="0"/>
        <v>1</v>
      </c>
      <c r="F20" s="15">
        <v>19</v>
      </c>
    </row>
    <row r="21" spans="4:6" x14ac:dyDescent="0.2">
      <c r="D21" s="1">
        <v>430.27</v>
      </c>
      <c r="E21" s="12">
        <f t="shared" si="0"/>
        <v>1</v>
      </c>
      <c r="F21" s="15">
        <v>20</v>
      </c>
    </row>
    <row r="22" spans="4:6" x14ac:dyDescent="0.2">
      <c r="D22" s="1">
        <v>456.83</v>
      </c>
      <c r="E22" s="12">
        <f t="shared" si="0"/>
        <v>2</v>
      </c>
      <c r="F22" s="15">
        <v>21</v>
      </c>
    </row>
    <row r="23" spans="4:6" x14ac:dyDescent="0.2">
      <c r="D23" s="1">
        <v>464.75</v>
      </c>
      <c r="E23" s="12">
        <f t="shared" si="0"/>
        <v>2</v>
      </c>
      <c r="F23" s="15">
        <v>22</v>
      </c>
    </row>
    <row r="24" spans="4:6" x14ac:dyDescent="0.2">
      <c r="D24" s="1">
        <v>521.04</v>
      </c>
      <c r="E24" s="12">
        <f t="shared" si="0"/>
        <v>1</v>
      </c>
      <c r="F24" s="15">
        <v>23</v>
      </c>
    </row>
    <row r="25" spans="4:6" x14ac:dyDescent="0.2">
      <c r="D25" s="1">
        <v>524.51</v>
      </c>
      <c r="E25" s="12">
        <f t="shared" si="0"/>
        <v>1</v>
      </c>
      <c r="F25" s="15">
        <v>24</v>
      </c>
    </row>
  </sheetData>
  <sortState ref="D2:D25">
    <sortCondition ref="D2"/>
  </sortState>
  <mergeCells count="2">
    <mergeCell ref="H5:L5"/>
    <mergeCell ref="H6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KS test</vt:lpstr>
      <vt:lpstr>Wilcoxon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 su</dc:creator>
  <cp:lastModifiedBy>zim su</cp:lastModifiedBy>
  <dcterms:created xsi:type="dcterms:W3CDTF">2019-11-01T12:11:56Z</dcterms:created>
  <dcterms:modified xsi:type="dcterms:W3CDTF">2019-11-04T06:02:03Z</dcterms:modified>
</cp:coreProperties>
</file>