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himai/Documents/SPBU/Econometrics report/finish-folder/Lab work No.6_4/"/>
    </mc:Choice>
  </mc:AlternateContent>
  <xr:revisionPtr revIDLastSave="0" documentId="13_ncr:1_{D1864F7E-6D6B-7548-898C-76E2C553E0A4}" xr6:coauthVersionLast="45" xr6:coauthVersionMax="45" xr10:uidLastSave="{00000000-0000-0000-0000-000000000000}"/>
  <bookViews>
    <workbookView xWindow="140" yWindow="460" windowWidth="28040" windowHeight="16260" activeTab="5" xr2:uid="{F4C55D7A-3882-1346-BC9E-70B193F71E20}"/>
  </bookViews>
  <sheets>
    <sheet name="Data" sheetId="1" r:id="rId1"/>
    <sheet name="lnX&amp;lnY" sheetId="3" r:id="rId2"/>
    <sheet name="X&amp;lnY" sheetId="4" r:id="rId3"/>
    <sheet name="X^2&amp;lnY" sheetId="5" r:id="rId4"/>
    <sheet name="X^3&amp;lnY" sheetId="6" r:id="rId5"/>
    <sheet name="Main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13" i="2" l="1" a="1"/>
  <c r="L13" i="2" s="1"/>
  <c r="L14" i="2"/>
  <c r="L15" i="2"/>
  <c r="L16" i="2"/>
  <c r="L18" i="2"/>
  <c r="L19" i="2"/>
  <c r="L20" i="2"/>
  <c r="L22" i="2"/>
  <c r="L23" i="2"/>
  <c r="K15" i="2"/>
  <c r="K16" i="2"/>
  <c r="K17" i="2"/>
  <c r="K18" i="2"/>
  <c r="K19" i="2" s="1"/>
  <c r="K20" i="2" s="1"/>
  <c r="K21" i="2" s="1"/>
  <c r="K22" i="2" s="1"/>
  <c r="K23" i="2" s="1"/>
  <c r="K14" i="2"/>
  <c r="C33" i="2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2" i="1"/>
  <c r="C101" i="2"/>
  <c r="B101" i="2"/>
  <c r="C100" i="2"/>
  <c r="B100" i="2"/>
  <c r="C99" i="2"/>
  <c r="B99" i="2"/>
  <c r="C98" i="2"/>
  <c r="B98" i="2"/>
  <c r="C97" i="2"/>
  <c r="B97" i="2"/>
  <c r="C96" i="2"/>
  <c r="B96" i="2"/>
  <c r="C95" i="2"/>
  <c r="B95" i="2"/>
  <c r="C94" i="2"/>
  <c r="B94" i="2"/>
  <c r="C93" i="2"/>
  <c r="B93" i="2"/>
  <c r="C92" i="2"/>
  <c r="B92" i="2"/>
  <c r="C91" i="2"/>
  <c r="B91" i="2"/>
  <c r="C90" i="2"/>
  <c r="B90" i="2"/>
  <c r="C89" i="2"/>
  <c r="B89" i="2"/>
  <c r="C88" i="2"/>
  <c r="B88" i="2"/>
  <c r="C87" i="2"/>
  <c r="B87" i="2"/>
  <c r="C86" i="2"/>
  <c r="B86" i="2"/>
  <c r="C85" i="2"/>
  <c r="B85" i="2"/>
  <c r="C84" i="2"/>
  <c r="B84" i="2"/>
  <c r="C83" i="2"/>
  <c r="B83" i="2"/>
  <c r="C82" i="2"/>
  <c r="B82" i="2"/>
  <c r="C81" i="2"/>
  <c r="B81" i="2"/>
  <c r="C80" i="2"/>
  <c r="B80" i="2"/>
  <c r="C79" i="2"/>
  <c r="B79" i="2"/>
  <c r="C78" i="2"/>
  <c r="B78" i="2"/>
  <c r="C77" i="2"/>
  <c r="B77" i="2"/>
  <c r="C76" i="2"/>
  <c r="B76" i="2"/>
  <c r="C75" i="2"/>
  <c r="B75" i="2"/>
  <c r="C74" i="2"/>
  <c r="B74" i="2"/>
  <c r="C73" i="2"/>
  <c r="B73" i="2"/>
  <c r="C72" i="2"/>
  <c r="B72" i="2"/>
  <c r="C71" i="2"/>
  <c r="B71" i="2"/>
  <c r="C70" i="2"/>
  <c r="B70" i="2"/>
  <c r="C69" i="2"/>
  <c r="B69" i="2"/>
  <c r="C68" i="2"/>
  <c r="B68" i="2"/>
  <c r="C67" i="2"/>
  <c r="B67" i="2"/>
  <c r="C66" i="2"/>
  <c r="B66" i="2"/>
  <c r="C65" i="2"/>
  <c r="B65" i="2"/>
  <c r="C64" i="2"/>
  <c r="B64" i="2"/>
  <c r="C63" i="2"/>
  <c r="B63" i="2"/>
  <c r="C62" i="2"/>
  <c r="B62" i="2"/>
  <c r="C61" i="2"/>
  <c r="B61" i="2"/>
  <c r="C60" i="2"/>
  <c r="B60" i="2"/>
  <c r="C59" i="2"/>
  <c r="B59" i="2"/>
  <c r="C58" i="2"/>
  <c r="B58" i="2"/>
  <c r="C57" i="2"/>
  <c r="B57" i="2"/>
  <c r="C56" i="2"/>
  <c r="B56" i="2"/>
  <c r="C55" i="2"/>
  <c r="B55" i="2"/>
  <c r="C54" i="2"/>
  <c r="B54" i="2"/>
  <c r="C53" i="2"/>
  <c r="B53" i="2"/>
  <c r="C52" i="2"/>
  <c r="B52" i="2"/>
  <c r="C51" i="2"/>
  <c r="B51" i="2"/>
  <c r="C50" i="2"/>
  <c r="B50" i="2"/>
  <c r="C49" i="2"/>
  <c r="B49" i="2"/>
  <c r="C48" i="2"/>
  <c r="B48" i="2"/>
  <c r="C47" i="2"/>
  <c r="B47" i="2"/>
  <c r="C46" i="2"/>
  <c r="B46" i="2"/>
  <c r="C45" i="2"/>
  <c r="B45" i="2"/>
  <c r="C44" i="2"/>
  <c r="B44" i="2"/>
  <c r="C43" i="2"/>
  <c r="B43" i="2"/>
  <c r="C42" i="2"/>
  <c r="B42" i="2"/>
  <c r="C41" i="2"/>
  <c r="B41" i="2"/>
  <c r="C40" i="2"/>
  <c r="B40" i="2"/>
  <c r="C39" i="2"/>
  <c r="B39" i="2"/>
  <c r="C38" i="2"/>
  <c r="B38" i="2"/>
  <c r="C37" i="2"/>
  <c r="B37" i="2"/>
  <c r="C36" i="2"/>
  <c r="B36" i="2"/>
  <c r="C35" i="2"/>
  <c r="B35" i="2"/>
  <c r="C34" i="2"/>
  <c r="B34" i="2"/>
  <c r="B33" i="2"/>
  <c r="C32" i="2"/>
  <c r="B32" i="2"/>
  <c r="C31" i="2"/>
  <c r="B31" i="2"/>
  <c r="C30" i="2"/>
  <c r="B30" i="2"/>
  <c r="C29" i="2"/>
  <c r="B29" i="2"/>
  <c r="C28" i="2"/>
  <c r="B28" i="2"/>
  <c r="C27" i="2"/>
  <c r="B27" i="2"/>
  <c r="C26" i="2"/>
  <c r="B26" i="2"/>
  <c r="C25" i="2"/>
  <c r="B25" i="2"/>
  <c r="C24" i="2"/>
  <c r="B24" i="2"/>
  <c r="C23" i="2"/>
  <c r="B23" i="2"/>
  <c r="C22" i="2"/>
  <c r="B22" i="2"/>
  <c r="C21" i="2"/>
  <c r="B21" i="2"/>
  <c r="C20" i="2"/>
  <c r="B20" i="2"/>
  <c r="C19" i="2"/>
  <c r="B19" i="2"/>
  <c r="C18" i="2"/>
  <c r="B18" i="2"/>
  <c r="C17" i="2"/>
  <c r="B17" i="2"/>
  <c r="C16" i="2"/>
  <c r="B16" i="2"/>
  <c r="C15" i="2"/>
  <c r="B15" i="2"/>
  <c r="C14" i="2"/>
  <c r="B14" i="2"/>
  <c r="C13" i="2"/>
  <c r="B13" i="2"/>
  <c r="C12" i="2"/>
  <c r="B12" i="2"/>
  <c r="C11" i="2"/>
  <c r="B11" i="2"/>
  <c r="C10" i="2"/>
  <c r="B10" i="2"/>
  <c r="C9" i="2"/>
  <c r="B9" i="2"/>
  <c r="C8" i="2"/>
  <c r="B8" i="2"/>
  <c r="C7" i="2"/>
  <c r="B7" i="2"/>
  <c r="C6" i="2"/>
  <c r="B6" i="2"/>
  <c r="C5" i="2"/>
  <c r="B5" i="2"/>
  <c r="C4" i="2"/>
  <c r="B4" i="2"/>
  <c r="C3" i="2"/>
  <c r="B3" i="2"/>
  <c r="C2" i="2"/>
  <c r="B2" i="2"/>
  <c r="L21" i="2" l="1"/>
  <c r="L17" i="2"/>
  <c r="H8" i="6"/>
  <c r="G2" i="6" a="1"/>
  <c r="G2" i="6" s="1"/>
  <c r="G2" i="5" a="1"/>
  <c r="G2" i="5" s="1"/>
  <c r="H8" i="5"/>
  <c r="H8" i="4"/>
  <c r="G2" i="4" a="1"/>
  <c r="H2" i="4" s="1"/>
  <c r="H8" i="3"/>
  <c r="G2" i="3" a="1"/>
  <c r="G3" i="3" s="1"/>
  <c r="H4" i="3" l="1"/>
  <c r="G4" i="3"/>
  <c r="H6" i="3"/>
  <c r="H2" i="3"/>
  <c r="G6" i="3"/>
  <c r="G2" i="3"/>
  <c r="H14" i="3" s="1"/>
  <c r="H5" i="3"/>
  <c r="H3" i="3"/>
  <c r="G5" i="3"/>
  <c r="G5" i="4"/>
  <c r="G2" i="4"/>
  <c r="C20" i="4" s="1"/>
  <c r="D20" i="4" s="1"/>
  <c r="E20" i="4" s="1"/>
  <c r="G4" i="4"/>
  <c r="G6" i="4"/>
  <c r="H6" i="4"/>
  <c r="H3" i="4"/>
  <c r="H13" i="4" s="1"/>
  <c r="H4" i="4"/>
  <c r="H5" i="4"/>
  <c r="G3" i="4"/>
  <c r="G5" i="5"/>
  <c r="H3" i="5"/>
  <c r="H5" i="5"/>
  <c r="G3" i="5"/>
  <c r="H14" i="5" s="1"/>
  <c r="H5" i="6"/>
  <c r="H3" i="6"/>
  <c r="G5" i="6"/>
  <c r="G3" i="6"/>
  <c r="H14" i="6" s="1"/>
  <c r="H6" i="6"/>
  <c r="H4" i="6"/>
  <c r="H2" i="6"/>
  <c r="G6" i="6"/>
  <c r="G4" i="6"/>
  <c r="H6" i="5"/>
  <c r="H4" i="5"/>
  <c r="H2" i="5"/>
  <c r="G6" i="5"/>
  <c r="G4" i="5"/>
  <c r="C74" i="3"/>
  <c r="D74" i="3" s="1"/>
  <c r="E74" i="3" s="1"/>
  <c r="C46" i="3"/>
  <c r="D46" i="3" s="1"/>
  <c r="E46" i="3" s="1"/>
  <c r="C14" i="3"/>
  <c r="D14" i="3" s="1"/>
  <c r="E14" i="3" s="1"/>
  <c r="C3" i="3"/>
  <c r="D3" i="3" s="1"/>
  <c r="E3" i="3" s="1"/>
  <c r="C7" i="3"/>
  <c r="D7" i="3" s="1"/>
  <c r="E7" i="3" s="1"/>
  <c r="C15" i="3"/>
  <c r="D15" i="3" s="1"/>
  <c r="E15" i="3" s="1"/>
  <c r="C19" i="3"/>
  <c r="D19" i="3" s="1"/>
  <c r="E19" i="3" s="1"/>
  <c r="C23" i="3"/>
  <c r="D23" i="3" s="1"/>
  <c r="E23" i="3" s="1"/>
  <c r="C31" i="3"/>
  <c r="D31" i="3" s="1"/>
  <c r="E31" i="3" s="1"/>
  <c r="C35" i="3"/>
  <c r="D35" i="3" s="1"/>
  <c r="E35" i="3" s="1"/>
  <c r="C39" i="3"/>
  <c r="D39" i="3" s="1"/>
  <c r="E39" i="3" s="1"/>
  <c r="C47" i="3"/>
  <c r="D47" i="3" s="1"/>
  <c r="E47" i="3" s="1"/>
  <c r="C51" i="3"/>
  <c r="D51" i="3" s="1"/>
  <c r="E51" i="3" s="1"/>
  <c r="C55" i="3"/>
  <c r="D55" i="3" s="1"/>
  <c r="E55" i="3" s="1"/>
  <c r="C63" i="3"/>
  <c r="D63" i="3" s="1"/>
  <c r="E63" i="3" s="1"/>
  <c r="C67" i="3"/>
  <c r="D67" i="3" s="1"/>
  <c r="E67" i="3" s="1"/>
  <c r="C71" i="3"/>
  <c r="D71" i="3" s="1"/>
  <c r="E71" i="3" s="1"/>
  <c r="C79" i="3"/>
  <c r="D79" i="3" s="1"/>
  <c r="E79" i="3" s="1"/>
  <c r="C83" i="3"/>
  <c r="D83" i="3" s="1"/>
  <c r="E83" i="3" s="1"/>
  <c r="C87" i="3"/>
  <c r="D87" i="3" s="1"/>
  <c r="E87" i="3" s="1"/>
  <c r="C95" i="3"/>
  <c r="D95" i="3" s="1"/>
  <c r="E95" i="3" s="1"/>
  <c r="C99" i="3"/>
  <c r="D99" i="3" s="1"/>
  <c r="E99" i="3" s="1"/>
  <c r="C4" i="3"/>
  <c r="D4" i="3" s="1"/>
  <c r="E4" i="3" s="1"/>
  <c r="C20" i="3"/>
  <c r="D20" i="3" s="1"/>
  <c r="E20" i="3" s="1"/>
  <c r="C28" i="3"/>
  <c r="D28" i="3" s="1"/>
  <c r="E28" i="3" s="1"/>
  <c r="C36" i="3"/>
  <c r="D36" i="3" s="1"/>
  <c r="E36" i="3" s="1"/>
  <c r="C52" i="3"/>
  <c r="D52" i="3" s="1"/>
  <c r="E52" i="3" s="1"/>
  <c r="C60" i="3"/>
  <c r="D60" i="3" s="1"/>
  <c r="E60" i="3" s="1"/>
  <c r="C8" i="3"/>
  <c r="D8" i="3" s="1"/>
  <c r="E8" i="3" s="1"/>
  <c r="C24" i="3"/>
  <c r="D24" i="3" s="1"/>
  <c r="E24" i="3" s="1"/>
  <c r="C32" i="3"/>
  <c r="D32" i="3" s="1"/>
  <c r="E32" i="3" s="1"/>
  <c r="C40" i="3"/>
  <c r="D40" i="3" s="1"/>
  <c r="E40" i="3" s="1"/>
  <c r="C56" i="3"/>
  <c r="D56" i="3" s="1"/>
  <c r="E56" i="3" s="1"/>
  <c r="C64" i="3"/>
  <c r="D64" i="3" s="1"/>
  <c r="E64" i="3" s="1"/>
  <c r="C100" i="3"/>
  <c r="D100" i="3" s="1"/>
  <c r="E100" i="3" s="1"/>
  <c r="C94" i="3"/>
  <c r="D94" i="3" s="1"/>
  <c r="E94" i="3" s="1"/>
  <c r="C89" i="3"/>
  <c r="D89" i="3" s="1"/>
  <c r="E89" i="3" s="1"/>
  <c r="C84" i="3"/>
  <c r="D84" i="3" s="1"/>
  <c r="E84" i="3" s="1"/>
  <c r="C78" i="3"/>
  <c r="D78" i="3" s="1"/>
  <c r="E78" i="3" s="1"/>
  <c r="C73" i="3"/>
  <c r="D73" i="3" s="1"/>
  <c r="E73" i="3" s="1"/>
  <c r="C68" i="3"/>
  <c r="D68" i="3" s="1"/>
  <c r="E68" i="3" s="1"/>
  <c r="C61" i="3"/>
  <c r="D61" i="3" s="1"/>
  <c r="E61" i="3" s="1"/>
  <c r="C53" i="3"/>
  <c r="D53" i="3" s="1"/>
  <c r="E53" i="3" s="1"/>
  <c r="C45" i="3"/>
  <c r="D45" i="3" s="1"/>
  <c r="E45" i="3" s="1"/>
  <c r="C37" i="3"/>
  <c r="D37" i="3" s="1"/>
  <c r="E37" i="3" s="1"/>
  <c r="C29" i="3"/>
  <c r="D29" i="3" s="1"/>
  <c r="E29" i="3" s="1"/>
  <c r="C21" i="3"/>
  <c r="D21" i="3" s="1"/>
  <c r="E21" i="3" s="1"/>
  <c r="C13" i="3"/>
  <c r="D13" i="3" s="1"/>
  <c r="E13" i="3" s="1"/>
  <c r="C5" i="3"/>
  <c r="D5" i="3" s="1"/>
  <c r="E5" i="3" s="1"/>
  <c r="C38" i="3" l="1"/>
  <c r="D38" i="3" s="1"/>
  <c r="E38" i="3" s="1"/>
  <c r="C96" i="3"/>
  <c r="D96" i="3" s="1"/>
  <c r="E96" i="3" s="1"/>
  <c r="C85" i="3"/>
  <c r="D85" i="3" s="1"/>
  <c r="E85" i="3" s="1"/>
  <c r="C62" i="3"/>
  <c r="D62" i="3" s="1"/>
  <c r="E62" i="3" s="1"/>
  <c r="C90" i="3"/>
  <c r="D90" i="3" s="1"/>
  <c r="E90" i="3" s="1"/>
  <c r="C30" i="3"/>
  <c r="D30" i="3" s="1"/>
  <c r="E30" i="3" s="1"/>
  <c r="C69" i="3"/>
  <c r="D69" i="3" s="1"/>
  <c r="E69" i="3" s="1"/>
  <c r="L18" i="3"/>
  <c r="K13" i="3"/>
  <c r="H9" i="3"/>
  <c r="H10" i="3" s="1"/>
  <c r="I18" i="3"/>
  <c r="C48" i="3"/>
  <c r="D48" i="3" s="1"/>
  <c r="E48" i="3" s="1"/>
  <c r="C16" i="3"/>
  <c r="D16" i="3" s="1"/>
  <c r="E16" i="3" s="1"/>
  <c r="C44" i="3"/>
  <c r="D44" i="3" s="1"/>
  <c r="E44" i="3" s="1"/>
  <c r="C12" i="3"/>
  <c r="D12" i="3" s="1"/>
  <c r="E12" i="3" s="1"/>
  <c r="C91" i="3"/>
  <c r="D91" i="3" s="1"/>
  <c r="E91" i="3" s="1"/>
  <c r="C75" i="3"/>
  <c r="D75" i="3" s="1"/>
  <c r="E75" i="3" s="1"/>
  <c r="C59" i="3"/>
  <c r="D59" i="3" s="1"/>
  <c r="E59" i="3" s="1"/>
  <c r="C43" i="3"/>
  <c r="D43" i="3" s="1"/>
  <c r="E43" i="3" s="1"/>
  <c r="C27" i="3"/>
  <c r="D27" i="3" s="1"/>
  <c r="E27" i="3" s="1"/>
  <c r="C11" i="3"/>
  <c r="D11" i="3" s="1"/>
  <c r="E11" i="3" s="1"/>
  <c r="C22" i="3"/>
  <c r="D22" i="3" s="1"/>
  <c r="E22" i="3" s="1"/>
  <c r="C54" i="3"/>
  <c r="D54" i="3" s="1"/>
  <c r="E54" i="3" s="1"/>
  <c r="C80" i="3"/>
  <c r="D80" i="3" s="1"/>
  <c r="E80" i="3" s="1"/>
  <c r="C101" i="3"/>
  <c r="D101" i="3" s="1"/>
  <c r="E101" i="3" s="1"/>
  <c r="C6" i="3"/>
  <c r="D6" i="3" s="1"/>
  <c r="E6" i="3" s="1"/>
  <c r="H13" i="3"/>
  <c r="C9" i="3"/>
  <c r="D9" i="3" s="1"/>
  <c r="E9" i="3" s="1"/>
  <c r="C25" i="3"/>
  <c r="D25" i="3" s="1"/>
  <c r="E25" i="3" s="1"/>
  <c r="C41" i="3"/>
  <c r="D41" i="3" s="1"/>
  <c r="E41" i="3" s="1"/>
  <c r="C57" i="3"/>
  <c r="D57" i="3" s="1"/>
  <c r="E57" i="3" s="1"/>
  <c r="C70" i="3"/>
  <c r="D70" i="3" s="1"/>
  <c r="E70" i="3" s="1"/>
  <c r="C81" i="3"/>
  <c r="D81" i="3" s="1"/>
  <c r="E81" i="3" s="1"/>
  <c r="C92" i="3"/>
  <c r="D92" i="3" s="1"/>
  <c r="E92" i="3" s="1"/>
  <c r="C2" i="3"/>
  <c r="D2" i="3" s="1"/>
  <c r="E2" i="3" s="1"/>
  <c r="C17" i="3"/>
  <c r="D17" i="3" s="1"/>
  <c r="E17" i="3" s="1"/>
  <c r="C33" i="3"/>
  <c r="D33" i="3" s="1"/>
  <c r="E33" i="3" s="1"/>
  <c r="C49" i="3"/>
  <c r="D49" i="3" s="1"/>
  <c r="E49" i="3" s="1"/>
  <c r="C65" i="3"/>
  <c r="D65" i="3" s="1"/>
  <c r="E65" i="3" s="1"/>
  <c r="C76" i="3"/>
  <c r="D76" i="3" s="1"/>
  <c r="E76" i="3" s="1"/>
  <c r="C86" i="3"/>
  <c r="D86" i="3" s="1"/>
  <c r="E86" i="3" s="1"/>
  <c r="C97" i="3"/>
  <c r="D97" i="3" s="1"/>
  <c r="E97" i="3" s="1"/>
  <c r="C34" i="3"/>
  <c r="D34" i="3" s="1"/>
  <c r="E34" i="3" s="1"/>
  <c r="C50" i="3"/>
  <c r="D50" i="3" s="1"/>
  <c r="E50" i="3" s="1"/>
  <c r="C77" i="3"/>
  <c r="D77" i="3" s="1"/>
  <c r="E77" i="3" s="1"/>
  <c r="C88" i="3"/>
  <c r="D88" i="3" s="1"/>
  <c r="E88" i="3" s="1"/>
  <c r="C10" i="3"/>
  <c r="D10" i="3" s="1"/>
  <c r="E10" i="3" s="1"/>
  <c r="C26" i="3"/>
  <c r="D26" i="3" s="1"/>
  <c r="E26" i="3" s="1"/>
  <c r="C42" i="3"/>
  <c r="D42" i="3" s="1"/>
  <c r="E42" i="3" s="1"/>
  <c r="C58" i="3"/>
  <c r="D58" i="3" s="1"/>
  <c r="E58" i="3" s="1"/>
  <c r="C72" i="3"/>
  <c r="D72" i="3" s="1"/>
  <c r="E72" i="3" s="1"/>
  <c r="C82" i="3"/>
  <c r="D82" i="3" s="1"/>
  <c r="E82" i="3" s="1"/>
  <c r="C93" i="3"/>
  <c r="D93" i="3" s="1"/>
  <c r="E93" i="3" s="1"/>
  <c r="C18" i="3"/>
  <c r="D18" i="3" s="1"/>
  <c r="E18" i="3" s="1"/>
  <c r="C66" i="3"/>
  <c r="D66" i="3" s="1"/>
  <c r="E66" i="3" s="1"/>
  <c r="C98" i="3"/>
  <c r="D98" i="3" s="1"/>
  <c r="E98" i="3" s="1"/>
  <c r="C99" i="4"/>
  <c r="D99" i="4" s="1"/>
  <c r="E99" i="4" s="1"/>
  <c r="C73" i="4"/>
  <c r="D73" i="4" s="1"/>
  <c r="E73" i="4" s="1"/>
  <c r="C41" i="4"/>
  <c r="D41" i="4" s="1"/>
  <c r="E41" i="4" s="1"/>
  <c r="C14" i="4"/>
  <c r="D14" i="4" s="1"/>
  <c r="E14" i="4" s="1"/>
  <c r="C61" i="4"/>
  <c r="D61" i="4" s="1"/>
  <c r="E61" i="4" s="1"/>
  <c r="C2" i="4"/>
  <c r="D2" i="4" s="1"/>
  <c r="E2" i="4" s="1"/>
  <c r="C75" i="4"/>
  <c r="D75" i="4" s="1"/>
  <c r="E75" i="4" s="1"/>
  <c r="C49" i="4"/>
  <c r="D49" i="4" s="1"/>
  <c r="E49" i="4" s="1"/>
  <c r="C17" i="4"/>
  <c r="D17" i="4" s="1"/>
  <c r="E17" i="4" s="1"/>
  <c r="C77" i="4"/>
  <c r="D77" i="4" s="1"/>
  <c r="E77" i="4" s="1"/>
  <c r="C23" i="4"/>
  <c r="D23" i="4" s="1"/>
  <c r="E23" i="4" s="1"/>
  <c r="C79" i="4"/>
  <c r="D79" i="4" s="1"/>
  <c r="E79" i="4" s="1"/>
  <c r="C53" i="4"/>
  <c r="D53" i="4" s="1"/>
  <c r="E53" i="4" s="1"/>
  <c r="C26" i="4"/>
  <c r="D26" i="4" s="1"/>
  <c r="E26" i="4" s="1"/>
  <c r="C100" i="4"/>
  <c r="D100" i="4" s="1"/>
  <c r="E100" i="4" s="1"/>
  <c r="C80" i="4"/>
  <c r="D80" i="4" s="1"/>
  <c r="E80" i="4" s="1"/>
  <c r="C60" i="4"/>
  <c r="D60" i="4" s="1"/>
  <c r="E60" i="4" s="1"/>
  <c r="C36" i="4"/>
  <c r="D36" i="4" s="1"/>
  <c r="E36" i="4" s="1"/>
  <c r="C16" i="4"/>
  <c r="D16" i="4" s="1"/>
  <c r="E16" i="4" s="1"/>
  <c r="C94" i="4"/>
  <c r="D94" i="4" s="1"/>
  <c r="E94" i="4" s="1"/>
  <c r="C62" i="4"/>
  <c r="D62" i="4" s="1"/>
  <c r="E62" i="4" s="1"/>
  <c r="C35" i="4"/>
  <c r="D35" i="4" s="1"/>
  <c r="E35" i="4" s="1"/>
  <c r="C9" i="4"/>
  <c r="D9" i="4" s="1"/>
  <c r="E9" i="4" s="1"/>
  <c r="C39" i="4"/>
  <c r="D39" i="4" s="1"/>
  <c r="E39" i="4" s="1"/>
  <c r="C97" i="4"/>
  <c r="D97" i="4" s="1"/>
  <c r="E97" i="4" s="1"/>
  <c r="C70" i="4"/>
  <c r="D70" i="4" s="1"/>
  <c r="E70" i="4" s="1"/>
  <c r="C38" i="4"/>
  <c r="D38" i="4" s="1"/>
  <c r="E38" i="4" s="1"/>
  <c r="C11" i="4"/>
  <c r="D11" i="4" s="1"/>
  <c r="E11" i="4" s="1"/>
  <c r="C66" i="4"/>
  <c r="D66" i="4" s="1"/>
  <c r="E66" i="4" s="1"/>
  <c r="C101" i="4"/>
  <c r="D101" i="4" s="1"/>
  <c r="E101" i="4" s="1"/>
  <c r="C74" i="4"/>
  <c r="D74" i="4" s="1"/>
  <c r="E74" i="4" s="1"/>
  <c r="C47" i="4"/>
  <c r="D47" i="4" s="1"/>
  <c r="E47" i="4" s="1"/>
  <c r="C15" i="4"/>
  <c r="D15" i="4" s="1"/>
  <c r="E15" i="4" s="1"/>
  <c r="C96" i="4"/>
  <c r="D96" i="4" s="1"/>
  <c r="E96" i="4" s="1"/>
  <c r="C76" i="4"/>
  <c r="D76" i="4" s="1"/>
  <c r="E76" i="4" s="1"/>
  <c r="C52" i="4"/>
  <c r="D52" i="4" s="1"/>
  <c r="E52" i="4" s="1"/>
  <c r="C32" i="4"/>
  <c r="D32" i="4" s="1"/>
  <c r="E32" i="4" s="1"/>
  <c r="C12" i="4"/>
  <c r="D12" i="4" s="1"/>
  <c r="E12" i="4" s="1"/>
  <c r="C83" i="4"/>
  <c r="D83" i="4" s="1"/>
  <c r="E83" i="4" s="1"/>
  <c r="C57" i="4"/>
  <c r="D57" i="4" s="1"/>
  <c r="E57" i="4" s="1"/>
  <c r="C30" i="4"/>
  <c r="D30" i="4" s="1"/>
  <c r="E30" i="4" s="1"/>
  <c r="C82" i="4"/>
  <c r="D82" i="4" s="1"/>
  <c r="E82" i="4" s="1"/>
  <c r="C29" i="4"/>
  <c r="D29" i="4" s="1"/>
  <c r="E29" i="4" s="1"/>
  <c r="C91" i="4"/>
  <c r="D91" i="4" s="1"/>
  <c r="E91" i="4" s="1"/>
  <c r="C59" i="4"/>
  <c r="D59" i="4" s="1"/>
  <c r="E59" i="4" s="1"/>
  <c r="C33" i="4"/>
  <c r="D33" i="4" s="1"/>
  <c r="E33" i="4" s="1"/>
  <c r="C6" i="4"/>
  <c r="D6" i="4" s="1"/>
  <c r="E6" i="4" s="1"/>
  <c r="C45" i="4"/>
  <c r="D45" i="4" s="1"/>
  <c r="E45" i="4" s="1"/>
  <c r="C95" i="4"/>
  <c r="D95" i="4" s="1"/>
  <c r="E95" i="4" s="1"/>
  <c r="C69" i="4"/>
  <c r="D69" i="4" s="1"/>
  <c r="E69" i="4" s="1"/>
  <c r="C37" i="4"/>
  <c r="D37" i="4" s="1"/>
  <c r="E37" i="4" s="1"/>
  <c r="C10" i="4"/>
  <c r="D10" i="4" s="1"/>
  <c r="E10" i="4" s="1"/>
  <c r="C92" i="4"/>
  <c r="D92" i="4" s="1"/>
  <c r="E92" i="4" s="1"/>
  <c r="C68" i="4"/>
  <c r="D68" i="4" s="1"/>
  <c r="E68" i="4" s="1"/>
  <c r="C48" i="4"/>
  <c r="D48" i="4" s="1"/>
  <c r="E48" i="4" s="1"/>
  <c r="C28" i="4"/>
  <c r="D28" i="4" s="1"/>
  <c r="E28" i="4" s="1"/>
  <c r="C4" i="4"/>
  <c r="D4" i="4" s="1"/>
  <c r="E4" i="4" s="1"/>
  <c r="C78" i="4"/>
  <c r="D78" i="4" s="1"/>
  <c r="E78" i="4" s="1"/>
  <c r="C51" i="4"/>
  <c r="D51" i="4" s="1"/>
  <c r="E51" i="4" s="1"/>
  <c r="C19" i="4"/>
  <c r="D19" i="4" s="1"/>
  <c r="E19" i="4" s="1"/>
  <c r="C71" i="4"/>
  <c r="D71" i="4" s="1"/>
  <c r="E71" i="4" s="1"/>
  <c r="C18" i="4"/>
  <c r="D18" i="4" s="1"/>
  <c r="E18" i="4" s="1"/>
  <c r="C81" i="4"/>
  <c r="D81" i="4" s="1"/>
  <c r="E81" i="4" s="1"/>
  <c r="C54" i="4"/>
  <c r="D54" i="4" s="1"/>
  <c r="E54" i="4" s="1"/>
  <c r="C27" i="4"/>
  <c r="D27" i="4" s="1"/>
  <c r="E27" i="4" s="1"/>
  <c r="C87" i="4"/>
  <c r="D87" i="4" s="1"/>
  <c r="E87" i="4" s="1"/>
  <c r="C34" i="4"/>
  <c r="D34" i="4" s="1"/>
  <c r="E34" i="4" s="1"/>
  <c r="C90" i="4"/>
  <c r="D90" i="4" s="1"/>
  <c r="E90" i="4" s="1"/>
  <c r="C58" i="4"/>
  <c r="D58" i="4" s="1"/>
  <c r="E58" i="4" s="1"/>
  <c r="C31" i="4"/>
  <c r="D31" i="4" s="1"/>
  <c r="E31" i="4" s="1"/>
  <c r="C3" i="4"/>
  <c r="D3" i="4" s="1"/>
  <c r="E3" i="4" s="1"/>
  <c r="C84" i="4"/>
  <c r="D84" i="4" s="1"/>
  <c r="E84" i="4" s="1"/>
  <c r="C64" i="4"/>
  <c r="D64" i="4" s="1"/>
  <c r="E64" i="4" s="1"/>
  <c r="C44" i="4"/>
  <c r="D44" i="4" s="1"/>
  <c r="E44" i="4" s="1"/>
  <c r="K13" i="4"/>
  <c r="L18" i="4"/>
  <c r="I18" i="4"/>
  <c r="H9" i="4"/>
  <c r="H10" i="4" s="1"/>
  <c r="H14" i="4"/>
  <c r="C89" i="4"/>
  <c r="D89" i="4" s="1"/>
  <c r="E89" i="4" s="1"/>
  <c r="C67" i="4"/>
  <c r="D67" i="4" s="1"/>
  <c r="E67" i="4" s="1"/>
  <c r="C46" i="4"/>
  <c r="D46" i="4" s="1"/>
  <c r="E46" i="4" s="1"/>
  <c r="C25" i="4"/>
  <c r="D25" i="4" s="1"/>
  <c r="E25" i="4" s="1"/>
  <c r="C93" i="4"/>
  <c r="D93" i="4" s="1"/>
  <c r="E93" i="4" s="1"/>
  <c r="C50" i="4"/>
  <c r="D50" i="4" s="1"/>
  <c r="E50" i="4" s="1"/>
  <c r="C7" i="4"/>
  <c r="D7" i="4" s="1"/>
  <c r="E7" i="4" s="1"/>
  <c r="C86" i="4"/>
  <c r="D86" i="4" s="1"/>
  <c r="E86" i="4" s="1"/>
  <c r="C65" i="4"/>
  <c r="D65" i="4" s="1"/>
  <c r="E65" i="4" s="1"/>
  <c r="C43" i="4"/>
  <c r="D43" i="4" s="1"/>
  <c r="E43" i="4" s="1"/>
  <c r="C22" i="4"/>
  <c r="D22" i="4" s="1"/>
  <c r="E22" i="4" s="1"/>
  <c r="C98" i="4"/>
  <c r="D98" i="4" s="1"/>
  <c r="E98" i="4" s="1"/>
  <c r="C55" i="4"/>
  <c r="D55" i="4" s="1"/>
  <c r="E55" i="4" s="1"/>
  <c r="C13" i="4"/>
  <c r="D13" i="4" s="1"/>
  <c r="E13" i="4" s="1"/>
  <c r="C85" i="4"/>
  <c r="D85" i="4" s="1"/>
  <c r="E85" i="4" s="1"/>
  <c r="C63" i="4"/>
  <c r="D63" i="4" s="1"/>
  <c r="E63" i="4" s="1"/>
  <c r="C42" i="4"/>
  <c r="D42" i="4" s="1"/>
  <c r="E42" i="4" s="1"/>
  <c r="C21" i="4"/>
  <c r="D21" i="4" s="1"/>
  <c r="E21" i="4" s="1"/>
  <c r="C5" i="4"/>
  <c r="D5" i="4" s="1"/>
  <c r="E5" i="4" s="1"/>
  <c r="C88" i="4"/>
  <c r="D88" i="4" s="1"/>
  <c r="E88" i="4" s="1"/>
  <c r="C72" i="4"/>
  <c r="D72" i="4" s="1"/>
  <c r="E72" i="4" s="1"/>
  <c r="C56" i="4"/>
  <c r="D56" i="4" s="1"/>
  <c r="E56" i="4" s="1"/>
  <c r="C40" i="4"/>
  <c r="D40" i="4" s="1"/>
  <c r="E40" i="4" s="1"/>
  <c r="C24" i="4"/>
  <c r="D24" i="4" s="1"/>
  <c r="E24" i="4" s="1"/>
  <c r="C8" i="4"/>
  <c r="D8" i="4" s="1"/>
  <c r="E8" i="4" s="1"/>
  <c r="K13" i="5"/>
  <c r="G25" i="5" s="1"/>
  <c r="L18" i="5"/>
  <c r="I18" i="6"/>
  <c r="H9" i="6"/>
  <c r="H10" i="6" s="1"/>
  <c r="K13" i="6"/>
  <c r="K25" i="6" s="1"/>
  <c r="L18" i="6"/>
  <c r="C3" i="6"/>
  <c r="D3" i="6" s="1"/>
  <c r="E3" i="6" s="1"/>
  <c r="C7" i="6"/>
  <c r="D7" i="6" s="1"/>
  <c r="E7" i="6" s="1"/>
  <c r="C11" i="6"/>
  <c r="D11" i="6" s="1"/>
  <c r="E11" i="6" s="1"/>
  <c r="C15" i="6"/>
  <c r="D15" i="6" s="1"/>
  <c r="E15" i="6" s="1"/>
  <c r="C19" i="6"/>
  <c r="D19" i="6" s="1"/>
  <c r="E19" i="6" s="1"/>
  <c r="C23" i="6"/>
  <c r="D23" i="6" s="1"/>
  <c r="E23" i="6" s="1"/>
  <c r="C27" i="6"/>
  <c r="D27" i="6" s="1"/>
  <c r="E27" i="6" s="1"/>
  <c r="C31" i="6"/>
  <c r="D31" i="6" s="1"/>
  <c r="E31" i="6" s="1"/>
  <c r="C35" i="6"/>
  <c r="D35" i="6" s="1"/>
  <c r="E35" i="6" s="1"/>
  <c r="C39" i="6"/>
  <c r="D39" i="6" s="1"/>
  <c r="E39" i="6" s="1"/>
  <c r="C43" i="6"/>
  <c r="D43" i="6" s="1"/>
  <c r="E43" i="6" s="1"/>
  <c r="C47" i="6"/>
  <c r="D47" i="6" s="1"/>
  <c r="E47" i="6" s="1"/>
  <c r="C51" i="6"/>
  <c r="D51" i="6" s="1"/>
  <c r="E51" i="6" s="1"/>
  <c r="C55" i="6"/>
  <c r="D55" i="6" s="1"/>
  <c r="E55" i="6" s="1"/>
  <c r="C59" i="6"/>
  <c r="D59" i="6" s="1"/>
  <c r="E59" i="6" s="1"/>
  <c r="C63" i="6"/>
  <c r="D63" i="6" s="1"/>
  <c r="E63" i="6" s="1"/>
  <c r="C67" i="6"/>
  <c r="D67" i="6" s="1"/>
  <c r="E67" i="6" s="1"/>
  <c r="C71" i="6"/>
  <c r="D71" i="6" s="1"/>
  <c r="E71" i="6" s="1"/>
  <c r="C75" i="6"/>
  <c r="D75" i="6" s="1"/>
  <c r="E75" i="6" s="1"/>
  <c r="C79" i="6"/>
  <c r="D79" i="6" s="1"/>
  <c r="E79" i="6" s="1"/>
  <c r="C83" i="6"/>
  <c r="D83" i="6" s="1"/>
  <c r="E83" i="6" s="1"/>
  <c r="C87" i="6"/>
  <c r="D87" i="6" s="1"/>
  <c r="E87" i="6" s="1"/>
  <c r="C91" i="6"/>
  <c r="D91" i="6" s="1"/>
  <c r="E91" i="6" s="1"/>
  <c r="C95" i="6"/>
  <c r="D95" i="6" s="1"/>
  <c r="E95" i="6" s="1"/>
  <c r="C99" i="6"/>
  <c r="D99" i="6" s="1"/>
  <c r="E99" i="6" s="1"/>
  <c r="H13" i="6"/>
  <c r="C4" i="6"/>
  <c r="D4" i="6" s="1"/>
  <c r="E4" i="6" s="1"/>
  <c r="C8" i="6"/>
  <c r="D8" i="6" s="1"/>
  <c r="E8" i="6" s="1"/>
  <c r="C12" i="6"/>
  <c r="D12" i="6" s="1"/>
  <c r="E12" i="6" s="1"/>
  <c r="C16" i="6"/>
  <c r="D16" i="6" s="1"/>
  <c r="E16" i="6" s="1"/>
  <c r="C20" i="6"/>
  <c r="D20" i="6" s="1"/>
  <c r="E20" i="6" s="1"/>
  <c r="C24" i="6"/>
  <c r="D24" i="6" s="1"/>
  <c r="E24" i="6" s="1"/>
  <c r="C28" i="6"/>
  <c r="D28" i="6" s="1"/>
  <c r="E28" i="6" s="1"/>
  <c r="C32" i="6"/>
  <c r="D32" i="6" s="1"/>
  <c r="E32" i="6" s="1"/>
  <c r="C36" i="6"/>
  <c r="D36" i="6" s="1"/>
  <c r="E36" i="6" s="1"/>
  <c r="C40" i="6"/>
  <c r="D40" i="6" s="1"/>
  <c r="E40" i="6" s="1"/>
  <c r="C44" i="6"/>
  <c r="D44" i="6" s="1"/>
  <c r="E44" i="6" s="1"/>
  <c r="C48" i="6"/>
  <c r="D48" i="6" s="1"/>
  <c r="E48" i="6" s="1"/>
  <c r="C52" i="6"/>
  <c r="D52" i="6" s="1"/>
  <c r="E52" i="6" s="1"/>
  <c r="C56" i="6"/>
  <c r="D56" i="6" s="1"/>
  <c r="E56" i="6" s="1"/>
  <c r="C60" i="6"/>
  <c r="D60" i="6" s="1"/>
  <c r="E60" i="6" s="1"/>
  <c r="C64" i="6"/>
  <c r="D64" i="6" s="1"/>
  <c r="E64" i="6" s="1"/>
  <c r="C68" i="6"/>
  <c r="D68" i="6" s="1"/>
  <c r="E68" i="6" s="1"/>
  <c r="C72" i="6"/>
  <c r="D72" i="6" s="1"/>
  <c r="E72" i="6" s="1"/>
  <c r="C76" i="6"/>
  <c r="D76" i="6" s="1"/>
  <c r="E76" i="6" s="1"/>
  <c r="C80" i="6"/>
  <c r="D80" i="6" s="1"/>
  <c r="E80" i="6" s="1"/>
  <c r="C84" i="6"/>
  <c r="D84" i="6" s="1"/>
  <c r="E84" i="6" s="1"/>
  <c r="C88" i="6"/>
  <c r="D88" i="6" s="1"/>
  <c r="E88" i="6" s="1"/>
  <c r="C92" i="6"/>
  <c r="D92" i="6" s="1"/>
  <c r="E92" i="6" s="1"/>
  <c r="C96" i="6"/>
  <c r="D96" i="6" s="1"/>
  <c r="E96" i="6" s="1"/>
  <c r="C100" i="6"/>
  <c r="D100" i="6" s="1"/>
  <c r="E100" i="6" s="1"/>
  <c r="C6" i="6"/>
  <c r="D6" i="6" s="1"/>
  <c r="E6" i="6" s="1"/>
  <c r="C14" i="6"/>
  <c r="D14" i="6" s="1"/>
  <c r="E14" i="6" s="1"/>
  <c r="C22" i="6"/>
  <c r="D22" i="6" s="1"/>
  <c r="E22" i="6" s="1"/>
  <c r="C30" i="6"/>
  <c r="D30" i="6" s="1"/>
  <c r="E30" i="6" s="1"/>
  <c r="C38" i="6"/>
  <c r="D38" i="6" s="1"/>
  <c r="E38" i="6" s="1"/>
  <c r="C46" i="6"/>
  <c r="D46" i="6" s="1"/>
  <c r="E46" i="6" s="1"/>
  <c r="C54" i="6"/>
  <c r="D54" i="6" s="1"/>
  <c r="E54" i="6" s="1"/>
  <c r="C62" i="6"/>
  <c r="D62" i="6" s="1"/>
  <c r="E62" i="6" s="1"/>
  <c r="C70" i="6"/>
  <c r="D70" i="6" s="1"/>
  <c r="E70" i="6" s="1"/>
  <c r="C78" i="6"/>
  <c r="D78" i="6" s="1"/>
  <c r="E78" i="6" s="1"/>
  <c r="C86" i="6"/>
  <c r="D86" i="6" s="1"/>
  <c r="E86" i="6" s="1"/>
  <c r="C94" i="6"/>
  <c r="D94" i="6" s="1"/>
  <c r="E94" i="6" s="1"/>
  <c r="C2" i="6"/>
  <c r="D2" i="6" s="1"/>
  <c r="E2" i="6" s="1"/>
  <c r="C26" i="6"/>
  <c r="D26" i="6" s="1"/>
  <c r="E26" i="6" s="1"/>
  <c r="C50" i="6"/>
  <c r="D50" i="6" s="1"/>
  <c r="E50" i="6" s="1"/>
  <c r="C74" i="6"/>
  <c r="D74" i="6" s="1"/>
  <c r="E74" i="6" s="1"/>
  <c r="C90" i="6"/>
  <c r="D90" i="6" s="1"/>
  <c r="E90" i="6" s="1"/>
  <c r="C21" i="6"/>
  <c r="D21" i="6" s="1"/>
  <c r="E21" i="6" s="1"/>
  <c r="C45" i="6"/>
  <c r="D45" i="6" s="1"/>
  <c r="E45" i="6" s="1"/>
  <c r="C69" i="6"/>
  <c r="D69" i="6" s="1"/>
  <c r="E69" i="6" s="1"/>
  <c r="C85" i="6"/>
  <c r="D85" i="6" s="1"/>
  <c r="E85" i="6" s="1"/>
  <c r="C9" i="6"/>
  <c r="D9" i="6" s="1"/>
  <c r="E9" i="6" s="1"/>
  <c r="C17" i="6"/>
  <c r="D17" i="6" s="1"/>
  <c r="E17" i="6" s="1"/>
  <c r="C25" i="6"/>
  <c r="D25" i="6" s="1"/>
  <c r="E25" i="6" s="1"/>
  <c r="C33" i="6"/>
  <c r="D33" i="6" s="1"/>
  <c r="E33" i="6" s="1"/>
  <c r="C41" i="6"/>
  <c r="D41" i="6" s="1"/>
  <c r="E41" i="6" s="1"/>
  <c r="C49" i="6"/>
  <c r="D49" i="6" s="1"/>
  <c r="E49" i="6" s="1"/>
  <c r="C57" i="6"/>
  <c r="D57" i="6" s="1"/>
  <c r="E57" i="6" s="1"/>
  <c r="C65" i="6"/>
  <c r="D65" i="6" s="1"/>
  <c r="E65" i="6" s="1"/>
  <c r="C73" i="6"/>
  <c r="D73" i="6" s="1"/>
  <c r="E73" i="6" s="1"/>
  <c r="C81" i="6"/>
  <c r="D81" i="6" s="1"/>
  <c r="E81" i="6" s="1"/>
  <c r="C89" i="6"/>
  <c r="D89" i="6" s="1"/>
  <c r="E89" i="6" s="1"/>
  <c r="C97" i="6"/>
  <c r="D97" i="6" s="1"/>
  <c r="E97" i="6" s="1"/>
  <c r="C34" i="6"/>
  <c r="D34" i="6" s="1"/>
  <c r="E34" i="6" s="1"/>
  <c r="C58" i="6"/>
  <c r="D58" i="6" s="1"/>
  <c r="E58" i="6" s="1"/>
  <c r="C82" i="6"/>
  <c r="D82" i="6" s="1"/>
  <c r="E82" i="6" s="1"/>
  <c r="C98" i="6"/>
  <c r="D98" i="6" s="1"/>
  <c r="E98" i="6" s="1"/>
  <c r="C13" i="6"/>
  <c r="D13" i="6" s="1"/>
  <c r="E13" i="6" s="1"/>
  <c r="C37" i="6"/>
  <c r="D37" i="6" s="1"/>
  <c r="E37" i="6" s="1"/>
  <c r="C61" i="6"/>
  <c r="D61" i="6" s="1"/>
  <c r="E61" i="6" s="1"/>
  <c r="C93" i="6"/>
  <c r="D93" i="6" s="1"/>
  <c r="E93" i="6" s="1"/>
  <c r="C10" i="6"/>
  <c r="D10" i="6" s="1"/>
  <c r="E10" i="6" s="1"/>
  <c r="C18" i="6"/>
  <c r="D18" i="6" s="1"/>
  <c r="E18" i="6" s="1"/>
  <c r="C42" i="6"/>
  <c r="D42" i="6" s="1"/>
  <c r="E42" i="6" s="1"/>
  <c r="C66" i="6"/>
  <c r="D66" i="6" s="1"/>
  <c r="E66" i="6" s="1"/>
  <c r="C5" i="6"/>
  <c r="D5" i="6" s="1"/>
  <c r="E5" i="6" s="1"/>
  <c r="C29" i="6"/>
  <c r="D29" i="6" s="1"/>
  <c r="E29" i="6" s="1"/>
  <c r="C53" i="6"/>
  <c r="D53" i="6" s="1"/>
  <c r="E53" i="6" s="1"/>
  <c r="C77" i="6"/>
  <c r="D77" i="6" s="1"/>
  <c r="E77" i="6" s="1"/>
  <c r="C101" i="6"/>
  <c r="D101" i="6" s="1"/>
  <c r="E101" i="6" s="1"/>
  <c r="C6" i="5"/>
  <c r="D6" i="5" s="1"/>
  <c r="E6" i="5" s="1"/>
  <c r="C10" i="5"/>
  <c r="D10" i="5" s="1"/>
  <c r="E10" i="5" s="1"/>
  <c r="C14" i="5"/>
  <c r="D14" i="5" s="1"/>
  <c r="E14" i="5" s="1"/>
  <c r="C18" i="5"/>
  <c r="D18" i="5" s="1"/>
  <c r="E18" i="5" s="1"/>
  <c r="C22" i="5"/>
  <c r="D22" i="5" s="1"/>
  <c r="E22" i="5" s="1"/>
  <c r="C26" i="5"/>
  <c r="D26" i="5" s="1"/>
  <c r="E26" i="5" s="1"/>
  <c r="C30" i="5"/>
  <c r="D30" i="5" s="1"/>
  <c r="E30" i="5" s="1"/>
  <c r="C34" i="5"/>
  <c r="D34" i="5" s="1"/>
  <c r="E34" i="5" s="1"/>
  <c r="C38" i="5"/>
  <c r="D38" i="5" s="1"/>
  <c r="E38" i="5" s="1"/>
  <c r="C42" i="5"/>
  <c r="D42" i="5" s="1"/>
  <c r="E42" i="5" s="1"/>
  <c r="C46" i="5"/>
  <c r="D46" i="5" s="1"/>
  <c r="E46" i="5" s="1"/>
  <c r="C50" i="5"/>
  <c r="D50" i="5" s="1"/>
  <c r="E50" i="5" s="1"/>
  <c r="C54" i="5"/>
  <c r="D54" i="5" s="1"/>
  <c r="E54" i="5" s="1"/>
  <c r="C58" i="5"/>
  <c r="D58" i="5" s="1"/>
  <c r="E58" i="5" s="1"/>
  <c r="C62" i="5"/>
  <c r="D62" i="5" s="1"/>
  <c r="E62" i="5" s="1"/>
  <c r="C66" i="5"/>
  <c r="D66" i="5" s="1"/>
  <c r="E66" i="5" s="1"/>
  <c r="C70" i="5"/>
  <c r="D70" i="5" s="1"/>
  <c r="E70" i="5" s="1"/>
  <c r="C74" i="5"/>
  <c r="D74" i="5" s="1"/>
  <c r="E74" i="5" s="1"/>
  <c r="C78" i="5"/>
  <c r="D78" i="5" s="1"/>
  <c r="E78" i="5" s="1"/>
  <c r="C82" i="5"/>
  <c r="D82" i="5" s="1"/>
  <c r="E82" i="5" s="1"/>
  <c r="C86" i="5"/>
  <c r="D86" i="5" s="1"/>
  <c r="E86" i="5" s="1"/>
  <c r="C90" i="5"/>
  <c r="D90" i="5" s="1"/>
  <c r="E90" i="5" s="1"/>
  <c r="C94" i="5"/>
  <c r="D94" i="5" s="1"/>
  <c r="E94" i="5" s="1"/>
  <c r="C98" i="5"/>
  <c r="D98" i="5" s="1"/>
  <c r="E98" i="5" s="1"/>
  <c r="C2" i="5"/>
  <c r="D2" i="5" s="1"/>
  <c r="E2" i="5" s="1"/>
  <c r="C4" i="5"/>
  <c r="D4" i="5" s="1"/>
  <c r="E4" i="5" s="1"/>
  <c r="C9" i="5"/>
  <c r="D9" i="5" s="1"/>
  <c r="E9" i="5" s="1"/>
  <c r="C15" i="5"/>
  <c r="D15" i="5" s="1"/>
  <c r="E15" i="5" s="1"/>
  <c r="C20" i="5"/>
  <c r="D20" i="5" s="1"/>
  <c r="E20" i="5" s="1"/>
  <c r="C25" i="5"/>
  <c r="D25" i="5" s="1"/>
  <c r="E25" i="5" s="1"/>
  <c r="C31" i="5"/>
  <c r="D31" i="5" s="1"/>
  <c r="E31" i="5" s="1"/>
  <c r="C36" i="5"/>
  <c r="D36" i="5" s="1"/>
  <c r="E36" i="5" s="1"/>
  <c r="C41" i="5"/>
  <c r="D41" i="5" s="1"/>
  <c r="E41" i="5" s="1"/>
  <c r="C47" i="5"/>
  <c r="D47" i="5" s="1"/>
  <c r="E47" i="5" s="1"/>
  <c r="C52" i="5"/>
  <c r="D52" i="5" s="1"/>
  <c r="E52" i="5" s="1"/>
  <c r="C57" i="5"/>
  <c r="D57" i="5" s="1"/>
  <c r="E57" i="5" s="1"/>
  <c r="C63" i="5"/>
  <c r="D63" i="5" s="1"/>
  <c r="E63" i="5" s="1"/>
  <c r="C68" i="5"/>
  <c r="D68" i="5" s="1"/>
  <c r="E68" i="5" s="1"/>
  <c r="C73" i="5"/>
  <c r="D73" i="5" s="1"/>
  <c r="E73" i="5" s="1"/>
  <c r="C79" i="5"/>
  <c r="D79" i="5" s="1"/>
  <c r="E79" i="5" s="1"/>
  <c r="C84" i="5"/>
  <c r="D84" i="5" s="1"/>
  <c r="E84" i="5" s="1"/>
  <c r="C89" i="5"/>
  <c r="D89" i="5" s="1"/>
  <c r="E89" i="5" s="1"/>
  <c r="C95" i="5"/>
  <c r="D95" i="5" s="1"/>
  <c r="E95" i="5" s="1"/>
  <c r="C100" i="5"/>
  <c r="D100" i="5" s="1"/>
  <c r="E100" i="5" s="1"/>
  <c r="H13" i="5"/>
  <c r="C7" i="5"/>
  <c r="D7" i="5" s="1"/>
  <c r="E7" i="5" s="1"/>
  <c r="C12" i="5"/>
  <c r="D12" i="5" s="1"/>
  <c r="E12" i="5" s="1"/>
  <c r="C17" i="5"/>
  <c r="D17" i="5" s="1"/>
  <c r="E17" i="5" s="1"/>
  <c r="C23" i="5"/>
  <c r="D23" i="5" s="1"/>
  <c r="E23" i="5" s="1"/>
  <c r="C28" i="5"/>
  <c r="D28" i="5" s="1"/>
  <c r="E28" i="5" s="1"/>
  <c r="C33" i="5"/>
  <c r="D33" i="5" s="1"/>
  <c r="E33" i="5" s="1"/>
  <c r="C39" i="5"/>
  <c r="D39" i="5" s="1"/>
  <c r="E39" i="5" s="1"/>
  <c r="C44" i="5"/>
  <c r="D44" i="5" s="1"/>
  <c r="E44" i="5" s="1"/>
  <c r="C49" i="5"/>
  <c r="D49" i="5" s="1"/>
  <c r="E49" i="5" s="1"/>
  <c r="C55" i="5"/>
  <c r="D55" i="5" s="1"/>
  <c r="E55" i="5" s="1"/>
  <c r="C60" i="5"/>
  <c r="D60" i="5" s="1"/>
  <c r="E60" i="5" s="1"/>
  <c r="C65" i="5"/>
  <c r="D65" i="5" s="1"/>
  <c r="E65" i="5" s="1"/>
  <c r="C71" i="5"/>
  <c r="D71" i="5" s="1"/>
  <c r="E71" i="5" s="1"/>
  <c r="C76" i="5"/>
  <c r="D76" i="5" s="1"/>
  <c r="E76" i="5" s="1"/>
  <c r="C81" i="5"/>
  <c r="D81" i="5" s="1"/>
  <c r="E81" i="5" s="1"/>
  <c r="C87" i="5"/>
  <c r="D87" i="5" s="1"/>
  <c r="E87" i="5" s="1"/>
  <c r="C92" i="5"/>
  <c r="D92" i="5" s="1"/>
  <c r="E92" i="5" s="1"/>
  <c r="C97" i="5"/>
  <c r="D97" i="5" s="1"/>
  <c r="E97" i="5" s="1"/>
  <c r="C5" i="5"/>
  <c r="D5" i="5" s="1"/>
  <c r="E5" i="5" s="1"/>
  <c r="C16" i="5"/>
  <c r="D16" i="5" s="1"/>
  <c r="E16" i="5" s="1"/>
  <c r="C27" i="5"/>
  <c r="D27" i="5" s="1"/>
  <c r="E27" i="5" s="1"/>
  <c r="C37" i="5"/>
  <c r="D37" i="5" s="1"/>
  <c r="E37" i="5" s="1"/>
  <c r="C48" i="5"/>
  <c r="D48" i="5" s="1"/>
  <c r="E48" i="5" s="1"/>
  <c r="C59" i="5"/>
  <c r="D59" i="5" s="1"/>
  <c r="E59" i="5" s="1"/>
  <c r="C69" i="5"/>
  <c r="D69" i="5" s="1"/>
  <c r="E69" i="5" s="1"/>
  <c r="C80" i="5"/>
  <c r="D80" i="5" s="1"/>
  <c r="E80" i="5" s="1"/>
  <c r="C91" i="5"/>
  <c r="D91" i="5" s="1"/>
  <c r="E91" i="5" s="1"/>
  <c r="C101" i="5"/>
  <c r="D101" i="5" s="1"/>
  <c r="E101" i="5" s="1"/>
  <c r="C8" i="5"/>
  <c r="D8" i="5" s="1"/>
  <c r="E8" i="5" s="1"/>
  <c r="C19" i="5"/>
  <c r="D19" i="5" s="1"/>
  <c r="E19" i="5" s="1"/>
  <c r="C29" i="5"/>
  <c r="D29" i="5" s="1"/>
  <c r="E29" i="5" s="1"/>
  <c r="C40" i="5"/>
  <c r="D40" i="5" s="1"/>
  <c r="E40" i="5" s="1"/>
  <c r="C51" i="5"/>
  <c r="D51" i="5" s="1"/>
  <c r="E51" i="5" s="1"/>
  <c r="C61" i="5"/>
  <c r="D61" i="5" s="1"/>
  <c r="E61" i="5" s="1"/>
  <c r="C72" i="5"/>
  <c r="D72" i="5" s="1"/>
  <c r="E72" i="5" s="1"/>
  <c r="C83" i="5"/>
  <c r="D83" i="5" s="1"/>
  <c r="E83" i="5" s="1"/>
  <c r="C93" i="5"/>
  <c r="D93" i="5" s="1"/>
  <c r="E93" i="5" s="1"/>
  <c r="C11" i="5"/>
  <c r="D11" i="5" s="1"/>
  <c r="E11" i="5" s="1"/>
  <c r="C21" i="5"/>
  <c r="D21" i="5" s="1"/>
  <c r="E21" i="5" s="1"/>
  <c r="C32" i="5"/>
  <c r="D32" i="5" s="1"/>
  <c r="E32" i="5" s="1"/>
  <c r="C43" i="5"/>
  <c r="D43" i="5" s="1"/>
  <c r="E43" i="5" s="1"/>
  <c r="C53" i="5"/>
  <c r="D53" i="5" s="1"/>
  <c r="E53" i="5" s="1"/>
  <c r="C64" i="5"/>
  <c r="D64" i="5" s="1"/>
  <c r="E64" i="5" s="1"/>
  <c r="C75" i="5"/>
  <c r="D75" i="5" s="1"/>
  <c r="E75" i="5" s="1"/>
  <c r="C85" i="5"/>
  <c r="D85" i="5" s="1"/>
  <c r="E85" i="5" s="1"/>
  <c r="C96" i="5"/>
  <c r="D96" i="5" s="1"/>
  <c r="E96" i="5" s="1"/>
  <c r="C3" i="5"/>
  <c r="D3" i="5" s="1"/>
  <c r="E3" i="5" s="1"/>
  <c r="C13" i="5"/>
  <c r="D13" i="5" s="1"/>
  <c r="E13" i="5" s="1"/>
  <c r="C24" i="5"/>
  <c r="D24" i="5" s="1"/>
  <c r="E24" i="5" s="1"/>
  <c r="C35" i="5"/>
  <c r="D35" i="5" s="1"/>
  <c r="E35" i="5" s="1"/>
  <c r="C45" i="5"/>
  <c r="D45" i="5" s="1"/>
  <c r="E45" i="5" s="1"/>
  <c r="C56" i="5"/>
  <c r="D56" i="5" s="1"/>
  <c r="E56" i="5" s="1"/>
  <c r="C67" i="5"/>
  <c r="D67" i="5" s="1"/>
  <c r="E67" i="5" s="1"/>
  <c r="C77" i="5"/>
  <c r="D77" i="5" s="1"/>
  <c r="E77" i="5" s="1"/>
  <c r="C88" i="5"/>
  <c r="D88" i="5" s="1"/>
  <c r="E88" i="5" s="1"/>
  <c r="C99" i="5"/>
  <c r="D99" i="5" s="1"/>
  <c r="E99" i="5" s="1"/>
  <c r="I18" i="5"/>
  <c r="H9" i="5"/>
  <c r="H10" i="5" s="1"/>
  <c r="H21" i="3" l="1"/>
  <c r="G25" i="3"/>
  <c r="H25" i="3"/>
  <c r="J25" i="3"/>
  <c r="K25" i="3"/>
  <c r="H21" i="4"/>
  <c r="K25" i="4"/>
  <c r="G25" i="4"/>
  <c r="J25" i="4"/>
  <c r="H25" i="4"/>
  <c r="H25" i="5"/>
  <c r="K25" i="5"/>
  <c r="J25" i="5"/>
  <c r="G25" i="6"/>
  <c r="H21" i="6"/>
  <c r="H25" i="6"/>
  <c r="J25" i="6"/>
  <c r="H21" i="5"/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F2" i="2"/>
  <c r="E2" i="2"/>
  <c r="K2" i="2" l="1" a="1"/>
  <c r="K2" i="2" s="1"/>
  <c r="L5" i="2" l="1"/>
  <c r="K3" i="2"/>
  <c r="L6" i="2"/>
  <c r="O4" i="2"/>
  <c r="L4" i="2"/>
  <c r="M3" i="2"/>
  <c r="O2" i="2"/>
  <c r="K6" i="2"/>
  <c r="O3" i="2"/>
  <c r="M2" i="2"/>
  <c r="N5" i="2"/>
  <c r="K5" i="2"/>
  <c r="N3" i="2"/>
  <c r="O6" i="2"/>
  <c r="N4" i="2"/>
  <c r="L3" i="2"/>
  <c r="M6" i="2"/>
  <c r="O5" i="2"/>
  <c r="M4" i="2"/>
  <c r="L2" i="2"/>
  <c r="M5" i="2"/>
  <c r="K4" i="2"/>
  <c r="N2" i="2"/>
  <c r="N6" i="2"/>
  <c r="G48" i="2" l="1"/>
  <c r="I48" i="2" s="1"/>
  <c r="G5" i="2"/>
  <c r="G44" i="2"/>
  <c r="G101" i="2"/>
  <c r="G76" i="2"/>
  <c r="H76" i="2" s="1"/>
  <c r="G13" i="2"/>
  <c r="G87" i="2"/>
  <c r="G89" i="2"/>
  <c r="G69" i="2"/>
  <c r="H69" i="2" s="1"/>
  <c r="G23" i="2"/>
  <c r="G96" i="2"/>
  <c r="G9" i="2"/>
  <c r="H9" i="2" s="1"/>
  <c r="G39" i="2"/>
  <c r="H39" i="2" s="1"/>
  <c r="G55" i="2"/>
  <c r="G25" i="2"/>
  <c r="G29" i="2"/>
  <c r="G8" i="2"/>
  <c r="H8" i="2" s="1"/>
  <c r="G2" i="2"/>
  <c r="G74" i="2"/>
  <c r="G17" i="2"/>
  <c r="G71" i="2"/>
  <c r="H71" i="2" s="1"/>
  <c r="G7" i="2"/>
  <c r="H7" i="2" s="1"/>
  <c r="G73" i="2"/>
  <c r="G80" i="2"/>
  <c r="H80" i="2" s="1"/>
  <c r="G93" i="2"/>
  <c r="H93" i="2" s="1"/>
  <c r="G53" i="2"/>
  <c r="G97" i="2"/>
  <c r="G88" i="2"/>
  <c r="G100" i="2"/>
  <c r="H100" i="2" s="1"/>
  <c r="G65" i="2"/>
  <c r="I65" i="2" s="1"/>
  <c r="G68" i="2"/>
  <c r="G36" i="2"/>
  <c r="I36" i="2" s="1"/>
  <c r="G99" i="2"/>
  <c r="I99" i="2" s="1"/>
  <c r="G83" i="2"/>
  <c r="G67" i="2"/>
  <c r="G51" i="2"/>
  <c r="G35" i="2"/>
  <c r="I35" i="2" s="1"/>
  <c r="G19" i="2"/>
  <c r="H19" i="2" s="1"/>
  <c r="G3" i="2"/>
  <c r="G32" i="2"/>
  <c r="I32" i="2" s="1"/>
  <c r="G94" i="2"/>
  <c r="H94" i="2" s="1"/>
  <c r="G42" i="2"/>
  <c r="G45" i="2"/>
  <c r="G57" i="2"/>
  <c r="H57" i="2" s="1"/>
  <c r="G85" i="2"/>
  <c r="H85" i="2" s="1"/>
  <c r="G37" i="2"/>
  <c r="G81" i="2"/>
  <c r="G72" i="2"/>
  <c r="G92" i="2"/>
  <c r="H92" i="2" s="1"/>
  <c r="G49" i="2"/>
  <c r="H49" i="2" s="1"/>
  <c r="G60" i="2"/>
  <c r="G28" i="2"/>
  <c r="H28" i="2" s="1"/>
  <c r="G95" i="2"/>
  <c r="I95" i="2" s="1"/>
  <c r="G79" i="2"/>
  <c r="G63" i="2"/>
  <c r="G47" i="2"/>
  <c r="G31" i="2"/>
  <c r="I31" i="2" s="1"/>
  <c r="G15" i="2"/>
  <c r="I15" i="2" s="1"/>
  <c r="G64" i="2"/>
  <c r="G24" i="2"/>
  <c r="G90" i="2"/>
  <c r="H90" i="2" s="1"/>
  <c r="G77" i="2"/>
  <c r="G21" i="2"/>
  <c r="G61" i="2"/>
  <c r="G41" i="2"/>
  <c r="H41" i="2" s="1"/>
  <c r="G84" i="2"/>
  <c r="G33" i="2"/>
  <c r="G52" i="2"/>
  <c r="G20" i="2"/>
  <c r="H20" i="2" s="1"/>
  <c r="G91" i="2"/>
  <c r="I91" i="2" s="1"/>
  <c r="G75" i="2"/>
  <c r="G59" i="2"/>
  <c r="I59" i="2" s="1"/>
  <c r="G43" i="2"/>
  <c r="I43" i="2" s="1"/>
  <c r="G27" i="2"/>
  <c r="H27" i="2" s="1"/>
  <c r="G11" i="2"/>
  <c r="G56" i="2"/>
  <c r="H56" i="2" s="1"/>
  <c r="G12" i="2"/>
  <c r="I12" i="2" s="1"/>
  <c r="G78" i="2"/>
  <c r="H78" i="2" s="1"/>
  <c r="G22" i="2"/>
  <c r="G54" i="2"/>
  <c r="G30" i="2"/>
  <c r="H30" i="2" s="1"/>
  <c r="G70" i="2"/>
  <c r="I70" i="2" s="1"/>
  <c r="G58" i="2"/>
  <c r="G40" i="2"/>
  <c r="I40" i="2" s="1"/>
  <c r="G4" i="2"/>
  <c r="H4" i="2" s="1"/>
  <c r="G86" i="2"/>
  <c r="G62" i="2"/>
  <c r="H62" i="2" s="1"/>
  <c r="G38" i="2"/>
  <c r="I38" i="2" s="1"/>
  <c r="G6" i="2"/>
  <c r="H6" i="2" s="1"/>
  <c r="G46" i="2"/>
  <c r="I46" i="2" s="1"/>
  <c r="G14" i="2"/>
  <c r="I14" i="2" s="1"/>
  <c r="G16" i="2"/>
  <c r="I16" i="2" s="1"/>
  <c r="G98" i="2"/>
  <c r="I98" i="2" s="1"/>
  <c r="G82" i="2"/>
  <c r="I82" i="2" s="1"/>
  <c r="G66" i="2"/>
  <c r="H66" i="2" s="1"/>
  <c r="G50" i="2"/>
  <c r="H50" i="2" s="1"/>
  <c r="G34" i="2"/>
  <c r="H34" i="2" s="1"/>
  <c r="G18" i="2"/>
  <c r="H18" i="2" s="1"/>
  <c r="G26" i="2"/>
  <c r="I26" i="2" s="1"/>
  <c r="G10" i="2"/>
  <c r="H73" i="2"/>
  <c r="I73" i="2"/>
  <c r="I57" i="2"/>
  <c r="H89" i="2"/>
  <c r="I89" i="2"/>
  <c r="I96" i="2"/>
  <c r="H96" i="2"/>
  <c r="H101" i="2"/>
  <c r="I101" i="2"/>
  <c r="H5" i="2"/>
  <c r="I5" i="2"/>
  <c r="H29" i="2"/>
  <c r="I29" i="2"/>
  <c r="I9" i="2"/>
  <c r="H17" i="2"/>
  <c r="I17" i="2"/>
  <c r="H44" i="2"/>
  <c r="I44" i="2"/>
  <c r="I8" i="2"/>
  <c r="I87" i="2"/>
  <c r="H87" i="2"/>
  <c r="I71" i="2"/>
  <c r="I55" i="2"/>
  <c r="H55" i="2"/>
  <c r="I39" i="2"/>
  <c r="I23" i="2"/>
  <c r="H23" i="2"/>
  <c r="I7" i="2"/>
  <c r="H82" i="2"/>
  <c r="H53" i="2"/>
  <c r="I53" i="2"/>
  <c r="H97" i="2"/>
  <c r="I97" i="2"/>
  <c r="I88" i="2"/>
  <c r="H88" i="2"/>
  <c r="H65" i="2"/>
  <c r="H68" i="2"/>
  <c r="I68" i="2"/>
  <c r="H36" i="2"/>
  <c r="I83" i="2"/>
  <c r="H83" i="2"/>
  <c r="I67" i="2"/>
  <c r="H67" i="2"/>
  <c r="I51" i="2"/>
  <c r="H51" i="2"/>
  <c r="I19" i="2"/>
  <c r="I3" i="2"/>
  <c r="H3" i="2"/>
  <c r="I78" i="2"/>
  <c r="H46" i="2"/>
  <c r="H45" i="2"/>
  <c r="I45" i="2"/>
  <c r="H37" i="2"/>
  <c r="I37" i="2"/>
  <c r="H81" i="2"/>
  <c r="I81" i="2"/>
  <c r="I72" i="2"/>
  <c r="H72" i="2"/>
  <c r="I49" i="2"/>
  <c r="H60" i="2"/>
  <c r="I60" i="2"/>
  <c r="I28" i="2"/>
  <c r="I79" i="2"/>
  <c r="H79" i="2"/>
  <c r="I63" i="2"/>
  <c r="H63" i="2"/>
  <c r="I47" i="2"/>
  <c r="H47" i="2"/>
  <c r="H15" i="2"/>
  <c r="I64" i="2"/>
  <c r="H64" i="2"/>
  <c r="H32" i="2"/>
  <c r="I90" i="2"/>
  <c r="H74" i="2"/>
  <c r="I74" i="2"/>
  <c r="H58" i="2"/>
  <c r="I58" i="2"/>
  <c r="H42" i="2"/>
  <c r="I42" i="2"/>
  <c r="H10" i="2"/>
  <c r="I10" i="2"/>
  <c r="I80" i="2"/>
  <c r="H13" i="2"/>
  <c r="I13" i="2"/>
  <c r="H25" i="2"/>
  <c r="I25" i="2"/>
  <c r="H77" i="2"/>
  <c r="I77" i="2"/>
  <c r="H21" i="2"/>
  <c r="I21" i="2"/>
  <c r="H61" i="2"/>
  <c r="I61" i="2"/>
  <c r="H84" i="2"/>
  <c r="I84" i="2"/>
  <c r="H33" i="2"/>
  <c r="I33" i="2"/>
  <c r="H52" i="2"/>
  <c r="I52" i="2"/>
  <c r="H91" i="2"/>
  <c r="I75" i="2"/>
  <c r="H75" i="2"/>
  <c r="H59" i="2"/>
  <c r="H43" i="2"/>
  <c r="I27" i="2"/>
  <c r="I11" i="2"/>
  <c r="H11" i="2"/>
  <c r="I56" i="2"/>
  <c r="I24" i="2"/>
  <c r="H24" i="2"/>
  <c r="H2" i="2"/>
  <c r="I2" i="2"/>
  <c r="H86" i="2"/>
  <c r="I86" i="2"/>
  <c r="H70" i="2"/>
  <c r="H54" i="2"/>
  <c r="I54" i="2"/>
  <c r="H38" i="2"/>
  <c r="H22" i="2"/>
  <c r="I22" i="2"/>
  <c r="I85" i="2" l="1"/>
  <c r="H98" i="2"/>
  <c r="I41" i="2"/>
  <c r="I18" i="2"/>
  <c r="I20" i="2"/>
  <c r="I30" i="2"/>
  <c r="H12" i="2"/>
  <c r="I34" i="2"/>
  <c r="I94" i="2"/>
  <c r="H35" i="2"/>
  <c r="H99" i="2"/>
  <c r="I100" i="2"/>
  <c r="I93" i="2"/>
  <c r="H48" i="2"/>
  <c r="I76" i="2"/>
  <c r="I69" i="2"/>
  <c r="I6" i="2"/>
  <c r="I4" i="2"/>
  <c r="H31" i="2"/>
  <c r="H95" i="2"/>
  <c r="I92" i="2"/>
  <c r="H40" i="2"/>
  <c r="I62" i="2"/>
  <c r="H14" i="2"/>
  <c r="H26" i="2"/>
  <c r="I66" i="2"/>
  <c r="I50" i="2"/>
  <c r="H16" i="2"/>
  <c r="A3" i="1"/>
  <c r="D3" i="1" s="1"/>
  <c r="A4" i="1"/>
  <c r="D4" i="1" s="1"/>
  <c r="A5" i="1"/>
  <c r="D5" i="1" s="1"/>
  <c r="A6" i="1"/>
  <c r="D6" i="1" s="1"/>
  <c r="A7" i="1"/>
  <c r="D7" i="1" s="1"/>
  <c r="A8" i="1"/>
  <c r="D8" i="1" s="1"/>
  <c r="A9" i="1"/>
  <c r="D9" i="1" s="1"/>
  <c r="A10" i="1"/>
  <c r="D10" i="1" s="1"/>
  <c r="A11" i="1"/>
  <c r="D11" i="1" s="1"/>
  <c r="A12" i="1"/>
  <c r="D12" i="1" s="1"/>
  <c r="A13" i="1"/>
  <c r="D13" i="1" s="1"/>
  <c r="A14" i="1"/>
  <c r="D14" i="1" s="1"/>
  <c r="A15" i="1"/>
  <c r="D15" i="1" s="1"/>
  <c r="A16" i="1"/>
  <c r="D16" i="1" s="1"/>
  <c r="A17" i="1"/>
  <c r="D17" i="1" s="1"/>
  <c r="A18" i="1"/>
  <c r="D18" i="1" s="1"/>
  <c r="A19" i="1"/>
  <c r="D19" i="1" s="1"/>
  <c r="A20" i="1"/>
  <c r="D20" i="1" s="1"/>
  <c r="A21" i="1"/>
  <c r="D21" i="1" s="1"/>
  <c r="A22" i="1"/>
  <c r="D22" i="1" s="1"/>
  <c r="A23" i="1"/>
  <c r="D23" i="1" s="1"/>
  <c r="A24" i="1"/>
  <c r="D24" i="1" s="1"/>
  <c r="A25" i="1"/>
  <c r="D25" i="1" s="1"/>
  <c r="A26" i="1"/>
  <c r="D26" i="1" s="1"/>
  <c r="A27" i="1"/>
  <c r="D27" i="1" s="1"/>
  <c r="A28" i="1"/>
  <c r="D28" i="1" s="1"/>
  <c r="A29" i="1"/>
  <c r="D29" i="1" s="1"/>
  <c r="A30" i="1"/>
  <c r="D30" i="1" s="1"/>
  <c r="A31" i="1"/>
  <c r="D31" i="1" s="1"/>
  <c r="A32" i="1"/>
  <c r="D32" i="1" s="1"/>
  <c r="A33" i="1"/>
  <c r="D33" i="1" s="1"/>
  <c r="A34" i="1"/>
  <c r="D34" i="1" s="1"/>
  <c r="A35" i="1"/>
  <c r="D35" i="1" s="1"/>
  <c r="A36" i="1"/>
  <c r="D36" i="1" s="1"/>
  <c r="A37" i="1"/>
  <c r="D37" i="1" s="1"/>
  <c r="A38" i="1"/>
  <c r="D38" i="1" s="1"/>
  <c r="A39" i="1"/>
  <c r="D39" i="1" s="1"/>
  <c r="A40" i="1"/>
  <c r="D40" i="1" s="1"/>
  <c r="A41" i="1"/>
  <c r="D41" i="1" s="1"/>
  <c r="A42" i="1"/>
  <c r="D42" i="1" s="1"/>
  <c r="A43" i="1"/>
  <c r="D43" i="1" s="1"/>
  <c r="A44" i="1"/>
  <c r="D44" i="1" s="1"/>
  <c r="A45" i="1"/>
  <c r="D45" i="1" s="1"/>
  <c r="A46" i="1"/>
  <c r="D46" i="1" s="1"/>
  <c r="A47" i="1"/>
  <c r="D47" i="1" s="1"/>
  <c r="A48" i="1"/>
  <c r="D48" i="1" s="1"/>
  <c r="A49" i="1"/>
  <c r="D49" i="1" s="1"/>
  <c r="A50" i="1"/>
  <c r="D50" i="1" s="1"/>
  <c r="A51" i="1"/>
  <c r="D51" i="1" s="1"/>
  <c r="A52" i="1"/>
  <c r="D52" i="1" s="1"/>
  <c r="A53" i="1"/>
  <c r="D53" i="1" s="1"/>
  <c r="A54" i="1"/>
  <c r="D54" i="1" s="1"/>
  <c r="A55" i="1"/>
  <c r="D55" i="1" s="1"/>
  <c r="A56" i="1"/>
  <c r="D56" i="1" s="1"/>
  <c r="A57" i="1"/>
  <c r="D57" i="1" s="1"/>
  <c r="A58" i="1"/>
  <c r="D58" i="1" s="1"/>
  <c r="A59" i="1"/>
  <c r="D59" i="1" s="1"/>
  <c r="A60" i="1"/>
  <c r="D60" i="1" s="1"/>
  <c r="A61" i="1"/>
  <c r="D61" i="1" s="1"/>
  <c r="A62" i="1"/>
  <c r="D62" i="1" s="1"/>
  <c r="A63" i="1"/>
  <c r="D63" i="1" s="1"/>
  <c r="A64" i="1"/>
  <c r="D64" i="1" s="1"/>
  <c r="A65" i="1"/>
  <c r="D65" i="1" s="1"/>
  <c r="A66" i="1"/>
  <c r="D66" i="1" s="1"/>
  <c r="A67" i="1"/>
  <c r="D67" i="1" s="1"/>
  <c r="A68" i="1"/>
  <c r="D68" i="1" s="1"/>
  <c r="A69" i="1"/>
  <c r="D69" i="1" s="1"/>
  <c r="A70" i="1"/>
  <c r="D70" i="1" s="1"/>
  <c r="A71" i="1"/>
  <c r="D71" i="1" s="1"/>
  <c r="A72" i="1"/>
  <c r="D72" i="1" s="1"/>
  <c r="A73" i="1"/>
  <c r="D73" i="1" s="1"/>
  <c r="A74" i="1"/>
  <c r="D74" i="1" s="1"/>
  <c r="A75" i="1"/>
  <c r="D75" i="1" s="1"/>
  <c r="A76" i="1"/>
  <c r="D76" i="1" s="1"/>
  <c r="A77" i="1"/>
  <c r="D77" i="1" s="1"/>
  <c r="A78" i="1"/>
  <c r="D78" i="1" s="1"/>
  <c r="A79" i="1"/>
  <c r="D79" i="1" s="1"/>
  <c r="A80" i="1"/>
  <c r="D80" i="1" s="1"/>
  <c r="A81" i="1"/>
  <c r="D81" i="1" s="1"/>
  <c r="A82" i="1"/>
  <c r="D82" i="1" s="1"/>
  <c r="A83" i="1"/>
  <c r="D83" i="1" s="1"/>
  <c r="A84" i="1"/>
  <c r="D84" i="1" s="1"/>
  <c r="A85" i="1"/>
  <c r="D85" i="1" s="1"/>
  <c r="A86" i="1"/>
  <c r="D86" i="1" s="1"/>
  <c r="A87" i="1"/>
  <c r="D87" i="1" s="1"/>
  <c r="A88" i="1"/>
  <c r="D88" i="1" s="1"/>
  <c r="A89" i="1"/>
  <c r="D89" i="1" s="1"/>
  <c r="A90" i="1"/>
  <c r="D90" i="1" s="1"/>
  <c r="A91" i="1"/>
  <c r="D91" i="1" s="1"/>
  <c r="A92" i="1"/>
  <c r="D92" i="1" s="1"/>
  <c r="A93" i="1"/>
  <c r="D93" i="1" s="1"/>
  <c r="A94" i="1"/>
  <c r="D94" i="1" s="1"/>
  <c r="A95" i="1"/>
  <c r="D95" i="1" s="1"/>
  <c r="A96" i="1"/>
  <c r="D96" i="1" s="1"/>
  <c r="A97" i="1"/>
  <c r="D97" i="1" s="1"/>
  <c r="A98" i="1"/>
  <c r="D98" i="1" s="1"/>
  <c r="A99" i="1"/>
  <c r="D99" i="1" s="1"/>
  <c r="A100" i="1"/>
  <c r="D100" i="1" s="1"/>
  <c r="A101" i="1"/>
  <c r="D101" i="1" s="1"/>
  <c r="A2" i="1"/>
  <c r="D2" i="1" s="1"/>
</calcChain>
</file>

<file path=xl/sharedStrings.xml><?xml version="1.0" encoding="utf-8"?>
<sst xmlns="http://schemas.openxmlformats.org/spreadsheetml/2006/main" count="144" uniqueCount="45">
  <si>
    <t>𝜀</t>
  </si>
  <si>
    <t>X</t>
  </si>
  <si>
    <t>𝛼=3,5</t>
  </si>
  <si>
    <t>Y</t>
  </si>
  <si>
    <t>ln(Y)</t>
  </si>
  <si>
    <t>ln(X)</t>
  </si>
  <si>
    <t>X^2</t>
  </si>
  <si>
    <t>X^3</t>
  </si>
  <si>
    <t>ln(Y^)</t>
  </si>
  <si>
    <t>Y^</t>
  </si>
  <si>
    <t>Y-Y^</t>
  </si>
  <si>
    <t>(Y-Y^)/Y</t>
  </si>
  <si>
    <t>Correl</t>
  </si>
  <si>
    <t>a-confidence interval</t>
  </si>
  <si>
    <t>b-confidence interval</t>
  </si>
  <si>
    <t>R^2</t>
  </si>
  <si>
    <t>a-Sa*Tcr</t>
  </si>
  <si>
    <t>a+Sa*Tcr</t>
  </si>
  <si>
    <t>b-Sb*Tcr</t>
  </si>
  <si>
    <t>b+Sb*Tcr</t>
  </si>
  <si>
    <t>Correl-R^2</t>
  </si>
  <si>
    <t>Close</t>
  </si>
  <si>
    <t>T-test</t>
  </si>
  <si>
    <t>Ta</t>
  </si>
  <si>
    <t>&gt;</t>
  </si>
  <si>
    <t>Tcr</t>
  </si>
  <si>
    <t>Tb</t>
  </si>
  <si>
    <t>both are significant</t>
  </si>
  <si>
    <t>F-test</t>
  </si>
  <si>
    <t>F=(n-2)*R^2/(1-R^2)</t>
  </si>
  <si>
    <t>Fcr</t>
  </si>
  <si>
    <t>close to 0</t>
  </si>
  <si>
    <t>&lt;</t>
  </si>
  <si>
    <t>close</t>
  </si>
  <si>
    <t>Bin</t>
  </si>
  <si>
    <t>More</t>
  </si>
  <si>
    <t>Frequency</t>
  </si>
  <si>
    <t>Correlation</t>
  </si>
  <si>
    <t xml:space="preserve"> </t>
  </si>
  <si>
    <t>β1= 0,2</t>
  </si>
  <si>
    <t>β3= 0,002</t>
  </si>
  <si>
    <t>β4= 0,0003</t>
  </si>
  <si>
    <t>β2= 0,05</t>
  </si>
  <si>
    <t xml:space="preserve"> both are significant</t>
  </si>
  <si>
    <t>not 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</si>
</sst>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1" xfId="0" applyFill="1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/>
    <xf numFmtId="0" fontId="0" fillId="0" borderId="16" xfId="0" applyBorder="1"/>
    <xf numFmtId="0" fontId="1" fillId="0" borderId="0" xfId="0" applyFont="1"/>
    <xf numFmtId="0" fontId="0" fillId="3" borderId="1" xfId="0" applyFill="1" applyBorder="1"/>
    <xf numFmtId="0" fontId="0" fillId="5" borderId="1" xfId="0" applyFill="1" applyBorder="1"/>
    <xf numFmtId="0" fontId="0" fillId="0" borderId="8" xfId="0" applyFill="1" applyBorder="1" applyAlignment="1"/>
    <xf numFmtId="0" fontId="2" fillId="0" borderId="24" xfId="0" applyFont="1" applyFill="1" applyBorder="1" applyAlignment="1">
      <alignment horizontal="center"/>
    </xf>
    <xf numFmtId="0" fontId="0" fillId="6" borderId="0" xfId="0" applyFill="1"/>
    <xf numFmtId="0" fontId="0" fillId="0" borderId="25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22" xfId="0" applyFill="1" applyBorder="1" applyAlignment="1">
      <alignment horizontal="left"/>
    </xf>
    <xf numFmtId="0" fontId="0" fillId="3" borderId="23" xfId="0" applyFill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4" borderId="18" xfId="0" applyFill="1" applyBorder="1"/>
    <xf numFmtId="0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X&amp;Y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rgbClr val="00B050">
                    <a:alpha val="50000"/>
                  </a:srgbClr>
                </a:solidFill>
              </a:ln>
              <a:effectLst/>
            </c:spPr>
            <c:trendlineType val="linear"/>
            <c:forward val="2"/>
            <c:dispRSqr val="0"/>
            <c:dispEq val="0"/>
          </c:trendline>
          <c:xVal>
            <c:numRef>
              <c:f>'lnX&amp;lnY'!$A$2:$A$101</c:f>
              <c:numCache>
                <c:formatCode>General</c:formatCode>
                <c:ptCount val="100"/>
                <c:pt idx="0">
                  <c:v>1.9341392925335819</c:v>
                </c:pt>
                <c:pt idx="1">
                  <c:v>1.1537168948052616</c:v>
                </c:pt>
                <c:pt idx="2">
                  <c:v>0.89597076913822782</c:v>
                </c:pt>
                <c:pt idx="3">
                  <c:v>1.5929839645774007</c:v>
                </c:pt>
                <c:pt idx="4">
                  <c:v>0.89812353591267835</c:v>
                </c:pt>
                <c:pt idx="5">
                  <c:v>1.996284056152642</c:v>
                </c:pt>
                <c:pt idx="6">
                  <c:v>1.3420529611318492</c:v>
                </c:pt>
                <c:pt idx="7">
                  <c:v>1.7806501887445412</c:v>
                </c:pt>
                <c:pt idx="8">
                  <c:v>1.56902816321979</c:v>
                </c:pt>
                <c:pt idx="9">
                  <c:v>1.2313419455732992</c:v>
                </c:pt>
                <c:pt idx="10">
                  <c:v>1.1755292641475314</c:v>
                </c:pt>
                <c:pt idx="11">
                  <c:v>1.2997178341258455</c:v>
                </c:pt>
                <c:pt idx="12">
                  <c:v>0.58123338447319284</c:v>
                </c:pt>
                <c:pt idx="13">
                  <c:v>0.69188251482810326</c:v>
                </c:pt>
                <c:pt idx="14">
                  <c:v>5.5624700366513159E-2</c:v>
                </c:pt>
                <c:pt idx="15">
                  <c:v>1.5221075433913034</c:v>
                </c:pt>
                <c:pt idx="16">
                  <c:v>1.7432177515147154</c:v>
                </c:pt>
                <c:pt idx="17">
                  <c:v>1.3153119280388561</c:v>
                </c:pt>
                <c:pt idx="18">
                  <c:v>1.6157894488229279</c:v>
                </c:pt>
                <c:pt idx="19">
                  <c:v>1.5611717686134754</c:v>
                </c:pt>
                <c:pt idx="20">
                  <c:v>0.99144079897532422</c:v>
                </c:pt>
                <c:pt idx="21">
                  <c:v>1.3449730681128882</c:v>
                </c:pt>
                <c:pt idx="22">
                  <c:v>0.67569988553121452</c:v>
                </c:pt>
                <c:pt idx="23">
                  <c:v>0.96421267920951648</c:v>
                </c:pt>
                <c:pt idx="24">
                  <c:v>1.5085134529672823</c:v>
                </c:pt>
                <c:pt idx="25">
                  <c:v>1.295917043477161</c:v>
                </c:pt>
                <c:pt idx="26">
                  <c:v>1.0681882993399228</c:v>
                </c:pt>
                <c:pt idx="27">
                  <c:v>1.4821415380494942</c:v>
                </c:pt>
                <c:pt idx="28">
                  <c:v>2.0632973539202735</c:v>
                </c:pt>
                <c:pt idx="29">
                  <c:v>0.63463187436738433</c:v>
                </c:pt>
                <c:pt idx="30">
                  <c:v>-6.5730428010407779E-2</c:v>
                </c:pt>
                <c:pt idx="31">
                  <c:v>1.6750986402430355</c:v>
                </c:pt>
                <c:pt idx="32">
                  <c:v>1.6458473888005853</c:v>
                </c:pt>
                <c:pt idx="33">
                  <c:v>1.5236153913720811</c:v>
                </c:pt>
                <c:pt idx="34">
                  <c:v>2.1101293346198657</c:v>
                </c:pt>
                <c:pt idx="35">
                  <c:v>1.8819277574063711</c:v>
                </c:pt>
                <c:pt idx="36">
                  <c:v>2.0519322441029404</c:v>
                </c:pt>
                <c:pt idx="37">
                  <c:v>1.2974938569356349</c:v>
                </c:pt>
                <c:pt idx="38">
                  <c:v>2.006176873799705</c:v>
                </c:pt>
                <c:pt idx="39">
                  <c:v>1.400870275299297</c:v>
                </c:pt>
                <c:pt idx="40">
                  <c:v>1.961687022150842</c:v>
                </c:pt>
                <c:pt idx="41">
                  <c:v>1.7558500365691578</c:v>
                </c:pt>
                <c:pt idx="42">
                  <c:v>1.2984397316856602</c:v>
                </c:pt>
                <c:pt idx="43">
                  <c:v>1.3843608339526912</c:v>
                </c:pt>
                <c:pt idx="44">
                  <c:v>1.6976840745785855</c:v>
                </c:pt>
                <c:pt idx="45">
                  <c:v>1.4832008348923644</c:v>
                </c:pt>
                <c:pt idx="46">
                  <c:v>1.4600132416211355</c:v>
                </c:pt>
                <c:pt idx="47">
                  <c:v>1.0276214987351531</c:v>
                </c:pt>
                <c:pt idx="48">
                  <c:v>1.3618786583107028</c:v>
                </c:pt>
                <c:pt idx="49">
                  <c:v>0.91725887217919599</c:v>
                </c:pt>
                <c:pt idx="50">
                  <c:v>1.4446476552742293</c:v>
                </c:pt>
                <c:pt idx="51">
                  <c:v>1.8256046492077407</c:v>
                </c:pt>
                <c:pt idx="52">
                  <c:v>1.8468945281300178</c:v>
                </c:pt>
                <c:pt idx="53">
                  <c:v>1.7850370089656578</c:v>
                </c:pt>
                <c:pt idx="54">
                  <c:v>2.0955163914212052</c:v>
                </c:pt>
                <c:pt idx="55">
                  <c:v>0.64203904438056281</c:v>
                </c:pt>
                <c:pt idx="56">
                  <c:v>1.6215266618442272</c:v>
                </c:pt>
                <c:pt idx="57">
                  <c:v>1.0661864117657631</c:v>
                </c:pt>
                <c:pt idx="58">
                  <c:v>2.0494525160997656</c:v>
                </c:pt>
                <c:pt idx="59">
                  <c:v>1.5443688863237579</c:v>
                </c:pt>
                <c:pt idx="60">
                  <c:v>1.6045968450470336</c:v>
                </c:pt>
                <c:pt idx="61">
                  <c:v>1.6835344591556609</c:v>
                </c:pt>
                <c:pt idx="62">
                  <c:v>1.1023470363995123</c:v>
                </c:pt>
                <c:pt idx="63">
                  <c:v>0.6394439573561268</c:v>
                </c:pt>
                <c:pt idx="64">
                  <c:v>0.84919475110131681</c:v>
                </c:pt>
                <c:pt idx="65">
                  <c:v>2.1372085131969438</c:v>
                </c:pt>
                <c:pt idx="66">
                  <c:v>1.9057026504195427</c:v>
                </c:pt>
                <c:pt idx="67">
                  <c:v>1.405626999449588</c:v>
                </c:pt>
                <c:pt idx="68">
                  <c:v>1.7108636716239225</c:v>
                </c:pt>
                <c:pt idx="69">
                  <c:v>1.5736350020911043</c:v>
                </c:pt>
                <c:pt idx="70">
                  <c:v>1.6418193546843429</c:v>
                </c:pt>
                <c:pt idx="71">
                  <c:v>1.2729517418065019</c:v>
                </c:pt>
                <c:pt idx="72">
                  <c:v>1.9313382494354467</c:v>
                </c:pt>
                <c:pt idx="73">
                  <c:v>1.65583300256705</c:v>
                </c:pt>
                <c:pt idx="74">
                  <c:v>1.9201406219276558</c:v>
                </c:pt>
                <c:pt idx="75">
                  <c:v>0.89359490993407664</c:v>
                </c:pt>
                <c:pt idx="76">
                  <c:v>1.4072221027474672</c:v>
                </c:pt>
                <c:pt idx="77">
                  <c:v>0.96511390485273618</c:v>
                </c:pt>
                <c:pt idx="78">
                  <c:v>1.4570477963681181</c:v>
                </c:pt>
                <c:pt idx="79">
                  <c:v>2.0364810297050084</c:v>
                </c:pt>
                <c:pt idx="80">
                  <c:v>1.3934714999994644</c:v>
                </c:pt>
                <c:pt idx="81">
                  <c:v>1.7972832070683347</c:v>
                </c:pt>
                <c:pt idx="82">
                  <c:v>1.6237392337833354</c:v>
                </c:pt>
                <c:pt idx="83">
                  <c:v>1.7997702855948181</c:v>
                </c:pt>
                <c:pt idx="84">
                  <c:v>1.2173588286310608</c:v>
                </c:pt>
                <c:pt idx="85">
                  <c:v>1.4494202630980784</c:v>
                </c:pt>
                <c:pt idx="86">
                  <c:v>2.1498752045269169</c:v>
                </c:pt>
                <c:pt idx="87">
                  <c:v>1.6064870960549305</c:v>
                </c:pt>
                <c:pt idx="88">
                  <c:v>1.8390591697055332</c:v>
                </c:pt>
                <c:pt idx="89">
                  <c:v>2.0247609670090809</c:v>
                </c:pt>
                <c:pt idx="90">
                  <c:v>1.713053875621269</c:v>
                </c:pt>
                <c:pt idx="91">
                  <c:v>1.7780270835875955</c:v>
                </c:pt>
                <c:pt idx="92">
                  <c:v>1.6088988954588104</c:v>
                </c:pt>
                <c:pt idx="93">
                  <c:v>1.1429158370992329</c:v>
                </c:pt>
                <c:pt idx="94">
                  <c:v>1.0819035844544374</c:v>
                </c:pt>
                <c:pt idx="95">
                  <c:v>1.5162659245093446</c:v>
                </c:pt>
                <c:pt idx="96">
                  <c:v>1.8199639461593198</c:v>
                </c:pt>
                <c:pt idx="97">
                  <c:v>1.4035861192331971</c:v>
                </c:pt>
                <c:pt idx="98">
                  <c:v>1.8291700700993643</c:v>
                </c:pt>
                <c:pt idx="99">
                  <c:v>1.2456529023470437</c:v>
                </c:pt>
              </c:numCache>
            </c:numRef>
          </c:xVal>
          <c:yVal>
            <c:numRef>
              <c:f>'lnX&amp;lnY'!$B$2:$B$101</c:f>
              <c:numCache>
                <c:formatCode>General</c:formatCode>
                <c:ptCount val="100"/>
                <c:pt idx="0">
                  <c:v>1.8488208535235591</c:v>
                </c:pt>
                <c:pt idx="1">
                  <c:v>1.9847741409785395</c:v>
                </c:pt>
                <c:pt idx="2">
                  <c:v>0.23830847327478694</c:v>
                </c:pt>
                <c:pt idx="3">
                  <c:v>-1.7931082413400754</c:v>
                </c:pt>
                <c:pt idx="4">
                  <c:v>2.7852893326675994</c:v>
                </c:pt>
                <c:pt idx="5">
                  <c:v>7.3454818729788041E-2</c:v>
                </c:pt>
                <c:pt idx="6">
                  <c:v>3.0374471238644483</c:v>
                </c:pt>
                <c:pt idx="7">
                  <c:v>0.53753219832657273</c:v>
                </c:pt>
                <c:pt idx="8">
                  <c:v>1.2953834627375485</c:v>
                </c:pt>
                <c:pt idx="9">
                  <c:v>-0.24477439886250579</c:v>
                </c:pt>
                <c:pt idx="10">
                  <c:v>1.8307373358326733</c:v>
                </c:pt>
                <c:pt idx="11">
                  <c:v>5.2055883747709206</c:v>
                </c:pt>
                <c:pt idx="12">
                  <c:v>2.6228285285183883</c:v>
                </c:pt>
                <c:pt idx="13">
                  <c:v>1.1545864846052414</c:v>
                </c:pt>
                <c:pt idx="14">
                  <c:v>0.5180797308916737</c:v>
                </c:pt>
                <c:pt idx="15">
                  <c:v>1.7907317594037528</c:v>
                </c:pt>
                <c:pt idx="16">
                  <c:v>3.1515138852537636</c:v>
                </c:pt>
                <c:pt idx="17">
                  <c:v>2.2724138187784266</c:v>
                </c:pt>
                <c:pt idx="18">
                  <c:v>1.7940257279975849</c:v>
                </c:pt>
                <c:pt idx="19">
                  <c:v>2.6105695005245124</c:v>
                </c:pt>
                <c:pt idx="20">
                  <c:v>2.8874065907023048</c:v>
                </c:pt>
                <c:pt idx="21">
                  <c:v>2.9582864115703797</c:v>
                </c:pt>
                <c:pt idx="22">
                  <c:v>1.9412531227791203</c:v>
                </c:pt>
                <c:pt idx="23">
                  <c:v>2.5954150470076809</c:v>
                </c:pt>
                <c:pt idx="24">
                  <c:v>3.6396094770970184</c:v>
                </c:pt>
                <c:pt idx="25">
                  <c:v>2.3058529840580326</c:v>
                </c:pt>
                <c:pt idx="26">
                  <c:v>2.2465763624278936</c:v>
                </c:pt>
                <c:pt idx="27">
                  <c:v>0.52028538393267332</c:v>
                </c:pt>
                <c:pt idx="28">
                  <c:v>2.521779149382446</c:v>
                </c:pt>
                <c:pt idx="29">
                  <c:v>0.91786733974737666</c:v>
                </c:pt>
                <c:pt idx="30">
                  <c:v>2.365175659858715</c:v>
                </c:pt>
                <c:pt idx="31">
                  <c:v>4.0513985889537754</c:v>
                </c:pt>
                <c:pt idx="32">
                  <c:v>0.19825861450793286</c:v>
                </c:pt>
                <c:pt idx="33">
                  <c:v>0.12518114865413735</c:v>
                </c:pt>
                <c:pt idx="34">
                  <c:v>4.1019870712811173</c:v>
                </c:pt>
                <c:pt idx="35">
                  <c:v>1.9278741646430295</c:v>
                </c:pt>
                <c:pt idx="36">
                  <c:v>2.4807682220549099</c:v>
                </c:pt>
                <c:pt idx="37">
                  <c:v>3.9785348992244098</c:v>
                </c:pt>
                <c:pt idx="38">
                  <c:v>0.85798470246868386</c:v>
                </c:pt>
                <c:pt idx="39">
                  <c:v>-0.26293410216164126</c:v>
                </c:pt>
                <c:pt idx="40">
                  <c:v>1.9576318604179868</c:v>
                </c:pt>
                <c:pt idx="41">
                  <c:v>0.85274858984848734</c:v>
                </c:pt>
                <c:pt idx="42">
                  <c:v>1.029704386659235</c:v>
                </c:pt>
                <c:pt idx="43">
                  <c:v>3.2205267856762214</c:v>
                </c:pt>
                <c:pt idx="44">
                  <c:v>3.6970755662150507</c:v>
                </c:pt>
                <c:pt idx="45">
                  <c:v>-1.0285350717321526</c:v>
                </c:pt>
                <c:pt idx="46">
                  <c:v>4.9365442160305975</c:v>
                </c:pt>
                <c:pt idx="47">
                  <c:v>-0.80542030551852617</c:v>
                </c:pt>
                <c:pt idx="48">
                  <c:v>3.7911045403518853</c:v>
                </c:pt>
                <c:pt idx="49">
                  <c:v>4.5314879913914661</c:v>
                </c:pt>
                <c:pt idx="50">
                  <c:v>1.4365723557169188</c:v>
                </c:pt>
                <c:pt idx="51">
                  <c:v>6.0397688184685627</c:v>
                </c:pt>
                <c:pt idx="52">
                  <c:v>2.541596907632492</c:v>
                </c:pt>
                <c:pt idx="53">
                  <c:v>2.401867462148338</c:v>
                </c:pt>
                <c:pt idx="54">
                  <c:v>0.64616030210956688</c:v>
                </c:pt>
                <c:pt idx="55">
                  <c:v>1.5809269220666511</c:v>
                </c:pt>
                <c:pt idx="56">
                  <c:v>2.2118043571822059</c:v>
                </c:pt>
                <c:pt idx="57">
                  <c:v>3.7419300388775976</c:v>
                </c:pt>
                <c:pt idx="58">
                  <c:v>4.3030023933836823</c:v>
                </c:pt>
                <c:pt idx="59">
                  <c:v>3.9978459839943854</c:v>
                </c:pt>
                <c:pt idx="60">
                  <c:v>-0.46253373469960313</c:v>
                </c:pt>
                <c:pt idx="61">
                  <c:v>4.0141152565483447</c:v>
                </c:pt>
                <c:pt idx="62">
                  <c:v>1.3798700819488885</c:v>
                </c:pt>
                <c:pt idx="63">
                  <c:v>2.2778248113928372</c:v>
                </c:pt>
                <c:pt idx="64">
                  <c:v>1.8416840577029541</c:v>
                </c:pt>
                <c:pt idx="65">
                  <c:v>4.0220781890490835</c:v>
                </c:pt>
                <c:pt idx="66">
                  <c:v>6.2425383275305837</c:v>
                </c:pt>
                <c:pt idx="67">
                  <c:v>0.4143428791186986</c:v>
                </c:pt>
                <c:pt idx="68">
                  <c:v>1.7868373914081934</c:v>
                </c:pt>
                <c:pt idx="69">
                  <c:v>-5.6588599752664732E-2</c:v>
                </c:pt>
                <c:pt idx="70">
                  <c:v>3.2165045873470857</c:v>
                </c:pt>
                <c:pt idx="71">
                  <c:v>2.7752859642066765</c:v>
                </c:pt>
                <c:pt idx="72">
                  <c:v>3.3611308622868701</c:v>
                </c:pt>
                <c:pt idx="73">
                  <c:v>4.7554679488782341</c:v>
                </c:pt>
                <c:pt idx="74">
                  <c:v>-0.94573391837090925</c:v>
                </c:pt>
                <c:pt idx="75">
                  <c:v>5.0092792601395546</c:v>
                </c:pt>
                <c:pt idx="76">
                  <c:v>1.4364102975795827</c:v>
                </c:pt>
                <c:pt idx="77">
                  <c:v>5.4248853355862572</c:v>
                </c:pt>
                <c:pt idx="78">
                  <c:v>2.1366105434784886</c:v>
                </c:pt>
                <c:pt idx="79">
                  <c:v>2.0652464331288938</c:v>
                </c:pt>
                <c:pt idx="80">
                  <c:v>3.1002239296617642</c:v>
                </c:pt>
                <c:pt idx="81">
                  <c:v>0.49900671200664998</c:v>
                </c:pt>
                <c:pt idx="82">
                  <c:v>3.2784193032568467</c:v>
                </c:pt>
                <c:pt idx="83">
                  <c:v>4.4316336631458562</c:v>
                </c:pt>
                <c:pt idx="84">
                  <c:v>4.6533338297736933E-2</c:v>
                </c:pt>
                <c:pt idx="85">
                  <c:v>2.0707827375436016</c:v>
                </c:pt>
                <c:pt idx="86">
                  <c:v>5.7951807925744179</c:v>
                </c:pt>
                <c:pt idx="87">
                  <c:v>0.14570254649744607</c:v>
                </c:pt>
                <c:pt idx="88">
                  <c:v>3.6206278847669431</c:v>
                </c:pt>
                <c:pt idx="89">
                  <c:v>2.8334711040764495</c:v>
                </c:pt>
                <c:pt idx="90">
                  <c:v>2.9155394462256443</c:v>
                </c:pt>
                <c:pt idx="91">
                  <c:v>2.2608359607239534</c:v>
                </c:pt>
                <c:pt idx="92">
                  <c:v>1.8809051001630579</c:v>
                </c:pt>
                <c:pt idx="93">
                  <c:v>2.3724689784054158</c:v>
                </c:pt>
                <c:pt idx="94">
                  <c:v>3.1525087438853023</c:v>
                </c:pt>
                <c:pt idx="95">
                  <c:v>2.5447568728071159</c:v>
                </c:pt>
                <c:pt idx="96">
                  <c:v>1.6238621587604545</c:v>
                </c:pt>
                <c:pt idx="97">
                  <c:v>2.2268432532630325</c:v>
                </c:pt>
                <c:pt idx="98">
                  <c:v>0.65470421743726437</c:v>
                </c:pt>
                <c:pt idx="99">
                  <c:v>1.9034721991557508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5C-5B4B-9283-0D936BF83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2555072"/>
        <c:axId val="1944184496"/>
      </c:scatterChart>
      <c:valAx>
        <c:axId val="1842555072"/>
        <c:scaling>
          <c:orientation val="minMax"/>
          <c:max val="3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44184496"/>
        <c:crosses val="autoZero"/>
        <c:crossBetween val="midCat"/>
      </c:valAx>
      <c:valAx>
        <c:axId val="194418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2555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X&amp;Y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rgbClr val="00B050">
                    <a:alpha val="50000"/>
                  </a:srgbClr>
                </a:solidFill>
              </a:ln>
              <a:effectLst/>
            </c:spPr>
            <c:trendlineType val="linear"/>
            <c:forward val="2"/>
            <c:dispRSqr val="0"/>
            <c:dispEq val="0"/>
          </c:trendline>
          <c:xVal>
            <c:numRef>
              <c:f>'X&amp;lnY'!$A$2:$A$101</c:f>
              <c:numCache>
                <c:formatCode>General</c:formatCode>
                <c:ptCount val="100"/>
                <c:pt idx="0">
                  <c:v>6.9180870429522949</c:v>
                </c:pt>
                <c:pt idx="1">
                  <c:v>3.1699534232661284</c:v>
                </c:pt>
                <c:pt idx="2">
                  <c:v>2.4497127410665631</c:v>
                </c:pt>
                <c:pt idx="3">
                  <c:v>4.9184033947559112</c:v>
                </c:pt>
                <c:pt idx="4">
                  <c:v>2.4549920818182769</c:v>
                </c:pt>
                <c:pt idx="5">
                  <c:v>7.3616497331762769</c:v>
                </c:pt>
                <c:pt idx="6">
                  <c:v>3.8268919067186342</c:v>
                </c:pt>
                <c:pt idx="7">
                  <c:v>5.9337131981727262</c:v>
                </c:pt>
                <c:pt idx="8">
                  <c:v>4.8019791853954494</c:v>
                </c:pt>
                <c:pt idx="9">
                  <c:v>3.4258237220052892</c:v>
                </c:pt>
                <c:pt idx="10">
                  <c:v>3.2398572304179112</c:v>
                </c:pt>
                <c:pt idx="11">
                  <c:v>3.6682614633740167</c:v>
                </c:pt>
                <c:pt idx="12">
                  <c:v>1.7882426618718767</c:v>
                </c:pt>
                <c:pt idx="13">
                  <c:v>1.9974722672417156</c:v>
                </c:pt>
                <c:pt idx="14">
                  <c:v>1.0572008421854306</c:v>
                </c:pt>
                <c:pt idx="15">
                  <c:v>4.5818715195888631</c:v>
                </c:pt>
                <c:pt idx="16">
                  <c:v>5.7157055846941098</c:v>
                </c:pt>
                <c:pt idx="17">
                  <c:v>3.7259130207475772</c:v>
                </c:pt>
                <c:pt idx="18">
                  <c:v>5.0318587508480173</c:v>
                </c:pt>
                <c:pt idx="19">
                  <c:v>4.7644007508164554</c:v>
                </c:pt>
                <c:pt idx="20">
                  <c:v>2.6951147949305159</c:v>
                </c:pt>
                <c:pt idx="21">
                  <c:v>3.838083172385276</c:v>
                </c:pt>
                <c:pt idx="22">
                  <c:v>1.9654080553755162</c:v>
                </c:pt>
                <c:pt idx="23">
                  <c:v>2.6227219198874177</c:v>
                </c:pt>
                <c:pt idx="24">
                  <c:v>4.5200065952414157</c:v>
                </c:pt>
                <c:pt idx="25">
                  <c:v>3.6543456318406244</c:v>
                </c:pt>
                <c:pt idx="26">
                  <c:v>2.9101024866401626</c:v>
                </c:pt>
                <c:pt idx="27">
                  <c:v>4.4023634218698069</c:v>
                </c:pt>
                <c:pt idx="28">
                  <c:v>7.8718834493715839</c:v>
                </c:pt>
                <c:pt idx="29">
                  <c:v>1.8863276080847657</c:v>
                </c:pt>
                <c:pt idx="30">
                  <c:v>0.93638325296815506</c:v>
                </c:pt>
                <c:pt idx="31">
                  <c:v>5.3393217950980167</c:v>
                </c:pt>
                <c:pt idx="32">
                  <c:v>5.1854020974030526</c:v>
                </c:pt>
                <c:pt idx="33">
                  <c:v>4.5887854966110329</c:v>
                </c:pt>
                <c:pt idx="34">
                  <c:v>8.2493081367667394</c:v>
                </c:pt>
                <c:pt idx="35">
                  <c:v>6.5661506147823046</c:v>
                </c:pt>
                <c:pt idx="36">
                  <c:v>7.7829250977466646</c:v>
                </c:pt>
                <c:pt idx="37">
                  <c:v>3.6601123985776822</c:v>
                </c:pt>
                <c:pt idx="38">
                  <c:v>7.4348386168057141</c:v>
                </c:pt>
                <c:pt idx="39">
                  <c:v>4.0587306433169532</c:v>
                </c:pt>
                <c:pt idx="40">
                  <c:v>7.1113138953527342</c:v>
                </c:pt>
                <c:pt idx="41">
                  <c:v>5.7883659740756848</c:v>
                </c:pt>
                <c:pt idx="42">
                  <c:v>3.6635760443070327</c:v>
                </c:pt>
                <c:pt idx="43">
                  <c:v>3.9922733635691139</c:v>
                </c:pt>
                <c:pt idx="44">
                  <c:v>5.4612848062686545</c:v>
                </c:pt>
                <c:pt idx="45">
                  <c:v>4.407029302383707</c:v>
                </c:pt>
                <c:pt idx="46">
                  <c:v>4.3060165466074114</c:v>
                </c:pt>
                <c:pt idx="47">
                  <c:v>2.7944114129807187</c:v>
                </c:pt>
                <c:pt idx="48">
                  <c:v>3.9035197975579949</c:v>
                </c:pt>
                <c:pt idx="49">
                  <c:v>2.5024215227603541</c:v>
                </c:pt>
                <c:pt idx="50">
                  <c:v>4.2403578118656879</c:v>
                </c:pt>
                <c:pt idx="51">
                  <c:v>6.2065466683005015</c:v>
                </c:pt>
                <c:pt idx="52">
                  <c:v>6.340099917164129</c:v>
                </c:pt>
                <c:pt idx="53">
                  <c:v>5.9598005095535624</c:v>
                </c:pt>
                <c:pt idx="54">
                  <c:v>8.12963796177511</c:v>
                </c:pt>
                <c:pt idx="55">
                  <c:v>1.9003518331669134</c:v>
                </c:pt>
                <c:pt idx="56">
                  <c:v>5.0608105683530527</c:v>
                </c:pt>
                <c:pt idx="57">
                  <c:v>2.9042826159396662</c:v>
                </c:pt>
                <c:pt idx="58">
                  <c:v>7.763649469470014</c:v>
                </c:pt>
                <c:pt idx="59">
                  <c:v>4.6850139174380212</c:v>
                </c:pt>
                <c:pt idx="60">
                  <c:v>4.9758531584668182</c:v>
                </c:pt>
                <c:pt idx="61">
                  <c:v>5.3845538634090468</c:v>
                </c:pt>
                <c:pt idx="62">
                  <c:v>3.011225191776238</c:v>
                </c:pt>
                <c:pt idx="63">
                  <c:v>1.8954266481886588</c:v>
                </c:pt>
                <c:pt idx="64">
                  <c:v>2.3377636122152832</c:v>
                </c:pt>
                <c:pt idx="65">
                  <c:v>8.4757446456221714</c:v>
                </c:pt>
                <c:pt idx="66">
                  <c:v>6.724130681357102</c:v>
                </c:pt>
                <c:pt idx="67">
                  <c:v>4.0780828955610078</c:v>
                </c:pt>
                <c:pt idx="68">
                  <c:v>5.5337387474612294</c:v>
                </c:pt>
                <c:pt idx="69">
                  <c:v>4.8241521642216654</c:v>
                </c:pt>
                <c:pt idx="70">
                  <c:v>5.1645571311501133</c:v>
                </c:pt>
                <c:pt idx="71">
                  <c:v>3.5713788074667585</c:v>
                </c:pt>
                <c:pt idx="72">
                  <c:v>6.8987362967772512</c:v>
                </c:pt>
                <c:pt idx="73">
                  <c:v>5.2374409072905461</c:v>
                </c:pt>
                <c:pt idx="74">
                  <c:v>6.8219177130629349</c:v>
                </c:pt>
                <c:pt idx="75">
                  <c:v>2.4438994769861737</c:v>
                </c:pt>
                <c:pt idx="76">
                  <c:v>4.0845930498406773</c:v>
                </c:pt>
                <c:pt idx="77">
                  <c:v>2.6250866495541079</c:v>
                </c:pt>
                <c:pt idx="78">
                  <c:v>4.2932662048438202</c:v>
                </c:pt>
                <c:pt idx="79">
                  <c:v>7.6635937347436975</c:v>
                </c:pt>
                <c:pt idx="80">
                  <c:v>4.0288118250754374</c:v>
                </c:pt>
                <c:pt idx="81">
                  <c:v>6.0332341308523807</c:v>
                </c:pt>
                <c:pt idx="82">
                  <c:v>5.0720203724816528</c:v>
                </c:pt>
                <c:pt idx="83">
                  <c:v>6.0482579328479176</c:v>
                </c:pt>
                <c:pt idx="84">
                  <c:v>3.3782533941125967</c:v>
                </c:pt>
                <c:pt idx="85">
                  <c:v>4.2606437466343055</c:v>
                </c:pt>
                <c:pt idx="86">
                  <c:v>8.5837871125599943</c:v>
                </c:pt>
                <c:pt idx="87">
                  <c:v>4.9852676650017829</c:v>
                </c:pt>
                <c:pt idx="88">
                  <c:v>6.2906170729337489</c:v>
                </c:pt>
                <c:pt idx="89">
                  <c:v>7.5743002205982268</c:v>
                </c:pt>
                <c:pt idx="90">
                  <c:v>5.5458720465359779</c:v>
                </c:pt>
                <c:pt idx="91">
                  <c:v>5.9181688406379473</c:v>
                </c:pt>
                <c:pt idx="92">
                  <c:v>4.9973056413413115</c:v>
                </c:pt>
                <c:pt idx="93">
                  <c:v>3.1358988173726776</c:v>
                </c:pt>
                <c:pt idx="94">
                  <c:v>2.95029033588933</c:v>
                </c:pt>
                <c:pt idx="95">
                  <c:v>4.5551839974634145</c:v>
                </c:pt>
                <c:pt idx="96">
                  <c:v>6.1716359346935885</c:v>
                </c:pt>
                <c:pt idx="97">
                  <c:v>4.0697685040831146</c:v>
                </c:pt>
                <c:pt idx="98">
                  <c:v>6.2287151158954028</c:v>
                </c:pt>
                <c:pt idx="99">
                  <c:v>3.4752030270034506</c:v>
                </c:pt>
              </c:numCache>
            </c:numRef>
          </c:xVal>
          <c:yVal>
            <c:numRef>
              <c:f>'X&amp;lnY'!$B$2:$B$101</c:f>
              <c:numCache>
                <c:formatCode>General</c:formatCode>
                <c:ptCount val="100"/>
                <c:pt idx="0">
                  <c:v>1.8488208535235591</c:v>
                </c:pt>
                <c:pt idx="1">
                  <c:v>1.9847741409785395</c:v>
                </c:pt>
                <c:pt idx="2">
                  <c:v>0.23830847327478694</c:v>
                </c:pt>
                <c:pt idx="3">
                  <c:v>-1.7931082413400754</c:v>
                </c:pt>
                <c:pt idx="4">
                  <c:v>2.7852893326675994</c:v>
                </c:pt>
                <c:pt idx="5">
                  <c:v>7.3454818729788041E-2</c:v>
                </c:pt>
                <c:pt idx="6">
                  <c:v>3.0374471238644483</c:v>
                </c:pt>
                <c:pt idx="7">
                  <c:v>0.53753219832657273</c:v>
                </c:pt>
                <c:pt idx="8">
                  <c:v>1.2953834627375485</c:v>
                </c:pt>
                <c:pt idx="9">
                  <c:v>-0.24477439886250579</c:v>
                </c:pt>
                <c:pt idx="10">
                  <c:v>1.8307373358326733</c:v>
                </c:pt>
                <c:pt idx="11">
                  <c:v>5.2055883747709206</c:v>
                </c:pt>
                <c:pt idx="12">
                  <c:v>2.6228285285183883</c:v>
                </c:pt>
                <c:pt idx="13">
                  <c:v>1.1545864846052414</c:v>
                </c:pt>
                <c:pt idx="14">
                  <c:v>0.5180797308916737</c:v>
                </c:pt>
                <c:pt idx="15">
                  <c:v>1.7907317594037528</c:v>
                </c:pt>
                <c:pt idx="16">
                  <c:v>3.1515138852537636</c:v>
                </c:pt>
                <c:pt idx="17">
                  <c:v>2.2724138187784266</c:v>
                </c:pt>
                <c:pt idx="18">
                  <c:v>1.7940257279975849</c:v>
                </c:pt>
                <c:pt idx="19">
                  <c:v>2.6105695005245124</c:v>
                </c:pt>
                <c:pt idx="20">
                  <c:v>2.8874065907023048</c:v>
                </c:pt>
                <c:pt idx="21">
                  <c:v>2.9582864115703797</c:v>
                </c:pt>
                <c:pt idx="22">
                  <c:v>1.9412531227791203</c:v>
                </c:pt>
                <c:pt idx="23">
                  <c:v>2.5954150470076809</c:v>
                </c:pt>
                <c:pt idx="24">
                  <c:v>3.6396094770970184</c:v>
                </c:pt>
                <c:pt idx="25">
                  <c:v>2.3058529840580326</c:v>
                </c:pt>
                <c:pt idx="26">
                  <c:v>2.2465763624278936</c:v>
                </c:pt>
                <c:pt idx="27">
                  <c:v>0.52028538393267332</c:v>
                </c:pt>
                <c:pt idx="28">
                  <c:v>2.521779149382446</c:v>
                </c:pt>
                <c:pt idx="29">
                  <c:v>0.91786733974737666</c:v>
                </c:pt>
                <c:pt idx="30">
                  <c:v>2.365175659858715</c:v>
                </c:pt>
                <c:pt idx="31">
                  <c:v>4.0513985889537754</c:v>
                </c:pt>
                <c:pt idx="32">
                  <c:v>0.19825861450793286</c:v>
                </c:pt>
                <c:pt idx="33">
                  <c:v>0.12518114865413735</c:v>
                </c:pt>
                <c:pt idx="34">
                  <c:v>4.1019870712811173</c:v>
                </c:pt>
                <c:pt idx="35">
                  <c:v>1.9278741646430295</c:v>
                </c:pt>
                <c:pt idx="36">
                  <c:v>2.4807682220549099</c:v>
                </c:pt>
                <c:pt idx="37">
                  <c:v>3.9785348992244098</c:v>
                </c:pt>
                <c:pt idx="38">
                  <c:v>0.85798470246868386</c:v>
                </c:pt>
                <c:pt idx="39">
                  <c:v>-0.26293410216164126</c:v>
                </c:pt>
                <c:pt idx="40">
                  <c:v>1.9576318604179868</c:v>
                </c:pt>
                <c:pt idx="41">
                  <c:v>0.85274858984848734</c:v>
                </c:pt>
                <c:pt idx="42">
                  <c:v>1.029704386659235</c:v>
                </c:pt>
                <c:pt idx="43">
                  <c:v>3.2205267856762214</c:v>
                </c:pt>
                <c:pt idx="44">
                  <c:v>3.6970755662150507</c:v>
                </c:pt>
                <c:pt idx="45">
                  <c:v>-1.0285350717321526</c:v>
                </c:pt>
                <c:pt idx="46">
                  <c:v>4.9365442160305975</c:v>
                </c:pt>
                <c:pt idx="47">
                  <c:v>-0.80542030551852617</c:v>
                </c:pt>
                <c:pt idx="48">
                  <c:v>3.7911045403518853</c:v>
                </c:pt>
                <c:pt idx="49">
                  <c:v>4.5314879913914661</c:v>
                </c:pt>
                <c:pt idx="50">
                  <c:v>1.4365723557169188</c:v>
                </c:pt>
                <c:pt idx="51">
                  <c:v>6.0397688184685627</c:v>
                </c:pt>
                <c:pt idx="52">
                  <c:v>2.541596907632492</c:v>
                </c:pt>
                <c:pt idx="53">
                  <c:v>2.401867462148338</c:v>
                </c:pt>
                <c:pt idx="54">
                  <c:v>0.64616030210956688</c:v>
                </c:pt>
                <c:pt idx="55">
                  <c:v>1.5809269220666511</c:v>
                </c:pt>
                <c:pt idx="56">
                  <c:v>2.2118043571822059</c:v>
                </c:pt>
                <c:pt idx="57">
                  <c:v>3.7419300388775976</c:v>
                </c:pt>
                <c:pt idx="58">
                  <c:v>4.3030023933836823</c:v>
                </c:pt>
                <c:pt idx="59">
                  <c:v>3.9978459839943854</c:v>
                </c:pt>
                <c:pt idx="60">
                  <c:v>-0.46253373469960313</c:v>
                </c:pt>
                <c:pt idx="61">
                  <c:v>4.0141152565483447</c:v>
                </c:pt>
                <c:pt idx="62">
                  <c:v>1.3798700819488885</c:v>
                </c:pt>
                <c:pt idx="63">
                  <c:v>2.2778248113928372</c:v>
                </c:pt>
                <c:pt idx="64">
                  <c:v>1.8416840577029541</c:v>
                </c:pt>
                <c:pt idx="65">
                  <c:v>4.0220781890490835</c:v>
                </c:pt>
                <c:pt idx="66">
                  <c:v>6.2425383275305837</c:v>
                </c:pt>
                <c:pt idx="67">
                  <c:v>0.4143428791186986</c:v>
                </c:pt>
                <c:pt idx="68">
                  <c:v>1.7868373914081934</c:v>
                </c:pt>
                <c:pt idx="69">
                  <c:v>-5.6588599752664732E-2</c:v>
                </c:pt>
                <c:pt idx="70">
                  <c:v>3.2165045873470857</c:v>
                </c:pt>
                <c:pt idx="71">
                  <c:v>2.7752859642066765</c:v>
                </c:pt>
                <c:pt idx="72">
                  <c:v>3.3611308622868701</c:v>
                </c:pt>
                <c:pt idx="73">
                  <c:v>4.7554679488782341</c:v>
                </c:pt>
                <c:pt idx="74">
                  <c:v>-0.94573391837090925</c:v>
                </c:pt>
                <c:pt idx="75">
                  <c:v>5.0092792601395546</c:v>
                </c:pt>
                <c:pt idx="76">
                  <c:v>1.4364102975795827</c:v>
                </c:pt>
                <c:pt idx="77">
                  <c:v>5.4248853355862572</c:v>
                </c:pt>
                <c:pt idx="78">
                  <c:v>2.1366105434784886</c:v>
                </c:pt>
                <c:pt idx="79">
                  <c:v>2.0652464331288938</c:v>
                </c:pt>
                <c:pt idx="80">
                  <c:v>3.1002239296617642</c:v>
                </c:pt>
                <c:pt idx="81">
                  <c:v>0.49900671200664998</c:v>
                </c:pt>
                <c:pt idx="82">
                  <c:v>3.2784193032568467</c:v>
                </c:pt>
                <c:pt idx="83">
                  <c:v>4.4316336631458562</c:v>
                </c:pt>
                <c:pt idx="84">
                  <c:v>4.6533338297736933E-2</c:v>
                </c:pt>
                <c:pt idx="85">
                  <c:v>2.0707827375436016</c:v>
                </c:pt>
                <c:pt idx="86">
                  <c:v>5.7951807925744179</c:v>
                </c:pt>
                <c:pt idx="87">
                  <c:v>0.14570254649744607</c:v>
                </c:pt>
                <c:pt idx="88">
                  <c:v>3.6206278847669431</c:v>
                </c:pt>
                <c:pt idx="89">
                  <c:v>2.8334711040764495</c:v>
                </c:pt>
                <c:pt idx="90">
                  <c:v>2.9155394462256443</c:v>
                </c:pt>
                <c:pt idx="91">
                  <c:v>2.2608359607239534</c:v>
                </c:pt>
                <c:pt idx="92">
                  <c:v>1.8809051001630579</c:v>
                </c:pt>
                <c:pt idx="93">
                  <c:v>2.3724689784054158</c:v>
                </c:pt>
                <c:pt idx="94">
                  <c:v>3.1525087438853023</c:v>
                </c:pt>
                <c:pt idx="95">
                  <c:v>2.5447568728071159</c:v>
                </c:pt>
                <c:pt idx="96">
                  <c:v>1.6238621587604545</c:v>
                </c:pt>
                <c:pt idx="97">
                  <c:v>2.2268432532630325</c:v>
                </c:pt>
                <c:pt idx="98">
                  <c:v>0.65470421743726437</c:v>
                </c:pt>
                <c:pt idx="99">
                  <c:v>1.9034721991557508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A2-6941-A256-AC7F64530B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402736"/>
        <c:axId val="1939911280"/>
      </c:scatterChart>
      <c:valAx>
        <c:axId val="1863402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9911280"/>
        <c:crosses val="autoZero"/>
        <c:crossBetween val="midCat"/>
      </c:valAx>
      <c:valAx>
        <c:axId val="193991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3402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X&amp;Y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rgbClr val="00B050">
                    <a:alpha val="50000"/>
                  </a:srgbClr>
                </a:solidFill>
              </a:ln>
              <a:effectLst/>
            </c:spPr>
            <c:trendlineType val="linear"/>
            <c:forward val="2"/>
            <c:dispRSqr val="0"/>
            <c:dispEq val="0"/>
          </c:trendline>
          <c:xVal>
            <c:numRef>
              <c:f>'X^2&amp;lnY'!$A$2:$A$101</c:f>
              <c:numCache>
                <c:formatCode>General</c:formatCode>
                <c:ptCount val="100"/>
                <c:pt idx="0">
                  <c:v>47.859928333864431</c:v>
                </c:pt>
                <c:pt idx="1">
                  <c:v>10.048604705676647</c:v>
                </c:pt>
                <c:pt idx="2">
                  <c:v>6.0010925137438544</c:v>
                </c:pt>
                <c:pt idx="3">
                  <c:v>24.19069195354647</c:v>
                </c:pt>
                <c:pt idx="4">
                  <c:v>6.0269861217904372</c:v>
                </c:pt>
                <c:pt idx="5">
                  <c:v>54.19388679397435</c:v>
                </c:pt>
                <c:pt idx="6">
                  <c:v>14.645101665708584</c:v>
                </c:pt>
                <c:pt idx="7">
                  <c:v>35.208952318169203</c:v>
                </c:pt>
                <c:pt idx="8">
                  <c:v>23.059004096971144</c:v>
                </c:pt>
                <c:pt idx="9">
                  <c:v>11.736268174254173</c:v>
                </c:pt>
                <c:pt idx="10">
                  <c:v>10.496674873491218</c:v>
                </c:pt>
                <c:pt idx="11">
                  <c:v>13.456142163674883</c:v>
                </c:pt>
                <c:pt idx="12">
                  <c:v>3.1978118177386152</c:v>
                </c:pt>
                <c:pt idx="13">
                  <c:v>3.9898954583997597</c:v>
                </c:pt>
                <c:pt idx="14">
                  <c:v>1.1176736207175839</c:v>
                </c:pt>
                <c:pt idx="15">
                  <c:v>20.993546622019558</c:v>
                </c:pt>
                <c:pt idx="16">
                  <c:v>32.669290330903436</c:v>
                </c:pt>
                <c:pt idx="17">
                  <c:v>13.882427838176335</c:v>
                </c:pt>
                <c:pt idx="18">
                  <c:v>25.319602488485767</c:v>
                </c:pt>
                <c:pt idx="19">
                  <c:v>22.699514514380404</c:v>
                </c:pt>
                <c:pt idx="20">
                  <c:v>7.263643757853357</c:v>
                </c:pt>
                <c:pt idx="21">
                  <c:v>14.730882438147024</c:v>
                </c:pt>
                <c:pt idx="22">
                  <c:v>3.8628288241349682</c:v>
                </c:pt>
                <c:pt idx="23">
                  <c:v>6.8786702690579418</c:v>
                </c:pt>
                <c:pt idx="24">
                  <c:v>20.430459621025896</c:v>
                </c:pt>
                <c:pt idx="25">
                  <c:v>13.354241996952652</c:v>
                </c:pt>
                <c:pt idx="26">
                  <c:v>8.468696482749257</c:v>
                </c:pt>
                <c:pt idx="27">
                  <c:v>19.380803698217235</c:v>
                </c:pt>
                <c:pt idx="28">
                  <c:v>61.966549040490264</c:v>
                </c:pt>
                <c:pt idx="29">
                  <c:v>3.5582318450227937</c:v>
                </c:pt>
                <c:pt idx="30">
                  <c:v>0.87681359643922385</c:v>
                </c:pt>
                <c:pt idx="31">
                  <c:v>28.508357231608709</c:v>
                </c:pt>
                <c:pt idx="32">
                  <c:v>26.888394911751977</c:v>
                </c:pt>
                <c:pt idx="33">
                  <c:v>21.056952333907763</c:v>
                </c:pt>
                <c:pt idx="34">
                  <c:v>68.051084735325929</c:v>
                </c:pt>
                <c:pt idx="35">
                  <c:v>43.114333896006038</c:v>
                </c:pt>
                <c:pt idx="36">
                  <c:v>60.573923077134928</c:v>
                </c:pt>
                <c:pt idx="37">
                  <c:v>13.396422770222074</c:v>
                </c:pt>
                <c:pt idx="38">
                  <c:v>55.276825257945504</c:v>
                </c:pt>
                <c:pt idx="39">
                  <c:v>16.473294435000049</c:v>
                </c:pt>
                <c:pt idx="40">
                  <c:v>50.570785318236879</c:v>
                </c:pt>
                <c:pt idx="41">
                  <c:v>33.50518064983715</c:v>
                </c:pt>
                <c:pt idx="42">
                  <c:v>13.421789432420365</c:v>
                </c:pt>
                <c:pt idx="43">
                  <c:v>15.938246609463446</c:v>
                </c:pt>
                <c:pt idx="44">
                  <c:v>29.825631735180856</c:v>
                </c:pt>
                <c:pt idx="45">
                  <c:v>19.421907272068623</c:v>
                </c:pt>
                <c:pt idx="46">
                  <c:v>18.541778499656818</c:v>
                </c:pt>
                <c:pt idx="47">
                  <c:v>7.8087351449968967</c:v>
                </c:pt>
                <c:pt idx="48">
                  <c:v>15.237466809927209</c:v>
                </c:pt>
                <c:pt idx="49">
                  <c:v>6.2621134775742497</c:v>
                </c:pt>
                <c:pt idx="50">
                  <c:v>17.980634372650364</c:v>
                </c:pt>
                <c:pt idx="51">
                  <c:v>38.521221545792052</c:v>
                </c:pt>
                <c:pt idx="52">
                  <c:v>40.196866959624593</c:v>
                </c:pt>
                <c:pt idx="53">
                  <c:v>35.5192221136749</c:v>
                </c:pt>
                <c:pt idx="54">
                  <c:v>66.091013389534965</c:v>
                </c:pt>
                <c:pt idx="55">
                  <c:v>3.6113370898208483</c:v>
                </c:pt>
                <c:pt idx="56">
                  <c:v>25.611803608753949</c:v>
                </c:pt>
                <c:pt idx="57">
                  <c:v>8.4348575132493497</c:v>
                </c:pt>
                <c:pt idx="58">
                  <c:v>60.274253084802027</c:v>
                </c:pt>
                <c:pt idx="59">
                  <c:v>21.949355406587955</c:v>
                </c:pt>
                <c:pt idx="60">
                  <c:v>24.759114654624209</c:v>
                </c:pt>
                <c:pt idx="61">
                  <c:v>28.993420307953294</c:v>
                </c:pt>
                <c:pt idx="62">
                  <c:v>9.0674771555878415</c:v>
                </c:pt>
                <c:pt idx="63">
                  <c:v>3.5926421786636937</c:v>
                </c:pt>
                <c:pt idx="64">
                  <c:v>5.4651387065978492</c:v>
                </c:pt>
                <c:pt idx="65">
                  <c:v>71.838247297792904</c:v>
                </c:pt>
                <c:pt idx="66">
                  <c:v>45.213933419967923</c:v>
                </c:pt>
                <c:pt idx="67">
                  <c:v>16.630760103067253</c:v>
                </c:pt>
                <c:pt idx="68">
                  <c:v>30.622264525153778</c:v>
                </c:pt>
                <c:pt idx="69">
                  <c:v>23.272444103564577</c:v>
                </c:pt>
                <c:pt idx="70">
                  <c:v>26.672650360913487</c:v>
                </c:pt>
                <c:pt idx="71">
                  <c:v>12.754746586422685</c:v>
                </c:pt>
                <c:pt idx="72">
                  <c:v>47.592562492471899</c:v>
                </c:pt>
                <c:pt idx="73">
                  <c:v>27.430787257360418</c:v>
                </c:pt>
                <c:pt idx="74">
                  <c:v>46.538561283801826</c:v>
                </c:pt>
                <c:pt idx="75">
                  <c:v>5.9726446536132931</c:v>
                </c:pt>
                <c:pt idx="76">
                  <c:v>16.683900382806765</c:v>
                </c:pt>
                <c:pt idx="77">
                  <c:v>6.891079917667212</c:v>
                </c:pt>
                <c:pt idx="78">
                  <c:v>18.432134705654057</c:v>
                </c:pt>
                <c:pt idx="79">
                  <c:v>58.730668931202857</c:v>
                </c:pt>
                <c:pt idx="80">
                  <c:v>16.231324721867676</c:v>
                </c:pt>
                <c:pt idx="81">
                  <c:v>36.399914077682084</c:v>
                </c:pt>
                <c:pt idx="82">
                  <c:v>25.725390658868925</c:v>
                </c:pt>
                <c:pt idx="83">
                  <c:v>36.581424022257764</c:v>
                </c:pt>
                <c:pt idx="84">
                  <c:v>11.41259599483328</c:v>
                </c:pt>
                <c:pt idx="85">
                  <c:v>18.153085135734013</c:v>
                </c:pt>
                <c:pt idx="86">
                  <c:v>73.681401193751043</c:v>
                </c:pt>
                <c:pt idx="87">
                  <c:v>24.852893691712328</c:v>
                </c:pt>
                <c:pt idx="88">
                  <c:v>39.571863158285566</c:v>
                </c:pt>
                <c:pt idx="89">
                  <c:v>57.370023831754345</c:v>
                </c:pt>
                <c:pt idx="90">
                  <c:v>30.756696756549154</c:v>
                </c:pt>
                <c:pt idx="91">
                  <c:v>35.024722426297906</c:v>
                </c:pt>
                <c:pt idx="92">
                  <c:v>24.973063672981695</c:v>
                </c:pt>
                <c:pt idx="93">
                  <c:v>9.8338613927993581</c:v>
                </c:pt>
                <c:pt idx="94">
                  <c:v>8.7042130660419748</c:v>
                </c:pt>
                <c:pt idx="95">
                  <c:v>20.749701250746774</c:v>
                </c:pt>
                <c:pt idx="96">
                  <c:v>38.089090110401202</c:v>
                </c:pt>
                <c:pt idx="97">
                  <c:v>16.563015676826911</c:v>
                </c:pt>
                <c:pt idx="98">
                  <c:v>38.796891994983881</c:v>
                </c:pt>
                <c:pt idx="99">
                  <c:v>12.077036078893945</c:v>
                </c:pt>
              </c:numCache>
            </c:numRef>
          </c:xVal>
          <c:yVal>
            <c:numRef>
              <c:f>'X^2&amp;lnY'!$B$2:$B$101</c:f>
              <c:numCache>
                <c:formatCode>General</c:formatCode>
                <c:ptCount val="100"/>
                <c:pt idx="0">
                  <c:v>1.8488208535235591</c:v>
                </c:pt>
                <c:pt idx="1">
                  <c:v>1.9847741409785395</c:v>
                </c:pt>
                <c:pt idx="2">
                  <c:v>0.23830847327478694</c:v>
                </c:pt>
                <c:pt idx="3">
                  <c:v>-1.7931082413400754</c:v>
                </c:pt>
                <c:pt idx="4">
                  <c:v>2.7852893326675994</c:v>
                </c:pt>
                <c:pt idx="5">
                  <c:v>7.3454818729788041E-2</c:v>
                </c:pt>
                <c:pt idx="6">
                  <c:v>3.0374471238644483</c:v>
                </c:pt>
                <c:pt idx="7">
                  <c:v>0.53753219832657273</c:v>
                </c:pt>
                <c:pt idx="8">
                  <c:v>1.2953834627375485</c:v>
                </c:pt>
                <c:pt idx="9">
                  <c:v>-0.24477439886250579</c:v>
                </c:pt>
                <c:pt idx="10">
                  <c:v>1.8307373358326733</c:v>
                </c:pt>
                <c:pt idx="11">
                  <c:v>5.2055883747709206</c:v>
                </c:pt>
                <c:pt idx="12">
                  <c:v>2.6228285285183883</c:v>
                </c:pt>
                <c:pt idx="13">
                  <c:v>1.1545864846052414</c:v>
                </c:pt>
                <c:pt idx="14">
                  <c:v>0.5180797308916737</c:v>
                </c:pt>
                <c:pt idx="15">
                  <c:v>1.7907317594037528</c:v>
                </c:pt>
                <c:pt idx="16">
                  <c:v>3.1515138852537636</c:v>
                </c:pt>
                <c:pt idx="17">
                  <c:v>2.2724138187784266</c:v>
                </c:pt>
                <c:pt idx="18">
                  <c:v>1.7940257279975849</c:v>
                </c:pt>
                <c:pt idx="19">
                  <c:v>2.6105695005245124</c:v>
                </c:pt>
                <c:pt idx="20">
                  <c:v>2.8874065907023048</c:v>
                </c:pt>
                <c:pt idx="21">
                  <c:v>2.9582864115703797</c:v>
                </c:pt>
                <c:pt idx="22">
                  <c:v>1.9412531227791203</c:v>
                </c:pt>
                <c:pt idx="23">
                  <c:v>2.5954150470076809</c:v>
                </c:pt>
                <c:pt idx="24">
                  <c:v>3.6396094770970184</c:v>
                </c:pt>
                <c:pt idx="25">
                  <c:v>2.3058529840580326</c:v>
                </c:pt>
                <c:pt idx="26">
                  <c:v>2.2465763624278936</c:v>
                </c:pt>
                <c:pt idx="27">
                  <c:v>0.52028538393267332</c:v>
                </c:pt>
                <c:pt idx="28">
                  <c:v>2.521779149382446</c:v>
                </c:pt>
                <c:pt idx="29">
                  <c:v>0.91786733974737666</c:v>
                </c:pt>
                <c:pt idx="30">
                  <c:v>2.365175659858715</c:v>
                </c:pt>
                <c:pt idx="31">
                  <c:v>4.0513985889537754</c:v>
                </c:pt>
                <c:pt idx="32">
                  <c:v>0.19825861450793286</c:v>
                </c:pt>
                <c:pt idx="33">
                  <c:v>0.12518114865413735</c:v>
                </c:pt>
                <c:pt idx="34">
                  <c:v>4.1019870712811173</c:v>
                </c:pt>
                <c:pt idx="35">
                  <c:v>1.9278741646430295</c:v>
                </c:pt>
                <c:pt idx="36">
                  <c:v>2.4807682220549099</c:v>
                </c:pt>
                <c:pt idx="37">
                  <c:v>3.9785348992244098</c:v>
                </c:pt>
                <c:pt idx="38">
                  <c:v>0.85798470246868386</c:v>
                </c:pt>
                <c:pt idx="39">
                  <c:v>-0.26293410216164126</c:v>
                </c:pt>
                <c:pt idx="40">
                  <c:v>1.9576318604179868</c:v>
                </c:pt>
                <c:pt idx="41">
                  <c:v>0.85274858984848734</c:v>
                </c:pt>
                <c:pt idx="42">
                  <c:v>1.029704386659235</c:v>
                </c:pt>
                <c:pt idx="43">
                  <c:v>3.2205267856762214</c:v>
                </c:pt>
                <c:pt idx="44">
                  <c:v>3.6970755662150507</c:v>
                </c:pt>
                <c:pt idx="45">
                  <c:v>-1.0285350717321526</c:v>
                </c:pt>
                <c:pt idx="46">
                  <c:v>4.9365442160305975</c:v>
                </c:pt>
                <c:pt idx="47">
                  <c:v>-0.80542030551852617</c:v>
                </c:pt>
                <c:pt idx="48">
                  <c:v>3.7911045403518853</c:v>
                </c:pt>
                <c:pt idx="49">
                  <c:v>4.5314879913914661</c:v>
                </c:pt>
                <c:pt idx="50">
                  <c:v>1.4365723557169188</c:v>
                </c:pt>
                <c:pt idx="51">
                  <c:v>6.0397688184685627</c:v>
                </c:pt>
                <c:pt idx="52">
                  <c:v>2.541596907632492</c:v>
                </c:pt>
                <c:pt idx="53">
                  <c:v>2.401867462148338</c:v>
                </c:pt>
                <c:pt idx="54">
                  <c:v>0.64616030210956688</c:v>
                </c:pt>
                <c:pt idx="55">
                  <c:v>1.5809269220666511</c:v>
                </c:pt>
                <c:pt idx="56">
                  <c:v>2.2118043571822059</c:v>
                </c:pt>
                <c:pt idx="57">
                  <c:v>3.7419300388775976</c:v>
                </c:pt>
                <c:pt idx="58">
                  <c:v>4.3030023933836823</c:v>
                </c:pt>
                <c:pt idx="59">
                  <c:v>3.9978459839943854</c:v>
                </c:pt>
                <c:pt idx="60">
                  <c:v>-0.46253373469960313</c:v>
                </c:pt>
                <c:pt idx="61">
                  <c:v>4.0141152565483447</c:v>
                </c:pt>
                <c:pt idx="62">
                  <c:v>1.3798700819488885</c:v>
                </c:pt>
                <c:pt idx="63">
                  <c:v>2.2778248113928372</c:v>
                </c:pt>
                <c:pt idx="64">
                  <c:v>1.8416840577029541</c:v>
                </c:pt>
                <c:pt idx="65">
                  <c:v>4.0220781890490835</c:v>
                </c:pt>
                <c:pt idx="66">
                  <c:v>6.2425383275305837</c:v>
                </c:pt>
                <c:pt idx="67">
                  <c:v>0.4143428791186986</c:v>
                </c:pt>
                <c:pt idx="68">
                  <c:v>1.7868373914081934</c:v>
                </c:pt>
                <c:pt idx="69">
                  <c:v>-5.6588599752664732E-2</c:v>
                </c:pt>
                <c:pt idx="70">
                  <c:v>3.2165045873470857</c:v>
                </c:pt>
                <c:pt idx="71">
                  <c:v>2.7752859642066765</c:v>
                </c:pt>
                <c:pt idx="72">
                  <c:v>3.3611308622868701</c:v>
                </c:pt>
                <c:pt idx="73">
                  <c:v>4.7554679488782341</c:v>
                </c:pt>
                <c:pt idx="74">
                  <c:v>-0.94573391837090925</c:v>
                </c:pt>
                <c:pt idx="75">
                  <c:v>5.0092792601395546</c:v>
                </c:pt>
                <c:pt idx="76">
                  <c:v>1.4364102975795827</c:v>
                </c:pt>
                <c:pt idx="77">
                  <c:v>5.4248853355862572</c:v>
                </c:pt>
                <c:pt idx="78">
                  <c:v>2.1366105434784886</c:v>
                </c:pt>
                <c:pt idx="79">
                  <c:v>2.0652464331288938</c:v>
                </c:pt>
                <c:pt idx="80">
                  <c:v>3.1002239296617642</c:v>
                </c:pt>
                <c:pt idx="81">
                  <c:v>0.49900671200664998</c:v>
                </c:pt>
                <c:pt idx="82">
                  <c:v>3.2784193032568467</c:v>
                </c:pt>
                <c:pt idx="83">
                  <c:v>4.4316336631458562</c:v>
                </c:pt>
                <c:pt idx="84">
                  <c:v>4.6533338297736933E-2</c:v>
                </c:pt>
                <c:pt idx="85">
                  <c:v>2.0707827375436016</c:v>
                </c:pt>
                <c:pt idx="86">
                  <c:v>5.7951807925744179</c:v>
                </c:pt>
                <c:pt idx="87">
                  <c:v>0.14570254649744607</c:v>
                </c:pt>
                <c:pt idx="88">
                  <c:v>3.6206278847669431</c:v>
                </c:pt>
                <c:pt idx="89">
                  <c:v>2.8334711040764495</c:v>
                </c:pt>
                <c:pt idx="90">
                  <c:v>2.9155394462256443</c:v>
                </c:pt>
                <c:pt idx="91">
                  <c:v>2.2608359607239534</c:v>
                </c:pt>
                <c:pt idx="92">
                  <c:v>1.8809051001630579</c:v>
                </c:pt>
                <c:pt idx="93">
                  <c:v>2.3724689784054158</c:v>
                </c:pt>
                <c:pt idx="94">
                  <c:v>3.1525087438853023</c:v>
                </c:pt>
                <c:pt idx="95">
                  <c:v>2.5447568728071159</c:v>
                </c:pt>
                <c:pt idx="96">
                  <c:v>1.6238621587604545</c:v>
                </c:pt>
                <c:pt idx="97">
                  <c:v>2.2268432532630325</c:v>
                </c:pt>
                <c:pt idx="98">
                  <c:v>0.65470421743726437</c:v>
                </c:pt>
                <c:pt idx="99">
                  <c:v>1.9034721991557508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5D-E74C-BF1E-83467439E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041296"/>
        <c:axId val="1920370992"/>
      </c:scatterChart>
      <c:valAx>
        <c:axId val="1918041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0370992"/>
        <c:crosses val="autoZero"/>
        <c:crossBetween val="midCat"/>
      </c:valAx>
      <c:valAx>
        <c:axId val="192037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1804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rgbClr val="00B050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X&amp;Y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rgbClr val="00B050">
                    <a:alpha val="50000"/>
                  </a:srgbClr>
                </a:solidFill>
              </a:ln>
              <a:effectLst/>
            </c:spPr>
            <c:trendlineType val="linear"/>
            <c:forward val="2"/>
            <c:dispRSqr val="0"/>
            <c:dispEq val="0"/>
          </c:trendline>
          <c:xVal>
            <c:numRef>
              <c:f>'X^3&amp;lnY'!$A$2:$A$101</c:f>
              <c:numCache>
                <c:formatCode>General</c:formatCode>
                <c:ptCount val="100"/>
                <c:pt idx="0">
                  <c:v>331.09915008313294</c:v>
                </c:pt>
                <c:pt idx="1">
                  <c:v>31.853608885807812</c:v>
                </c:pt>
                <c:pt idx="2">
                  <c:v>14.700952791237489</c:v>
                </c:pt>
                <c:pt idx="3">
                  <c:v>118.97958142581746</c:v>
                </c:pt>
                <c:pt idx="4">
                  <c:v>14.796203206224169</c:v>
                </c:pt>
                <c:pt idx="5">
                  <c:v>398.95641225664662</c:v>
                </c:pt>
                <c:pt idx="6">
                  <c:v>56.045221037571771</c:v>
                </c:pt>
                <c:pt idx="7">
                  <c:v>208.91982506415479</c:v>
                </c:pt>
                <c:pt idx="8">
                  <c:v>110.72885770960383</c:v>
                </c:pt>
                <c:pt idx="9">
                  <c:v>40.206385919175652</c:v>
                </c:pt>
                <c:pt idx="10">
                  <c:v>34.007727984226534</c:v>
                </c:pt>
                <c:pt idx="11">
                  <c:v>49.360647744690837</c:v>
                </c:pt>
                <c:pt idx="12">
                  <c:v>5.7184635171182459</c:v>
                </c:pt>
                <c:pt idx="13">
                  <c:v>7.969705527347192</c:v>
                </c:pt>
                <c:pt idx="14">
                  <c:v>1.1816054931110693</c:v>
                </c:pt>
                <c:pt idx="15">
                  <c:v>96.189733362592392</c:v>
                </c:pt>
                <c:pt idx="16">
                  <c:v>186.72804519233804</c:v>
                </c:pt>
                <c:pt idx="17">
                  <c:v>51.724718641849847</c:v>
                </c:pt>
                <c:pt idx="18">
                  <c:v>127.40466334968035</c:v>
                </c:pt>
                <c:pt idx="19">
                  <c:v>108.14958399548303</c:v>
                </c:pt>
                <c:pt idx="20">
                  <c:v>19.576353756895273</c:v>
                </c:pt>
                <c:pt idx="21">
                  <c:v>56.538352000237879</c:v>
                </c:pt>
                <c:pt idx="22">
                  <c:v>7.5920348874916002</c:v>
                </c:pt>
                <c:pt idx="23">
                  <c:v>18.040839294336145</c:v>
                </c:pt>
                <c:pt idx="24">
                  <c:v>92.345812230850484</c:v>
                </c:pt>
                <c:pt idx="25">
                  <c:v>48.801015908106542</c:v>
                </c:pt>
                <c:pt idx="26">
                  <c:v>24.64477469304941</c:v>
                </c:pt>
                <c:pt idx="27">
                  <c:v>85.321341287470631</c:v>
                </c:pt>
                <c:pt idx="28">
                  <c:v>487.7934518065079</c:v>
                </c:pt>
                <c:pt idx="29">
                  <c:v>6.7119909652328893</c:v>
                </c:pt>
                <c:pt idx="30">
                  <c:v>0.82103356768046754</c:v>
                </c:pt>
                <c:pt idx="31">
                  <c:v>152.21529310916853</c:v>
                </c:pt>
                <c:pt idx="32">
                  <c:v>139.42713937120027</c:v>
                </c:pt>
                <c:pt idx="33">
                  <c:v>96.625837472665779</c:v>
                </c:pt>
                <c:pt idx="34">
                  <c:v>561.374367022927</c:v>
                </c:pt>
                <c:pt idx="35">
                  <c:v>283.09521001718957</c:v>
                </c:pt>
                <c:pt idx="36">
                  <c:v>471.44230618600932</c:v>
                </c:pt>
                <c:pt idx="37">
                  <c:v>49.032413077878196</c:v>
                </c:pt>
                <c:pt idx="38">
                  <c:v>410.97427504219473</c:v>
                </c:pt>
                <c:pt idx="39">
                  <c:v>66.860664919717337</c:v>
                </c:pt>
                <c:pt idx="40">
                  <c:v>359.62472833247796</c:v>
                </c:pt>
                <c:pt idx="41">
                  <c:v>193.9402476287764</c:v>
                </c:pt>
                <c:pt idx="42">
                  <c:v>49.171746236348532</c:v>
                </c:pt>
                <c:pt idx="43">
                  <c:v>63.62983740095666</c:v>
                </c:pt>
                <c:pt idx="44">
                  <c:v>162.88626943270742</c:v>
                </c:pt>
                <c:pt idx="45">
                  <c:v>85.592914456185625</c:v>
                </c:pt>
                <c:pt idx="46">
                  <c:v>79.841205023051799</c:v>
                </c:pt>
                <c:pt idx="47">
                  <c:v>21.820818610122977</c:v>
                </c:pt>
                <c:pt idx="48">
                  <c:v>59.479753357183725</c:v>
                </c:pt>
                <c:pt idx="49">
                  <c:v>15.670447544249491</c:v>
                </c:pt>
                <c:pt idx="50">
                  <c:v>76.244323424368673</c:v>
                </c:pt>
                <c:pt idx="51">
                  <c:v>239.08375924390114</c:v>
                </c:pt>
                <c:pt idx="52">
                  <c:v>254.85215288097339</c:v>
                </c:pt>
                <c:pt idx="53">
                  <c:v>211.68747805202582</c:v>
                </c:pt>
                <c:pt idx="54">
                  <c:v>537.29601138375051</c:v>
                </c:pt>
                <c:pt idx="55">
                  <c:v>6.8628110588247155</c:v>
                </c:pt>
                <c:pt idx="56">
                  <c:v>129.61648637776483</c:v>
                </c:pt>
                <c:pt idx="57">
                  <c:v>24.497210043658168</c:v>
                </c:pt>
                <c:pt idx="58">
                  <c:v>467.9481729845246</c:v>
                </c:pt>
                <c:pt idx="59">
                  <c:v>102.83303555865804</c:v>
                </c:pt>
                <c:pt idx="60">
                  <c:v>123.19771885505395</c:v>
                </c:pt>
                <c:pt idx="61">
                  <c:v>156.11663333263223</c:v>
                </c:pt>
                <c:pt idx="62">
                  <c:v>27.304215636761654</c:v>
                </c:pt>
                <c:pt idx="63">
                  <c:v>6.8095897228457254</c:v>
                </c:pt>
                <c:pt idx="64">
                  <c:v>12.776202403993748</c:v>
                </c:pt>
                <c:pt idx="65">
                  <c:v>608.88263988514962</c:v>
                </c:pt>
                <c:pt idx="66">
                  <c:v>304.02439693404358</c:v>
                </c:pt>
                <c:pt idx="67">
                  <c:v>67.821618316496981</c:v>
                </c:pt>
                <c:pt idx="68">
                  <c:v>169.45561173785092</c:v>
                </c:pt>
                <c:pt idx="69">
                  <c:v>112.26981158893879</c:v>
                </c:pt>
                <c:pt idx="70">
                  <c:v>137.7524266281294</c:v>
                </c:pt>
                <c:pt idx="71">
                  <c:v>45.552031653358959</c:v>
                </c:pt>
                <c:pt idx="72">
                  <c:v>328.32853832345552</c:v>
                </c:pt>
                <c:pt idx="73">
                  <c:v>143.66712730088369</c:v>
                </c:pt>
                <c:pt idx="74">
                  <c:v>317.48223556243261</c:v>
                </c:pt>
                <c:pt idx="75">
                  <c:v>14.596543145189793</c:v>
                </c:pt>
                <c:pt idx="76">
                  <c:v>68.146943547846732</c:v>
                </c:pt>
                <c:pt idx="77">
                  <c:v>18.08968189287862</c:v>
                </c:pt>
                <c:pt idx="78">
                  <c:v>79.134061014913456</c:v>
                </c:pt>
                <c:pt idx="79">
                  <c:v>450.08798645847253</c:v>
                </c:pt>
                <c:pt idx="80">
                  <c:v>65.392952976099778</c:v>
                </c:pt>
                <c:pt idx="81">
                  <c:v>219.6092039735656</c:v>
                </c:pt>
                <c:pt idx="82">
                  <c:v>130.47970551183241</c:v>
                </c:pt>
                <c:pt idx="83">
                  <c:v>221.25388803749391</c:v>
                </c:pt>
                <c:pt idx="84">
                  <c:v>38.554641155181358</c:v>
                </c:pt>
                <c:pt idx="85">
                  <c:v>77.34382866568528</c:v>
                </c:pt>
                <c:pt idx="86">
                  <c:v>632.46546200228283</c:v>
                </c:pt>
                <c:pt idx="87">
                  <c:v>123.89832730302025</c:v>
                </c:pt>
                <c:pt idx="88">
                  <c:v>248.9314379913092</c:v>
                </c:pt>
                <c:pt idx="89">
                  <c:v>434.53778416458249</c:v>
                </c:pt>
                <c:pt idx="90">
                  <c:v>170.57270478592972</c:v>
                </c:pt>
                <c:pt idx="91">
                  <c:v>207.28222091530938</c:v>
                </c:pt>
                <c:pt idx="92">
                  <c:v>124.79803197456719</c:v>
                </c:pt>
                <c:pt idx="93">
                  <c:v>30.837994311886341</c:v>
                </c:pt>
                <c:pt idx="94">
                  <c:v>25.679955690265274</c:v>
                </c:pt>
                <c:pt idx="95">
                  <c:v>94.5187070895483</c:v>
                </c:pt>
                <c:pt idx="96">
                  <c:v>235.07199724513424</c:v>
                </c:pt>
                <c:pt idx="97">
                  <c:v>67.407639534185037</c:v>
                </c:pt>
                <c:pt idx="98">
                  <c:v>241.65478761891745</c:v>
                </c:pt>
                <c:pt idx="99">
                  <c:v>41.970152338602119</c:v>
                </c:pt>
              </c:numCache>
            </c:numRef>
          </c:xVal>
          <c:yVal>
            <c:numRef>
              <c:f>'X^3&amp;lnY'!$B$2:$B$101</c:f>
              <c:numCache>
                <c:formatCode>General</c:formatCode>
                <c:ptCount val="100"/>
                <c:pt idx="0">
                  <c:v>1.8488208535235591</c:v>
                </c:pt>
                <c:pt idx="1">
                  <c:v>1.9847741409785395</c:v>
                </c:pt>
                <c:pt idx="2">
                  <c:v>0.23830847327478694</c:v>
                </c:pt>
                <c:pt idx="3">
                  <c:v>-1.7931082413400754</c:v>
                </c:pt>
                <c:pt idx="4">
                  <c:v>2.7852893326675994</c:v>
                </c:pt>
                <c:pt idx="5">
                  <c:v>7.3454818729788041E-2</c:v>
                </c:pt>
                <c:pt idx="6">
                  <c:v>3.0374471238644483</c:v>
                </c:pt>
                <c:pt idx="7">
                  <c:v>0.53753219832657273</c:v>
                </c:pt>
                <c:pt idx="8">
                  <c:v>1.2953834627375485</c:v>
                </c:pt>
                <c:pt idx="9">
                  <c:v>-0.24477439886250579</c:v>
                </c:pt>
                <c:pt idx="10">
                  <c:v>1.8307373358326733</c:v>
                </c:pt>
                <c:pt idx="11">
                  <c:v>5.2055883747709206</c:v>
                </c:pt>
                <c:pt idx="12">
                  <c:v>2.6228285285183883</c:v>
                </c:pt>
                <c:pt idx="13">
                  <c:v>1.1545864846052414</c:v>
                </c:pt>
                <c:pt idx="14">
                  <c:v>0.5180797308916737</c:v>
                </c:pt>
                <c:pt idx="15">
                  <c:v>1.7907317594037528</c:v>
                </c:pt>
                <c:pt idx="16">
                  <c:v>3.1515138852537636</c:v>
                </c:pt>
                <c:pt idx="17">
                  <c:v>2.2724138187784266</c:v>
                </c:pt>
                <c:pt idx="18">
                  <c:v>1.7940257279975849</c:v>
                </c:pt>
                <c:pt idx="19">
                  <c:v>2.6105695005245124</c:v>
                </c:pt>
                <c:pt idx="20">
                  <c:v>2.8874065907023048</c:v>
                </c:pt>
                <c:pt idx="21">
                  <c:v>2.9582864115703797</c:v>
                </c:pt>
                <c:pt idx="22">
                  <c:v>1.9412531227791203</c:v>
                </c:pt>
                <c:pt idx="23">
                  <c:v>2.5954150470076809</c:v>
                </c:pt>
                <c:pt idx="24">
                  <c:v>3.6396094770970184</c:v>
                </c:pt>
                <c:pt idx="25">
                  <c:v>2.3058529840580326</c:v>
                </c:pt>
                <c:pt idx="26">
                  <c:v>2.2465763624278936</c:v>
                </c:pt>
                <c:pt idx="27">
                  <c:v>0.52028538393267332</c:v>
                </c:pt>
                <c:pt idx="28">
                  <c:v>2.521779149382446</c:v>
                </c:pt>
                <c:pt idx="29">
                  <c:v>0.91786733974737666</c:v>
                </c:pt>
                <c:pt idx="30">
                  <c:v>2.365175659858715</c:v>
                </c:pt>
                <c:pt idx="31">
                  <c:v>4.0513985889537754</c:v>
                </c:pt>
                <c:pt idx="32">
                  <c:v>0.19825861450793286</c:v>
                </c:pt>
                <c:pt idx="33">
                  <c:v>0.12518114865413735</c:v>
                </c:pt>
                <c:pt idx="34">
                  <c:v>4.1019870712811173</c:v>
                </c:pt>
                <c:pt idx="35">
                  <c:v>1.9278741646430295</c:v>
                </c:pt>
                <c:pt idx="36">
                  <c:v>2.4807682220549099</c:v>
                </c:pt>
                <c:pt idx="37">
                  <c:v>3.9785348992244098</c:v>
                </c:pt>
                <c:pt idx="38">
                  <c:v>0.85798470246868386</c:v>
                </c:pt>
                <c:pt idx="39">
                  <c:v>-0.26293410216164126</c:v>
                </c:pt>
                <c:pt idx="40">
                  <c:v>1.9576318604179868</c:v>
                </c:pt>
                <c:pt idx="41">
                  <c:v>0.85274858984848734</c:v>
                </c:pt>
                <c:pt idx="42">
                  <c:v>1.029704386659235</c:v>
                </c:pt>
                <c:pt idx="43">
                  <c:v>3.2205267856762214</c:v>
                </c:pt>
                <c:pt idx="44">
                  <c:v>3.6970755662150507</c:v>
                </c:pt>
                <c:pt idx="45">
                  <c:v>-1.0285350717321526</c:v>
                </c:pt>
                <c:pt idx="46">
                  <c:v>4.9365442160305975</c:v>
                </c:pt>
                <c:pt idx="47">
                  <c:v>-0.80542030551852617</c:v>
                </c:pt>
                <c:pt idx="48">
                  <c:v>3.7911045403518853</c:v>
                </c:pt>
                <c:pt idx="49">
                  <c:v>4.5314879913914661</c:v>
                </c:pt>
                <c:pt idx="50">
                  <c:v>1.4365723557169188</c:v>
                </c:pt>
                <c:pt idx="51">
                  <c:v>6.0397688184685627</c:v>
                </c:pt>
                <c:pt idx="52">
                  <c:v>2.541596907632492</c:v>
                </c:pt>
                <c:pt idx="53">
                  <c:v>2.401867462148338</c:v>
                </c:pt>
                <c:pt idx="54">
                  <c:v>0.64616030210956688</c:v>
                </c:pt>
                <c:pt idx="55">
                  <c:v>1.5809269220666511</c:v>
                </c:pt>
                <c:pt idx="56">
                  <c:v>2.2118043571822059</c:v>
                </c:pt>
                <c:pt idx="57">
                  <c:v>3.7419300388775976</c:v>
                </c:pt>
                <c:pt idx="58">
                  <c:v>4.3030023933836823</c:v>
                </c:pt>
                <c:pt idx="59">
                  <c:v>3.9978459839943854</c:v>
                </c:pt>
                <c:pt idx="60">
                  <c:v>-0.46253373469960313</c:v>
                </c:pt>
                <c:pt idx="61">
                  <c:v>4.0141152565483447</c:v>
                </c:pt>
                <c:pt idx="62">
                  <c:v>1.3798700819488885</c:v>
                </c:pt>
                <c:pt idx="63">
                  <c:v>2.2778248113928372</c:v>
                </c:pt>
                <c:pt idx="64">
                  <c:v>1.8416840577029541</c:v>
                </c:pt>
                <c:pt idx="65">
                  <c:v>4.0220781890490835</c:v>
                </c:pt>
                <c:pt idx="66">
                  <c:v>6.2425383275305837</c:v>
                </c:pt>
                <c:pt idx="67">
                  <c:v>0.4143428791186986</c:v>
                </c:pt>
                <c:pt idx="68">
                  <c:v>1.7868373914081934</c:v>
                </c:pt>
                <c:pt idx="69">
                  <c:v>-5.6588599752664732E-2</c:v>
                </c:pt>
                <c:pt idx="70">
                  <c:v>3.2165045873470857</c:v>
                </c:pt>
                <c:pt idx="71">
                  <c:v>2.7752859642066765</c:v>
                </c:pt>
                <c:pt idx="72">
                  <c:v>3.3611308622868701</c:v>
                </c:pt>
                <c:pt idx="73">
                  <c:v>4.7554679488782341</c:v>
                </c:pt>
                <c:pt idx="74">
                  <c:v>-0.94573391837090925</c:v>
                </c:pt>
                <c:pt idx="75">
                  <c:v>5.0092792601395546</c:v>
                </c:pt>
                <c:pt idx="76">
                  <c:v>1.4364102975795827</c:v>
                </c:pt>
                <c:pt idx="77">
                  <c:v>5.4248853355862572</c:v>
                </c:pt>
                <c:pt idx="78">
                  <c:v>2.1366105434784886</c:v>
                </c:pt>
                <c:pt idx="79">
                  <c:v>2.0652464331288938</c:v>
                </c:pt>
                <c:pt idx="80">
                  <c:v>3.1002239296617642</c:v>
                </c:pt>
                <c:pt idx="81">
                  <c:v>0.49900671200664998</c:v>
                </c:pt>
                <c:pt idx="82">
                  <c:v>3.2784193032568467</c:v>
                </c:pt>
                <c:pt idx="83">
                  <c:v>4.4316336631458562</c:v>
                </c:pt>
                <c:pt idx="84">
                  <c:v>4.6533338297736933E-2</c:v>
                </c:pt>
                <c:pt idx="85">
                  <c:v>2.0707827375436016</c:v>
                </c:pt>
                <c:pt idx="86">
                  <c:v>5.7951807925744179</c:v>
                </c:pt>
                <c:pt idx="87">
                  <c:v>0.14570254649744607</c:v>
                </c:pt>
                <c:pt idx="88">
                  <c:v>3.6206278847669431</c:v>
                </c:pt>
                <c:pt idx="89">
                  <c:v>2.8334711040764495</c:v>
                </c:pt>
                <c:pt idx="90">
                  <c:v>2.9155394462256443</c:v>
                </c:pt>
                <c:pt idx="91">
                  <c:v>2.2608359607239534</c:v>
                </c:pt>
                <c:pt idx="92">
                  <c:v>1.8809051001630579</c:v>
                </c:pt>
                <c:pt idx="93">
                  <c:v>2.3724689784054158</c:v>
                </c:pt>
                <c:pt idx="94">
                  <c:v>3.1525087438853023</c:v>
                </c:pt>
                <c:pt idx="95">
                  <c:v>2.5447568728071159</c:v>
                </c:pt>
                <c:pt idx="96">
                  <c:v>1.6238621587604545</c:v>
                </c:pt>
                <c:pt idx="97">
                  <c:v>2.2268432532630325</c:v>
                </c:pt>
                <c:pt idx="98">
                  <c:v>0.65470421743726437</c:v>
                </c:pt>
                <c:pt idx="99">
                  <c:v>1.9034721991557508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11-754E-813D-0757AF26F3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0494768"/>
        <c:axId val="1920138656"/>
      </c:scatterChart>
      <c:valAx>
        <c:axId val="1920494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0138656"/>
        <c:crosses val="autoZero"/>
        <c:crossBetween val="midCat"/>
      </c:valAx>
      <c:valAx>
        <c:axId val="192013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0494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Y-Y^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Y-Y^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Main!$K$13:$K$24</c:f>
              <c:strCache>
                <c:ptCount val="12"/>
                <c:pt idx="0">
                  <c:v>-8</c:v>
                </c:pt>
                <c:pt idx="1">
                  <c:v>44</c:v>
                </c:pt>
                <c:pt idx="2">
                  <c:v>96</c:v>
                </c:pt>
                <c:pt idx="3">
                  <c:v>148</c:v>
                </c:pt>
                <c:pt idx="4">
                  <c:v>200</c:v>
                </c:pt>
                <c:pt idx="5">
                  <c:v>252</c:v>
                </c:pt>
                <c:pt idx="6">
                  <c:v>304</c:v>
                </c:pt>
                <c:pt idx="7">
                  <c:v>356</c:v>
                </c:pt>
                <c:pt idx="8">
                  <c:v>408</c:v>
                </c:pt>
                <c:pt idx="9">
                  <c:v>460</c:v>
                </c:pt>
                <c:pt idx="10">
                  <c:v>512</c:v>
                </c:pt>
                <c:pt idx="11">
                  <c:v>More</c:v>
                </c:pt>
              </c:strCache>
            </c:strRef>
          </c:cat>
          <c:val>
            <c:numRef>
              <c:f>Main!$L$13:$L$24</c:f>
              <c:numCache>
                <c:formatCode>General</c:formatCode>
                <c:ptCount val="12"/>
                <c:pt idx="0">
                  <c:v>0</c:v>
                </c:pt>
                <c:pt idx="1">
                  <c:v>84</c:v>
                </c:pt>
                <c:pt idx="2">
                  <c:v>8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B8-A34E-93B5-53EB4C5E9A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19824160"/>
        <c:axId val="1919611184"/>
      </c:barChart>
      <c:catAx>
        <c:axId val="1919824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19611184"/>
        <c:crosses val="autoZero"/>
        <c:auto val="1"/>
        <c:lblAlgn val="ctr"/>
        <c:lblOffset val="100"/>
        <c:noMultiLvlLbl val="0"/>
      </c:catAx>
      <c:valAx>
        <c:axId val="191961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19824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X&amp;Y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rgbClr val="FFC000">
                    <a:alpha val="50000"/>
                  </a:srgbClr>
                </a:solidFill>
              </a:ln>
              <a:effectLst/>
            </c:spPr>
            <c:trendlineType val="linear"/>
            <c:forward val="2"/>
            <c:dispRSqr val="0"/>
            <c:dispEq val="0"/>
          </c:trendline>
          <c:xVal>
            <c:numRef>
              <c:f>Main!$D$2:$D$101</c:f>
              <c:numCache>
                <c:formatCode>General</c:formatCode>
                <c:ptCount val="100"/>
                <c:pt idx="0">
                  <c:v>6.9180870429522949</c:v>
                </c:pt>
                <c:pt idx="1">
                  <c:v>3.1699534232661284</c:v>
                </c:pt>
                <c:pt idx="2">
                  <c:v>2.4497127410665631</c:v>
                </c:pt>
                <c:pt idx="3">
                  <c:v>4.9184033947559112</c:v>
                </c:pt>
                <c:pt idx="4">
                  <c:v>2.4549920818182769</c:v>
                </c:pt>
                <c:pt idx="5">
                  <c:v>7.3616497331762769</c:v>
                </c:pt>
                <c:pt idx="6">
                  <c:v>3.8268919067186342</c:v>
                </c:pt>
                <c:pt idx="7">
                  <c:v>5.9337131981727262</c:v>
                </c:pt>
                <c:pt idx="8">
                  <c:v>4.8019791853954494</c:v>
                </c:pt>
                <c:pt idx="9">
                  <c:v>3.4258237220052892</c:v>
                </c:pt>
                <c:pt idx="10">
                  <c:v>3.2398572304179112</c:v>
                </c:pt>
                <c:pt idx="11">
                  <c:v>3.6682614633740167</c:v>
                </c:pt>
                <c:pt idx="12">
                  <c:v>1.7882426618718767</c:v>
                </c:pt>
                <c:pt idx="13">
                  <c:v>1.9974722672417156</c:v>
                </c:pt>
                <c:pt idx="14">
                  <c:v>1.0572008421854306</c:v>
                </c:pt>
                <c:pt idx="15">
                  <c:v>4.5818715195888631</c:v>
                </c:pt>
                <c:pt idx="16">
                  <c:v>5.7157055846941098</c:v>
                </c:pt>
                <c:pt idx="17">
                  <c:v>3.7259130207475772</c:v>
                </c:pt>
                <c:pt idx="18">
                  <c:v>5.0318587508480173</c:v>
                </c:pt>
                <c:pt idx="19">
                  <c:v>4.7644007508164554</c:v>
                </c:pt>
                <c:pt idx="20">
                  <c:v>2.6951147949305159</c:v>
                </c:pt>
                <c:pt idx="21">
                  <c:v>3.838083172385276</c:v>
                </c:pt>
                <c:pt idx="22">
                  <c:v>1.9654080553755162</c:v>
                </c:pt>
                <c:pt idx="23">
                  <c:v>2.6227219198874177</c:v>
                </c:pt>
                <c:pt idx="24">
                  <c:v>4.5200065952414157</c:v>
                </c:pt>
                <c:pt idx="25">
                  <c:v>3.6543456318406244</c:v>
                </c:pt>
                <c:pt idx="26">
                  <c:v>2.9101024866401626</c:v>
                </c:pt>
                <c:pt idx="27">
                  <c:v>4.4023634218698069</c:v>
                </c:pt>
                <c:pt idx="28">
                  <c:v>7.8718834493715839</c:v>
                </c:pt>
                <c:pt idx="29">
                  <c:v>1.8863276080847657</c:v>
                </c:pt>
                <c:pt idx="30">
                  <c:v>0.93638325296815506</c:v>
                </c:pt>
                <c:pt idx="31">
                  <c:v>5.3393217950980167</c:v>
                </c:pt>
                <c:pt idx="32">
                  <c:v>5.1854020974030526</c:v>
                </c:pt>
                <c:pt idx="33">
                  <c:v>4.5887854966110329</c:v>
                </c:pt>
                <c:pt idx="34">
                  <c:v>8.2493081367667394</c:v>
                </c:pt>
                <c:pt idx="35">
                  <c:v>6.5661506147823046</c:v>
                </c:pt>
                <c:pt idx="36">
                  <c:v>7.7829250977466646</c:v>
                </c:pt>
                <c:pt idx="37">
                  <c:v>3.6601123985776822</c:v>
                </c:pt>
                <c:pt idx="38">
                  <c:v>7.4348386168057141</c:v>
                </c:pt>
                <c:pt idx="39">
                  <c:v>4.0587306433169532</c:v>
                </c:pt>
                <c:pt idx="40">
                  <c:v>7.1113138953527342</c:v>
                </c:pt>
                <c:pt idx="41">
                  <c:v>5.7883659740756848</c:v>
                </c:pt>
                <c:pt idx="42">
                  <c:v>3.6635760443070327</c:v>
                </c:pt>
                <c:pt idx="43">
                  <c:v>3.9922733635691139</c:v>
                </c:pt>
                <c:pt idx="44">
                  <c:v>5.4612848062686545</c:v>
                </c:pt>
                <c:pt idx="45">
                  <c:v>4.407029302383707</c:v>
                </c:pt>
                <c:pt idx="46">
                  <c:v>4.3060165466074114</c:v>
                </c:pt>
                <c:pt idx="47">
                  <c:v>2.7944114129807187</c:v>
                </c:pt>
                <c:pt idx="48">
                  <c:v>3.9035197975579949</c:v>
                </c:pt>
                <c:pt idx="49">
                  <c:v>2.5024215227603541</c:v>
                </c:pt>
                <c:pt idx="50">
                  <c:v>4.2403578118656879</c:v>
                </c:pt>
                <c:pt idx="51">
                  <c:v>6.2065466683005015</c:v>
                </c:pt>
                <c:pt idx="52">
                  <c:v>6.340099917164129</c:v>
                </c:pt>
                <c:pt idx="53">
                  <c:v>5.9598005095535624</c:v>
                </c:pt>
                <c:pt idx="54">
                  <c:v>8.12963796177511</c:v>
                </c:pt>
                <c:pt idx="55">
                  <c:v>1.9003518331669134</c:v>
                </c:pt>
                <c:pt idx="56">
                  <c:v>5.0608105683530527</c:v>
                </c:pt>
                <c:pt idx="57">
                  <c:v>2.9042826159396662</c:v>
                </c:pt>
                <c:pt idx="58">
                  <c:v>7.763649469470014</c:v>
                </c:pt>
                <c:pt idx="59">
                  <c:v>4.6850139174380212</c:v>
                </c:pt>
                <c:pt idx="60">
                  <c:v>4.9758531584668182</c:v>
                </c:pt>
                <c:pt idx="61">
                  <c:v>5.3845538634090468</c:v>
                </c:pt>
                <c:pt idx="62">
                  <c:v>3.011225191776238</c:v>
                </c:pt>
                <c:pt idx="63">
                  <c:v>1.8954266481886588</c:v>
                </c:pt>
                <c:pt idx="64">
                  <c:v>2.3377636122152832</c:v>
                </c:pt>
                <c:pt idx="65">
                  <c:v>8.4757446456221714</c:v>
                </c:pt>
                <c:pt idx="66">
                  <c:v>6.724130681357102</c:v>
                </c:pt>
                <c:pt idx="67">
                  <c:v>4.0780828955610078</c:v>
                </c:pt>
                <c:pt idx="68">
                  <c:v>5.5337387474612294</c:v>
                </c:pt>
                <c:pt idx="69">
                  <c:v>4.8241521642216654</c:v>
                </c:pt>
                <c:pt idx="70">
                  <c:v>5.1645571311501133</c:v>
                </c:pt>
                <c:pt idx="71">
                  <c:v>3.5713788074667585</c:v>
                </c:pt>
                <c:pt idx="72">
                  <c:v>6.8987362967772512</c:v>
                </c:pt>
                <c:pt idx="73">
                  <c:v>5.2374409072905461</c:v>
                </c:pt>
                <c:pt idx="74">
                  <c:v>6.8219177130629349</c:v>
                </c:pt>
                <c:pt idx="75">
                  <c:v>2.4438994769861737</c:v>
                </c:pt>
                <c:pt idx="76">
                  <c:v>4.0845930498406773</c:v>
                </c:pt>
                <c:pt idx="77">
                  <c:v>2.6250866495541079</c:v>
                </c:pt>
                <c:pt idx="78">
                  <c:v>4.2932662048438202</c:v>
                </c:pt>
                <c:pt idx="79">
                  <c:v>7.6635937347436975</c:v>
                </c:pt>
                <c:pt idx="80">
                  <c:v>4.0288118250754374</c:v>
                </c:pt>
                <c:pt idx="81">
                  <c:v>6.0332341308523807</c:v>
                </c:pt>
                <c:pt idx="82">
                  <c:v>5.0720203724816528</c:v>
                </c:pt>
                <c:pt idx="83">
                  <c:v>6.0482579328479176</c:v>
                </c:pt>
                <c:pt idx="84">
                  <c:v>3.3782533941125967</c:v>
                </c:pt>
                <c:pt idx="85">
                  <c:v>4.2606437466343055</c:v>
                </c:pt>
                <c:pt idx="86">
                  <c:v>8.5837871125599943</c:v>
                </c:pt>
                <c:pt idx="87">
                  <c:v>4.9852676650017829</c:v>
                </c:pt>
                <c:pt idx="88">
                  <c:v>6.2906170729337489</c:v>
                </c:pt>
                <c:pt idx="89">
                  <c:v>7.5743002205982268</c:v>
                </c:pt>
                <c:pt idx="90">
                  <c:v>5.5458720465359779</c:v>
                </c:pt>
                <c:pt idx="91">
                  <c:v>5.9181688406379473</c:v>
                </c:pt>
                <c:pt idx="92">
                  <c:v>4.9973056413413115</c:v>
                </c:pt>
                <c:pt idx="93">
                  <c:v>3.1358988173726776</c:v>
                </c:pt>
                <c:pt idx="94">
                  <c:v>2.95029033588933</c:v>
                </c:pt>
                <c:pt idx="95">
                  <c:v>4.5551839974634145</c:v>
                </c:pt>
                <c:pt idx="96">
                  <c:v>6.1716359346935885</c:v>
                </c:pt>
                <c:pt idx="97">
                  <c:v>4.0697685040831146</c:v>
                </c:pt>
                <c:pt idx="98">
                  <c:v>6.2287151158954028</c:v>
                </c:pt>
                <c:pt idx="99">
                  <c:v>3.4752030270034506</c:v>
                </c:pt>
              </c:numCache>
            </c:numRef>
          </c:xVal>
          <c:yVal>
            <c:numRef>
              <c:f>Main!$A$2:$A$101</c:f>
              <c:numCache>
                <c:formatCode>General</c:formatCode>
                <c:ptCount val="100"/>
                <c:pt idx="0">
                  <c:v>6.3523247833870053</c:v>
                </c:pt>
                <c:pt idx="1">
                  <c:v>7.2774035325802586</c:v>
                </c:pt>
                <c:pt idx="2">
                  <c:v>1.2691006160730756</c:v>
                </c:pt>
                <c:pt idx="3">
                  <c:v>0.16644202284537965</c:v>
                </c:pt>
                <c:pt idx="4">
                  <c:v>16.204505691419822</c:v>
                </c:pt>
                <c:pt idx="5">
                  <c:v>1.0762199105908181</c:v>
                </c:pt>
                <c:pt idx="6">
                  <c:v>20.851942802178943</c:v>
                </c:pt>
                <c:pt idx="7">
                  <c:v>1.7117773185626695</c:v>
                </c:pt>
                <c:pt idx="8">
                  <c:v>3.6523962635145337</c:v>
                </c:pt>
                <c:pt idx="9">
                  <c:v>0.78288113719573083</c:v>
                </c:pt>
                <c:pt idx="10">
                  <c:v>6.2384848215217206</c:v>
                </c:pt>
                <c:pt idx="11">
                  <c:v>182.28809493837878</c:v>
                </c:pt>
                <c:pt idx="12">
                  <c:v>13.774630469635502</c:v>
                </c:pt>
                <c:pt idx="13">
                  <c:v>3.1727111813147646</c:v>
                </c:pt>
                <c:pt idx="14">
                  <c:v>1.6788008031622448</c:v>
                </c:pt>
                <c:pt idx="15">
                  <c:v>5.9938369085314607</c:v>
                </c:pt>
                <c:pt idx="16">
                  <c:v>23.371419459855257</c:v>
                </c:pt>
                <c:pt idx="17">
                  <c:v>9.7027933548407628</c:v>
                </c:pt>
                <c:pt idx="18">
                  <c:v>6.0136129720495521</c:v>
                </c:pt>
                <c:pt idx="19">
                  <c:v>13.606797724138458</c:v>
                </c:pt>
                <c:pt idx="20">
                  <c:v>17.946706042305674</c:v>
                </c:pt>
                <c:pt idx="21">
                  <c:v>19.264931291350891</c:v>
                </c:pt>
                <c:pt idx="22">
                  <c:v>6.9674766059971844</c:v>
                </c:pt>
                <c:pt idx="23">
                  <c:v>13.402148728939974</c:v>
                </c:pt>
                <c:pt idx="24">
                  <c:v>38.076963895020583</c:v>
                </c:pt>
                <c:pt idx="25">
                  <c:v>10.032732364411075</c:v>
                </c:pt>
                <c:pt idx="26">
                  <c:v>9.4553088083445651</c:v>
                </c:pt>
                <c:pt idx="27">
                  <c:v>1.6825077418664598</c:v>
                </c:pt>
                <c:pt idx="28">
                  <c:v>12.450728675896237</c:v>
                </c:pt>
                <c:pt idx="29">
                  <c:v>2.5039446284320812</c:v>
                </c:pt>
                <c:pt idx="30">
                  <c:v>10.64590871209275</c:v>
                </c:pt>
                <c:pt idx="31">
                  <c:v>57.477788657202773</c:v>
                </c:pt>
                <c:pt idx="32">
                  <c:v>1.2192776759478183</c:v>
                </c:pt>
                <c:pt idx="33">
                  <c:v>1.1333537399771996</c:v>
                </c:pt>
                <c:pt idx="34">
                  <c:v>60.460307254256747</c:v>
                </c:pt>
                <c:pt idx="35">
                  <c:v>6.8748798335466548</c:v>
                </c:pt>
                <c:pt idx="36">
                  <c:v>11.950441485099804</c:v>
                </c:pt>
                <c:pt idx="37">
                  <c:v>53.438683788796496</c:v>
                </c:pt>
                <c:pt idx="38">
                  <c:v>2.3584030174704971</c:v>
                </c:pt>
                <c:pt idx="39">
                  <c:v>0.76879255740962604</c:v>
                </c:pt>
                <c:pt idx="40">
                  <c:v>7.0825347588383325</c:v>
                </c:pt>
                <c:pt idx="41">
                  <c:v>2.3460864273339248</c:v>
                </c:pt>
                <c:pt idx="42">
                  <c:v>2.8002379246466385</c:v>
                </c:pt>
                <c:pt idx="43">
                  <c:v>25.041308109853031</c:v>
                </c:pt>
                <c:pt idx="44">
                  <c:v>40.329191687210177</c:v>
                </c:pt>
                <c:pt idx="45">
                  <c:v>0.35753033341574503</c:v>
                </c:pt>
                <c:pt idx="46">
                  <c:v>139.28806741071435</c:v>
                </c:pt>
                <c:pt idx="47">
                  <c:v>0.44690005252157033</c:v>
                </c:pt>
                <c:pt idx="48">
                  <c:v>44.305310262471671</c:v>
                </c:pt>
                <c:pt idx="49">
                  <c:v>92.896687762656725</c:v>
                </c:pt>
                <c:pt idx="50">
                  <c:v>4.2062535387449262</c:v>
                </c:pt>
                <c:pt idx="51">
                  <c:v>419.79597459153604</c:v>
                </c:pt>
                <c:pt idx="52">
                  <c:v>12.699935410097165</c:v>
                </c:pt>
                <c:pt idx="53">
                  <c:v>11.043780978452087</c:v>
                </c:pt>
                <c:pt idx="54">
                  <c:v>1.9081998335552746</c:v>
                </c:pt>
                <c:pt idx="55">
                  <c:v>4.8594580632074802</c:v>
                </c:pt>
                <c:pt idx="56">
                  <c:v>9.1321792493550387</c:v>
                </c:pt>
                <c:pt idx="57">
                  <c:v>42.179319381712858</c:v>
                </c:pt>
                <c:pt idx="58">
                  <c:v>73.921401983729737</c:v>
                </c:pt>
                <c:pt idx="59">
                  <c:v>54.48067131503845</c:v>
                </c:pt>
                <c:pt idx="60">
                  <c:v>0.62968616487968865</c:v>
                </c:pt>
                <c:pt idx="61">
                  <c:v>55.374281690295007</c:v>
                </c:pt>
                <c:pt idx="62">
                  <c:v>3.9743852495660779</c:v>
                </c:pt>
                <c:pt idx="63">
                  <c:v>9.7554373978405753</c:v>
                </c:pt>
                <c:pt idx="64">
                  <c:v>6.3071509284510752</c:v>
                </c:pt>
                <c:pt idx="65">
                  <c:v>55.816983621223308</c:v>
                </c:pt>
                <c:pt idx="66">
                  <c:v>514.16196742032105</c:v>
                </c:pt>
                <c:pt idx="67">
                  <c:v>1.5133759429432911</c:v>
                </c:pt>
                <c:pt idx="68">
                  <c:v>5.9705400945311737</c:v>
                </c:pt>
                <c:pt idx="69">
                  <c:v>0.94498275554760558</c:v>
                </c:pt>
                <c:pt idx="70">
                  <c:v>24.940789291043494</c:v>
                </c:pt>
                <c:pt idx="71">
                  <c:v>16.043214124746765</c:v>
                </c:pt>
                <c:pt idx="72">
                  <c:v>28.821765904939994</c:v>
                </c:pt>
                <c:pt idx="73">
                  <c:v>116.21802453610802</c:v>
                </c:pt>
                <c:pt idx="74">
                  <c:v>0.38839441647710604</c:v>
                </c:pt>
                <c:pt idx="75">
                  <c:v>149.796732756285</c:v>
                </c:pt>
                <c:pt idx="76">
                  <c:v>4.2055719363623725</c:v>
                </c:pt>
                <c:pt idx="77">
                  <c:v>226.98531768464704</c:v>
                </c:pt>
                <c:pt idx="78">
                  <c:v>8.4706779220073489</c:v>
                </c:pt>
                <c:pt idx="79">
                  <c:v>7.8872413357420079</c:v>
                </c:pt>
                <c:pt idx="80">
                  <c:v>22.202922617757999</c:v>
                </c:pt>
                <c:pt idx="81">
                  <c:v>1.6470844287198825</c:v>
                </c:pt>
                <c:pt idx="82">
                  <c:v>26.533797646175742</c:v>
                </c:pt>
                <c:pt idx="83">
                  <c:v>84.068644634272175</c:v>
                </c:pt>
                <c:pt idx="84">
                  <c:v>1.0476330047873812</c:v>
                </c:pt>
                <c:pt idx="85">
                  <c:v>7.9310286027464043</c:v>
                </c:pt>
                <c:pt idx="86">
                  <c:v>328.71160722786038</c:v>
                </c:pt>
                <c:pt idx="87">
                  <c:v>1.1568520271799843</c:v>
                </c:pt>
                <c:pt idx="88">
                  <c:v>37.36101887363241</c:v>
                </c:pt>
                <c:pt idx="89">
                  <c:v>17.004382485134432</c:v>
                </c:pt>
                <c:pt idx="90">
                  <c:v>18.458767229770736</c:v>
                </c:pt>
                <c:pt idx="91">
                  <c:v>9.5911036023318879</c:v>
                </c:pt>
                <c:pt idx="92">
                  <c:v>6.5594391256568185</c:v>
                </c:pt>
                <c:pt idx="93">
                  <c:v>10.723836546377663</c:v>
                </c:pt>
                <c:pt idx="94">
                  <c:v>23.394682287930173</c:v>
                </c:pt>
                <c:pt idx="95">
                  <c:v>12.740130237393563</c:v>
                </c:pt>
                <c:pt idx="96">
                  <c:v>5.0726438887919674</c:v>
                </c:pt>
                <c:pt idx="97">
                  <c:v>9.2705550456785915</c:v>
                </c:pt>
                <c:pt idx="98">
                  <c:v>1.9245731779934234</c:v>
                </c:pt>
                <c:pt idx="99">
                  <c:v>6.7091495491344357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D3-6345-9906-2DEEF41A70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9434496"/>
        <c:axId val="1939960544"/>
      </c:scatterChart>
      <c:valAx>
        <c:axId val="1819434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9960544"/>
        <c:crosses val="autoZero"/>
        <c:crossBetween val="midCat"/>
      </c:valAx>
      <c:valAx>
        <c:axId val="193996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19434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298450</xdr:colOff>
      <xdr:row>20</xdr:row>
      <xdr:rowOff>31750</xdr:rowOff>
    </xdr:from>
    <xdr:ext cx="209550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2C6AEF2-EBB0-C844-A833-D30083E3C0B3}"/>
                </a:ext>
              </a:extLst>
            </xdr:cNvPr>
            <xdr:cNvSpPr txBox="1"/>
          </xdr:nvSpPr>
          <xdr:spPr>
            <a:xfrm>
              <a:off x="5251450" y="4197350"/>
              <a:ext cx="209550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</m:acc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2C6AEF2-EBB0-C844-A833-D30083E3C0B3}"/>
                </a:ext>
              </a:extLst>
            </xdr:cNvPr>
            <xdr:cNvSpPr txBox="1"/>
          </xdr:nvSpPr>
          <xdr:spPr>
            <a:xfrm>
              <a:off x="5251450" y="4197350"/>
              <a:ext cx="209550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𝐴</a:t>
              </a:r>
              <a:r>
                <a:rPr lang="en-GB" sz="1100" b="0" i="0">
                  <a:latin typeface="Cambria Math" panose="02040503050406030204" pitchFamily="18" charset="0"/>
                </a:rPr>
                <a:t> ̅</a:t>
              </a:r>
              <a:endParaRPr lang="en-GB" sz="1100"/>
            </a:p>
          </xdr:txBody>
        </xdr:sp>
      </mc:Fallback>
    </mc:AlternateContent>
    <xdr:clientData/>
  </xdr:oneCellAnchor>
  <xdr:twoCellAnchor>
    <xdr:from>
      <xdr:col>10</xdr:col>
      <xdr:colOff>5080</xdr:colOff>
      <xdr:row>0</xdr:row>
      <xdr:rowOff>205740</xdr:rowOff>
    </xdr:from>
    <xdr:to>
      <xdr:col>13</xdr:col>
      <xdr:colOff>800100</xdr:colOff>
      <xdr:row>9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153750-8785-8E47-A436-C8F47165F0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298450</xdr:colOff>
      <xdr:row>20</xdr:row>
      <xdr:rowOff>31750</xdr:rowOff>
    </xdr:from>
    <xdr:ext cx="209550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A708F46-EF8D-CF4A-8866-7521D5E8F0D9}"/>
                </a:ext>
              </a:extLst>
            </xdr:cNvPr>
            <xdr:cNvSpPr txBox="1"/>
          </xdr:nvSpPr>
          <xdr:spPr>
            <a:xfrm>
              <a:off x="5607050" y="4171950"/>
              <a:ext cx="209550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</m:acc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A708F46-EF8D-CF4A-8866-7521D5E8F0D9}"/>
                </a:ext>
              </a:extLst>
            </xdr:cNvPr>
            <xdr:cNvSpPr txBox="1"/>
          </xdr:nvSpPr>
          <xdr:spPr>
            <a:xfrm>
              <a:off x="5607050" y="4171950"/>
              <a:ext cx="209550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𝐴</a:t>
              </a:r>
              <a:r>
                <a:rPr lang="en-GB" sz="1100" b="0" i="0">
                  <a:latin typeface="Cambria Math" panose="02040503050406030204" pitchFamily="18" charset="0"/>
                </a:rPr>
                <a:t> ̅</a:t>
              </a:r>
              <a:endParaRPr lang="en-GB" sz="1100"/>
            </a:p>
          </xdr:txBody>
        </xdr:sp>
      </mc:Fallback>
    </mc:AlternateContent>
    <xdr:clientData/>
  </xdr:oneCellAnchor>
  <xdr:twoCellAnchor>
    <xdr:from>
      <xdr:col>9</xdr:col>
      <xdr:colOff>807720</xdr:colOff>
      <xdr:row>0</xdr:row>
      <xdr:rowOff>203200</xdr:rowOff>
    </xdr:from>
    <xdr:to>
      <xdr:col>14</xdr:col>
      <xdr:colOff>10160</xdr:colOff>
      <xdr:row>8</xdr:row>
      <xdr:rowOff>193040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A1E0B9-CBF5-2643-B386-3B652F7613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298450</xdr:colOff>
      <xdr:row>20</xdr:row>
      <xdr:rowOff>31750</xdr:rowOff>
    </xdr:from>
    <xdr:ext cx="209550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EFD468D-C20C-0E40-8F9C-9522812DC4CF}"/>
                </a:ext>
              </a:extLst>
            </xdr:cNvPr>
            <xdr:cNvSpPr txBox="1"/>
          </xdr:nvSpPr>
          <xdr:spPr>
            <a:xfrm>
              <a:off x="5251450" y="4171950"/>
              <a:ext cx="209550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</m:acc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EFD468D-C20C-0E40-8F9C-9522812DC4CF}"/>
                </a:ext>
              </a:extLst>
            </xdr:cNvPr>
            <xdr:cNvSpPr txBox="1"/>
          </xdr:nvSpPr>
          <xdr:spPr>
            <a:xfrm>
              <a:off x="5251450" y="4171950"/>
              <a:ext cx="209550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𝐴</a:t>
              </a:r>
              <a:r>
                <a:rPr lang="en-GB" sz="1100" b="0" i="0">
                  <a:latin typeface="Cambria Math" panose="02040503050406030204" pitchFamily="18" charset="0"/>
                </a:rPr>
                <a:t> ̅</a:t>
              </a:r>
              <a:endParaRPr lang="en-GB" sz="1100"/>
            </a:p>
          </xdr:txBody>
        </xdr:sp>
      </mc:Fallback>
    </mc:AlternateContent>
    <xdr:clientData/>
  </xdr:oneCellAnchor>
  <xdr:twoCellAnchor>
    <xdr:from>
      <xdr:col>9</xdr:col>
      <xdr:colOff>814102</xdr:colOff>
      <xdr:row>0</xdr:row>
      <xdr:rowOff>213186</xdr:rowOff>
    </xdr:from>
    <xdr:to>
      <xdr:col>13</xdr:col>
      <xdr:colOff>803248</xdr:colOff>
      <xdr:row>8</xdr:row>
      <xdr:rowOff>195386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9331DD-5514-6E43-98C9-42BE8C43BD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298450</xdr:colOff>
      <xdr:row>20</xdr:row>
      <xdr:rowOff>31750</xdr:rowOff>
    </xdr:from>
    <xdr:ext cx="209550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2073C07-DDE8-5F40-8EEF-D5D6B26F64EF}"/>
                </a:ext>
              </a:extLst>
            </xdr:cNvPr>
            <xdr:cNvSpPr txBox="1"/>
          </xdr:nvSpPr>
          <xdr:spPr>
            <a:xfrm>
              <a:off x="5251450" y="4171950"/>
              <a:ext cx="209550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</m:acc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2073C07-DDE8-5F40-8EEF-D5D6B26F64EF}"/>
                </a:ext>
              </a:extLst>
            </xdr:cNvPr>
            <xdr:cNvSpPr txBox="1"/>
          </xdr:nvSpPr>
          <xdr:spPr>
            <a:xfrm>
              <a:off x="5251450" y="4171950"/>
              <a:ext cx="209550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𝐴</a:t>
              </a:r>
              <a:r>
                <a:rPr lang="en-GB" sz="1100" b="0" i="0">
                  <a:latin typeface="Cambria Math" panose="02040503050406030204" pitchFamily="18" charset="0"/>
                </a:rPr>
                <a:t> ̅</a:t>
              </a:r>
              <a:endParaRPr lang="en-GB" sz="1100"/>
            </a:p>
          </xdr:txBody>
        </xdr:sp>
      </mc:Fallback>
    </mc:AlternateContent>
    <xdr:clientData/>
  </xdr:oneCellAnchor>
  <xdr:twoCellAnchor>
    <xdr:from>
      <xdr:col>10</xdr:col>
      <xdr:colOff>0</xdr:colOff>
      <xdr:row>0</xdr:row>
      <xdr:rowOff>219363</xdr:rowOff>
    </xdr:from>
    <xdr:to>
      <xdr:col>14</xdr:col>
      <xdr:colOff>34637</xdr:colOff>
      <xdr:row>8</xdr:row>
      <xdr:rowOff>196273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34928B-1C52-E34A-8766-C71362B4A6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317501</xdr:colOff>
      <xdr:row>11</xdr:row>
      <xdr:rowOff>11239</xdr:rowOff>
    </xdr:from>
    <xdr:to>
      <xdr:col>19</xdr:col>
      <xdr:colOff>730532</xdr:colOff>
      <xdr:row>23</xdr:row>
      <xdr:rowOff>202301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F702EC5-A2EC-C745-974E-25503D67D2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338666</xdr:colOff>
      <xdr:row>26</xdr:row>
      <xdr:rowOff>25399</xdr:rowOff>
    </xdr:from>
    <xdr:to>
      <xdr:col>19</xdr:col>
      <xdr:colOff>694267</xdr:colOff>
      <xdr:row>39</xdr:row>
      <xdr:rowOff>126999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9C7A73B-7086-C14E-8719-A9AB564FA0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A7281-3FFD-1640-9F47-134686FE3F02}">
  <dimension ref="A1:J102"/>
  <sheetViews>
    <sheetView workbookViewId="0">
      <selection activeCell="H13" sqref="H13"/>
    </sheetView>
  </sheetViews>
  <sheetFormatPr baseColWidth="10" defaultRowHeight="16" x14ac:dyDescent="0.2"/>
  <cols>
    <col min="1" max="2" width="10.83203125" style="1"/>
    <col min="4" max="4" width="13.1640625" customWidth="1"/>
  </cols>
  <sheetData>
    <row r="1" spans="1:10" x14ac:dyDescent="0.2">
      <c r="A1" s="3" t="s">
        <v>0</v>
      </c>
      <c r="B1" s="3" t="s">
        <v>1</v>
      </c>
      <c r="D1" s="3" t="s">
        <v>3</v>
      </c>
    </row>
    <row r="2" spans="1:10" x14ac:dyDescent="0.2">
      <c r="A2" s="3">
        <f ca="1">_xlfn.NORM.INV(RAND(), 0, 2)</f>
        <v>-0.65612063201737025</v>
      </c>
      <c r="B2" s="3">
        <f ca="1">_xlfn.NORM.INV(RAND(), 5, 2)</f>
        <v>3.27394133700398</v>
      </c>
      <c r="D2" s="3">
        <f ca="1">3.5*(B2^0.2)*EXP((0.05*B2)+(0.002*(B2^2))+(0.0003*(B2^3)))*EXP(A2)</f>
        <v>2.7996751981740782</v>
      </c>
    </row>
    <row r="3" spans="1:10" x14ac:dyDescent="0.2">
      <c r="A3" s="3">
        <f t="shared" ref="A3:A66" ca="1" si="0">_xlfn.NORM.INV(RAND(), 0, 2)</f>
        <v>1.3555421642773766</v>
      </c>
      <c r="B3" s="3">
        <f t="shared" ref="B3:B66" ca="1" si="1">_xlfn.NORM.INV(RAND(), 5, 2)</f>
        <v>8.0231527654507051</v>
      </c>
      <c r="C3" s="3" t="s">
        <v>2</v>
      </c>
      <c r="D3" s="3">
        <f t="shared" ref="D3:D66" ca="1" si="2">3.5*(B3^0.2)*EXP((0.05*B3)+(0.002*(B3^2))+(0.0003*(B3^3)))*EXP(A3)</f>
        <v>40.837814809194896</v>
      </c>
    </row>
    <row r="4" spans="1:10" x14ac:dyDescent="0.2">
      <c r="A4" s="3">
        <f t="shared" ca="1" si="0"/>
        <v>0.73003033870909906</v>
      </c>
      <c r="B4" s="3">
        <f t="shared" ca="1" si="1"/>
        <v>2.4758135439724969</v>
      </c>
      <c r="C4" s="3" t="s">
        <v>39</v>
      </c>
      <c r="D4" s="3">
        <f t="shared" ca="1" si="2"/>
        <v>10.021270282245915</v>
      </c>
    </row>
    <row r="5" spans="1:10" x14ac:dyDescent="0.2">
      <c r="A5" s="3">
        <f t="shared" ca="1" si="0"/>
        <v>3.6058224057617494</v>
      </c>
      <c r="B5" s="3">
        <f t="shared" ca="1" si="1"/>
        <v>6.1166970807077368</v>
      </c>
      <c r="C5" s="3" t="s">
        <v>42</v>
      </c>
      <c r="D5" s="3">
        <f t="shared" ca="1" si="2"/>
        <v>290.06575735552195</v>
      </c>
    </row>
    <row r="6" spans="1:10" x14ac:dyDescent="0.2">
      <c r="A6" s="3">
        <f t="shared" ca="1" si="0"/>
        <v>0.54559181768936993</v>
      </c>
      <c r="B6" s="3">
        <f t="shared" ca="1" si="1"/>
        <v>5.9084605626057307</v>
      </c>
      <c r="C6" s="3" t="s">
        <v>40</v>
      </c>
      <c r="D6" s="3">
        <f t="shared" ca="1" si="2"/>
        <v>13.207090328445908</v>
      </c>
    </row>
    <row r="7" spans="1:10" x14ac:dyDescent="0.2">
      <c r="A7" s="3">
        <f t="shared" ca="1" si="0"/>
        <v>1.0937224654658022</v>
      </c>
      <c r="B7" s="3">
        <f t="shared" ca="1" si="1"/>
        <v>2.6215825749059225</v>
      </c>
      <c r="C7" s="3" t="s">
        <v>41</v>
      </c>
      <c r="D7" s="3">
        <f t="shared" ca="1" si="2"/>
        <v>14.723881815390609</v>
      </c>
    </row>
    <row r="8" spans="1:10" x14ac:dyDescent="0.2">
      <c r="A8" s="3">
        <f t="shared" ca="1" si="0"/>
        <v>-0.27513550040580675</v>
      </c>
      <c r="B8" s="3">
        <f t="shared" ca="1" si="1"/>
        <v>3.6962737416510545</v>
      </c>
      <c r="D8" s="3">
        <f t="shared" ca="1" si="2"/>
        <v>4.3335241930705459</v>
      </c>
    </row>
    <row r="9" spans="1:10" x14ac:dyDescent="0.2">
      <c r="A9" s="3">
        <f t="shared" ca="1" si="0"/>
        <v>-3.7893699490564199</v>
      </c>
      <c r="B9" s="3">
        <f t="shared" ca="1" si="1"/>
        <v>7.2400890479694446E-2</v>
      </c>
      <c r="D9" s="3">
        <f t="shared" ca="1" si="2"/>
        <v>4.697763345633553E-2</v>
      </c>
    </row>
    <row r="10" spans="1:10" x14ac:dyDescent="0.2">
      <c r="A10" s="3">
        <f t="shared" ca="1" si="0"/>
        <v>2.0828913983447253</v>
      </c>
      <c r="B10" s="3">
        <f t="shared" ca="1" si="1"/>
        <v>4.276044384723507</v>
      </c>
      <c r="D10" s="3">
        <f t="shared" ca="1" si="2"/>
        <v>49.406749440716261</v>
      </c>
    </row>
    <row r="11" spans="1:10" x14ac:dyDescent="0.2">
      <c r="A11" s="3">
        <f t="shared" ca="1" si="0"/>
        <v>-1.7303604034639251</v>
      </c>
      <c r="B11" s="3">
        <f t="shared" ca="1" si="1"/>
        <v>1.904054929487462</v>
      </c>
      <c r="D11" s="3">
        <f t="shared" ca="1" si="2"/>
        <v>0.78327159504997024</v>
      </c>
    </row>
    <row r="12" spans="1:10" x14ac:dyDescent="0.2">
      <c r="A12" s="3">
        <f t="shared" ca="1" si="0"/>
        <v>8.7910848355001278E-2</v>
      </c>
      <c r="B12" s="3">
        <f t="shared" ca="1" si="1"/>
        <v>9.4804798855285046</v>
      </c>
      <c r="D12" s="3">
        <f t="shared" ca="1" si="2"/>
        <v>14.878750146256749</v>
      </c>
    </row>
    <row r="13" spans="1:10" x14ac:dyDescent="0.2">
      <c r="A13" s="3">
        <f t="shared" ca="1" si="0"/>
        <v>-0.82552321436996889</v>
      </c>
      <c r="B13" s="3">
        <f t="shared" ca="1" si="1"/>
        <v>5.845828284533285</v>
      </c>
      <c r="D13" s="3">
        <f t="shared" ca="1" si="2"/>
        <v>3.3232935783894808</v>
      </c>
      <c r="H13">
        <v>5.3393217950980167</v>
      </c>
      <c r="J13">
        <v>57.477788657202773</v>
      </c>
    </row>
    <row r="14" spans="1:10" x14ac:dyDescent="0.2">
      <c r="A14" s="3">
        <f t="shared" ca="1" si="0"/>
        <v>0.4493465833291897</v>
      </c>
      <c r="B14" s="3">
        <f t="shared" ca="1" si="1"/>
        <v>5.4057161609172644</v>
      </c>
      <c r="D14" s="3">
        <f t="shared" ca="1" si="2"/>
        <v>11.197826046623973</v>
      </c>
    </row>
    <row r="15" spans="1:10" x14ac:dyDescent="0.2">
      <c r="A15" s="3">
        <f t="shared" ca="1" si="0"/>
        <v>-1.320331916420884</v>
      </c>
      <c r="B15" s="3">
        <f t="shared" ca="1" si="1"/>
        <v>2.6413700230673944</v>
      </c>
      <c r="D15" s="3">
        <f t="shared" ca="1" si="2"/>
        <v>1.3208048582548484</v>
      </c>
    </row>
    <row r="16" spans="1:10" x14ac:dyDescent="0.2">
      <c r="A16" s="3">
        <f t="shared" ca="1" si="0"/>
        <v>1.6833099178322528</v>
      </c>
      <c r="B16" s="3">
        <f t="shared" ca="1" si="1"/>
        <v>3.0282132806146622</v>
      </c>
      <c r="D16" s="3">
        <f t="shared" ca="1" si="2"/>
        <v>28.099420097609411</v>
      </c>
    </row>
    <row r="17" spans="1:4" x14ac:dyDescent="0.2">
      <c r="A17" s="3">
        <f t="shared" ca="1" si="0"/>
        <v>0.28189895599936882</v>
      </c>
      <c r="B17" s="3">
        <f t="shared" ca="1" si="1"/>
        <v>6.7648038844668781</v>
      </c>
      <c r="D17" s="3">
        <f t="shared" ca="1" si="2"/>
        <v>11.468984166458137</v>
      </c>
    </row>
    <row r="18" spans="1:4" x14ac:dyDescent="0.2">
      <c r="A18" s="3">
        <f t="shared" ca="1" si="0"/>
        <v>-1.6754214063829445</v>
      </c>
      <c r="B18" s="3">
        <f t="shared" ca="1" si="1"/>
        <v>3.700024558270294</v>
      </c>
      <c r="D18" s="3">
        <f t="shared" ca="1" si="2"/>
        <v>1.0688542148371676</v>
      </c>
    </row>
    <row r="19" spans="1:4" x14ac:dyDescent="0.2">
      <c r="A19" s="3">
        <f t="shared" ca="1" si="0"/>
        <v>0.78620660451055346</v>
      </c>
      <c r="B19" s="3">
        <f t="shared" ca="1" si="1"/>
        <v>7.7137027987326814</v>
      </c>
      <c r="D19" s="3">
        <f t="shared" ca="1" si="2"/>
        <v>21.9759615250574</v>
      </c>
    </row>
    <row r="20" spans="1:4" x14ac:dyDescent="0.2">
      <c r="A20" s="3">
        <f t="shared" ca="1" si="0"/>
        <v>1.5907931125714339</v>
      </c>
      <c r="B20" s="3">
        <f t="shared" ca="1" si="1"/>
        <v>4.7280917746269129</v>
      </c>
      <c r="D20" s="3">
        <f t="shared" ca="1" si="2"/>
        <v>32.043150543388684</v>
      </c>
    </row>
    <row r="21" spans="1:4" x14ac:dyDescent="0.2">
      <c r="A21" s="3">
        <f t="shared" ca="1" si="0"/>
        <v>0.38961971613609997</v>
      </c>
      <c r="B21" s="3">
        <f t="shared" ca="1" si="1"/>
        <v>4.7099146505166338</v>
      </c>
      <c r="D21" s="3">
        <f t="shared" ca="1" si="2"/>
        <v>9.6169137370293249</v>
      </c>
    </row>
    <row r="22" spans="1:4" x14ac:dyDescent="0.2">
      <c r="A22" s="3">
        <f t="shared" ca="1" si="0"/>
        <v>-0.12635087953486379</v>
      </c>
      <c r="B22" s="3">
        <f t="shared" ca="1" si="1"/>
        <v>3.8641106833686951</v>
      </c>
      <c r="D22" s="3">
        <f t="shared" ca="1" si="2"/>
        <v>5.1404239485276388</v>
      </c>
    </row>
    <row r="23" spans="1:4" x14ac:dyDescent="0.2">
      <c r="A23" s="3">
        <f t="shared" ca="1" si="0"/>
        <v>0.96226249260194574</v>
      </c>
      <c r="B23" s="3">
        <f t="shared" ca="1" si="1"/>
        <v>3.2211882713724691</v>
      </c>
      <c r="D23" s="3">
        <f t="shared" ca="1" si="2"/>
        <v>14.024615186013973</v>
      </c>
    </row>
    <row r="24" spans="1:4" x14ac:dyDescent="0.2">
      <c r="A24" s="3">
        <f t="shared" ca="1" si="0"/>
        <v>3.3820178052226813</v>
      </c>
      <c r="B24" s="3">
        <f t="shared" ca="1" si="1"/>
        <v>1.0195310922163294</v>
      </c>
      <c r="D24" s="3">
        <f t="shared" ca="1" si="2"/>
        <v>109.07358004547059</v>
      </c>
    </row>
    <row r="25" spans="1:4" x14ac:dyDescent="0.2">
      <c r="A25" s="3">
        <f t="shared" ca="1" si="0"/>
        <v>-2.1593840966501237</v>
      </c>
      <c r="B25" s="3">
        <f t="shared" ca="1" si="1"/>
        <v>7.2262844279522653</v>
      </c>
      <c r="D25" s="3">
        <f t="shared" ca="1" si="2"/>
        <v>1.0702386637251449</v>
      </c>
    </row>
    <row r="26" spans="1:4" x14ac:dyDescent="0.2">
      <c r="A26" s="3">
        <f t="shared" ca="1" si="0"/>
        <v>1.4311604653300838</v>
      </c>
      <c r="B26" s="3">
        <f t="shared" ca="1" si="1"/>
        <v>8.6760623617612644</v>
      </c>
      <c r="D26" s="3">
        <f t="shared" ca="1" si="2"/>
        <v>49.2206352384583</v>
      </c>
    </row>
    <row r="27" spans="1:4" x14ac:dyDescent="0.2">
      <c r="A27" s="3">
        <f t="shared" ca="1" si="0"/>
        <v>-0.46601731929151941</v>
      </c>
      <c r="B27" s="3">
        <f t="shared" ca="1" si="1"/>
        <v>6.2144829333159066</v>
      </c>
      <c r="D27" s="3">
        <f t="shared" ca="1" si="2"/>
        <v>5.0132605912293391</v>
      </c>
    </row>
    <row r="28" spans="1:4" x14ac:dyDescent="0.2">
      <c r="A28" s="3">
        <f t="shared" ca="1" si="0"/>
        <v>1.3370341368744831</v>
      </c>
      <c r="B28" s="3">
        <f t="shared" ca="1" si="1"/>
        <v>6.110758147438121</v>
      </c>
      <c r="D28" s="3">
        <f t="shared" ca="1" si="2"/>
        <v>29.978580043543264</v>
      </c>
    </row>
    <row r="29" spans="1:4" x14ac:dyDescent="0.2">
      <c r="A29" s="3">
        <f t="shared" ca="1" si="0"/>
        <v>-0.79449725455434894</v>
      </c>
      <c r="B29" s="3">
        <f t="shared" ca="1" si="1"/>
        <v>4.1843624639844705</v>
      </c>
      <c r="D29" s="3">
        <f t="shared" ca="1" si="2"/>
        <v>2.7476652417206537</v>
      </c>
    </row>
    <row r="30" spans="1:4" x14ac:dyDescent="0.2">
      <c r="A30" s="3">
        <f t="shared" ca="1" si="0"/>
        <v>-2.2060369888273428</v>
      </c>
      <c r="B30" s="3">
        <f t="shared" ca="1" si="1"/>
        <v>5.0375892535811531</v>
      </c>
      <c r="D30" s="3">
        <f t="shared" ca="1" si="2"/>
        <v>0.74908539850808986</v>
      </c>
    </row>
    <row r="31" spans="1:4" x14ac:dyDescent="0.2">
      <c r="A31" s="3">
        <f t="shared" ca="1" si="0"/>
        <v>-0.32051636967200448</v>
      </c>
      <c r="B31" s="3">
        <f t="shared" ca="1" si="1"/>
        <v>5.9385873833818916</v>
      </c>
      <c r="D31" s="3">
        <f t="shared" ca="1" si="2"/>
        <v>5.578022898093594</v>
      </c>
    </row>
    <row r="32" spans="1:4" x14ac:dyDescent="0.2">
      <c r="A32" s="3">
        <f t="shared" ca="1" si="0"/>
        <v>2.6212504179841845</v>
      </c>
      <c r="B32" s="3">
        <f t="shared" ca="1" si="1"/>
        <v>5.8609477538415558</v>
      </c>
      <c r="D32" s="3">
        <f t="shared" ca="1" si="2"/>
        <v>104.56645145990817</v>
      </c>
    </row>
    <row r="33" spans="1:4" x14ac:dyDescent="0.2">
      <c r="A33" s="3">
        <f t="shared" ca="1" si="0"/>
        <v>-0.36938779433531943</v>
      </c>
      <c r="B33" s="3">
        <f t="shared" ca="1" si="1"/>
        <v>1.9205231771285711</v>
      </c>
      <c r="D33" s="3">
        <f t="shared" ca="1" si="2"/>
        <v>3.0630856235778885</v>
      </c>
    </row>
    <row r="34" spans="1:4" x14ac:dyDescent="0.2">
      <c r="A34" s="3">
        <f t="shared" ca="1" si="0"/>
        <v>0.92629824079581502</v>
      </c>
      <c r="B34" s="3">
        <f t="shared" ca="1" si="1"/>
        <v>4.6041989902148455</v>
      </c>
      <c r="D34" s="3">
        <f t="shared" ca="1" si="2"/>
        <v>16.221589436757437</v>
      </c>
    </row>
    <row r="35" spans="1:4" x14ac:dyDescent="0.2">
      <c r="A35" s="3">
        <f t="shared" ca="1" si="0"/>
        <v>1.396259118261203</v>
      </c>
      <c r="B35" s="3">
        <f t="shared" ca="1" si="1"/>
        <v>5.3320445399528902</v>
      </c>
      <c r="D35" s="3">
        <f t="shared" ca="1" si="2"/>
        <v>28.580103354025592</v>
      </c>
    </row>
    <row r="36" spans="1:4" x14ac:dyDescent="0.2">
      <c r="A36" s="3">
        <f t="shared" ca="1" si="0"/>
        <v>-3.6408052408987959</v>
      </c>
      <c r="B36" s="3">
        <f t="shared" ca="1" si="1"/>
        <v>4.2415109536230764</v>
      </c>
      <c r="D36" s="3">
        <f t="shared" ca="1" si="2"/>
        <v>0.16071703306280499</v>
      </c>
    </row>
    <row r="37" spans="1:4" x14ac:dyDescent="0.2">
      <c r="A37" s="3">
        <f t="shared" ca="1" si="0"/>
        <v>1.8068140580510185E-2</v>
      </c>
      <c r="B37" s="3">
        <f t="shared" ca="1" si="1"/>
        <v>4.8965248193555722</v>
      </c>
      <c r="D37" s="3">
        <f t="shared" ca="1" si="2"/>
        <v>6.7973583945439104</v>
      </c>
    </row>
    <row r="38" spans="1:4" x14ac:dyDescent="0.2">
      <c r="A38" s="3">
        <f t="shared" ca="1" si="0"/>
        <v>0.13651278313685991</v>
      </c>
      <c r="B38" s="3">
        <f t="shared" ca="1" si="1"/>
        <v>5.2104460341761802</v>
      </c>
      <c r="D38" s="3">
        <f t="shared" ca="1" si="2"/>
        <v>7.9778245973881097</v>
      </c>
    </row>
    <row r="39" spans="1:4" x14ac:dyDescent="0.2">
      <c r="A39" s="3">
        <f t="shared" ca="1" si="0"/>
        <v>0.44975741147341464</v>
      </c>
      <c r="B39" s="3">
        <f t="shared" ca="1" si="1"/>
        <v>3.8571946416299197</v>
      </c>
      <c r="D39" s="3">
        <f t="shared" ca="1" si="2"/>
        <v>9.1370738530433471</v>
      </c>
    </row>
    <row r="40" spans="1:4" x14ac:dyDescent="0.2">
      <c r="A40" s="3">
        <f t="shared" ca="1" si="0"/>
        <v>1.0078187059292518</v>
      </c>
      <c r="B40" s="3">
        <f t="shared" ca="1" si="1"/>
        <v>1.8842410484731409</v>
      </c>
      <c r="D40" s="3">
        <f t="shared" ca="1" si="2"/>
        <v>12.068592305632118</v>
      </c>
    </row>
    <row r="41" spans="1:4" x14ac:dyDescent="0.2">
      <c r="A41" s="3">
        <f t="shared" ca="1" si="0"/>
        <v>1.7458057827327169</v>
      </c>
      <c r="B41" s="3">
        <f t="shared" ca="1" si="1"/>
        <v>7.0519836585829196</v>
      </c>
      <c r="D41" s="3">
        <f t="shared" ca="1" si="2"/>
        <v>51.75392199577707</v>
      </c>
    </row>
    <row r="42" spans="1:4" x14ac:dyDescent="0.2">
      <c r="A42" s="3">
        <f t="shared" ca="1" si="0"/>
        <v>2.1261945277654379</v>
      </c>
      <c r="B42" s="3">
        <f t="shared" ca="1" si="1"/>
        <v>5.2103310519974935</v>
      </c>
      <c r="D42" s="3">
        <f t="shared" ca="1" si="2"/>
        <v>58.342577468829113</v>
      </c>
    </row>
    <row r="43" spans="1:4" x14ac:dyDescent="0.2">
      <c r="A43" s="3">
        <f t="shared" ca="1" si="0"/>
        <v>2.7841740911781292</v>
      </c>
      <c r="B43" s="3">
        <f t="shared" ca="1" si="1"/>
        <v>5.9773027789680357</v>
      </c>
      <c r="D43" s="3">
        <f t="shared" ca="1" si="2"/>
        <v>125.07577695172941</v>
      </c>
    </row>
    <row r="44" spans="1:4" x14ac:dyDescent="0.2">
      <c r="A44" s="3">
        <f t="shared" ca="1" si="0"/>
        <v>1.9936561590115611</v>
      </c>
      <c r="B44" s="3">
        <f t="shared" ca="1" si="1"/>
        <v>6.0547747709957394</v>
      </c>
      <c r="D44" s="3">
        <f t="shared" ca="1" si="2"/>
        <v>57.353785610920347</v>
      </c>
    </row>
    <row r="45" spans="1:4" x14ac:dyDescent="0.2">
      <c r="A45" s="3">
        <f t="shared" ca="1" si="0"/>
        <v>-2.9668810648269237</v>
      </c>
      <c r="B45" s="3">
        <f t="shared" ca="1" si="1"/>
        <v>4.8300580221875711</v>
      </c>
      <c r="D45" s="3">
        <f t="shared" ca="1" si="2"/>
        <v>0.34055461023044536</v>
      </c>
    </row>
    <row r="46" spans="1:4" x14ac:dyDescent="0.2">
      <c r="A46" s="3">
        <f t="shared" ca="1" si="0"/>
        <v>0.56276068769224397</v>
      </c>
      <c r="B46" s="3">
        <f t="shared" ca="1" si="1"/>
        <v>4.1065601816985504</v>
      </c>
      <c r="D46" s="3">
        <f t="shared" ca="1" si="2"/>
        <v>10.568439921651123</v>
      </c>
    </row>
    <row r="47" spans="1:4" x14ac:dyDescent="0.2">
      <c r="A47" s="3">
        <f t="shared" ca="1" si="0"/>
        <v>-3.4532515141055362</v>
      </c>
      <c r="B47" s="3">
        <f t="shared" ca="1" si="1"/>
        <v>6.5808689389881323</v>
      </c>
      <c r="D47" s="3">
        <f t="shared" ca="1" si="2"/>
        <v>0.26646960084008514</v>
      </c>
    </row>
    <row r="48" spans="1:4" x14ac:dyDescent="0.2">
      <c r="A48" s="3">
        <f t="shared" ca="1" si="0"/>
        <v>-3.5557581173007664</v>
      </c>
      <c r="B48" s="3">
        <f t="shared" ca="1" si="1"/>
        <v>7.3575671923399764</v>
      </c>
      <c r="D48" s="3">
        <f t="shared" ca="1" si="2"/>
        <v>0.27030200114941294</v>
      </c>
    </row>
    <row r="49" spans="1:4" x14ac:dyDescent="0.2">
      <c r="A49" s="3">
        <f t="shared" ca="1" si="0"/>
        <v>4.3060945340151857</v>
      </c>
      <c r="B49" s="3">
        <f t="shared" ca="1" si="1"/>
        <v>4.5204345115905662</v>
      </c>
      <c r="D49" s="3">
        <f t="shared" ca="1" si="2"/>
        <v>471.15217035508289</v>
      </c>
    </row>
    <row r="50" spans="1:4" x14ac:dyDescent="0.2">
      <c r="A50" s="3">
        <f t="shared" ca="1" si="0"/>
        <v>-3.2985352846763996</v>
      </c>
      <c r="B50" s="3">
        <f t="shared" ca="1" si="1"/>
        <v>5.3707005333093658</v>
      </c>
      <c r="D50" s="3">
        <f t="shared" ca="1" si="2"/>
        <v>0.2626632879288695</v>
      </c>
    </row>
    <row r="51" spans="1:4" x14ac:dyDescent="0.2">
      <c r="A51" s="3">
        <f t="shared" ca="1" si="0"/>
        <v>-0.34048889401034088</v>
      </c>
      <c r="B51" s="3">
        <f t="shared" ca="1" si="1"/>
        <v>5.4472205951443327</v>
      </c>
      <c r="D51" s="3">
        <f t="shared" ca="1" si="2"/>
        <v>5.1114849226348804</v>
      </c>
    </row>
    <row r="52" spans="1:4" x14ac:dyDescent="0.2">
      <c r="A52" s="3">
        <f t="shared" ca="1" si="0"/>
        <v>-1.271358867917372</v>
      </c>
      <c r="B52" s="3">
        <f t="shared" ca="1" si="1"/>
        <v>-0.41612379191863624</v>
      </c>
      <c r="D52" s="3">
        <f t="shared" ca="1" si="2"/>
        <v>-0.80699977871043327</v>
      </c>
    </row>
    <row r="53" spans="1:4" x14ac:dyDescent="0.2">
      <c r="A53" s="3">
        <f t="shared" ca="1" si="0"/>
        <v>1.1859062075736644</v>
      </c>
      <c r="B53" s="3">
        <f t="shared" ca="1" si="1"/>
        <v>2.4129762757113626</v>
      </c>
      <c r="D53" s="3">
        <f t="shared" ca="1" si="2"/>
        <v>15.663762494903574</v>
      </c>
    </row>
    <row r="54" spans="1:4" x14ac:dyDescent="0.2">
      <c r="A54" s="3">
        <f t="shared" ca="1" si="0"/>
        <v>0.7088952106429347</v>
      </c>
      <c r="B54" s="3">
        <f t="shared" ca="1" si="1"/>
        <v>5.8171839160322891</v>
      </c>
      <c r="D54" s="3">
        <f t="shared" ca="1" si="2"/>
        <v>15.354602892879262</v>
      </c>
    </row>
    <row r="55" spans="1:4" x14ac:dyDescent="0.2">
      <c r="A55" s="3">
        <f t="shared" ca="1" si="0"/>
        <v>1.0102371990771057</v>
      </c>
      <c r="B55" s="3">
        <f t="shared" ca="1" si="1"/>
        <v>4.487516050733352</v>
      </c>
      <c r="D55" s="3">
        <f t="shared" ca="1" si="2"/>
        <v>17.374820274162744</v>
      </c>
    </row>
    <row r="56" spans="1:4" x14ac:dyDescent="0.2">
      <c r="A56" s="3">
        <f t="shared" ca="1" si="0"/>
        <v>0.85325806214638944</v>
      </c>
      <c r="B56" s="3">
        <f t="shared" ca="1" si="1"/>
        <v>5.5642738864889623</v>
      </c>
      <c r="D56" s="3">
        <f t="shared" ca="1" si="2"/>
        <v>17.134829374789916</v>
      </c>
    </row>
    <row r="57" spans="1:4" x14ac:dyDescent="0.2">
      <c r="A57" s="3">
        <f t="shared" ca="1" si="0"/>
        <v>2.866539892530541</v>
      </c>
      <c r="B57" s="3">
        <f t="shared" ca="1" si="1"/>
        <v>3.7261462066281883</v>
      </c>
      <c r="D57" s="3">
        <f t="shared" ca="1" si="2"/>
        <v>100.68267446223061</v>
      </c>
    </row>
    <row r="58" spans="1:4" x14ac:dyDescent="0.2">
      <c r="A58" s="3">
        <f t="shared" ca="1" si="0"/>
        <v>1.6847642664569691</v>
      </c>
      <c r="B58" s="3">
        <f t="shared" ca="1" si="1"/>
        <v>5.307947140834373</v>
      </c>
      <c r="D58" s="3">
        <f t="shared" ca="1" si="2"/>
        <v>38.014913466381138</v>
      </c>
    </row>
    <row r="59" spans="1:4" x14ac:dyDescent="0.2">
      <c r="A59" s="3">
        <f t="shared" ca="1" si="0"/>
        <v>-2.6792418498881951</v>
      </c>
      <c r="B59" s="3">
        <f t="shared" ca="1" si="1"/>
        <v>2.8728716563610734</v>
      </c>
      <c r="D59" s="3">
        <f t="shared" ca="1" si="2"/>
        <v>0.3505847466930338</v>
      </c>
    </row>
    <row r="60" spans="1:4" x14ac:dyDescent="0.2">
      <c r="A60" s="3">
        <f t="shared" ca="1" si="0"/>
        <v>-0.86421785543905294</v>
      </c>
      <c r="B60" s="3">
        <f t="shared" ca="1" si="1"/>
        <v>4.9284513901580862</v>
      </c>
      <c r="D60" s="3">
        <f t="shared" ca="1" si="2"/>
        <v>2.8248774846730171</v>
      </c>
    </row>
    <row r="61" spans="1:4" x14ac:dyDescent="0.2">
      <c r="A61" s="3">
        <f t="shared" ca="1" si="0"/>
        <v>-2.0299896980236327</v>
      </c>
      <c r="B61" s="3">
        <f t="shared" ca="1" si="1"/>
        <v>8.045643756963667</v>
      </c>
      <c r="D61" s="3">
        <f t="shared" ca="1" si="2"/>
        <v>1.3878981683701601</v>
      </c>
    </row>
    <row r="62" spans="1:4" x14ac:dyDescent="0.2">
      <c r="A62" s="3">
        <f t="shared" ca="1" si="0"/>
        <v>-1.8031595690503053</v>
      </c>
      <c r="B62" s="3">
        <f t="shared" ca="1" si="1"/>
        <v>6.3565322354884133</v>
      </c>
      <c r="D62" s="3">
        <f t="shared" ca="1" si="2"/>
        <v>1.3433806026859303</v>
      </c>
    </row>
    <row r="63" spans="1:4" x14ac:dyDescent="0.2">
      <c r="A63" s="3">
        <f t="shared" ca="1" si="0"/>
        <v>-0.88168559548942815</v>
      </c>
      <c r="B63" s="3">
        <f t="shared" ca="1" si="1"/>
        <v>4.7182856417258092</v>
      </c>
      <c r="D63" s="3">
        <f t="shared" ca="1" si="2"/>
        <v>2.7001762572710679</v>
      </c>
    </row>
    <row r="64" spans="1:4" x14ac:dyDescent="0.2">
      <c r="A64" s="3">
        <f t="shared" ca="1" si="0"/>
        <v>3.2022912192844672</v>
      </c>
      <c r="B64" s="3">
        <f t="shared" ca="1" si="1"/>
        <v>7.6668788965276118</v>
      </c>
      <c r="D64" s="3">
        <f t="shared" ca="1" si="2"/>
        <v>244.3354887004528</v>
      </c>
    </row>
    <row r="65" spans="1:4" x14ac:dyDescent="0.2">
      <c r="A65" s="3">
        <f t="shared" ca="1" si="0"/>
        <v>-0.24279463812692789</v>
      </c>
      <c r="B65" s="3">
        <f t="shared" ca="1" si="1"/>
        <v>4.3854772247820542</v>
      </c>
      <c r="D65" s="3">
        <f t="shared" ca="1" si="2"/>
        <v>4.8972297703674723</v>
      </c>
    </row>
    <row r="66" spans="1:4" x14ac:dyDescent="0.2">
      <c r="A66" s="3">
        <f t="shared" ca="1" si="0"/>
        <v>1.0232294100899917</v>
      </c>
      <c r="B66" s="3">
        <f t="shared" ca="1" si="1"/>
        <v>6.582240760237454</v>
      </c>
      <c r="D66" s="3">
        <f t="shared" ca="1" si="2"/>
        <v>23.433946767246784</v>
      </c>
    </row>
    <row r="67" spans="1:4" x14ac:dyDescent="0.2">
      <c r="A67" s="3">
        <f t="shared" ref="A67:A101" ca="1" si="3">_xlfn.NORM.INV(RAND(), 0, 2)</f>
        <v>1.6719844588289967</v>
      </c>
      <c r="B67" s="3">
        <f t="shared" ref="B67:B101" ca="1" si="4">_xlfn.NORM.INV(RAND(), 5, 2)</f>
        <v>4.1548238328943423</v>
      </c>
      <c r="D67" s="3">
        <f t="shared" ref="D67:D101" ca="1" si="5">3.5*(B67^0.2)*EXP((0.05*B67)+(0.002*(B67^2))+(0.0003*(B67^3)))*EXP(A67)</f>
        <v>32.24569728790955</v>
      </c>
    </row>
    <row r="68" spans="1:4" x14ac:dyDescent="0.2">
      <c r="A68" s="3">
        <f t="shared" ca="1" si="3"/>
        <v>-1.2709346832330259</v>
      </c>
      <c r="B68" s="3">
        <f t="shared" ca="1" si="4"/>
        <v>3.6734433034404814</v>
      </c>
      <c r="D68" s="3">
        <f t="shared" ca="1" si="5"/>
        <v>1.5961360664776361</v>
      </c>
    </row>
    <row r="69" spans="1:4" x14ac:dyDescent="0.2">
      <c r="A69" s="3">
        <f t="shared" ca="1" si="3"/>
        <v>1.9798863289751714</v>
      </c>
      <c r="B69" s="3">
        <f t="shared" ca="1" si="4"/>
        <v>5.536972339891653</v>
      </c>
      <c r="D69" s="3">
        <f t="shared" ca="1" si="5"/>
        <v>52.669127178812793</v>
      </c>
    </row>
    <row r="70" spans="1:4" x14ac:dyDescent="0.2">
      <c r="A70" s="3">
        <f t="shared" ca="1" si="3"/>
        <v>1.2961488013725095</v>
      </c>
      <c r="B70" s="3">
        <f t="shared" ca="1" si="4"/>
        <v>5.5488792466255896</v>
      </c>
      <c r="D70" s="3">
        <f t="shared" ca="1" si="5"/>
        <v>26.62658484410214</v>
      </c>
    </row>
    <row r="71" spans="1:4" x14ac:dyDescent="0.2">
      <c r="A71" s="3">
        <f t="shared" ca="1" si="3"/>
        <v>0.97376520514483422</v>
      </c>
      <c r="B71" s="3">
        <f t="shared" ca="1" si="4"/>
        <v>4.9056310221712645</v>
      </c>
      <c r="D71" s="3">
        <f t="shared" ca="1" si="5"/>
        <v>17.697677628582113</v>
      </c>
    </row>
    <row r="72" spans="1:4" x14ac:dyDescent="0.2">
      <c r="A72" s="3">
        <f t="shared" ca="1" si="3"/>
        <v>0.54159194025443658</v>
      </c>
      <c r="B72" s="3">
        <f t="shared" ca="1" si="4"/>
        <v>4.7759288919549219</v>
      </c>
      <c r="D72" s="3">
        <f t="shared" ca="1" si="5"/>
        <v>11.292841222059213</v>
      </c>
    </row>
    <row r="73" spans="1:4" x14ac:dyDescent="0.2">
      <c r="A73" s="3">
        <f t="shared" ca="1" si="3"/>
        <v>1.0269913645253075</v>
      </c>
      <c r="B73" s="3">
        <f t="shared" ca="1" si="4"/>
        <v>6.966863417520206</v>
      </c>
      <c r="D73" s="3">
        <f t="shared" ca="1" si="5"/>
        <v>24.899568683920347</v>
      </c>
    </row>
    <row r="74" spans="1:4" x14ac:dyDescent="0.2">
      <c r="A74" s="3">
        <f t="shared" ca="1" si="3"/>
        <v>-0.73549395757245895</v>
      </c>
      <c r="B74" s="3">
        <f t="shared" ca="1" si="4"/>
        <v>5.7052954843854211</v>
      </c>
      <c r="D74" s="3">
        <f t="shared" ca="1" si="5"/>
        <v>3.5666487257062043</v>
      </c>
    </row>
    <row r="75" spans="1:4" x14ac:dyDescent="0.2">
      <c r="A75" s="3">
        <f t="shared" ca="1" si="3"/>
        <v>-2.9809863031212882</v>
      </c>
      <c r="B75" s="3">
        <f t="shared" ca="1" si="4"/>
        <v>0.97350053617789101</v>
      </c>
      <c r="D75" s="3">
        <f t="shared" ca="1" si="5"/>
        <v>0.18586261541130936</v>
      </c>
    </row>
    <row r="76" spans="1:4" x14ac:dyDescent="0.2">
      <c r="A76" s="3">
        <f t="shared" ca="1" si="3"/>
        <v>2.6593813113806593</v>
      </c>
      <c r="B76" s="3">
        <f t="shared" ca="1" si="4"/>
        <v>5.9947364987177032</v>
      </c>
      <c r="D76" s="3">
        <f t="shared" ca="1" si="5"/>
        <v>110.67088700513224</v>
      </c>
    </row>
    <row r="77" spans="1:4" x14ac:dyDescent="0.2">
      <c r="A77" s="3">
        <f t="shared" ca="1" si="3"/>
        <v>-2.0021096219026115</v>
      </c>
      <c r="B77" s="3">
        <f t="shared" ca="1" si="4"/>
        <v>6.7602600751804225</v>
      </c>
      <c r="D77" s="3">
        <f t="shared" ca="1" si="5"/>
        <v>1.1676185940133874</v>
      </c>
    </row>
    <row r="78" spans="1:4" x14ac:dyDescent="0.2">
      <c r="A78" s="3">
        <f t="shared" ca="1" si="3"/>
        <v>0.70585539605540726</v>
      </c>
      <c r="B78" s="3">
        <f t="shared" ca="1" si="4"/>
        <v>2.6638766650476797</v>
      </c>
      <c r="D78" s="3">
        <f t="shared" ca="1" si="5"/>
        <v>10.050598832674355</v>
      </c>
    </row>
    <row r="79" spans="1:4" x14ac:dyDescent="0.2">
      <c r="A79" s="3">
        <f t="shared" ca="1" si="3"/>
        <v>-0.50321203905891687</v>
      </c>
      <c r="B79" s="3">
        <f t="shared" ca="1" si="4"/>
        <v>4.1242663893997697</v>
      </c>
      <c r="D79" s="3">
        <f t="shared" ca="1" si="5"/>
        <v>3.6481005343113715</v>
      </c>
    </row>
    <row r="80" spans="1:4" x14ac:dyDescent="0.2">
      <c r="A80" s="3">
        <f t="shared" ca="1" si="3"/>
        <v>-0.31385542742435368</v>
      </c>
      <c r="B80" s="3">
        <f t="shared" ca="1" si="4"/>
        <v>5.0459215254003658</v>
      </c>
      <c r="D80" s="3">
        <f t="shared" ca="1" si="5"/>
        <v>4.9747995482280736</v>
      </c>
    </row>
    <row r="81" spans="1:4" x14ac:dyDescent="0.2">
      <c r="A81" s="3">
        <f t="shared" ca="1" si="3"/>
        <v>-1.3855932475895758</v>
      </c>
      <c r="B81" s="3">
        <f t="shared" ca="1" si="4"/>
        <v>6.0653862328553139</v>
      </c>
      <c r="D81" s="3">
        <f t="shared" ca="1" si="5"/>
        <v>1.9571281754003624</v>
      </c>
    </row>
    <row r="82" spans="1:4" x14ac:dyDescent="0.2">
      <c r="A82" s="3">
        <f t="shared" ca="1" si="3"/>
        <v>-1.4100259616075523</v>
      </c>
      <c r="B82" s="3">
        <f t="shared" ca="1" si="4"/>
        <v>2.838694985623929</v>
      </c>
      <c r="D82" s="3">
        <f t="shared" ca="1" si="5"/>
        <v>1.2414989049213918</v>
      </c>
    </row>
    <row r="83" spans="1:4" x14ac:dyDescent="0.2">
      <c r="A83" s="3">
        <f t="shared" ca="1" si="3"/>
        <v>0.41021793771600301</v>
      </c>
      <c r="B83" s="3">
        <f t="shared" ca="1" si="4"/>
        <v>6.7623694832631323</v>
      </c>
      <c r="D83" s="3">
        <f t="shared" ca="1" si="5"/>
        <v>13.034576402219564</v>
      </c>
    </row>
    <row r="84" spans="1:4" x14ac:dyDescent="0.2">
      <c r="A84" s="3">
        <f t="shared" ca="1" si="3"/>
        <v>1.1612831196493425</v>
      </c>
      <c r="B84" s="3">
        <f t="shared" ca="1" si="4"/>
        <v>4.8366646602277941</v>
      </c>
      <c r="D84" s="3">
        <f t="shared" ca="1" si="5"/>
        <v>21.154544332091277</v>
      </c>
    </row>
    <row r="85" spans="1:4" x14ac:dyDescent="0.2">
      <c r="A85" s="3">
        <f t="shared" ca="1" si="3"/>
        <v>-0.55529013924554171</v>
      </c>
      <c r="B85" s="3">
        <f t="shared" ca="1" si="4"/>
        <v>3.5782951611071221</v>
      </c>
      <c r="D85" s="3">
        <f t="shared" ca="1" si="5"/>
        <v>3.2243082556943254</v>
      </c>
    </row>
    <row r="86" spans="1:4" x14ac:dyDescent="0.2">
      <c r="A86" s="3">
        <f t="shared" ca="1" si="3"/>
        <v>1.6315458808868311</v>
      </c>
      <c r="B86" s="3">
        <f t="shared" ca="1" si="4"/>
        <v>6.6402530287782415</v>
      </c>
      <c r="D86" s="3">
        <f t="shared" ca="1" si="5"/>
        <v>43.422335831785468</v>
      </c>
    </row>
    <row r="87" spans="1:4" x14ac:dyDescent="0.2">
      <c r="A87" s="3">
        <f t="shared" ca="1" si="3"/>
        <v>-0.25531929563307038</v>
      </c>
      <c r="B87" s="3">
        <f t="shared" ca="1" si="4"/>
        <v>6.5349935292261501</v>
      </c>
      <c r="D87" s="3">
        <f t="shared" ca="1" si="5"/>
        <v>6.4802896404336394</v>
      </c>
    </row>
    <row r="88" spans="1:4" x14ac:dyDescent="0.2">
      <c r="A88" s="3">
        <f t="shared" ca="1" si="3"/>
        <v>3.3414573440075848</v>
      </c>
      <c r="B88" s="3">
        <f t="shared" ca="1" si="4"/>
        <v>4.035806970784126</v>
      </c>
      <c r="D88" s="3">
        <f t="shared" ca="1" si="5"/>
        <v>168.5694180655041</v>
      </c>
    </row>
    <row r="89" spans="1:4" x14ac:dyDescent="0.2">
      <c r="A89" s="3">
        <f t="shared" ca="1" si="3"/>
        <v>-3.7385485915119694</v>
      </c>
      <c r="B89" s="3">
        <f t="shared" ca="1" si="4"/>
        <v>3.873456410412369</v>
      </c>
      <c r="D89" s="3">
        <f t="shared" ca="1" si="5"/>
        <v>0.13892220016163231</v>
      </c>
    </row>
    <row r="90" spans="1:4" x14ac:dyDescent="0.2">
      <c r="A90" s="3">
        <f t="shared" ca="1" si="3"/>
        <v>0.49326485633688677</v>
      </c>
      <c r="B90" s="3">
        <f t="shared" ca="1" si="4"/>
        <v>6.4094396763953316</v>
      </c>
      <c r="D90" s="3">
        <f t="shared" ca="1" si="5"/>
        <v>13.453075087429713</v>
      </c>
    </row>
    <row r="91" spans="1:4" x14ac:dyDescent="0.2">
      <c r="A91" s="3">
        <f t="shared" ca="1" si="3"/>
        <v>2.1444222559330193</v>
      </c>
      <c r="B91" s="3">
        <f t="shared" ca="1" si="4"/>
        <v>-0.37935294161751809</v>
      </c>
      <c r="D91" s="3">
        <f t="shared" ca="1" si="5"/>
        <v>-24.158381125619602</v>
      </c>
    </row>
    <row r="92" spans="1:4" x14ac:dyDescent="0.2">
      <c r="A92" s="3">
        <f t="shared" ca="1" si="3"/>
        <v>-0.91367315596610266</v>
      </c>
      <c r="B92" s="3">
        <f t="shared" ca="1" si="4"/>
        <v>4.2509251851964596</v>
      </c>
      <c r="D92" s="3">
        <f t="shared" ca="1" si="5"/>
        <v>2.4602152901632146</v>
      </c>
    </row>
    <row r="93" spans="1:4" x14ac:dyDescent="0.2">
      <c r="A93" s="3">
        <f t="shared" ca="1" si="3"/>
        <v>0.85741555938004355</v>
      </c>
      <c r="B93" s="3">
        <f t="shared" ca="1" si="4"/>
        <v>4.0621118936241398</v>
      </c>
      <c r="D93" s="3">
        <f t="shared" ca="1" si="5"/>
        <v>14.107895455130796</v>
      </c>
    </row>
    <row r="94" spans="1:4" x14ac:dyDescent="0.2">
      <c r="A94" s="3">
        <f t="shared" ca="1" si="3"/>
        <v>1.3570322737861571</v>
      </c>
      <c r="B94" s="3">
        <f t="shared" ca="1" si="4"/>
        <v>5.714084249210619</v>
      </c>
      <c r="D94" s="3">
        <f t="shared" ca="1" si="5"/>
        <v>28.94387291586834</v>
      </c>
    </row>
    <row r="95" spans="1:4" x14ac:dyDescent="0.2">
      <c r="A95" s="3">
        <f t="shared" ca="1" si="3"/>
        <v>3.4414850171335223</v>
      </c>
      <c r="B95" s="3">
        <f t="shared" ca="1" si="4"/>
        <v>2.1980433198664242</v>
      </c>
      <c r="D95" s="3">
        <f t="shared" ca="1" si="5"/>
        <v>144.67825380982907</v>
      </c>
    </row>
    <row r="96" spans="1:4" x14ac:dyDescent="0.2">
      <c r="A96" s="3">
        <f t="shared" ca="1" si="3"/>
        <v>6.9359181300376646E-2</v>
      </c>
      <c r="B96" s="3">
        <f t="shared" ca="1" si="4"/>
        <v>4.4704049682247762</v>
      </c>
      <c r="D96" s="3">
        <f t="shared" ca="1" si="5"/>
        <v>6.7659921468624811</v>
      </c>
    </row>
    <row r="97" spans="1:4" x14ac:dyDescent="0.2">
      <c r="A97" s="3">
        <f t="shared" ca="1" si="3"/>
        <v>-0.64064262423886265</v>
      </c>
      <c r="B97" s="3">
        <f t="shared" ca="1" si="4"/>
        <v>6.8629063416966796</v>
      </c>
      <c r="D97" s="3">
        <f t="shared" ca="1" si="5"/>
        <v>4.6258615502743954</v>
      </c>
    </row>
    <row r="98" spans="1:4" x14ac:dyDescent="0.2">
      <c r="A98" s="3">
        <f t="shared" ca="1" si="3"/>
        <v>-1.0745392327574979</v>
      </c>
      <c r="B98" s="3">
        <f t="shared" ca="1" si="4"/>
        <v>4.454133655109799</v>
      </c>
      <c r="D98" s="3">
        <f t="shared" ca="1" si="5"/>
        <v>2.1508984185978988</v>
      </c>
    </row>
    <row r="99" spans="1:4" x14ac:dyDescent="0.2">
      <c r="A99" s="3">
        <f t="shared" ca="1" si="3"/>
        <v>1.1181942842859627</v>
      </c>
      <c r="B99" s="3">
        <f t="shared" ca="1" si="4"/>
        <v>5.3613060278724154</v>
      </c>
      <c r="D99" s="3">
        <f t="shared" ca="1" si="5"/>
        <v>21.727576382719498</v>
      </c>
    </row>
    <row r="100" spans="1:4" x14ac:dyDescent="0.2">
      <c r="A100" s="3">
        <f t="shared" ca="1" si="3"/>
        <v>-1.0894170894862223</v>
      </c>
      <c r="B100" s="3">
        <f t="shared" ca="1" si="4"/>
        <v>4.3060787871266522</v>
      </c>
      <c r="D100" s="3">
        <f t="shared" ca="1" si="5"/>
        <v>2.0785974985484899</v>
      </c>
    </row>
    <row r="101" spans="1:4" x14ac:dyDescent="0.2">
      <c r="A101" s="3">
        <f t="shared" ca="1" si="3"/>
        <v>-0.77662338938838382</v>
      </c>
      <c r="B101" s="3">
        <f t="shared" ca="1" si="4"/>
        <v>6.7118691831046959</v>
      </c>
      <c r="D101" s="3">
        <f t="shared" ca="1" si="5"/>
        <v>3.9484227160673337</v>
      </c>
    </row>
    <row r="102" spans="1:4" x14ac:dyDescent="0.2">
      <c r="D102" s="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9AF54-A093-A346-9CAA-819A85FB3619}">
  <dimension ref="A1:L103"/>
  <sheetViews>
    <sheetView workbookViewId="0">
      <selection activeCell="Q10" sqref="Q10"/>
    </sheetView>
  </sheetViews>
  <sheetFormatPr baseColWidth="10" defaultRowHeight="16" x14ac:dyDescent="0.2"/>
  <cols>
    <col min="1" max="1" width="13.5" customWidth="1"/>
    <col min="2" max="2" width="12.83203125" style="1" customWidth="1"/>
    <col min="3" max="5" width="10.83203125" style="1"/>
    <col min="10" max="10" width="13" customWidth="1"/>
  </cols>
  <sheetData>
    <row r="1" spans="1:11" ht="17" thickBot="1" x14ac:dyDescent="0.25">
      <c r="A1" s="3" t="s">
        <v>1</v>
      </c>
      <c r="B1" s="3" t="s">
        <v>3</v>
      </c>
      <c r="C1" s="3" t="s">
        <v>9</v>
      </c>
      <c r="D1" s="6" t="s">
        <v>10</v>
      </c>
      <c r="E1" s="6" t="s">
        <v>11</v>
      </c>
    </row>
    <row r="2" spans="1:11" x14ac:dyDescent="0.2">
      <c r="A2" s="3">
        <v>1.9341392925335819</v>
      </c>
      <c r="B2" s="3">
        <v>1.8488208535235591</v>
      </c>
      <c r="C2" s="3">
        <f>$H$2+$G$2*A2</f>
        <v>2.4068169009134941</v>
      </c>
      <c r="D2" s="3">
        <f>B2-C2</f>
        <v>-0.55799604738993502</v>
      </c>
      <c r="E2" s="3">
        <f>D2/B2</f>
        <v>-0.30181185285014667</v>
      </c>
      <c r="G2" s="7">
        <f t="array" ref="G2:H6">LINEST(B2:B101,A2:A101,TRUE,TRUE)</f>
        <v>0.34461341194822037</v>
      </c>
      <c r="H2" s="9">
        <v>1.7402865601303792</v>
      </c>
    </row>
    <row r="3" spans="1:11" x14ac:dyDescent="0.2">
      <c r="A3" s="3">
        <v>1.1537168948052616</v>
      </c>
      <c r="B3" s="3">
        <v>1.9847741409785395</v>
      </c>
      <c r="C3" s="3">
        <f t="shared" ref="C3:C66" si="0">$H$2+$G$2*A3</f>
        <v>2.1378728756715266</v>
      </c>
      <c r="D3" s="3">
        <f t="shared" ref="D3:D66" si="1">B3-C3</f>
        <v>-0.15309873469298707</v>
      </c>
      <c r="E3" s="3">
        <f t="shared" ref="E3:E66" si="2">D3/B3</f>
        <v>-7.7136602866815798E-2</v>
      </c>
      <c r="G3" s="10">
        <v>0.37504398675961748</v>
      </c>
      <c r="H3" s="12">
        <v>0.57055991950069995</v>
      </c>
    </row>
    <row r="4" spans="1:11" x14ac:dyDescent="0.2">
      <c r="A4" s="3">
        <v>0.89597076913822782</v>
      </c>
      <c r="B4" s="3">
        <v>0.23830847327478694</v>
      </c>
      <c r="C4" s="3">
        <f t="shared" si="0"/>
        <v>2.049050103888975</v>
      </c>
      <c r="D4" s="3">
        <f t="shared" si="1"/>
        <v>-1.8107416306141881</v>
      </c>
      <c r="E4" s="3">
        <f t="shared" si="2"/>
        <v>-7.5983098952854764</v>
      </c>
      <c r="G4" s="10">
        <v>8.5417780212177011E-3</v>
      </c>
      <c r="H4" s="12">
        <v>1.6518963470296646</v>
      </c>
    </row>
    <row r="5" spans="1:11" x14ac:dyDescent="0.2">
      <c r="A5" s="3">
        <v>1.5929839645774007</v>
      </c>
      <c r="B5" s="3">
        <v>-1.7931082413400754</v>
      </c>
      <c r="C5" s="3">
        <f t="shared" si="0"/>
        <v>2.2892501993422001</v>
      </c>
      <c r="D5" s="3">
        <f t="shared" si="1"/>
        <v>-4.0823584406822757</v>
      </c>
      <c r="E5" s="3">
        <f t="shared" si="2"/>
        <v>2.2766938138833908</v>
      </c>
      <c r="G5" s="10">
        <v>0.84430612155158358</v>
      </c>
      <c r="H5" s="12">
        <v>98</v>
      </c>
    </row>
    <row r="6" spans="1:11" ht="17" thickBot="1" x14ac:dyDescent="0.25">
      <c r="A6" s="3">
        <v>0.89812353591267835</v>
      </c>
      <c r="B6" s="3">
        <v>2.7852893326675994</v>
      </c>
      <c r="C6" s="3">
        <f t="shared" si="0"/>
        <v>2.0497919761922474</v>
      </c>
      <c r="D6" s="3">
        <f t="shared" si="1"/>
        <v>0.73549735647535197</v>
      </c>
      <c r="E6" s="3">
        <f t="shared" si="2"/>
        <v>0.26406497445309657</v>
      </c>
      <c r="G6" s="13">
        <v>2.3039100735994111</v>
      </c>
      <c r="H6" s="15">
        <v>267.41863105033508</v>
      </c>
    </row>
    <row r="7" spans="1:11" x14ac:dyDescent="0.2">
      <c r="A7" s="3">
        <v>1.996284056152642</v>
      </c>
      <c r="B7" s="3">
        <v>7.3454818729788041E-2</v>
      </c>
      <c r="C7" s="3">
        <f t="shared" si="0"/>
        <v>2.428232819938974</v>
      </c>
      <c r="D7" s="3">
        <f t="shared" si="1"/>
        <v>-2.3547780012091861</v>
      </c>
      <c r="E7" s="3">
        <f t="shared" si="2"/>
        <v>-32.057502039063039</v>
      </c>
    </row>
    <row r="8" spans="1:11" x14ac:dyDescent="0.2">
      <c r="A8" s="3">
        <v>1.3420529611318492</v>
      </c>
      <c r="B8" s="3">
        <v>3.0374471238644483</v>
      </c>
      <c r="C8" s="3">
        <f t="shared" si="0"/>
        <v>2.2027760100812381</v>
      </c>
      <c r="D8" s="3">
        <f t="shared" si="1"/>
        <v>0.83467111378321013</v>
      </c>
      <c r="E8" s="3">
        <f t="shared" si="2"/>
        <v>0.27479362759121362</v>
      </c>
      <c r="G8" s="2" t="s">
        <v>12</v>
      </c>
      <c r="H8" s="2">
        <f>CORREL(A2:A101,B2:B101)</f>
        <v>9.2421739981552453E-2</v>
      </c>
    </row>
    <row r="9" spans="1:11" x14ac:dyDescent="0.2">
      <c r="A9" s="3">
        <v>1.7806501887445412</v>
      </c>
      <c r="B9" s="3">
        <v>0.53753219832657273</v>
      </c>
      <c r="C9" s="3">
        <f t="shared" si="0"/>
        <v>2.353922497159878</v>
      </c>
      <c r="D9" s="3">
        <f t="shared" si="1"/>
        <v>-1.8163902988333054</v>
      </c>
      <c r="E9" s="3">
        <f t="shared" si="2"/>
        <v>-3.3791283656830808</v>
      </c>
      <c r="G9" s="2" t="s">
        <v>15</v>
      </c>
      <c r="H9" s="2">
        <f>G4</f>
        <v>8.5417780212177011E-3</v>
      </c>
    </row>
    <row r="10" spans="1:11" x14ac:dyDescent="0.2">
      <c r="A10" s="3">
        <v>1.56902816321979</v>
      </c>
      <c r="B10" s="3">
        <v>1.2953834627375485</v>
      </c>
      <c r="C10" s="3">
        <f t="shared" si="0"/>
        <v>2.2809947089004003</v>
      </c>
      <c r="D10" s="3">
        <f t="shared" si="1"/>
        <v>-0.9856112461628519</v>
      </c>
      <c r="E10" s="3">
        <f t="shared" si="2"/>
        <v>-0.76086446563085541</v>
      </c>
      <c r="G10" s="2" t="s">
        <v>20</v>
      </c>
      <c r="H10" s="2">
        <f>H8-H9</f>
        <v>8.3879961960334759E-2</v>
      </c>
      <c r="I10" s="20" t="s">
        <v>21</v>
      </c>
    </row>
    <row r="11" spans="1:11" ht="17" thickBot="1" x14ac:dyDescent="0.25">
      <c r="A11" s="3">
        <v>1.2313419455732992</v>
      </c>
      <c r="B11" s="3">
        <v>-0.24477439886250579</v>
      </c>
      <c r="C11" s="3">
        <f t="shared" si="0"/>
        <v>2.1646235092693535</v>
      </c>
      <c r="D11" s="3">
        <f t="shared" si="1"/>
        <v>-2.4093979081318593</v>
      </c>
      <c r="E11" s="3">
        <f t="shared" si="2"/>
        <v>9.8433411309704066</v>
      </c>
    </row>
    <row r="12" spans="1:11" x14ac:dyDescent="0.2">
      <c r="A12" s="3">
        <v>1.1755292641475314</v>
      </c>
      <c r="B12" s="3">
        <v>1.8307373358326733</v>
      </c>
      <c r="C12" s="3">
        <f t="shared" si="0"/>
        <v>2.1453897106932409</v>
      </c>
      <c r="D12" s="3">
        <f t="shared" si="1"/>
        <v>-0.31465237486056763</v>
      </c>
      <c r="E12" s="3">
        <f t="shared" si="2"/>
        <v>-0.1718719385364228</v>
      </c>
      <c r="G12" s="24" t="s">
        <v>22</v>
      </c>
      <c r="H12" s="8"/>
      <c r="I12" s="8"/>
      <c r="J12" s="8"/>
      <c r="K12" s="9"/>
    </row>
    <row r="13" spans="1:11" x14ac:dyDescent="0.2">
      <c r="A13" s="3">
        <v>1.2997178341258455</v>
      </c>
      <c r="B13" s="3">
        <v>5.2055883747709206</v>
      </c>
      <c r="C13" s="3">
        <f t="shared" si="0"/>
        <v>2.1881867575184382</v>
      </c>
      <c r="D13" s="3">
        <f t="shared" si="1"/>
        <v>3.0174016172524825</v>
      </c>
      <c r="E13" s="3">
        <f t="shared" si="2"/>
        <v>0.57964660284636271</v>
      </c>
      <c r="G13" s="18" t="s">
        <v>23</v>
      </c>
      <c r="H13" s="3">
        <f>H2/H3</f>
        <v>3.0501381198548145</v>
      </c>
      <c r="I13" s="2" t="s">
        <v>24</v>
      </c>
      <c r="J13" s="3" t="s">
        <v>25</v>
      </c>
      <c r="K13" s="19">
        <f>_xlfn.T.INV.2T(0.05, H5)</f>
        <v>1.9844674545084788</v>
      </c>
    </row>
    <row r="14" spans="1:11" x14ac:dyDescent="0.2">
      <c r="A14" s="3">
        <v>0.58123338447319284</v>
      </c>
      <c r="B14" s="3">
        <v>2.6228285285183883</v>
      </c>
      <c r="C14" s="3">
        <f t="shared" si="0"/>
        <v>1.940587379891898</v>
      </c>
      <c r="D14" s="3">
        <f t="shared" si="1"/>
        <v>0.68224114862649032</v>
      </c>
      <c r="E14" s="3">
        <f t="shared" si="2"/>
        <v>0.26011656545915418</v>
      </c>
      <c r="G14" s="18" t="s">
        <v>26</v>
      </c>
      <c r="H14" s="3">
        <f>G2/G3</f>
        <v>0.9188613179101538</v>
      </c>
      <c r="I14" s="25" t="s">
        <v>24</v>
      </c>
      <c r="K14" s="12"/>
    </row>
    <row r="15" spans="1:11" ht="17" thickBot="1" x14ac:dyDescent="0.25">
      <c r="A15" s="3">
        <v>0.69188251482810326</v>
      </c>
      <c r="B15" s="3">
        <v>1.1545864846052414</v>
      </c>
      <c r="C15" s="3">
        <f t="shared" si="0"/>
        <v>1.9787185542326071</v>
      </c>
      <c r="D15" s="3">
        <f t="shared" si="1"/>
        <v>-0.82413206962736574</v>
      </c>
      <c r="E15" s="3">
        <f t="shared" si="2"/>
        <v>-0.71378981186423673</v>
      </c>
      <c r="G15" s="13"/>
      <c r="H15" s="14"/>
      <c r="I15" s="38" t="s">
        <v>27</v>
      </c>
      <c r="J15" s="39"/>
      <c r="K15" s="15"/>
    </row>
    <row r="16" spans="1:11" ht="17" thickBot="1" x14ac:dyDescent="0.25">
      <c r="A16" s="3">
        <v>5.5624700366513159E-2</v>
      </c>
      <c r="B16" s="3">
        <v>0.5180797308916737</v>
      </c>
      <c r="C16" s="3">
        <f t="shared" si="0"/>
        <v>1.7594555779122807</v>
      </c>
      <c r="D16" s="3">
        <f t="shared" si="1"/>
        <v>-1.2413758470206071</v>
      </c>
      <c r="E16" s="3">
        <f t="shared" si="2"/>
        <v>-2.3961096584189061</v>
      </c>
    </row>
    <row r="17" spans="1:12" x14ac:dyDescent="0.2">
      <c r="A17" s="3">
        <v>1.5221075433913034</v>
      </c>
      <c r="B17" s="3">
        <v>1.7907317594037528</v>
      </c>
      <c r="C17" s="3">
        <f t="shared" si="0"/>
        <v>2.2648252340105799</v>
      </c>
      <c r="D17" s="3">
        <f t="shared" si="1"/>
        <v>-0.47409347460682705</v>
      </c>
      <c r="E17" s="3">
        <f t="shared" si="2"/>
        <v>-0.26474845945921155</v>
      </c>
      <c r="G17" s="24" t="s">
        <v>28</v>
      </c>
      <c r="H17" s="8"/>
      <c r="I17" s="8"/>
      <c r="J17" s="8"/>
      <c r="K17" s="8"/>
      <c r="L17" s="9"/>
    </row>
    <row r="18" spans="1:12" x14ac:dyDescent="0.2">
      <c r="A18" s="3">
        <v>1.7432177515147154</v>
      </c>
      <c r="B18" s="3">
        <v>3.1515138852537636</v>
      </c>
      <c r="C18" s="3">
        <f t="shared" si="0"/>
        <v>2.3410227772485701</v>
      </c>
      <c r="D18" s="3">
        <f t="shared" si="1"/>
        <v>0.81049110800519353</v>
      </c>
      <c r="E18" s="3">
        <f t="shared" si="2"/>
        <v>0.25717516644859456</v>
      </c>
      <c r="G18" s="40" t="s">
        <v>29</v>
      </c>
      <c r="H18" s="41"/>
      <c r="I18" s="3">
        <f>G4*H5/(1-G4)</f>
        <v>0.84430612155158358</v>
      </c>
      <c r="J18" s="3" t="s">
        <v>32</v>
      </c>
      <c r="K18" s="3" t="s">
        <v>30</v>
      </c>
      <c r="L18" s="26">
        <f>_xlfn.F.INV(0.95, 1, H5)</f>
        <v>3.9381110780033723</v>
      </c>
    </row>
    <row r="19" spans="1:12" ht="17" thickBot="1" x14ac:dyDescent="0.25">
      <c r="A19" s="3">
        <v>1.3153119280388561</v>
      </c>
      <c r="B19" s="3">
        <v>2.2724138187784266</v>
      </c>
      <c r="C19" s="3">
        <f t="shared" si="0"/>
        <v>2.1935606914280417</v>
      </c>
      <c r="D19" s="3">
        <f t="shared" si="1"/>
        <v>7.8853127350384966E-2</v>
      </c>
      <c r="E19" s="3">
        <f t="shared" si="2"/>
        <v>3.4700161871385624E-2</v>
      </c>
      <c r="G19" s="13"/>
      <c r="H19" s="14"/>
      <c r="I19" s="14"/>
      <c r="J19" s="42" t="s">
        <v>44</v>
      </c>
      <c r="K19" s="14"/>
      <c r="L19" s="15"/>
    </row>
    <row r="20" spans="1:12" x14ac:dyDescent="0.2">
      <c r="A20" s="3">
        <v>1.6157894488229279</v>
      </c>
      <c r="B20" s="3">
        <v>1.7940257279975849</v>
      </c>
      <c r="C20" s="3">
        <f t="shared" si="0"/>
        <v>2.2971092750791828</v>
      </c>
      <c r="D20" s="3">
        <f t="shared" si="1"/>
        <v>-0.50308354708159797</v>
      </c>
      <c r="E20" s="3">
        <f t="shared" si="2"/>
        <v>-0.28042158996410738</v>
      </c>
      <c r="J20" s="27"/>
    </row>
    <row r="21" spans="1:12" x14ac:dyDescent="0.2">
      <c r="A21" s="3">
        <v>1.5611717686134754</v>
      </c>
      <c r="B21" s="3">
        <v>2.6105695005245124</v>
      </c>
      <c r="C21" s="3">
        <f t="shared" si="0"/>
        <v>2.2782872899495068</v>
      </c>
      <c r="D21" s="3">
        <f t="shared" si="1"/>
        <v>0.33228221057500562</v>
      </c>
      <c r="E21" s="3">
        <f t="shared" si="2"/>
        <v>0.12728341862120274</v>
      </c>
      <c r="G21" s="2"/>
      <c r="H21" s="2">
        <f>SUM(E2:E101)/100</f>
        <v>-0.67674614320529869</v>
      </c>
      <c r="I21" s="28" t="s">
        <v>31</v>
      </c>
    </row>
    <row r="22" spans="1:12" ht="17" thickBot="1" x14ac:dyDescent="0.25">
      <c r="A22" s="3">
        <v>0.99144079897532422</v>
      </c>
      <c r="B22" s="3">
        <v>2.8874065907023048</v>
      </c>
      <c r="C22" s="3">
        <f t="shared" si="0"/>
        <v>2.0819503566099353</v>
      </c>
      <c r="D22" s="3">
        <f t="shared" si="1"/>
        <v>0.80545623409236944</v>
      </c>
      <c r="E22" s="3">
        <f t="shared" si="2"/>
        <v>0.27895490599973249</v>
      </c>
    </row>
    <row r="23" spans="1:12" x14ac:dyDescent="0.2">
      <c r="A23" s="3">
        <v>1.3449730681128882</v>
      </c>
      <c r="B23" s="3">
        <v>2.9582864115703797</v>
      </c>
      <c r="C23" s="3">
        <f t="shared" si="0"/>
        <v>2.2037823181112279</v>
      </c>
      <c r="D23" s="3">
        <f t="shared" si="1"/>
        <v>0.75450409345915181</v>
      </c>
      <c r="E23" s="3">
        <f t="shared" si="2"/>
        <v>0.25504768250570781</v>
      </c>
      <c r="G23" s="34" t="s">
        <v>13</v>
      </c>
      <c r="H23" s="35"/>
      <c r="I23" s="8"/>
      <c r="J23" s="36" t="s">
        <v>14</v>
      </c>
      <c r="K23" s="37"/>
    </row>
    <row r="24" spans="1:12" x14ac:dyDescent="0.2">
      <c r="A24" s="3">
        <v>0.67569988553121452</v>
      </c>
      <c r="B24" s="3">
        <v>1.9412531227791203</v>
      </c>
      <c r="C24" s="3">
        <f t="shared" si="0"/>
        <v>1.973141803136313</v>
      </c>
      <c r="D24" s="3">
        <f t="shared" si="1"/>
        <v>-3.1888680357192722E-2</v>
      </c>
      <c r="E24" s="3">
        <f t="shared" si="2"/>
        <v>-1.6426853346945564E-2</v>
      </c>
      <c r="G24" s="18" t="s">
        <v>16</v>
      </c>
      <c r="H24" s="3" t="s">
        <v>17</v>
      </c>
      <c r="J24" s="3" t="s">
        <v>18</v>
      </c>
      <c r="K24" s="19" t="s">
        <v>19</v>
      </c>
    </row>
    <row r="25" spans="1:12" ht="17" thickBot="1" x14ac:dyDescent="0.25">
      <c r="A25" s="3">
        <v>0.96421267920951648</v>
      </c>
      <c r="B25" s="3">
        <v>2.5954150470076809</v>
      </c>
      <c r="C25" s="3">
        <f t="shared" si="0"/>
        <v>2.0725671813565056</v>
      </c>
      <c r="D25" s="3">
        <f t="shared" si="1"/>
        <v>0.52284786565117525</v>
      </c>
      <c r="E25" s="3">
        <f t="shared" si="2"/>
        <v>0.20145057964967095</v>
      </c>
      <c r="G25" s="21">
        <f>H2-H3*K13</f>
        <v>0.60802896903426262</v>
      </c>
      <c r="H25" s="22">
        <f>H2+H3*K13</f>
        <v>2.8725441512264958</v>
      </c>
      <c r="I25" s="14"/>
      <c r="J25" s="22">
        <f>G2-G3*K13</f>
        <v>-0.39964917378534937</v>
      </c>
      <c r="K25" s="23">
        <f>G2+G3*K13</f>
        <v>1.0888759976817901</v>
      </c>
    </row>
    <row r="26" spans="1:12" x14ac:dyDescent="0.2">
      <c r="A26" s="3">
        <v>1.5085134529672823</v>
      </c>
      <c r="B26" s="3">
        <v>3.6396094770970184</v>
      </c>
      <c r="C26" s="3">
        <f t="shared" si="0"/>
        <v>2.2601405281272258</v>
      </c>
      <c r="D26" s="3">
        <f t="shared" si="1"/>
        <v>1.3794689489697927</v>
      </c>
      <c r="E26" s="3">
        <f t="shared" si="2"/>
        <v>0.37901564924764075</v>
      </c>
    </row>
    <row r="27" spans="1:12" x14ac:dyDescent="0.2">
      <c r="A27" s="3">
        <v>1.295917043477161</v>
      </c>
      <c r="B27" s="3">
        <v>2.3058529840580326</v>
      </c>
      <c r="C27" s="3">
        <f t="shared" si="0"/>
        <v>2.186876954084894</v>
      </c>
      <c r="D27" s="3">
        <f t="shared" si="1"/>
        <v>0.11897602997313861</v>
      </c>
      <c r="E27" s="3">
        <f t="shared" si="2"/>
        <v>5.1597404863060546E-2</v>
      </c>
    </row>
    <row r="28" spans="1:12" x14ac:dyDescent="0.2">
      <c r="A28" s="3">
        <v>1.0681882993399228</v>
      </c>
      <c r="B28" s="3">
        <v>2.2465763624278936</v>
      </c>
      <c r="C28" s="3">
        <f t="shared" si="0"/>
        <v>2.108398574569077</v>
      </c>
      <c r="D28" s="3">
        <f t="shared" si="1"/>
        <v>0.13817778785881663</v>
      </c>
      <c r="E28" s="3">
        <f t="shared" si="2"/>
        <v>6.1505938622752512E-2</v>
      </c>
    </row>
    <row r="29" spans="1:12" x14ac:dyDescent="0.2">
      <c r="A29" s="3">
        <v>1.4821415380494942</v>
      </c>
      <c r="B29" s="3">
        <v>0.52028538393267332</v>
      </c>
      <c r="C29" s="3">
        <f t="shared" si="0"/>
        <v>2.2510524125477986</v>
      </c>
      <c r="D29" s="3">
        <f t="shared" si="1"/>
        <v>-1.7307670286151253</v>
      </c>
      <c r="E29" s="3">
        <f t="shared" si="2"/>
        <v>-3.3265724582397502</v>
      </c>
    </row>
    <row r="30" spans="1:12" x14ac:dyDescent="0.2">
      <c r="A30" s="3">
        <v>2.0632973539202735</v>
      </c>
      <c r="B30" s="3">
        <v>2.521779149382446</v>
      </c>
      <c r="C30" s="3">
        <f t="shared" si="0"/>
        <v>2.4513265011285794</v>
      </c>
      <c r="D30" s="3">
        <f t="shared" si="1"/>
        <v>7.0452648253866546E-2</v>
      </c>
      <c r="E30" s="3">
        <f t="shared" si="2"/>
        <v>2.7937675775897969E-2</v>
      </c>
    </row>
    <row r="31" spans="1:12" x14ac:dyDescent="0.2">
      <c r="A31" s="3">
        <v>0.63463187436738433</v>
      </c>
      <c r="B31" s="3">
        <v>0.91786733974737666</v>
      </c>
      <c r="C31" s="3">
        <f t="shared" si="0"/>
        <v>1.9589892156872177</v>
      </c>
      <c r="D31" s="3">
        <f t="shared" si="1"/>
        <v>-1.0411218759398411</v>
      </c>
      <c r="E31" s="3">
        <f t="shared" si="2"/>
        <v>-1.1342836059799095</v>
      </c>
    </row>
    <row r="32" spans="1:12" x14ac:dyDescent="0.2">
      <c r="A32" s="3">
        <v>-6.5730428010407779E-2</v>
      </c>
      <c r="B32" s="3">
        <v>2.365175659858715</v>
      </c>
      <c r="C32" s="3">
        <f t="shared" si="0"/>
        <v>1.7176349730648957</v>
      </c>
      <c r="D32" s="3">
        <f t="shared" si="1"/>
        <v>0.64754068679381938</v>
      </c>
      <c r="E32" s="3">
        <f t="shared" si="2"/>
        <v>0.27378122385738596</v>
      </c>
    </row>
    <row r="33" spans="1:5" x14ac:dyDescent="0.2">
      <c r="A33" s="3">
        <v>1.6750986402430355</v>
      </c>
      <c r="B33" s="3">
        <v>4.0513985889537754</v>
      </c>
      <c r="C33" s="3">
        <f t="shared" si="0"/>
        <v>2.3175480178943562</v>
      </c>
      <c r="D33" s="3">
        <f t="shared" si="1"/>
        <v>1.7338505710594192</v>
      </c>
      <c r="E33" s="3">
        <f t="shared" si="2"/>
        <v>0.42796346323138873</v>
      </c>
    </row>
    <row r="34" spans="1:5" x14ac:dyDescent="0.2">
      <c r="A34" s="3">
        <v>1.6458473888005853</v>
      </c>
      <c r="B34" s="3">
        <v>0.19825861450793286</v>
      </c>
      <c r="C34" s="3">
        <f t="shared" si="0"/>
        <v>2.3074676443310183</v>
      </c>
      <c r="D34" s="3">
        <f t="shared" si="1"/>
        <v>-2.1092090298230852</v>
      </c>
      <c r="E34" s="3">
        <f t="shared" si="2"/>
        <v>-10.638675323430599</v>
      </c>
    </row>
    <row r="35" spans="1:5" x14ac:dyDescent="0.2">
      <c r="A35" s="3">
        <v>1.5236153913720811</v>
      </c>
      <c r="B35" s="3">
        <v>0.12518114865413735</v>
      </c>
      <c r="C35" s="3">
        <f t="shared" si="0"/>
        <v>2.2653448586479352</v>
      </c>
      <c r="D35" s="3">
        <f t="shared" si="1"/>
        <v>-2.1401637099937978</v>
      </c>
      <c r="E35" s="3">
        <f t="shared" si="2"/>
        <v>-17.096533567580931</v>
      </c>
    </row>
    <row r="36" spans="1:5" x14ac:dyDescent="0.2">
      <c r="A36" s="3">
        <v>2.1101293346198657</v>
      </c>
      <c r="B36" s="3">
        <v>4.1019870712811173</v>
      </c>
      <c r="C36" s="3">
        <f t="shared" si="0"/>
        <v>2.4674654297857592</v>
      </c>
      <c r="D36" s="3">
        <f t="shared" si="1"/>
        <v>1.6345216414953581</v>
      </c>
      <c r="E36" s="3">
        <f t="shared" si="2"/>
        <v>0.39847069556581277</v>
      </c>
    </row>
    <row r="37" spans="1:5" x14ac:dyDescent="0.2">
      <c r="A37" s="3">
        <v>1.8819277574063711</v>
      </c>
      <c r="B37" s="3">
        <v>1.9278741646430295</v>
      </c>
      <c r="C37" s="3">
        <f t="shared" si="0"/>
        <v>2.3888241056502517</v>
      </c>
      <c r="D37" s="3">
        <f t="shared" si="1"/>
        <v>-0.4609499410072222</v>
      </c>
      <c r="E37" s="3">
        <f t="shared" si="2"/>
        <v>-0.23909752485975813</v>
      </c>
    </row>
    <row r="38" spans="1:5" x14ac:dyDescent="0.2">
      <c r="A38" s="3">
        <v>2.0519322441029404</v>
      </c>
      <c r="B38" s="3">
        <v>2.4807682220549099</v>
      </c>
      <c r="C38" s="3">
        <f t="shared" si="0"/>
        <v>2.447409931857262</v>
      </c>
      <c r="D38" s="3">
        <f t="shared" si="1"/>
        <v>3.3358290197647911E-2</v>
      </c>
      <c r="E38" s="3">
        <f t="shared" si="2"/>
        <v>1.344675810544527E-2</v>
      </c>
    </row>
    <row r="39" spans="1:5" x14ac:dyDescent="0.2">
      <c r="A39" s="3">
        <v>1.2974938569356349</v>
      </c>
      <c r="B39" s="3">
        <v>3.9785348992244098</v>
      </c>
      <c r="C39" s="3">
        <f t="shared" si="0"/>
        <v>2.1874203451508243</v>
      </c>
      <c r="D39" s="3">
        <f t="shared" si="1"/>
        <v>1.7911145540735856</v>
      </c>
      <c r="E39" s="3">
        <f t="shared" si="2"/>
        <v>0.45019450612906575</v>
      </c>
    </row>
    <row r="40" spans="1:5" x14ac:dyDescent="0.2">
      <c r="A40" s="3">
        <v>2.006176873799705</v>
      </c>
      <c r="B40" s="3">
        <v>0.85798470246868386</v>
      </c>
      <c r="C40" s="3">
        <f t="shared" si="0"/>
        <v>2.4316420175821101</v>
      </c>
      <c r="D40" s="3">
        <f t="shared" si="1"/>
        <v>-1.5736573151134263</v>
      </c>
      <c r="E40" s="3">
        <f t="shared" si="2"/>
        <v>-1.8341321361389473</v>
      </c>
    </row>
    <row r="41" spans="1:5" x14ac:dyDescent="0.2">
      <c r="A41" s="3">
        <v>1.400870275299297</v>
      </c>
      <c r="B41" s="3">
        <v>-0.26293410216164126</v>
      </c>
      <c r="C41" s="3">
        <f t="shared" si="0"/>
        <v>2.2230452453981129</v>
      </c>
      <c r="D41" s="3">
        <f t="shared" si="1"/>
        <v>-2.4859793475597542</v>
      </c>
      <c r="E41" s="3">
        <f t="shared" si="2"/>
        <v>9.4547619617309078</v>
      </c>
    </row>
    <row r="42" spans="1:5" x14ac:dyDescent="0.2">
      <c r="A42" s="3">
        <v>1.961687022150842</v>
      </c>
      <c r="B42" s="3">
        <v>1.9576318604179868</v>
      </c>
      <c r="C42" s="3">
        <f t="shared" si="0"/>
        <v>2.4163102180083249</v>
      </c>
      <c r="D42" s="3">
        <f t="shared" si="1"/>
        <v>-0.45867835759033815</v>
      </c>
      <c r="E42" s="3">
        <f t="shared" si="2"/>
        <v>-0.23430266275519379</v>
      </c>
    </row>
    <row r="43" spans="1:5" x14ac:dyDescent="0.2">
      <c r="A43" s="3">
        <v>1.7558500365691578</v>
      </c>
      <c r="B43" s="3">
        <v>0.85274858984848734</v>
      </c>
      <c r="C43" s="3">
        <f t="shared" si="0"/>
        <v>2.3453760321018842</v>
      </c>
      <c r="D43" s="3">
        <f t="shared" si="1"/>
        <v>-1.4926274422533967</v>
      </c>
      <c r="E43" s="3">
        <f t="shared" si="2"/>
        <v>-1.7503722199277987</v>
      </c>
    </row>
    <row r="44" spans="1:5" x14ac:dyDescent="0.2">
      <c r="A44" s="3">
        <v>1.2984397316856602</v>
      </c>
      <c r="B44" s="3">
        <v>1.029704386659235</v>
      </c>
      <c r="C44" s="3">
        <f t="shared" si="0"/>
        <v>2.1877463062757063</v>
      </c>
      <c r="D44" s="3">
        <f t="shared" si="1"/>
        <v>-1.1580419196164713</v>
      </c>
      <c r="E44" s="3">
        <f t="shared" si="2"/>
        <v>-1.1246353173007386</v>
      </c>
    </row>
    <row r="45" spans="1:5" x14ac:dyDescent="0.2">
      <c r="A45" s="3">
        <v>1.3843608339526912</v>
      </c>
      <c r="B45" s="3">
        <v>3.2205267856762214</v>
      </c>
      <c r="C45" s="3">
        <f t="shared" si="0"/>
        <v>2.2173558704862999</v>
      </c>
      <c r="D45" s="3">
        <f t="shared" si="1"/>
        <v>1.0031709151899215</v>
      </c>
      <c r="E45" s="3">
        <f t="shared" si="2"/>
        <v>0.31149280287053516</v>
      </c>
    </row>
    <row r="46" spans="1:5" x14ac:dyDescent="0.2">
      <c r="A46" s="3">
        <v>1.6976840745785855</v>
      </c>
      <c r="B46" s="3">
        <v>3.6970755662150507</v>
      </c>
      <c r="C46" s="3">
        <f t="shared" si="0"/>
        <v>2.3253312614810624</v>
      </c>
      <c r="D46" s="3">
        <f t="shared" si="1"/>
        <v>1.3717443047339883</v>
      </c>
      <c r="E46" s="3">
        <f t="shared" si="2"/>
        <v>0.37103496538436642</v>
      </c>
    </row>
    <row r="47" spans="1:5" x14ac:dyDescent="0.2">
      <c r="A47" s="3">
        <v>1.4832008348923644</v>
      </c>
      <c r="B47" s="3">
        <v>-1.0285350717321526</v>
      </c>
      <c r="C47" s="3">
        <f t="shared" si="0"/>
        <v>2.2514174604470858</v>
      </c>
      <c r="D47" s="3">
        <f t="shared" si="1"/>
        <v>-3.2799525321792382</v>
      </c>
      <c r="E47" s="3">
        <f t="shared" si="2"/>
        <v>3.1889554593947689</v>
      </c>
    </row>
    <row r="48" spans="1:5" x14ac:dyDescent="0.2">
      <c r="A48" s="3">
        <v>1.4600132416211355</v>
      </c>
      <c r="B48" s="3">
        <v>4.9365442160305975</v>
      </c>
      <c r="C48" s="3">
        <f t="shared" si="0"/>
        <v>2.24342670481502</v>
      </c>
      <c r="D48" s="3">
        <f t="shared" si="1"/>
        <v>2.6931175112155774</v>
      </c>
      <c r="E48" s="3">
        <f t="shared" si="2"/>
        <v>0.54554712636222946</v>
      </c>
    </row>
    <row r="49" spans="1:5" x14ac:dyDescent="0.2">
      <c r="A49" s="3">
        <v>1.0276214987351531</v>
      </c>
      <c r="B49" s="3">
        <v>-0.80542030551852617</v>
      </c>
      <c r="C49" s="3">
        <f t="shared" si="0"/>
        <v>2.0944187110008441</v>
      </c>
      <c r="D49" s="3">
        <f t="shared" si="1"/>
        <v>-2.8998390165193704</v>
      </c>
      <c r="E49" s="3">
        <f t="shared" si="2"/>
        <v>3.6004046541295804</v>
      </c>
    </row>
    <row r="50" spans="1:5" x14ac:dyDescent="0.2">
      <c r="A50" s="3">
        <v>1.3618786583107028</v>
      </c>
      <c r="B50" s="3">
        <v>3.7911045403518853</v>
      </c>
      <c r="C50" s="3">
        <f t="shared" si="0"/>
        <v>2.2096082112302948</v>
      </c>
      <c r="D50" s="3">
        <f t="shared" si="1"/>
        <v>1.5814963291215904</v>
      </c>
      <c r="E50" s="3">
        <f t="shared" si="2"/>
        <v>0.41715977818295619</v>
      </c>
    </row>
    <row r="51" spans="1:5" x14ac:dyDescent="0.2">
      <c r="A51" s="3">
        <v>0.91725887217919599</v>
      </c>
      <c r="B51" s="3">
        <v>4.5314879913914661</v>
      </c>
      <c r="C51" s="3">
        <f t="shared" si="0"/>
        <v>2.0563862697118287</v>
      </c>
      <c r="D51" s="3">
        <f t="shared" si="1"/>
        <v>2.4751017216796374</v>
      </c>
      <c r="E51" s="3">
        <f t="shared" si="2"/>
        <v>0.54620065779311877</v>
      </c>
    </row>
    <row r="52" spans="1:5" x14ac:dyDescent="0.2">
      <c r="A52" s="3">
        <v>1.4446476552742293</v>
      </c>
      <c r="B52" s="3">
        <v>1.4365723557169188</v>
      </c>
      <c r="C52" s="3">
        <f t="shared" si="0"/>
        <v>2.2381315176774277</v>
      </c>
      <c r="D52" s="3">
        <f t="shared" si="1"/>
        <v>-0.80155916196050891</v>
      </c>
      <c r="E52" s="3">
        <f t="shared" si="2"/>
        <v>-0.55796643919163569</v>
      </c>
    </row>
    <row r="53" spans="1:5" x14ac:dyDescent="0.2">
      <c r="A53" s="3">
        <v>1.8256046492077407</v>
      </c>
      <c r="B53" s="3">
        <v>6.0397688184685627</v>
      </c>
      <c r="C53" s="3">
        <f t="shared" si="0"/>
        <v>2.3694144071623926</v>
      </c>
      <c r="D53" s="3">
        <f t="shared" si="1"/>
        <v>3.6703544113061701</v>
      </c>
      <c r="E53" s="3">
        <f t="shared" si="2"/>
        <v>0.60769783109626063</v>
      </c>
    </row>
    <row r="54" spans="1:5" x14ac:dyDescent="0.2">
      <c r="A54" s="3">
        <v>1.8468945281300178</v>
      </c>
      <c r="B54" s="3">
        <v>2.541596907632492</v>
      </c>
      <c r="C54" s="3">
        <f t="shared" si="0"/>
        <v>2.3767511849777629</v>
      </c>
      <c r="D54" s="3">
        <f t="shared" si="1"/>
        <v>0.16484572265472908</v>
      </c>
      <c r="E54" s="3">
        <f t="shared" si="2"/>
        <v>6.4859113638237598E-2</v>
      </c>
    </row>
    <row r="55" spans="1:5" x14ac:dyDescent="0.2">
      <c r="A55" s="3">
        <v>1.7850370089656578</v>
      </c>
      <c r="B55" s="3">
        <v>2.401867462148338</v>
      </c>
      <c r="C55" s="3">
        <f t="shared" si="0"/>
        <v>2.3554342542438804</v>
      </c>
      <c r="D55" s="3">
        <f t="shared" si="1"/>
        <v>4.6433207904457596E-2</v>
      </c>
      <c r="E55" s="3">
        <f t="shared" si="2"/>
        <v>1.9332127453413124E-2</v>
      </c>
    </row>
    <row r="56" spans="1:5" x14ac:dyDescent="0.2">
      <c r="A56" s="3">
        <v>2.0955163914212052</v>
      </c>
      <c r="B56" s="3">
        <v>0.64616030210956688</v>
      </c>
      <c r="C56" s="3">
        <f t="shared" si="0"/>
        <v>2.4624296135714632</v>
      </c>
      <c r="D56" s="3">
        <f t="shared" si="1"/>
        <v>-1.8162693114618964</v>
      </c>
      <c r="E56" s="3">
        <f t="shared" si="2"/>
        <v>-2.8108648976611361</v>
      </c>
    </row>
    <row r="57" spans="1:5" x14ac:dyDescent="0.2">
      <c r="A57" s="3">
        <v>0.64203904438056281</v>
      </c>
      <c r="B57" s="3">
        <v>1.5809269220666511</v>
      </c>
      <c r="C57" s="3">
        <f t="shared" si="0"/>
        <v>1.9615418258183399</v>
      </c>
      <c r="D57" s="3">
        <f t="shared" si="1"/>
        <v>-0.38061490375168883</v>
      </c>
      <c r="E57" s="3">
        <f t="shared" si="2"/>
        <v>-0.24075426791652949</v>
      </c>
    </row>
    <row r="58" spans="1:5" x14ac:dyDescent="0.2">
      <c r="A58" s="3">
        <v>1.6215266618442272</v>
      </c>
      <c r="B58" s="3">
        <v>2.2118043571822059</v>
      </c>
      <c r="C58" s="3">
        <f t="shared" si="0"/>
        <v>2.2990863956335263</v>
      </c>
      <c r="D58" s="3">
        <f t="shared" si="1"/>
        <v>-8.7282038451320432E-2</v>
      </c>
      <c r="E58" s="3">
        <f t="shared" si="2"/>
        <v>-3.9461916316376182E-2</v>
      </c>
    </row>
    <row r="59" spans="1:5" x14ac:dyDescent="0.2">
      <c r="A59" s="3">
        <v>1.0661864117657631</v>
      </c>
      <c r="B59" s="3">
        <v>3.7419300388775976</v>
      </c>
      <c r="C59" s="3">
        <f t="shared" si="0"/>
        <v>2.1077086972618089</v>
      </c>
      <c r="D59" s="3">
        <f t="shared" si="1"/>
        <v>1.6342213416157887</v>
      </c>
      <c r="E59" s="3">
        <f t="shared" si="2"/>
        <v>0.43673220093285814</v>
      </c>
    </row>
    <row r="60" spans="1:5" x14ac:dyDescent="0.2">
      <c r="A60" s="3">
        <v>2.0494525160997656</v>
      </c>
      <c r="B60" s="3">
        <v>4.3030023933836823</v>
      </c>
      <c r="C60" s="3">
        <f t="shared" si="0"/>
        <v>2.4465553843293844</v>
      </c>
      <c r="D60" s="3">
        <f t="shared" si="1"/>
        <v>1.8564470090542979</v>
      </c>
      <c r="E60" s="3">
        <f t="shared" si="2"/>
        <v>0.43143062432611706</v>
      </c>
    </row>
    <row r="61" spans="1:5" x14ac:dyDescent="0.2">
      <c r="A61" s="3">
        <v>1.5443688863237579</v>
      </c>
      <c r="B61" s="3">
        <v>3.9978459839943854</v>
      </c>
      <c r="C61" s="3">
        <f t="shared" si="0"/>
        <v>2.2724967913530829</v>
      </c>
      <c r="D61" s="3">
        <f t="shared" si="1"/>
        <v>1.7253491926413025</v>
      </c>
      <c r="E61" s="3">
        <f t="shared" si="2"/>
        <v>0.43156970017075214</v>
      </c>
    </row>
    <row r="62" spans="1:5" x14ac:dyDescent="0.2">
      <c r="A62" s="3">
        <v>1.6045968450470336</v>
      </c>
      <c r="B62" s="3">
        <v>-0.46253373469960313</v>
      </c>
      <c r="C62" s="3">
        <f t="shared" si="0"/>
        <v>2.2932521537033872</v>
      </c>
      <c r="D62" s="3">
        <f t="shared" si="1"/>
        <v>-2.7557858884029902</v>
      </c>
      <c r="E62" s="3">
        <f t="shared" si="2"/>
        <v>5.9580213974938738</v>
      </c>
    </row>
    <row r="63" spans="1:5" x14ac:dyDescent="0.2">
      <c r="A63" s="3">
        <v>1.6835344591556609</v>
      </c>
      <c r="B63" s="3">
        <v>4.0141152565483447</v>
      </c>
      <c r="C63" s="3">
        <f t="shared" si="0"/>
        <v>2.3204551142324132</v>
      </c>
      <c r="D63" s="3">
        <f t="shared" si="1"/>
        <v>1.6936601423159314</v>
      </c>
      <c r="E63" s="3">
        <f t="shared" si="2"/>
        <v>0.4219261366631199</v>
      </c>
    </row>
    <row r="64" spans="1:5" x14ac:dyDescent="0.2">
      <c r="A64" s="3">
        <v>1.1023470363995123</v>
      </c>
      <c r="B64" s="3">
        <v>1.3798700819488885</v>
      </c>
      <c r="C64" s="3">
        <f t="shared" si="0"/>
        <v>2.1201701334950243</v>
      </c>
      <c r="D64" s="3">
        <f t="shared" si="1"/>
        <v>-0.74030005154613576</v>
      </c>
      <c r="E64" s="3">
        <f t="shared" si="2"/>
        <v>-0.53649982069366808</v>
      </c>
    </row>
    <row r="65" spans="1:5" x14ac:dyDescent="0.2">
      <c r="A65" s="3">
        <v>0.6394439573561268</v>
      </c>
      <c r="B65" s="3">
        <v>2.2778248113928372</v>
      </c>
      <c r="C65" s="3">
        <f t="shared" si="0"/>
        <v>1.9606475240245465</v>
      </c>
      <c r="D65" s="3">
        <f t="shared" si="1"/>
        <v>0.31717728736829076</v>
      </c>
      <c r="E65" s="3">
        <f t="shared" si="2"/>
        <v>0.13924568991517139</v>
      </c>
    </row>
    <row r="66" spans="1:5" x14ac:dyDescent="0.2">
      <c r="A66" s="3">
        <v>0.84919475110131681</v>
      </c>
      <c r="B66" s="3">
        <v>1.8416840577029541</v>
      </c>
      <c r="C66" s="3">
        <f t="shared" si="0"/>
        <v>2.0329304607159235</v>
      </c>
      <c r="D66" s="3">
        <f t="shared" si="1"/>
        <v>-0.19124640301296947</v>
      </c>
      <c r="E66" s="3">
        <f t="shared" si="2"/>
        <v>-0.10384322012946244</v>
      </c>
    </row>
    <row r="67" spans="1:5" x14ac:dyDescent="0.2">
      <c r="A67" s="3">
        <v>2.1372085131969438</v>
      </c>
      <c r="B67" s="3">
        <v>4.0220781890490835</v>
      </c>
      <c r="C67" s="3">
        <f t="shared" ref="C67:C101" si="3">$H$2+$G$2*A67</f>
        <v>2.476797277907961</v>
      </c>
      <c r="D67" s="3">
        <f t="shared" ref="D67:D101" si="4">B67-C67</f>
        <v>1.5452809111411225</v>
      </c>
      <c r="E67" s="3">
        <f t="shared" ref="E67:E101" si="5">D67/B67</f>
        <v>0.38419961982550727</v>
      </c>
    </row>
    <row r="68" spans="1:5" x14ac:dyDescent="0.2">
      <c r="A68" s="3">
        <v>1.9057026504195427</v>
      </c>
      <c r="B68" s="3">
        <v>6.2425383275305837</v>
      </c>
      <c r="C68" s="3">
        <f t="shared" si="3"/>
        <v>2.3970172526502243</v>
      </c>
      <c r="D68" s="3">
        <f t="shared" si="4"/>
        <v>3.8455210748803594</v>
      </c>
      <c r="E68" s="3">
        <f t="shared" si="5"/>
        <v>0.61601881688431159</v>
      </c>
    </row>
    <row r="69" spans="1:5" x14ac:dyDescent="0.2">
      <c r="A69" s="3">
        <v>1.405626999449588</v>
      </c>
      <c r="B69" s="3">
        <v>0.4143428791186986</v>
      </c>
      <c r="C69" s="3">
        <f t="shared" si="3"/>
        <v>2.2246844763372411</v>
      </c>
      <c r="D69" s="3">
        <f t="shared" si="4"/>
        <v>-1.8103415972185424</v>
      </c>
      <c r="E69" s="3">
        <f t="shared" si="5"/>
        <v>-4.3691871839793972</v>
      </c>
    </row>
    <row r="70" spans="1:5" x14ac:dyDescent="0.2">
      <c r="A70" s="3">
        <v>1.7108636716239225</v>
      </c>
      <c r="B70" s="3">
        <v>1.7868373914081934</v>
      </c>
      <c r="C70" s="3">
        <f t="shared" si="3"/>
        <v>2.3298731273869588</v>
      </c>
      <c r="D70" s="3">
        <f t="shared" si="4"/>
        <v>-0.54303573597876542</v>
      </c>
      <c r="E70" s="3">
        <f t="shared" si="5"/>
        <v>-0.30390887194878036</v>
      </c>
    </row>
    <row r="71" spans="1:5" x14ac:dyDescent="0.2">
      <c r="A71" s="3">
        <v>1.5736350020911043</v>
      </c>
      <c r="B71" s="3">
        <v>-5.6588599752664732E-2</v>
      </c>
      <c r="C71" s="3">
        <f t="shared" si="3"/>
        <v>2.2825822873621395</v>
      </c>
      <c r="D71" s="3">
        <f t="shared" si="4"/>
        <v>-2.3391708871148045</v>
      </c>
      <c r="E71" s="3">
        <f t="shared" si="5"/>
        <v>41.336433439575501</v>
      </c>
    </row>
    <row r="72" spans="1:5" x14ac:dyDescent="0.2">
      <c r="A72" s="3">
        <v>1.6418193546843429</v>
      </c>
      <c r="B72" s="3">
        <v>3.2165045873470857</v>
      </c>
      <c r="C72" s="3">
        <f t="shared" si="3"/>
        <v>2.3060795297507761</v>
      </c>
      <c r="D72" s="3">
        <f t="shared" si="4"/>
        <v>0.91042505759630954</v>
      </c>
      <c r="E72" s="3">
        <f t="shared" si="5"/>
        <v>0.2830479586995433</v>
      </c>
    </row>
    <row r="73" spans="1:5" x14ac:dyDescent="0.2">
      <c r="A73" s="3">
        <v>1.2729517418065019</v>
      </c>
      <c r="B73" s="3">
        <v>2.7752859642066765</v>
      </c>
      <c r="C73" s="3">
        <f t="shared" si="3"/>
        <v>2.1789628031197479</v>
      </c>
      <c r="D73" s="3">
        <f t="shared" si="4"/>
        <v>0.59632316108692862</v>
      </c>
      <c r="E73" s="3">
        <f t="shared" si="5"/>
        <v>0.21486908692574652</v>
      </c>
    </row>
    <row r="74" spans="1:5" x14ac:dyDescent="0.2">
      <c r="A74" s="3">
        <v>1.9313382494354467</v>
      </c>
      <c r="B74" s="3">
        <v>3.3611308622868701</v>
      </c>
      <c r="C74" s="3">
        <f t="shared" si="3"/>
        <v>2.4058516238944314</v>
      </c>
      <c r="D74" s="3">
        <f t="shared" si="4"/>
        <v>0.95527923839243867</v>
      </c>
      <c r="E74" s="3">
        <f t="shared" si="5"/>
        <v>0.28421364044792918</v>
      </c>
    </row>
    <row r="75" spans="1:5" x14ac:dyDescent="0.2">
      <c r="A75" s="3">
        <v>1.65583300256705</v>
      </c>
      <c r="B75" s="3">
        <v>4.7554679488782341</v>
      </c>
      <c r="C75" s="3">
        <f t="shared" si="3"/>
        <v>2.3109088207614765</v>
      </c>
      <c r="D75" s="3">
        <f t="shared" si="4"/>
        <v>2.4445591281167576</v>
      </c>
      <c r="E75" s="3">
        <f t="shared" si="5"/>
        <v>0.51405227716725621</v>
      </c>
    </row>
    <row r="76" spans="1:5" x14ac:dyDescent="0.2">
      <c r="A76" s="3">
        <v>1.9201406219276558</v>
      </c>
      <c r="B76" s="3">
        <v>-0.94573391837090925</v>
      </c>
      <c r="C76" s="3">
        <f t="shared" si="3"/>
        <v>2.4019927712732465</v>
      </c>
      <c r="D76" s="3">
        <f t="shared" si="4"/>
        <v>-3.3477266896441558</v>
      </c>
      <c r="E76" s="3">
        <f t="shared" si="5"/>
        <v>3.5398187847707119</v>
      </c>
    </row>
    <row r="77" spans="1:5" x14ac:dyDescent="0.2">
      <c r="A77" s="3">
        <v>0.89359490993407664</v>
      </c>
      <c r="B77" s="3">
        <v>5.0092792601395546</v>
      </c>
      <c r="C77" s="3">
        <f t="shared" si="3"/>
        <v>2.048231350942324</v>
      </c>
      <c r="D77" s="3">
        <f t="shared" si="4"/>
        <v>2.9610479091972306</v>
      </c>
      <c r="E77" s="3">
        <f t="shared" si="5"/>
        <v>0.59111256438810278</v>
      </c>
    </row>
    <row r="78" spans="1:5" x14ac:dyDescent="0.2">
      <c r="A78" s="3">
        <v>1.4072221027474672</v>
      </c>
      <c r="B78" s="3">
        <v>1.4364102975795827</v>
      </c>
      <c r="C78" s="3">
        <f t="shared" si="3"/>
        <v>2.2252341703271332</v>
      </c>
      <c r="D78" s="3">
        <f t="shared" si="4"/>
        <v>-0.7888238727475505</v>
      </c>
      <c r="E78" s="3">
        <f t="shared" si="5"/>
        <v>-0.5491633372976753</v>
      </c>
    </row>
    <row r="79" spans="1:5" x14ac:dyDescent="0.2">
      <c r="A79" s="3">
        <v>0.96511390485273618</v>
      </c>
      <c r="B79" s="3">
        <v>5.4248853355862572</v>
      </c>
      <c r="C79" s="3">
        <f t="shared" si="3"/>
        <v>2.0728777558003508</v>
      </c>
      <c r="D79" s="3">
        <f t="shared" si="4"/>
        <v>3.3520075797859064</v>
      </c>
      <c r="E79" s="3">
        <f t="shared" si="5"/>
        <v>0.61789464153230089</v>
      </c>
    </row>
    <row r="80" spans="1:5" x14ac:dyDescent="0.2">
      <c r="A80" s="3">
        <v>1.4570477963681181</v>
      </c>
      <c r="B80" s="3">
        <v>2.1366105434784886</v>
      </c>
      <c r="C80" s="3">
        <f t="shared" si="3"/>
        <v>2.242404772608432</v>
      </c>
      <c r="D80" s="3">
        <f t="shared" si="4"/>
        <v>-0.10579422912994341</v>
      </c>
      <c r="E80" s="3">
        <f t="shared" si="5"/>
        <v>-4.9514980375275186E-2</v>
      </c>
    </row>
    <row r="81" spans="1:5" x14ac:dyDescent="0.2">
      <c r="A81" s="3">
        <v>2.0364810297050084</v>
      </c>
      <c r="B81" s="3">
        <v>2.0652464331288938</v>
      </c>
      <c r="C81" s="3">
        <f t="shared" si="3"/>
        <v>2.4420852361448473</v>
      </c>
      <c r="D81" s="3">
        <f t="shared" si="4"/>
        <v>-0.37683880301595352</v>
      </c>
      <c r="E81" s="3">
        <f t="shared" si="5"/>
        <v>-0.18246674923197154</v>
      </c>
    </row>
    <row r="82" spans="1:5" x14ac:dyDescent="0.2">
      <c r="A82" s="3">
        <v>1.3934714999994644</v>
      </c>
      <c r="B82" s="3">
        <v>3.1002239296617642</v>
      </c>
      <c r="C82" s="3">
        <f t="shared" si="3"/>
        <v>2.2204955281977989</v>
      </c>
      <c r="D82" s="3">
        <f t="shared" si="4"/>
        <v>0.87972840146396525</v>
      </c>
      <c r="E82" s="3">
        <f t="shared" si="5"/>
        <v>0.28376285759459446</v>
      </c>
    </row>
    <row r="83" spans="1:5" x14ac:dyDescent="0.2">
      <c r="A83" s="3">
        <v>1.7972832070683347</v>
      </c>
      <c r="B83" s="3">
        <v>0.49900671200664998</v>
      </c>
      <c r="C83" s="3">
        <f t="shared" si="3"/>
        <v>2.359654458355438</v>
      </c>
      <c r="D83" s="3">
        <f t="shared" si="4"/>
        <v>-1.860647746348788</v>
      </c>
      <c r="E83" s="3">
        <f t="shared" si="5"/>
        <v>-3.7287028442294625</v>
      </c>
    </row>
    <row r="84" spans="1:5" x14ac:dyDescent="0.2">
      <c r="A84" s="3">
        <v>1.6237392337833354</v>
      </c>
      <c r="B84" s="3">
        <v>3.2784193032568467</v>
      </c>
      <c r="C84" s="3">
        <f t="shared" si="3"/>
        <v>2.2998488775986434</v>
      </c>
      <c r="D84" s="3">
        <f t="shared" si="4"/>
        <v>0.97857042565820329</v>
      </c>
      <c r="E84" s="3">
        <f t="shared" si="5"/>
        <v>0.29848848946383155</v>
      </c>
    </row>
    <row r="85" spans="1:5" x14ac:dyDescent="0.2">
      <c r="A85" s="3">
        <v>1.7997702855948181</v>
      </c>
      <c r="B85" s="3">
        <v>4.4316336631458562</v>
      </c>
      <c r="C85" s="3">
        <f t="shared" si="3"/>
        <v>2.3605115389722324</v>
      </c>
      <c r="D85" s="3">
        <f t="shared" si="4"/>
        <v>2.0711221241736237</v>
      </c>
      <c r="E85" s="3">
        <f t="shared" si="5"/>
        <v>0.46734957841786257</v>
      </c>
    </row>
    <row r="86" spans="1:5" x14ac:dyDescent="0.2">
      <c r="A86" s="3">
        <v>1.2173588286310608</v>
      </c>
      <c r="B86" s="3">
        <v>4.6533338297736933E-2</v>
      </c>
      <c r="C86" s="3">
        <f t="shared" si="3"/>
        <v>2.1598047396302178</v>
      </c>
      <c r="D86" s="3">
        <f t="shared" si="4"/>
        <v>-2.1132714013324807</v>
      </c>
      <c r="E86" s="3">
        <f t="shared" si="5"/>
        <v>-45.414137017443601</v>
      </c>
    </row>
    <row r="87" spans="1:5" x14ac:dyDescent="0.2">
      <c r="A87" s="3">
        <v>1.4494202630980784</v>
      </c>
      <c r="B87" s="3">
        <v>2.0707827375436016</v>
      </c>
      <c r="C87" s="3">
        <f t="shared" si="3"/>
        <v>2.2397762223434952</v>
      </c>
      <c r="D87" s="3">
        <f t="shared" si="4"/>
        <v>-0.16899348479989351</v>
      </c>
      <c r="E87" s="3">
        <f t="shared" si="5"/>
        <v>-8.1608505680492827E-2</v>
      </c>
    </row>
    <row r="88" spans="1:5" x14ac:dyDescent="0.2">
      <c r="A88" s="3">
        <v>2.1498752045269169</v>
      </c>
      <c r="B88" s="3">
        <v>5.7951807925744179</v>
      </c>
      <c r="C88" s="3">
        <f t="shared" si="3"/>
        <v>2.4811623896252781</v>
      </c>
      <c r="D88" s="3">
        <f t="shared" si="4"/>
        <v>3.3140184029491397</v>
      </c>
      <c r="E88" s="3">
        <f t="shared" si="5"/>
        <v>0.57185763853916616</v>
      </c>
    </row>
    <row r="89" spans="1:5" x14ac:dyDescent="0.2">
      <c r="A89" s="3">
        <v>1.6064870960549305</v>
      </c>
      <c r="B89" s="3">
        <v>0.14570254649744607</v>
      </c>
      <c r="C89" s="3">
        <f t="shared" si="3"/>
        <v>2.2939035595526573</v>
      </c>
      <c r="D89" s="3">
        <f t="shared" si="4"/>
        <v>-2.1482010130552114</v>
      </c>
      <c r="E89" s="3">
        <f t="shared" si="5"/>
        <v>-14.743743775904877</v>
      </c>
    </row>
    <row r="90" spans="1:5" x14ac:dyDescent="0.2">
      <c r="A90" s="3">
        <v>1.8390591697055332</v>
      </c>
      <c r="B90" s="3">
        <v>3.6206278847669431</v>
      </c>
      <c r="C90" s="3">
        <f t="shared" si="3"/>
        <v>2.3740510153772645</v>
      </c>
      <c r="D90" s="3">
        <f t="shared" si="4"/>
        <v>1.2465768693896786</v>
      </c>
      <c r="E90" s="3">
        <f t="shared" si="5"/>
        <v>0.34429853303466995</v>
      </c>
    </row>
    <row r="91" spans="1:5" x14ac:dyDescent="0.2">
      <c r="A91" s="3">
        <v>2.0247609670090809</v>
      </c>
      <c r="B91" s="3">
        <v>2.8334711040764495</v>
      </c>
      <c r="C91" s="3">
        <f t="shared" si="3"/>
        <v>2.4380463453509567</v>
      </c>
      <c r="D91" s="3">
        <f t="shared" si="4"/>
        <v>0.39542475872549288</v>
      </c>
      <c r="E91" s="3">
        <f t="shared" si="5"/>
        <v>0.13955489369791152</v>
      </c>
    </row>
    <row r="92" spans="1:5" x14ac:dyDescent="0.2">
      <c r="A92" s="3">
        <v>1.713053875621269</v>
      </c>
      <c r="B92" s="3">
        <v>2.9155394462256443</v>
      </c>
      <c r="C92" s="3">
        <f t="shared" si="3"/>
        <v>2.3306279010593469</v>
      </c>
      <c r="D92" s="3">
        <f t="shared" si="4"/>
        <v>0.5849115451662974</v>
      </c>
      <c r="E92" s="3">
        <f t="shared" si="5"/>
        <v>0.20061863540330538</v>
      </c>
    </row>
    <row r="93" spans="1:5" x14ac:dyDescent="0.2">
      <c r="A93" s="3">
        <v>1.7780270835875955</v>
      </c>
      <c r="B93" s="3">
        <v>2.2608359607239534</v>
      </c>
      <c r="C93" s="3">
        <f t="shared" si="3"/>
        <v>2.3530185399418442</v>
      </c>
      <c r="D93" s="3">
        <f t="shared" si="4"/>
        <v>-9.2182579217890748E-2</v>
      </c>
      <c r="E93" s="3">
        <f t="shared" si="5"/>
        <v>-4.0773669925337049E-2</v>
      </c>
    </row>
    <row r="94" spans="1:5" x14ac:dyDescent="0.2">
      <c r="A94" s="3">
        <v>1.6088988954588104</v>
      </c>
      <c r="B94" s="3">
        <v>1.8809051001630579</v>
      </c>
      <c r="C94" s="3">
        <f t="shared" si="3"/>
        <v>2.294734697974163</v>
      </c>
      <c r="D94" s="3">
        <f t="shared" si="4"/>
        <v>-0.41382959781110507</v>
      </c>
      <c r="E94" s="3">
        <f t="shared" si="5"/>
        <v>-0.22001620271816461</v>
      </c>
    </row>
    <row r="95" spans="1:5" x14ac:dyDescent="0.2">
      <c r="A95" s="3">
        <v>1.1429158370992329</v>
      </c>
      <c r="B95" s="3">
        <v>2.3724689784054158</v>
      </c>
      <c r="C95" s="3">
        <f t="shared" si="3"/>
        <v>2.1341506863228021</v>
      </c>
      <c r="D95" s="3">
        <f t="shared" si="4"/>
        <v>0.23831829208261368</v>
      </c>
      <c r="E95" s="3">
        <f t="shared" si="5"/>
        <v>0.10045159462645206</v>
      </c>
    </row>
    <row r="96" spans="1:5" x14ac:dyDescent="0.2">
      <c r="A96" s="3">
        <v>1.0819035844544374</v>
      </c>
      <c r="B96" s="3">
        <v>3.1525087438853023</v>
      </c>
      <c r="C96" s="3">
        <f t="shared" si="3"/>
        <v>2.1131250457682325</v>
      </c>
      <c r="D96" s="3">
        <f t="shared" si="4"/>
        <v>1.0393836981170699</v>
      </c>
      <c r="E96" s="3">
        <f t="shared" si="5"/>
        <v>0.32970049651189348</v>
      </c>
    </row>
    <row r="97" spans="1:5" x14ac:dyDescent="0.2">
      <c r="A97" s="3">
        <v>1.5162659245093446</v>
      </c>
      <c r="B97" s="3">
        <v>2.5447568728071159</v>
      </c>
      <c r="C97" s="3">
        <f t="shared" si="3"/>
        <v>2.2628121337963671</v>
      </c>
      <c r="D97" s="3">
        <f t="shared" si="4"/>
        <v>0.28194473901074879</v>
      </c>
      <c r="E97" s="3">
        <f t="shared" si="5"/>
        <v>0.11079437176241365</v>
      </c>
    </row>
    <row r="98" spans="1:5" x14ac:dyDescent="0.2">
      <c r="A98" s="3">
        <v>1.8199639461593198</v>
      </c>
      <c r="B98" s="3">
        <v>1.6238621587604545</v>
      </c>
      <c r="C98" s="3">
        <f t="shared" si="3"/>
        <v>2.3674705452390894</v>
      </c>
      <c r="D98" s="3">
        <f t="shared" si="4"/>
        <v>-0.74360838647863492</v>
      </c>
      <c r="E98" s="3">
        <f t="shared" si="5"/>
        <v>-0.4579258051349967</v>
      </c>
    </row>
    <row r="99" spans="1:5" x14ac:dyDescent="0.2">
      <c r="A99" s="3">
        <v>1.4035861192331971</v>
      </c>
      <c r="B99" s="3">
        <v>2.2268432532630325</v>
      </c>
      <c r="C99" s="3">
        <f t="shared" si="3"/>
        <v>2.2239811616424929</v>
      </c>
      <c r="D99" s="3">
        <f t="shared" si="4"/>
        <v>2.8620916205395197E-3</v>
      </c>
      <c r="E99" s="3">
        <f t="shared" si="5"/>
        <v>1.2852685595834581E-3</v>
      </c>
    </row>
    <row r="100" spans="1:5" x14ac:dyDescent="0.2">
      <c r="A100" s="3">
        <v>1.8291700700993643</v>
      </c>
      <c r="B100" s="3">
        <v>0.65470421743726437</v>
      </c>
      <c r="C100" s="3">
        <f t="shared" si="3"/>
        <v>2.3706430990208864</v>
      </c>
      <c r="D100" s="3">
        <f t="shared" si="4"/>
        <v>-1.7159388815836221</v>
      </c>
      <c r="E100" s="3">
        <f t="shared" si="5"/>
        <v>-2.6209375713209733</v>
      </c>
    </row>
    <row r="101" spans="1:5" x14ac:dyDescent="0.2">
      <c r="A101" s="3">
        <v>1.2456529023470437</v>
      </c>
      <c r="B101" s="3">
        <v>1.9034721991557508</v>
      </c>
      <c r="C101" s="3">
        <f t="shared" si="3"/>
        <v>2.1695552569113974</v>
      </c>
      <c r="D101" s="3">
        <f t="shared" si="4"/>
        <v>-0.26608305775564656</v>
      </c>
      <c r="E101" s="3">
        <f t="shared" si="5"/>
        <v>-0.13978825531240366</v>
      </c>
    </row>
    <row r="103" spans="1:5" x14ac:dyDescent="0.2">
      <c r="D103" s="1" t="s">
        <v>38</v>
      </c>
    </row>
  </sheetData>
  <mergeCells count="4">
    <mergeCell ref="G23:H23"/>
    <mergeCell ref="J23:K23"/>
    <mergeCell ref="I15:J15"/>
    <mergeCell ref="G18:H1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F4ABF-E0F3-2047-A108-A71C0B053A5D}">
  <dimension ref="A1:L101"/>
  <sheetViews>
    <sheetView workbookViewId="0">
      <selection activeCell="O28" sqref="O28"/>
    </sheetView>
  </sheetViews>
  <sheetFormatPr baseColWidth="10" defaultRowHeight="16" x14ac:dyDescent="0.2"/>
  <cols>
    <col min="9" max="9" width="11.83203125" customWidth="1"/>
    <col min="10" max="10" width="12.6640625" customWidth="1"/>
  </cols>
  <sheetData>
    <row r="1" spans="1:11" ht="17" thickBot="1" x14ac:dyDescent="0.25">
      <c r="A1" s="3" t="s">
        <v>1</v>
      </c>
      <c r="B1" s="3" t="s">
        <v>3</v>
      </c>
      <c r="C1" s="3" t="s">
        <v>9</v>
      </c>
      <c r="D1" s="6" t="s">
        <v>10</v>
      </c>
      <c r="E1" s="6" t="s">
        <v>11</v>
      </c>
    </row>
    <row r="2" spans="1:11" x14ac:dyDescent="0.2">
      <c r="A2" s="3">
        <v>6.9180870429522949</v>
      </c>
      <c r="B2" s="3">
        <v>1.8488208535235591</v>
      </c>
      <c r="C2" s="3">
        <f>$H$2+$G$2*A2</f>
        <v>2.4699736599363624</v>
      </c>
      <c r="D2" s="3">
        <f>B2-C2</f>
        <v>-0.62115280641280335</v>
      </c>
      <c r="E2" s="3">
        <f>D2/B2</f>
        <v>-0.33597241464957772</v>
      </c>
      <c r="G2" s="7">
        <f t="array" ref="G2:H6">LINEST(B2:B101, A2:A101,TRUE,TRUE)</f>
        <v>0.10157617310359175</v>
      </c>
      <c r="H2" s="9">
        <v>1.7672608529157248</v>
      </c>
    </row>
    <row r="3" spans="1:11" x14ac:dyDescent="0.2">
      <c r="A3" s="3">
        <v>3.1699534232661284</v>
      </c>
      <c r="B3" s="3">
        <v>1.9847741409785395</v>
      </c>
      <c r="C3" s="3">
        <f t="shared" ref="C3:C66" si="0">$H$2+$G$2*A3</f>
        <v>2.0892525905677282</v>
      </c>
      <c r="D3" s="3">
        <f t="shared" ref="D3:D66" si="1">B3-C3</f>
        <v>-0.10447844958918862</v>
      </c>
      <c r="E3" s="3">
        <f t="shared" ref="E3:E66" si="2">D3/B3</f>
        <v>-5.2639969169327408E-2</v>
      </c>
      <c r="G3" s="10">
        <v>9.2017900097527694E-2</v>
      </c>
      <c r="H3" s="12">
        <v>0.46067179805249797</v>
      </c>
    </row>
    <row r="4" spans="1:11" x14ac:dyDescent="0.2">
      <c r="A4" s="3">
        <v>2.4497127410665631</v>
      </c>
      <c r="B4" s="3">
        <v>0.23830847327478694</v>
      </c>
      <c r="C4" s="3">
        <f t="shared" si="0"/>
        <v>2.0160932983563762</v>
      </c>
      <c r="D4" s="3">
        <f t="shared" si="1"/>
        <v>-1.7777848250815893</v>
      </c>
      <c r="E4" s="3">
        <f t="shared" si="2"/>
        <v>-7.4600151671135695</v>
      </c>
      <c r="G4" s="10">
        <v>1.2281353552704877E-2</v>
      </c>
      <c r="H4" s="12">
        <v>1.648778098073328</v>
      </c>
    </row>
    <row r="5" spans="1:11" x14ac:dyDescent="0.2">
      <c r="A5" s="3">
        <v>4.9184033947559112</v>
      </c>
      <c r="B5" s="3">
        <v>-1.7931082413400754</v>
      </c>
      <c r="C5" s="3">
        <f t="shared" si="0"/>
        <v>2.2668534475347446</v>
      </c>
      <c r="D5" s="3">
        <f t="shared" si="1"/>
        <v>-4.0599616888748198</v>
      </c>
      <c r="E5" s="3">
        <f t="shared" si="2"/>
        <v>2.2642033510707735</v>
      </c>
      <c r="G5" s="10">
        <v>1.2185379434661718</v>
      </c>
      <c r="H5" s="12">
        <v>98</v>
      </c>
    </row>
    <row r="6" spans="1:11" ht="17" thickBot="1" x14ac:dyDescent="0.25">
      <c r="A6" s="3">
        <v>2.4549920818182769</v>
      </c>
      <c r="B6" s="3">
        <v>2.7852893326675994</v>
      </c>
      <c r="C6" s="3">
        <f t="shared" si="0"/>
        <v>2.0166295535864451</v>
      </c>
      <c r="D6" s="3">
        <f t="shared" si="1"/>
        <v>0.76865977908115424</v>
      </c>
      <c r="E6" s="3">
        <f t="shared" si="2"/>
        <v>0.27597125011963247</v>
      </c>
      <c r="G6" s="13">
        <v>3.3125578886770199</v>
      </c>
      <c r="H6" s="15">
        <v>266.40998323525747</v>
      </c>
    </row>
    <row r="7" spans="1:11" x14ac:dyDescent="0.2">
      <c r="A7" s="3">
        <v>7.3616497331762769</v>
      </c>
      <c r="B7" s="3">
        <v>7.3454818729788041E-2</v>
      </c>
      <c r="C7" s="3">
        <f t="shared" si="0"/>
        <v>2.5150290605408481</v>
      </c>
      <c r="D7" s="3">
        <f t="shared" si="1"/>
        <v>-2.4415742418110602</v>
      </c>
      <c r="E7" s="3">
        <f t="shared" si="2"/>
        <v>-33.239129631408808</v>
      </c>
    </row>
    <row r="8" spans="1:11" x14ac:dyDescent="0.2">
      <c r="A8" s="3">
        <v>3.8268919067186342</v>
      </c>
      <c r="B8" s="3">
        <v>3.0374471238644483</v>
      </c>
      <c r="C8" s="3">
        <f t="shared" si="0"/>
        <v>2.1559818876813113</v>
      </c>
      <c r="D8" s="3">
        <f t="shared" si="1"/>
        <v>0.88146523618313699</v>
      </c>
      <c r="E8" s="3">
        <f t="shared" si="2"/>
        <v>0.29019936816601322</v>
      </c>
      <c r="G8" s="2" t="s">
        <v>12</v>
      </c>
      <c r="H8" s="2">
        <f>CORREL(A2:A101,B2:B101)</f>
        <v>0.1108212685034087</v>
      </c>
    </row>
    <row r="9" spans="1:11" x14ac:dyDescent="0.2">
      <c r="A9" s="3">
        <v>5.9337131981727262</v>
      </c>
      <c r="B9" s="3">
        <v>0.53753219832657273</v>
      </c>
      <c r="C9" s="3">
        <f t="shared" si="0"/>
        <v>2.3699847318803844</v>
      </c>
      <c r="D9" s="3">
        <f t="shared" si="1"/>
        <v>-1.8324525335538118</v>
      </c>
      <c r="E9" s="3">
        <f t="shared" si="2"/>
        <v>-3.4090098030565272</v>
      </c>
      <c r="G9" s="2" t="s">
        <v>15</v>
      </c>
      <c r="H9" s="2">
        <f>G4</f>
        <v>1.2281353552704877E-2</v>
      </c>
    </row>
    <row r="10" spans="1:11" x14ac:dyDescent="0.2">
      <c r="A10" s="3">
        <v>4.8019791853954494</v>
      </c>
      <c r="B10" s="3">
        <v>1.2953834627375485</v>
      </c>
      <c r="C10" s="3">
        <f t="shared" si="0"/>
        <v>2.2550275218912974</v>
      </c>
      <c r="D10" s="3">
        <f t="shared" si="1"/>
        <v>-0.95964405915374895</v>
      </c>
      <c r="E10" s="3">
        <f t="shared" si="2"/>
        <v>-0.74081851958008049</v>
      </c>
      <c r="G10" s="2" t="s">
        <v>20</v>
      </c>
      <c r="H10" s="2">
        <f>H8-H9</f>
        <v>9.8539914950703827E-2</v>
      </c>
      <c r="I10" s="20" t="s">
        <v>21</v>
      </c>
    </row>
    <row r="11" spans="1:11" ht="17" thickBot="1" x14ac:dyDescent="0.25">
      <c r="A11" s="3">
        <v>3.4258237220052892</v>
      </c>
      <c r="B11" s="3">
        <v>-0.24477439886250579</v>
      </c>
      <c r="C11" s="3">
        <f t="shared" si="0"/>
        <v>2.115242916324525</v>
      </c>
      <c r="D11" s="3">
        <f t="shared" si="1"/>
        <v>-2.3600173151870307</v>
      </c>
      <c r="E11" s="3">
        <f t="shared" si="2"/>
        <v>9.641601924687782</v>
      </c>
    </row>
    <row r="12" spans="1:11" x14ac:dyDescent="0.2">
      <c r="A12" s="3">
        <v>3.2398572304179112</v>
      </c>
      <c r="B12" s="3">
        <v>1.8307373358326733</v>
      </c>
      <c r="C12" s="3">
        <f t="shared" si="0"/>
        <v>2.0963531517835778</v>
      </c>
      <c r="D12" s="3">
        <f t="shared" si="1"/>
        <v>-0.26561581595090455</v>
      </c>
      <c r="E12" s="3">
        <f t="shared" si="2"/>
        <v>-0.14508679686160147</v>
      </c>
      <c r="G12" s="24" t="s">
        <v>22</v>
      </c>
      <c r="H12" s="8"/>
      <c r="I12" s="8"/>
      <c r="J12" s="8"/>
      <c r="K12" s="9"/>
    </row>
    <row r="13" spans="1:11" x14ac:dyDescent="0.2">
      <c r="A13" s="3">
        <v>3.6682614633740167</v>
      </c>
      <c r="B13" s="3">
        <v>5.2055883747709206</v>
      </c>
      <c r="C13" s="3">
        <f t="shared" si="0"/>
        <v>2.1398688143086386</v>
      </c>
      <c r="D13" s="3">
        <f t="shared" si="1"/>
        <v>3.065719560462282</v>
      </c>
      <c r="E13" s="3">
        <f t="shared" si="2"/>
        <v>0.58892853982086002</v>
      </c>
      <c r="G13" s="18" t="s">
        <v>23</v>
      </c>
      <c r="H13" s="3">
        <f>H2/H3</f>
        <v>3.8362688152104516</v>
      </c>
      <c r="I13" s="2" t="s">
        <v>24</v>
      </c>
      <c r="J13" s="3" t="s">
        <v>25</v>
      </c>
      <c r="K13" s="19">
        <f>_xlfn.T.INV.2T(0.05, H5)</f>
        <v>1.9844674545084788</v>
      </c>
    </row>
    <row r="14" spans="1:11" x14ac:dyDescent="0.2">
      <c r="A14" s="3">
        <v>1.7882426618718767</v>
      </c>
      <c r="B14" s="3">
        <v>2.6228285285183883</v>
      </c>
      <c r="C14" s="3">
        <f t="shared" si="0"/>
        <v>1.9489036990892501</v>
      </c>
      <c r="D14" s="3">
        <f t="shared" si="1"/>
        <v>0.67392482942913823</v>
      </c>
      <c r="E14" s="3">
        <f t="shared" si="2"/>
        <v>0.2569458209339488</v>
      </c>
      <c r="G14" s="18" t="s">
        <v>26</v>
      </c>
      <c r="H14" s="3">
        <f>G2/G3</f>
        <v>1.1038740614155882</v>
      </c>
      <c r="I14" s="25" t="s">
        <v>24</v>
      </c>
      <c r="K14" s="12"/>
    </row>
    <row r="15" spans="1:11" ht="17" thickBot="1" x14ac:dyDescent="0.25">
      <c r="A15" s="3">
        <v>1.9974722672417156</v>
      </c>
      <c r="B15" s="3">
        <v>1.1545864846052414</v>
      </c>
      <c r="C15" s="3">
        <f t="shared" si="0"/>
        <v>1.9701564417026931</v>
      </c>
      <c r="D15" s="3">
        <f t="shared" si="1"/>
        <v>-0.81556995709745173</v>
      </c>
      <c r="E15" s="3">
        <f t="shared" si="2"/>
        <v>-0.70637407242498507</v>
      </c>
      <c r="G15" s="13"/>
      <c r="H15" s="14"/>
      <c r="I15" s="38" t="s">
        <v>27</v>
      </c>
      <c r="J15" s="39"/>
      <c r="K15" s="15"/>
    </row>
    <row r="16" spans="1:11" ht="17" thickBot="1" x14ac:dyDescent="0.25">
      <c r="A16" s="3">
        <v>1.0572008421854306</v>
      </c>
      <c r="B16" s="3">
        <v>0.5180797308916737</v>
      </c>
      <c r="C16" s="3">
        <f t="shared" si="0"/>
        <v>1.874647268666815</v>
      </c>
      <c r="D16" s="3">
        <f t="shared" si="1"/>
        <v>-1.3565675377751414</v>
      </c>
      <c r="E16" s="3">
        <f t="shared" si="2"/>
        <v>-2.6184532165354848</v>
      </c>
    </row>
    <row r="17" spans="1:12" x14ac:dyDescent="0.2">
      <c r="A17" s="3">
        <v>4.5818715195888631</v>
      </c>
      <c r="B17" s="3">
        <v>1.7907317594037528</v>
      </c>
      <c r="C17" s="3">
        <f t="shared" si="0"/>
        <v>2.2326698275279</v>
      </c>
      <c r="D17" s="3">
        <f t="shared" si="1"/>
        <v>-0.44193806812414715</v>
      </c>
      <c r="E17" s="3">
        <f t="shared" si="2"/>
        <v>-0.24679188594460183</v>
      </c>
      <c r="G17" s="24" t="s">
        <v>28</v>
      </c>
      <c r="H17" s="8"/>
      <c r="I17" s="8"/>
      <c r="J17" s="8"/>
      <c r="K17" s="8"/>
      <c r="L17" s="9"/>
    </row>
    <row r="18" spans="1:12" x14ac:dyDescent="0.2">
      <c r="A18" s="3">
        <v>5.7157055846941098</v>
      </c>
      <c r="B18" s="3">
        <v>3.1515138852537636</v>
      </c>
      <c r="C18" s="3">
        <f t="shared" si="0"/>
        <v>2.3478403527957799</v>
      </c>
      <c r="D18" s="3">
        <f t="shared" si="1"/>
        <v>0.80367353245798379</v>
      </c>
      <c r="E18" s="3">
        <f t="shared" si="2"/>
        <v>0.25501189641538613</v>
      </c>
      <c r="G18" s="40" t="s">
        <v>29</v>
      </c>
      <c r="H18" s="41"/>
      <c r="I18" s="3">
        <f>G4*H5/(1-G4)</f>
        <v>1.2185379434661718</v>
      </c>
      <c r="J18" s="3" t="s">
        <v>32</v>
      </c>
      <c r="K18" s="3" t="s">
        <v>30</v>
      </c>
      <c r="L18" s="26">
        <f>_xlfn.F.INV(0.95, 1, H5)</f>
        <v>3.9381110780033723</v>
      </c>
    </row>
    <row r="19" spans="1:12" ht="17" thickBot="1" x14ac:dyDescent="0.25">
      <c r="A19" s="3">
        <v>3.7259130207475772</v>
      </c>
      <c r="B19" s="3">
        <v>2.2724138187784266</v>
      </c>
      <c r="C19" s="3">
        <f t="shared" si="0"/>
        <v>2.1457248388801071</v>
      </c>
      <c r="D19" s="3">
        <f t="shared" si="1"/>
        <v>0.12668897989831951</v>
      </c>
      <c r="E19" s="3">
        <f t="shared" si="2"/>
        <v>5.5750840296519256E-2</v>
      </c>
      <c r="G19" s="13"/>
      <c r="H19" s="14"/>
      <c r="I19" s="14"/>
      <c r="J19" s="42" t="s">
        <v>44</v>
      </c>
      <c r="K19" s="14"/>
      <c r="L19" s="15"/>
    </row>
    <row r="20" spans="1:12" x14ac:dyDescent="0.2">
      <c r="A20" s="3">
        <v>5.0318587508480173</v>
      </c>
      <c r="B20" s="3">
        <v>1.7940257279975849</v>
      </c>
      <c r="C20" s="3">
        <f t="shared" si="0"/>
        <v>2.2783778084246862</v>
      </c>
      <c r="D20" s="3">
        <f t="shared" si="1"/>
        <v>-0.48435208042710132</v>
      </c>
      <c r="E20" s="3">
        <f t="shared" si="2"/>
        <v>-0.26998056542238918</v>
      </c>
      <c r="J20" s="27"/>
    </row>
    <row r="21" spans="1:12" x14ac:dyDescent="0.2">
      <c r="A21" s="3">
        <v>4.7644007508164554</v>
      </c>
      <c r="B21" s="3">
        <v>2.6105695005245124</v>
      </c>
      <c r="C21" s="3">
        <f t="shared" si="0"/>
        <v>2.2512104483155397</v>
      </c>
      <c r="D21" s="3">
        <f t="shared" si="1"/>
        <v>0.35935905220897268</v>
      </c>
      <c r="E21" s="3">
        <f t="shared" si="2"/>
        <v>0.13765542428070607</v>
      </c>
      <c r="G21" s="2"/>
      <c r="H21" s="2">
        <f>SUM(E2:E101)/100</f>
        <v>-0.68411643840241509</v>
      </c>
      <c r="I21" s="28" t="s">
        <v>31</v>
      </c>
    </row>
    <row r="22" spans="1:12" ht="17" thickBot="1" x14ac:dyDescent="0.25">
      <c r="A22" s="3">
        <v>2.6951147949305159</v>
      </c>
      <c r="B22" s="3">
        <v>2.8874065907023048</v>
      </c>
      <c r="C22" s="3">
        <f t="shared" si="0"/>
        <v>2.0410202998596381</v>
      </c>
      <c r="D22" s="3">
        <f t="shared" si="1"/>
        <v>0.8463862908426667</v>
      </c>
      <c r="E22" s="3">
        <f t="shared" si="2"/>
        <v>0.29313027599511016</v>
      </c>
    </row>
    <row r="23" spans="1:12" x14ac:dyDescent="0.2">
      <c r="A23" s="3">
        <v>3.838083172385276</v>
      </c>
      <c r="B23" s="3">
        <v>2.9582864115703797</v>
      </c>
      <c r="C23" s="3">
        <f t="shared" si="0"/>
        <v>2.1571186536199143</v>
      </c>
      <c r="D23" s="3">
        <f t="shared" si="1"/>
        <v>0.80116775795046546</v>
      </c>
      <c r="E23" s="3">
        <f t="shared" si="2"/>
        <v>0.27082156576082594</v>
      </c>
      <c r="G23" s="34" t="s">
        <v>13</v>
      </c>
      <c r="H23" s="35"/>
      <c r="I23" s="8"/>
      <c r="J23" s="36" t="s">
        <v>14</v>
      </c>
      <c r="K23" s="37"/>
    </row>
    <row r="24" spans="1:12" x14ac:dyDescent="0.2">
      <c r="A24" s="3">
        <v>1.9654080553755162</v>
      </c>
      <c r="B24" s="3">
        <v>1.9412531227791203</v>
      </c>
      <c r="C24" s="3">
        <f t="shared" si="0"/>
        <v>1.9668994817677419</v>
      </c>
      <c r="D24" s="3">
        <f t="shared" si="1"/>
        <v>-2.5646358988621554E-2</v>
      </c>
      <c r="E24" s="3">
        <f t="shared" si="2"/>
        <v>-1.3211239012409639E-2</v>
      </c>
      <c r="G24" s="18" t="s">
        <v>16</v>
      </c>
      <c r="H24" s="3" t="s">
        <v>17</v>
      </c>
      <c r="J24" s="3" t="s">
        <v>18</v>
      </c>
      <c r="K24" s="19" t="s">
        <v>19</v>
      </c>
    </row>
    <row r="25" spans="1:12" ht="17" thickBot="1" x14ac:dyDescent="0.25">
      <c r="A25" s="3">
        <v>2.6227219198874177</v>
      </c>
      <c r="B25" s="3">
        <v>2.5954150470076809</v>
      </c>
      <c r="C25" s="3">
        <f t="shared" si="0"/>
        <v>2.0336669086527936</v>
      </c>
      <c r="D25" s="3">
        <f t="shared" si="1"/>
        <v>0.56174813835488724</v>
      </c>
      <c r="E25" s="3">
        <f t="shared" si="2"/>
        <v>0.21643865361824913</v>
      </c>
      <c r="G25" s="21">
        <f>H2-H3*K13</f>
        <v>0.85307266247064006</v>
      </c>
      <c r="H25" s="22">
        <f>H2+H3*K13</f>
        <v>2.6814490433608094</v>
      </c>
      <c r="I25" s="14"/>
      <c r="J25" s="22">
        <f>G2-G3*K13</f>
        <v>-8.1030354872164548E-2</v>
      </c>
      <c r="K25" s="23">
        <f>G2+G3*K13</f>
        <v>0.28418270107934807</v>
      </c>
    </row>
    <row r="26" spans="1:12" x14ac:dyDescent="0.2">
      <c r="A26" s="3">
        <v>4.5200065952414157</v>
      </c>
      <c r="B26" s="3">
        <v>3.6396094770970184</v>
      </c>
      <c r="C26" s="3">
        <f t="shared" si="0"/>
        <v>2.2263858252633431</v>
      </c>
      <c r="D26" s="3">
        <f t="shared" si="1"/>
        <v>1.4132236518336754</v>
      </c>
      <c r="E26" s="3">
        <f t="shared" si="2"/>
        <v>0.38828991426873466</v>
      </c>
    </row>
    <row r="27" spans="1:12" x14ac:dyDescent="0.2">
      <c r="A27" s="3">
        <v>3.6543456318406244</v>
      </c>
      <c r="B27" s="3">
        <v>2.3058529840580326</v>
      </c>
      <c r="C27" s="3">
        <f t="shared" si="0"/>
        <v>2.1384552973959225</v>
      </c>
      <c r="D27" s="3">
        <f t="shared" si="1"/>
        <v>0.16739768666211008</v>
      </c>
      <c r="E27" s="3">
        <f t="shared" si="2"/>
        <v>7.259686017254649E-2</v>
      </c>
    </row>
    <row r="28" spans="1:12" x14ac:dyDescent="0.2">
      <c r="A28" s="3">
        <v>2.9101024866401626</v>
      </c>
      <c r="B28" s="3">
        <v>2.2465763624278936</v>
      </c>
      <c r="C28" s="3">
        <f t="shared" si="0"/>
        <v>2.0628579268478786</v>
      </c>
      <c r="D28" s="3">
        <f t="shared" si="1"/>
        <v>0.18371843558001499</v>
      </c>
      <c r="E28" s="3">
        <f t="shared" si="2"/>
        <v>8.1777071392965681E-2</v>
      </c>
    </row>
    <row r="29" spans="1:12" x14ac:dyDescent="0.2">
      <c r="A29" s="3">
        <v>4.4023634218698069</v>
      </c>
      <c r="B29" s="3">
        <v>0.52028538393267332</v>
      </c>
      <c r="C29" s="3">
        <f t="shared" si="0"/>
        <v>2.2144360819204927</v>
      </c>
      <c r="D29" s="3">
        <f t="shared" si="1"/>
        <v>-1.6941506979878194</v>
      </c>
      <c r="E29" s="3">
        <f t="shared" si="2"/>
        <v>-3.2561950619913018</v>
      </c>
    </row>
    <row r="30" spans="1:12" x14ac:dyDescent="0.2">
      <c r="A30" s="3">
        <v>7.8718834493715839</v>
      </c>
      <c r="B30" s="3">
        <v>2.521779149382446</v>
      </c>
      <c r="C30" s="3">
        <f t="shared" si="0"/>
        <v>2.5668566488203917</v>
      </c>
      <c r="D30" s="3">
        <f t="shared" si="1"/>
        <v>-4.5077499437945701E-2</v>
      </c>
      <c r="E30" s="3">
        <f t="shared" si="2"/>
        <v>-1.78752764487662E-2</v>
      </c>
    </row>
    <row r="31" spans="1:12" x14ac:dyDescent="0.2">
      <c r="A31" s="3">
        <v>1.8863276080847657</v>
      </c>
      <c r="B31" s="3">
        <v>0.91786733974737666</v>
      </c>
      <c r="C31" s="3">
        <f t="shared" si="0"/>
        <v>1.958866792564627</v>
      </c>
      <c r="D31" s="3">
        <f t="shared" si="1"/>
        <v>-1.0409994528172504</v>
      </c>
      <c r="E31" s="3">
        <f t="shared" si="2"/>
        <v>-1.1341502281841329</v>
      </c>
    </row>
    <row r="32" spans="1:12" x14ac:dyDescent="0.2">
      <c r="A32" s="3">
        <v>0.93638325296815506</v>
      </c>
      <c r="B32" s="3">
        <v>2.365175659858715</v>
      </c>
      <c r="C32" s="3">
        <f t="shared" si="0"/>
        <v>1.8623750803105223</v>
      </c>
      <c r="D32" s="3">
        <f t="shared" si="1"/>
        <v>0.50280057954819268</v>
      </c>
      <c r="E32" s="3">
        <f t="shared" si="2"/>
        <v>0.21258487818965113</v>
      </c>
    </row>
    <row r="33" spans="1:5" x14ac:dyDescent="0.2">
      <c r="A33" s="3">
        <v>5.3393217950980167</v>
      </c>
      <c r="B33" s="3">
        <v>4.0513985889537754</v>
      </c>
      <c r="C33" s="3">
        <f t="shared" si="0"/>
        <v>2.3096087278303812</v>
      </c>
      <c r="D33" s="3">
        <f t="shared" si="1"/>
        <v>1.7417898611233942</v>
      </c>
      <c r="E33" s="3">
        <f t="shared" si="2"/>
        <v>0.42992310504141001</v>
      </c>
    </row>
    <row r="34" spans="1:5" x14ac:dyDescent="0.2">
      <c r="A34" s="3">
        <v>5.1854020974030526</v>
      </c>
      <c r="B34" s="3">
        <v>0.19825861450793286</v>
      </c>
      <c r="C34" s="3">
        <f t="shared" si="0"/>
        <v>2.2939741539732648</v>
      </c>
      <c r="D34" s="3">
        <f t="shared" si="1"/>
        <v>-2.0957155394653317</v>
      </c>
      <c r="E34" s="3">
        <f t="shared" si="2"/>
        <v>-10.570615277761242</v>
      </c>
    </row>
    <row r="35" spans="1:5" x14ac:dyDescent="0.2">
      <c r="A35" s="3">
        <v>4.5887854966110329</v>
      </c>
      <c r="B35" s="3">
        <v>0.12518114865413735</v>
      </c>
      <c r="C35" s="3">
        <f t="shared" si="0"/>
        <v>2.2333721228547381</v>
      </c>
      <c r="D35" s="3">
        <f t="shared" si="1"/>
        <v>-2.1081909742006006</v>
      </c>
      <c r="E35" s="3">
        <f t="shared" si="2"/>
        <v>-16.841121821188235</v>
      </c>
    </row>
    <row r="36" spans="1:5" x14ac:dyDescent="0.2">
      <c r="A36" s="3">
        <v>8.2493081367667394</v>
      </c>
      <c r="B36" s="3">
        <v>4.1019870712811173</v>
      </c>
      <c r="C36" s="3">
        <f t="shared" si="0"/>
        <v>2.6051940042008113</v>
      </c>
      <c r="D36" s="3">
        <f t="shared" si="1"/>
        <v>1.496793067080306</v>
      </c>
      <c r="E36" s="3">
        <f t="shared" si="2"/>
        <v>0.36489463303277386</v>
      </c>
    </row>
    <row r="37" spans="1:5" x14ac:dyDescent="0.2">
      <c r="A37" s="3">
        <v>6.5661506147823046</v>
      </c>
      <c r="B37" s="3">
        <v>1.9278741646430295</v>
      </c>
      <c r="C37" s="3">
        <f t="shared" si="0"/>
        <v>2.4342253043871076</v>
      </c>
      <c r="D37" s="3">
        <f t="shared" si="1"/>
        <v>-0.50635113974407808</v>
      </c>
      <c r="E37" s="3">
        <f t="shared" si="2"/>
        <v>-0.26264740149045745</v>
      </c>
    </row>
    <row r="38" spans="1:5" x14ac:dyDescent="0.2">
      <c r="A38" s="3">
        <v>7.7829250977466646</v>
      </c>
      <c r="B38" s="3">
        <v>2.4807682220549099</v>
      </c>
      <c r="C38" s="3">
        <f t="shared" si="0"/>
        <v>2.5578205998967287</v>
      </c>
      <c r="D38" s="3">
        <f t="shared" si="1"/>
        <v>-7.7052377841818842E-2</v>
      </c>
      <c r="E38" s="3">
        <f t="shared" si="2"/>
        <v>-3.1059885867932305E-2</v>
      </c>
    </row>
    <row r="39" spans="1:5" x14ac:dyDescent="0.2">
      <c r="A39" s="3">
        <v>3.6601123985776822</v>
      </c>
      <c r="B39" s="3">
        <v>3.9785348992244098</v>
      </c>
      <c r="C39" s="3">
        <f t="shared" si="0"/>
        <v>2.1390410634922539</v>
      </c>
      <c r="D39" s="3">
        <f t="shared" si="1"/>
        <v>1.839493835732156</v>
      </c>
      <c r="E39" s="3">
        <f t="shared" si="2"/>
        <v>0.46235458085104486</v>
      </c>
    </row>
    <row r="40" spans="1:5" x14ac:dyDescent="0.2">
      <c r="A40" s="3">
        <v>7.4348386168057141</v>
      </c>
      <c r="B40" s="3">
        <v>0.85798470246868386</v>
      </c>
      <c r="C40" s="3">
        <f t="shared" si="0"/>
        <v>2.5224633072536506</v>
      </c>
      <c r="D40" s="3">
        <f t="shared" si="1"/>
        <v>-1.6644786047849669</v>
      </c>
      <c r="E40" s="3">
        <f t="shared" si="2"/>
        <v>-1.9399863424088495</v>
      </c>
    </row>
    <row r="41" spans="1:5" x14ac:dyDescent="0.2">
      <c r="A41" s="3">
        <v>4.0587306433169532</v>
      </c>
      <c r="B41" s="3">
        <v>-0.26293410216164126</v>
      </c>
      <c r="C41" s="3">
        <f t="shared" si="0"/>
        <v>2.1795311793221401</v>
      </c>
      <c r="D41" s="3">
        <f t="shared" si="1"/>
        <v>-2.4424652814837815</v>
      </c>
      <c r="E41" s="3">
        <f t="shared" si="2"/>
        <v>9.289267772433158</v>
      </c>
    </row>
    <row r="42" spans="1:5" x14ac:dyDescent="0.2">
      <c r="A42" s="3">
        <v>7.1113138953527342</v>
      </c>
      <c r="B42" s="3">
        <v>1.9576318604179868</v>
      </c>
      <c r="C42" s="3">
        <f t="shared" si="0"/>
        <v>2.4896009041440514</v>
      </c>
      <c r="D42" s="3">
        <f t="shared" si="1"/>
        <v>-0.53196904372606468</v>
      </c>
      <c r="E42" s="3">
        <f t="shared" si="2"/>
        <v>-0.27174110438337495</v>
      </c>
    </row>
    <row r="43" spans="1:5" x14ac:dyDescent="0.2">
      <c r="A43" s="3">
        <v>5.7883659740756848</v>
      </c>
      <c r="B43" s="3">
        <v>0.85274858984848734</v>
      </c>
      <c r="C43" s="3">
        <f t="shared" si="0"/>
        <v>2.3552209170853771</v>
      </c>
      <c r="D43" s="3">
        <f t="shared" si="1"/>
        <v>-1.5024723272368896</v>
      </c>
      <c r="E43" s="3">
        <f t="shared" si="2"/>
        <v>-1.7619171056076943</v>
      </c>
    </row>
    <row r="44" spans="1:5" x14ac:dyDescent="0.2">
      <c r="A44" s="3">
        <v>3.6635760443070327</v>
      </c>
      <c r="B44" s="3">
        <v>1.029704386659235</v>
      </c>
      <c r="C44" s="3">
        <f t="shared" si="0"/>
        <v>2.1393928873704278</v>
      </c>
      <c r="D44" s="3">
        <f t="shared" si="1"/>
        <v>-1.1096885007111927</v>
      </c>
      <c r="E44" s="3">
        <f t="shared" si="2"/>
        <v>-1.07767677314793</v>
      </c>
    </row>
    <row r="45" spans="1:5" x14ac:dyDescent="0.2">
      <c r="A45" s="3">
        <v>3.9922733635691139</v>
      </c>
      <c r="B45" s="3">
        <v>3.2205267856762214</v>
      </c>
      <c r="C45" s="3">
        <f t="shared" si="0"/>
        <v>2.1727807031704796</v>
      </c>
      <c r="D45" s="3">
        <f t="shared" si="1"/>
        <v>1.0477460825057419</v>
      </c>
      <c r="E45" s="3">
        <f t="shared" si="2"/>
        <v>0.32533375818072702</v>
      </c>
    </row>
    <row r="46" spans="1:5" x14ac:dyDescent="0.2">
      <c r="A46" s="3">
        <v>5.4612848062686545</v>
      </c>
      <c r="B46" s="3">
        <v>3.6970755662150507</v>
      </c>
      <c r="C46" s="3">
        <f t="shared" si="0"/>
        <v>2.3219972637652853</v>
      </c>
      <c r="D46" s="3">
        <f t="shared" si="1"/>
        <v>1.3750783024497655</v>
      </c>
      <c r="E46" s="3">
        <f t="shared" si="2"/>
        <v>0.37193675861419495</v>
      </c>
    </row>
    <row r="47" spans="1:5" x14ac:dyDescent="0.2">
      <c r="A47" s="3">
        <v>4.407029302383707</v>
      </c>
      <c r="B47" s="3">
        <v>-1.0285350717321526</v>
      </c>
      <c r="C47" s="3">
        <f t="shared" si="0"/>
        <v>2.2149100242072532</v>
      </c>
      <c r="D47" s="3">
        <f t="shared" si="1"/>
        <v>-3.2434450959394061</v>
      </c>
      <c r="E47" s="3">
        <f t="shared" si="2"/>
        <v>3.1534608639811674</v>
      </c>
    </row>
    <row r="48" spans="1:5" x14ac:dyDescent="0.2">
      <c r="A48" s="3">
        <v>4.3060165466074114</v>
      </c>
      <c r="B48" s="3">
        <v>4.9365442160305975</v>
      </c>
      <c r="C48" s="3">
        <f t="shared" si="0"/>
        <v>2.2046495350408497</v>
      </c>
      <c r="D48" s="3">
        <f t="shared" si="1"/>
        <v>2.7318946809897477</v>
      </c>
      <c r="E48" s="3">
        <f t="shared" si="2"/>
        <v>0.55340225093464757</v>
      </c>
    </row>
    <row r="49" spans="1:5" x14ac:dyDescent="0.2">
      <c r="A49" s="3">
        <v>2.7944114129807187</v>
      </c>
      <c r="B49" s="3">
        <v>-0.80542030551852617</v>
      </c>
      <c r="C49" s="3">
        <f t="shared" si="0"/>
        <v>2.0511064703233068</v>
      </c>
      <c r="D49" s="3">
        <f t="shared" si="1"/>
        <v>-2.8565267758418331</v>
      </c>
      <c r="E49" s="3">
        <f t="shared" si="2"/>
        <v>3.5466287058690598</v>
      </c>
    </row>
    <row r="50" spans="1:5" x14ac:dyDescent="0.2">
      <c r="A50" s="3">
        <v>3.9035197975579949</v>
      </c>
      <c r="B50" s="3">
        <v>3.7911045403518853</v>
      </c>
      <c r="C50" s="3">
        <f t="shared" si="0"/>
        <v>2.1637654555857733</v>
      </c>
      <c r="D50" s="3">
        <f t="shared" si="1"/>
        <v>1.627339084766112</v>
      </c>
      <c r="E50" s="3">
        <f t="shared" si="2"/>
        <v>0.42925196798056764</v>
      </c>
    </row>
    <row r="51" spans="1:5" x14ac:dyDescent="0.2">
      <c r="A51" s="3">
        <v>2.5024215227603541</v>
      </c>
      <c r="B51" s="3">
        <v>4.5314879913914661</v>
      </c>
      <c r="C51" s="3">
        <f t="shared" si="0"/>
        <v>2.0214472546897841</v>
      </c>
      <c r="D51" s="3">
        <f t="shared" si="1"/>
        <v>2.5100407367016819</v>
      </c>
      <c r="E51" s="3">
        <f t="shared" si="2"/>
        <v>0.55391093200953923</v>
      </c>
    </row>
    <row r="52" spans="1:5" x14ac:dyDescent="0.2">
      <c r="A52" s="3">
        <v>4.2403578118656879</v>
      </c>
      <c r="B52" s="3">
        <v>1.4365723557169188</v>
      </c>
      <c r="C52" s="3">
        <f t="shared" si="0"/>
        <v>2.1979801720349617</v>
      </c>
      <c r="D52" s="3">
        <f t="shared" si="1"/>
        <v>-0.76140781631804288</v>
      </c>
      <c r="E52" s="3">
        <f t="shared" si="2"/>
        <v>-0.53001703206105744</v>
      </c>
    </row>
    <row r="53" spans="1:5" x14ac:dyDescent="0.2">
      <c r="A53" s="3">
        <v>6.2065466683005015</v>
      </c>
      <c r="B53" s="3">
        <v>6.0397688184685627</v>
      </c>
      <c r="C53" s="3">
        <f t="shared" si="0"/>
        <v>2.3976981116705369</v>
      </c>
      <c r="D53" s="3">
        <f t="shared" si="1"/>
        <v>3.6420707067980258</v>
      </c>
      <c r="E53" s="3">
        <f t="shared" si="2"/>
        <v>0.60301491932293949</v>
      </c>
    </row>
    <row r="54" spans="1:5" x14ac:dyDescent="0.2">
      <c r="A54" s="3">
        <v>6.340099917164129</v>
      </c>
      <c r="B54" s="3">
        <v>2.541596907632492</v>
      </c>
      <c r="C54" s="3">
        <f t="shared" si="0"/>
        <v>2.4112639395956563</v>
      </c>
      <c r="D54" s="3">
        <f t="shared" si="1"/>
        <v>0.13033296803683569</v>
      </c>
      <c r="E54" s="3">
        <f t="shared" si="2"/>
        <v>5.1279952240043204E-2</v>
      </c>
    </row>
    <row r="55" spans="1:5" x14ac:dyDescent="0.2">
      <c r="A55" s="3">
        <v>5.9598005095535624</v>
      </c>
      <c r="B55" s="3">
        <v>2.401867462148338</v>
      </c>
      <c r="C55" s="3">
        <f t="shared" si="0"/>
        <v>2.372634581137012</v>
      </c>
      <c r="D55" s="3">
        <f t="shared" si="1"/>
        <v>2.923288101132604E-2</v>
      </c>
      <c r="E55" s="3">
        <f t="shared" si="2"/>
        <v>1.2170896800932904E-2</v>
      </c>
    </row>
    <row r="56" spans="1:5" x14ac:dyDescent="0.2">
      <c r="A56" s="3">
        <v>8.12963796177511</v>
      </c>
      <c r="B56" s="3">
        <v>0.64616030210956688</v>
      </c>
      <c r="C56" s="3">
        <f t="shared" si="0"/>
        <v>2.593038365790524</v>
      </c>
      <c r="D56" s="3">
        <f t="shared" si="1"/>
        <v>-1.9468780636809573</v>
      </c>
      <c r="E56" s="3">
        <f t="shared" si="2"/>
        <v>-3.012995470821779</v>
      </c>
    </row>
    <row r="57" spans="1:5" x14ac:dyDescent="0.2">
      <c r="A57" s="3">
        <v>1.9003518331669134</v>
      </c>
      <c r="B57" s="3">
        <v>1.5809269220666511</v>
      </c>
      <c r="C57" s="3">
        <f t="shared" si="0"/>
        <v>1.9602913196792151</v>
      </c>
      <c r="D57" s="3">
        <f t="shared" si="1"/>
        <v>-0.37936439761256402</v>
      </c>
      <c r="E57" s="3">
        <f t="shared" si="2"/>
        <v>-0.2399632723798793</v>
      </c>
    </row>
    <row r="58" spans="1:5" x14ac:dyDescent="0.2">
      <c r="A58" s="3">
        <v>5.0608105683530527</v>
      </c>
      <c r="B58" s="3">
        <v>2.2118043571822059</v>
      </c>
      <c r="C58" s="3">
        <f t="shared" si="0"/>
        <v>2.281318623251241</v>
      </c>
      <c r="D58" s="3">
        <f t="shared" si="1"/>
        <v>-6.9514266069035102E-2</v>
      </c>
      <c r="E58" s="3">
        <f t="shared" si="2"/>
        <v>-3.1428758987343201E-2</v>
      </c>
    </row>
    <row r="59" spans="1:5" x14ac:dyDescent="0.2">
      <c r="A59" s="3">
        <v>2.9042826159396662</v>
      </c>
      <c r="B59" s="3">
        <v>3.7419300388775976</v>
      </c>
      <c r="C59" s="3">
        <f t="shared" si="0"/>
        <v>2.0622667666541648</v>
      </c>
      <c r="D59" s="3">
        <f t="shared" si="1"/>
        <v>1.6796632722234328</v>
      </c>
      <c r="E59" s="3">
        <f t="shared" si="2"/>
        <v>0.44887618281801245</v>
      </c>
    </row>
    <row r="60" spans="1:5" x14ac:dyDescent="0.2">
      <c r="A60" s="3">
        <v>7.763649469470014</v>
      </c>
      <c r="B60" s="3">
        <v>4.3030023933836823</v>
      </c>
      <c r="C60" s="3">
        <f t="shared" si="0"/>
        <v>2.555862655342219</v>
      </c>
      <c r="D60" s="3">
        <f t="shared" si="1"/>
        <v>1.7471397380414633</v>
      </c>
      <c r="E60" s="3">
        <f t="shared" si="2"/>
        <v>0.40602806559621579</v>
      </c>
    </row>
    <row r="61" spans="1:5" x14ac:dyDescent="0.2">
      <c r="A61" s="3">
        <v>4.6850139174380212</v>
      </c>
      <c r="B61" s="3">
        <v>3.9978459839943854</v>
      </c>
      <c r="C61" s="3">
        <f t="shared" si="0"/>
        <v>2.243146637586146</v>
      </c>
      <c r="D61" s="3">
        <f t="shared" si="1"/>
        <v>1.7546993464082394</v>
      </c>
      <c r="E61" s="3">
        <f t="shared" si="2"/>
        <v>0.43891119203523166</v>
      </c>
    </row>
    <row r="62" spans="1:5" x14ac:dyDescent="0.2">
      <c r="A62" s="3">
        <v>4.9758531584668182</v>
      </c>
      <c r="B62" s="3">
        <v>-0.46253373469960313</v>
      </c>
      <c r="C62" s="3">
        <f t="shared" si="0"/>
        <v>2.272688974678204</v>
      </c>
      <c r="D62" s="3">
        <f t="shared" si="1"/>
        <v>-2.735222709377807</v>
      </c>
      <c r="E62" s="3">
        <f t="shared" si="2"/>
        <v>5.9135637126105474</v>
      </c>
    </row>
    <row r="63" spans="1:5" x14ac:dyDescent="0.2">
      <c r="A63" s="3">
        <v>5.3845538634090468</v>
      </c>
      <c r="B63" s="3">
        <v>4.0141152565483447</v>
      </c>
      <c r="C63" s="3">
        <f t="shared" si="0"/>
        <v>2.3142032282309759</v>
      </c>
      <c r="D63" s="3">
        <f t="shared" si="1"/>
        <v>1.6999120283173688</v>
      </c>
      <c r="E63" s="3">
        <f t="shared" si="2"/>
        <v>0.42348361212206154</v>
      </c>
    </row>
    <row r="64" spans="1:5" x14ac:dyDescent="0.2">
      <c r="A64" s="3">
        <v>3.011225191776238</v>
      </c>
      <c r="B64" s="3">
        <v>1.3798700819488885</v>
      </c>
      <c r="C64" s="3">
        <f t="shared" si="0"/>
        <v>2.0731295842494841</v>
      </c>
      <c r="D64" s="3">
        <f t="shared" si="1"/>
        <v>-0.69325950230059563</v>
      </c>
      <c r="E64" s="3">
        <f t="shared" si="2"/>
        <v>-0.50240925676238735</v>
      </c>
    </row>
    <row r="65" spans="1:5" x14ac:dyDescent="0.2">
      <c r="A65" s="3">
        <v>1.8954266481886588</v>
      </c>
      <c r="B65" s="3">
        <v>2.2778248113928372</v>
      </c>
      <c r="C65" s="3">
        <f t="shared" si="0"/>
        <v>1.9597910382372967</v>
      </c>
      <c r="D65" s="3">
        <f t="shared" si="1"/>
        <v>0.31803377315554049</v>
      </c>
      <c r="E65" s="3">
        <f t="shared" si="2"/>
        <v>0.13962170030146884</v>
      </c>
    </row>
    <row r="66" spans="1:5" x14ac:dyDescent="0.2">
      <c r="A66" s="3">
        <v>2.3377636122152832</v>
      </c>
      <c r="B66" s="3">
        <v>1.8416840577029541</v>
      </c>
      <c r="C66" s="3">
        <f t="shared" si="0"/>
        <v>2.0047219342653824</v>
      </c>
      <c r="D66" s="3">
        <f t="shared" si="1"/>
        <v>-0.1630378765624283</v>
      </c>
      <c r="E66" s="3">
        <f t="shared" si="2"/>
        <v>-8.852651782509198E-2</v>
      </c>
    </row>
    <row r="67" spans="1:5" x14ac:dyDescent="0.2">
      <c r="A67" s="3">
        <v>8.4757446456221714</v>
      </c>
      <c r="B67" s="3">
        <v>4.0220781890490835</v>
      </c>
      <c r="C67" s="3">
        <f t="shared" ref="C67:C101" si="3">$H$2+$G$2*A67</f>
        <v>2.6281945582212831</v>
      </c>
      <c r="D67" s="3">
        <f t="shared" ref="D67:D101" si="4">B67-C67</f>
        <v>1.3938836308278004</v>
      </c>
      <c r="E67" s="3">
        <f t="shared" ref="E67:E101" si="5">D67/B67</f>
        <v>0.34655806409306733</v>
      </c>
    </row>
    <row r="68" spans="1:5" x14ac:dyDescent="0.2">
      <c r="A68" s="3">
        <v>6.724130681357102</v>
      </c>
      <c r="B68" s="3">
        <v>6.2425383275305837</v>
      </c>
      <c r="C68" s="3">
        <f t="shared" si="3"/>
        <v>2.4502723149764263</v>
      </c>
      <c r="D68" s="3">
        <f t="shared" si="4"/>
        <v>3.7922660125541574</v>
      </c>
      <c r="E68" s="3">
        <f t="shared" si="5"/>
        <v>0.60748782203381324</v>
      </c>
    </row>
    <row r="69" spans="1:5" x14ac:dyDescent="0.2">
      <c r="A69" s="3">
        <v>4.0780828955610078</v>
      </c>
      <c r="B69" s="3">
        <v>0.4143428791186986</v>
      </c>
      <c r="C69" s="3">
        <f t="shared" si="3"/>
        <v>2.1814969070460264</v>
      </c>
      <c r="D69" s="3">
        <f t="shared" si="4"/>
        <v>-1.7671540279273277</v>
      </c>
      <c r="E69" s="3">
        <f t="shared" si="5"/>
        <v>-4.2649557093536616</v>
      </c>
    </row>
    <row r="70" spans="1:5" x14ac:dyDescent="0.2">
      <c r="A70" s="3">
        <v>5.5337387474612294</v>
      </c>
      <c r="B70" s="3">
        <v>1.7868373914081934</v>
      </c>
      <c r="C70" s="3">
        <f t="shared" si="3"/>
        <v>2.3293568578378996</v>
      </c>
      <c r="D70" s="3">
        <f t="shared" si="4"/>
        <v>-0.54251946642970617</v>
      </c>
      <c r="E70" s="3">
        <f t="shared" si="5"/>
        <v>-0.30361994272022175</v>
      </c>
    </row>
    <row r="71" spans="1:5" x14ac:dyDescent="0.2">
      <c r="A71" s="3">
        <v>4.8241521642216654</v>
      </c>
      <c r="B71" s="3">
        <v>-5.6588599752664732E-2</v>
      </c>
      <c r="C71" s="3">
        <f t="shared" si="3"/>
        <v>2.2572797682267716</v>
      </c>
      <c r="D71" s="3">
        <f t="shared" si="4"/>
        <v>-2.3138683679794365</v>
      </c>
      <c r="E71" s="3">
        <f t="shared" si="5"/>
        <v>40.889302405304299</v>
      </c>
    </row>
    <row r="72" spans="1:5" x14ac:dyDescent="0.2">
      <c r="A72" s="3">
        <v>5.1645571311501133</v>
      </c>
      <c r="B72" s="3">
        <v>3.2165045873470857</v>
      </c>
      <c r="C72" s="3">
        <f t="shared" si="3"/>
        <v>2.2918568020728181</v>
      </c>
      <c r="D72" s="3">
        <f t="shared" si="4"/>
        <v>0.92464778527426761</v>
      </c>
      <c r="E72" s="3">
        <f t="shared" si="5"/>
        <v>0.28746975487353499</v>
      </c>
    </row>
    <row r="73" spans="1:5" x14ac:dyDescent="0.2">
      <c r="A73" s="3">
        <v>3.5713788074667585</v>
      </c>
      <c r="B73" s="3">
        <v>2.7752859642066765</v>
      </c>
      <c r="C73" s="3">
        <f t="shared" si="3"/>
        <v>2.1300278448814671</v>
      </c>
      <c r="D73" s="3">
        <f t="shared" si="4"/>
        <v>0.64525811932520938</v>
      </c>
      <c r="E73" s="3">
        <f t="shared" si="5"/>
        <v>0.23250148908876792</v>
      </c>
    </row>
    <row r="74" spans="1:5" x14ac:dyDescent="0.2">
      <c r="A74" s="3">
        <v>6.8987362967772512</v>
      </c>
      <c r="B74" s="3">
        <v>3.3611308622868701</v>
      </c>
      <c r="C74" s="3">
        <f t="shared" si="3"/>
        <v>2.4680080851932025</v>
      </c>
      <c r="D74" s="3">
        <f t="shared" si="4"/>
        <v>0.89312277709366761</v>
      </c>
      <c r="E74" s="3">
        <f t="shared" si="5"/>
        <v>0.2657209176574572</v>
      </c>
    </row>
    <row r="75" spans="1:5" x14ac:dyDescent="0.2">
      <c r="A75" s="3">
        <v>5.2374409072905461</v>
      </c>
      <c r="B75" s="3">
        <v>4.7554679488782341</v>
      </c>
      <c r="C75" s="3">
        <f t="shared" si="3"/>
        <v>2.2992600571345019</v>
      </c>
      <c r="D75" s="3">
        <f t="shared" si="4"/>
        <v>2.4562078917437322</v>
      </c>
      <c r="E75" s="3">
        <f t="shared" si="5"/>
        <v>0.51650182866296601</v>
      </c>
    </row>
    <row r="76" spans="1:5" x14ac:dyDescent="0.2">
      <c r="A76" s="3">
        <v>6.8219177130629349</v>
      </c>
      <c r="B76" s="3">
        <v>-0.94573391837090925</v>
      </c>
      <c r="C76" s="3">
        <f t="shared" si="3"/>
        <v>2.4602051474362643</v>
      </c>
      <c r="D76" s="3">
        <f t="shared" si="4"/>
        <v>-3.4059390658071735</v>
      </c>
      <c r="E76" s="3">
        <f t="shared" si="5"/>
        <v>3.601371379038762</v>
      </c>
    </row>
    <row r="77" spans="1:5" x14ac:dyDescent="0.2">
      <c r="A77" s="3">
        <v>2.4438994769861737</v>
      </c>
      <c r="B77" s="3">
        <v>5.0092792601395546</v>
      </c>
      <c r="C77" s="3">
        <f t="shared" si="3"/>
        <v>2.0155028092378497</v>
      </c>
      <c r="D77" s="3">
        <f t="shared" si="4"/>
        <v>2.9937764509017049</v>
      </c>
      <c r="E77" s="3">
        <f t="shared" si="5"/>
        <v>0.59764614736577903</v>
      </c>
    </row>
    <row r="78" spans="1:5" x14ac:dyDescent="0.2">
      <c r="A78" s="3">
        <v>4.0845930498406773</v>
      </c>
      <c r="B78" s="3">
        <v>1.4364102975795827</v>
      </c>
      <c r="C78" s="3">
        <f t="shared" si="3"/>
        <v>2.1821581836040691</v>
      </c>
      <c r="D78" s="3">
        <f t="shared" si="4"/>
        <v>-0.74574788602448638</v>
      </c>
      <c r="E78" s="3">
        <f t="shared" si="5"/>
        <v>-0.51917470048850656</v>
      </c>
    </row>
    <row r="79" spans="1:5" x14ac:dyDescent="0.2">
      <c r="A79" s="3">
        <v>2.6250866495541079</v>
      </c>
      <c r="B79" s="3">
        <v>5.4248853355862572</v>
      </c>
      <c r="C79" s="3">
        <f t="shared" si="3"/>
        <v>2.0339071088427607</v>
      </c>
      <c r="D79" s="3">
        <f t="shared" si="4"/>
        <v>3.3909782267434965</v>
      </c>
      <c r="E79" s="3">
        <f t="shared" si="5"/>
        <v>0.6250783227618284</v>
      </c>
    </row>
    <row r="80" spans="1:5" x14ac:dyDescent="0.2">
      <c r="A80" s="3">
        <v>4.2932662048438202</v>
      </c>
      <c r="B80" s="3">
        <v>2.1366105434784886</v>
      </c>
      <c r="C80" s="3">
        <f t="shared" si="3"/>
        <v>2.2033544041187412</v>
      </c>
      <c r="D80" s="3">
        <f t="shared" si="4"/>
        <v>-6.6743860640252617E-2</v>
      </c>
      <c r="E80" s="3">
        <f t="shared" si="5"/>
        <v>-3.1238196799118528E-2</v>
      </c>
    </row>
    <row r="81" spans="1:5" x14ac:dyDescent="0.2">
      <c r="A81" s="3">
        <v>7.6635937347436975</v>
      </c>
      <c r="B81" s="3">
        <v>2.0652464331288938</v>
      </c>
      <c r="C81" s="3">
        <f t="shared" si="3"/>
        <v>2.545699376711652</v>
      </c>
      <c r="D81" s="3">
        <f t="shared" si="4"/>
        <v>-0.48045294358275825</v>
      </c>
      <c r="E81" s="3">
        <f t="shared" si="5"/>
        <v>-0.23263710125617382</v>
      </c>
    </row>
    <row r="82" spans="1:5" x14ac:dyDescent="0.2">
      <c r="A82" s="3">
        <v>4.0288118250754374</v>
      </c>
      <c r="B82" s="3">
        <v>3.1002239296617642</v>
      </c>
      <c r="C82" s="3">
        <f t="shared" si="3"/>
        <v>2.1764921402613848</v>
      </c>
      <c r="D82" s="3">
        <f t="shared" si="4"/>
        <v>0.92373178940037937</v>
      </c>
      <c r="E82" s="3">
        <f t="shared" si="5"/>
        <v>0.29795647358323529</v>
      </c>
    </row>
    <row r="83" spans="1:5" x14ac:dyDescent="0.2">
      <c r="A83" s="3">
        <v>6.0332341308523807</v>
      </c>
      <c r="B83" s="3">
        <v>0.49900671200664998</v>
      </c>
      <c r="C83" s="3">
        <f t="shared" si="3"/>
        <v>2.3800936873656839</v>
      </c>
      <c r="D83" s="3">
        <f t="shared" si="4"/>
        <v>-1.881086975359034</v>
      </c>
      <c r="E83" s="3">
        <f t="shared" si="5"/>
        <v>-3.7696626720603428</v>
      </c>
    </row>
    <row r="84" spans="1:5" x14ac:dyDescent="0.2">
      <c r="A84" s="3">
        <v>5.0720203724816528</v>
      </c>
      <c r="B84" s="3">
        <v>3.2784193032568467</v>
      </c>
      <c r="C84" s="3">
        <f t="shared" si="3"/>
        <v>2.2824572722558649</v>
      </c>
      <c r="D84" s="3">
        <f t="shared" si="4"/>
        <v>0.9959620310009818</v>
      </c>
      <c r="E84" s="3">
        <f t="shared" si="5"/>
        <v>0.30379336468998136</v>
      </c>
    </row>
    <row r="85" spans="1:5" x14ac:dyDescent="0.2">
      <c r="A85" s="3">
        <v>6.0482579328479176</v>
      </c>
      <c r="B85" s="3">
        <v>4.4316336631458562</v>
      </c>
      <c r="C85" s="3">
        <f t="shared" si="3"/>
        <v>2.3816197476778571</v>
      </c>
      <c r="D85" s="3">
        <f t="shared" si="4"/>
        <v>2.050013915467999</v>
      </c>
      <c r="E85" s="3">
        <f t="shared" si="5"/>
        <v>0.46258650224548759</v>
      </c>
    </row>
    <row r="86" spans="1:5" x14ac:dyDescent="0.2">
      <c r="A86" s="3">
        <v>3.3782533941125967</v>
      </c>
      <c r="B86" s="3">
        <v>4.6533338297736933E-2</v>
      </c>
      <c r="C86" s="3">
        <f t="shared" si="3"/>
        <v>2.1104109044639023</v>
      </c>
      <c r="D86" s="3">
        <f t="shared" si="4"/>
        <v>-2.0638775661661652</v>
      </c>
      <c r="E86" s="3">
        <f t="shared" si="5"/>
        <v>-44.352665028258642</v>
      </c>
    </row>
    <row r="87" spans="1:5" x14ac:dyDescent="0.2">
      <c r="A87" s="3">
        <v>4.2606437466343055</v>
      </c>
      <c r="B87" s="3">
        <v>2.0707827375436016</v>
      </c>
      <c r="C87" s="3">
        <f t="shared" si="3"/>
        <v>2.2000407396565866</v>
      </c>
      <c r="D87" s="3">
        <f t="shared" si="4"/>
        <v>-0.12925800211298499</v>
      </c>
      <c r="E87" s="3">
        <f t="shared" si="5"/>
        <v>-6.2419876199235211E-2</v>
      </c>
    </row>
    <row r="88" spans="1:5" x14ac:dyDescent="0.2">
      <c r="A88" s="3">
        <v>8.5837871125599943</v>
      </c>
      <c r="B88" s="3">
        <v>5.7951807925744179</v>
      </c>
      <c r="C88" s="3">
        <f t="shared" si="3"/>
        <v>2.6391690985454987</v>
      </c>
      <c r="D88" s="3">
        <f t="shared" si="4"/>
        <v>3.1560116940289191</v>
      </c>
      <c r="E88" s="3">
        <f t="shared" si="5"/>
        <v>0.54459244793067285</v>
      </c>
    </row>
    <row r="89" spans="1:5" x14ac:dyDescent="0.2">
      <c r="A89" s="3">
        <v>4.9852676650017829</v>
      </c>
      <c r="B89" s="3">
        <v>0.14570254649744607</v>
      </c>
      <c r="C89" s="3">
        <f t="shared" si="3"/>
        <v>2.2736452642236844</v>
      </c>
      <c r="D89" s="3">
        <f t="shared" si="4"/>
        <v>-2.1279427177262384</v>
      </c>
      <c r="E89" s="3">
        <f t="shared" si="5"/>
        <v>-14.604705057529916</v>
      </c>
    </row>
    <row r="90" spans="1:5" x14ac:dyDescent="0.2">
      <c r="A90" s="3">
        <v>6.2906170729337489</v>
      </c>
      <c r="B90" s="3">
        <v>3.6206278847669431</v>
      </c>
      <c r="C90" s="3">
        <f t="shared" si="3"/>
        <v>2.406237661644453</v>
      </c>
      <c r="D90" s="3">
        <f t="shared" si="4"/>
        <v>1.2143902231224901</v>
      </c>
      <c r="E90" s="3">
        <f t="shared" si="5"/>
        <v>0.33540873621169148</v>
      </c>
    </row>
    <row r="91" spans="1:5" x14ac:dyDescent="0.2">
      <c r="A91" s="3">
        <v>7.5743002205982268</v>
      </c>
      <c r="B91" s="3">
        <v>2.8334711040764495</v>
      </c>
      <c r="C91" s="3">
        <f t="shared" si="3"/>
        <v>2.5366292832617834</v>
      </c>
      <c r="D91" s="3">
        <f t="shared" si="4"/>
        <v>0.29684182081466615</v>
      </c>
      <c r="E91" s="3">
        <f t="shared" si="5"/>
        <v>0.10476260738555147</v>
      </c>
    </row>
    <row r="92" spans="1:5" x14ac:dyDescent="0.2">
      <c r="A92" s="3">
        <v>5.5458720465359779</v>
      </c>
      <c r="B92" s="3">
        <v>2.9155394462256443</v>
      </c>
      <c r="C92" s="3">
        <f t="shared" si="3"/>
        <v>2.330589311925034</v>
      </c>
      <c r="D92" s="3">
        <f t="shared" si="4"/>
        <v>0.58495013430061027</v>
      </c>
      <c r="E92" s="3">
        <f t="shared" si="5"/>
        <v>0.20063187107890662</v>
      </c>
    </row>
    <row r="93" spans="1:5" x14ac:dyDescent="0.2">
      <c r="A93" s="3">
        <v>5.9181688406379473</v>
      </c>
      <c r="B93" s="3">
        <v>2.2608359607239534</v>
      </c>
      <c r="C93" s="3">
        <f t="shared" si="3"/>
        <v>2.3684057955286479</v>
      </c>
      <c r="D93" s="3">
        <f t="shared" si="4"/>
        <v>-0.10756983480469451</v>
      </c>
      <c r="E93" s="3">
        <f t="shared" si="5"/>
        <v>-4.7579672596082132E-2</v>
      </c>
    </row>
    <row r="94" spans="1:5" x14ac:dyDescent="0.2">
      <c r="A94" s="3">
        <v>4.9973056413413115</v>
      </c>
      <c r="B94" s="3">
        <v>1.8809051001630579</v>
      </c>
      <c r="C94" s="3">
        <f t="shared" si="3"/>
        <v>2.2748680357921653</v>
      </c>
      <c r="D94" s="3">
        <f t="shared" si="4"/>
        <v>-0.39396293562910745</v>
      </c>
      <c r="E94" s="3">
        <f t="shared" si="5"/>
        <v>-0.20945391428570975</v>
      </c>
    </row>
    <row r="95" spans="1:5" x14ac:dyDescent="0.2">
      <c r="A95" s="3">
        <v>3.1358988173726776</v>
      </c>
      <c r="B95" s="3">
        <v>2.3724689784054158</v>
      </c>
      <c r="C95" s="3">
        <f t="shared" si="3"/>
        <v>2.0857934540245204</v>
      </c>
      <c r="D95" s="3">
        <f t="shared" si="4"/>
        <v>0.28667552438089539</v>
      </c>
      <c r="E95" s="3">
        <f t="shared" si="5"/>
        <v>0.1208342562074619</v>
      </c>
    </row>
    <row r="96" spans="1:5" x14ac:dyDescent="0.2">
      <c r="A96" s="3">
        <v>2.95029033588933</v>
      </c>
      <c r="B96" s="3">
        <v>3.1525087438853023</v>
      </c>
      <c r="C96" s="3">
        <f t="shared" si="3"/>
        <v>2.0669400547798733</v>
      </c>
      <c r="D96" s="3">
        <f t="shared" si="4"/>
        <v>1.085568689105429</v>
      </c>
      <c r="E96" s="3">
        <f t="shared" si="5"/>
        <v>0.34435073057641147</v>
      </c>
    </row>
    <row r="97" spans="1:5" x14ac:dyDescent="0.2">
      <c r="A97" s="3">
        <v>4.5551839974634145</v>
      </c>
      <c r="B97" s="3">
        <v>2.5447568728071159</v>
      </c>
      <c r="C97" s="3">
        <f t="shared" si="3"/>
        <v>2.2299590111607794</v>
      </c>
      <c r="D97" s="3">
        <f t="shared" si="4"/>
        <v>0.3147978616463365</v>
      </c>
      <c r="E97" s="3">
        <f t="shared" si="5"/>
        <v>0.12370449413467292</v>
      </c>
    </row>
    <row r="98" spans="1:5" x14ac:dyDescent="0.2">
      <c r="A98" s="3">
        <v>6.1716359346935885</v>
      </c>
      <c r="B98" s="3">
        <v>1.6238621587604545</v>
      </c>
      <c r="C98" s="3">
        <f t="shared" si="3"/>
        <v>2.3941520129505078</v>
      </c>
      <c r="D98" s="3">
        <f t="shared" si="4"/>
        <v>-0.77028985419005336</v>
      </c>
      <c r="E98" s="3">
        <f t="shared" si="5"/>
        <v>-0.47435667493972522</v>
      </c>
    </row>
    <row r="99" spans="1:5" x14ac:dyDescent="0.2">
      <c r="A99" s="3">
        <v>4.0697685040831146</v>
      </c>
      <c r="B99" s="3">
        <v>2.2268432532630325</v>
      </c>
      <c r="C99" s="3">
        <f t="shared" si="3"/>
        <v>2.1806523629780168</v>
      </c>
      <c r="D99" s="3">
        <f t="shared" si="4"/>
        <v>4.6190890285015662E-2</v>
      </c>
      <c r="E99" s="3">
        <f t="shared" si="5"/>
        <v>2.074276679210867E-2</v>
      </c>
    </row>
    <row r="100" spans="1:5" x14ac:dyDescent="0.2">
      <c r="A100" s="3">
        <v>6.2287151158954028</v>
      </c>
      <c r="B100" s="3">
        <v>0.65470421743726437</v>
      </c>
      <c r="C100" s="3">
        <f t="shared" si="3"/>
        <v>2.3999498977408749</v>
      </c>
      <c r="D100" s="3">
        <f t="shared" si="4"/>
        <v>-1.7452456803036105</v>
      </c>
      <c r="E100" s="3">
        <f t="shared" si="5"/>
        <v>-2.6657009895783128</v>
      </c>
    </row>
    <row r="101" spans="1:5" x14ac:dyDescent="0.2">
      <c r="A101" s="3">
        <v>3.4752030270034506</v>
      </c>
      <c r="B101" s="3">
        <v>1.9034721991557508</v>
      </c>
      <c r="C101" s="3">
        <f t="shared" si="3"/>
        <v>2.1202586771567535</v>
      </c>
      <c r="D101" s="3">
        <f t="shared" si="4"/>
        <v>-0.2167864780010027</v>
      </c>
      <c r="E101" s="3">
        <f t="shared" si="5"/>
        <v>-0.1138900153609568</v>
      </c>
    </row>
  </sheetData>
  <mergeCells count="4">
    <mergeCell ref="I15:J15"/>
    <mergeCell ref="G18:H18"/>
    <mergeCell ref="G23:H23"/>
    <mergeCell ref="J23:K2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C6BC4-EA5D-4845-BB64-F3C496EDAED5}">
  <dimension ref="A1:L101"/>
  <sheetViews>
    <sheetView zoomScale="89" workbookViewId="0">
      <selection activeCell="O28" sqref="O28"/>
    </sheetView>
  </sheetViews>
  <sheetFormatPr baseColWidth="10" defaultRowHeight="16" x14ac:dyDescent="0.2"/>
  <cols>
    <col min="1" max="1" width="10.83203125" style="1"/>
    <col min="10" max="10" width="12.33203125" customWidth="1"/>
  </cols>
  <sheetData>
    <row r="1" spans="1:11" ht="17" thickBot="1" x14ac:dyDescent="0.25">
      <c r="A1" s="3" t="s">
        <v>1</v>
      </c>
      <c r="B1" s="3" t="s">
        <v>3</v>
      </c>
      <c r="C1" s="3" t="s">
        <v>9</v>
      </c>
      <c r="D1" s="6" t="s">
        <v>10</v>
      </c>
      <c r="E1" s="6" t="s">
        <v>11</v>
      </c>
    </row>
    <row r="2" spans="1:11" x14ac:dyDescent="0.2">
      <c r="A2" s="3">
        <v>47.859928333864431</v>
      </c>
      <c r="B2" s="3">
        <v>1.8488208535235591</v>
      </c>
      <c r="C2" s="3">
        <f>$H$2+$G$2*A2</f>
        <v>2.5167060907898651</v>
      </c>
      <c r="D2" s="3">
        <f>B2-C2</f>
        <v>-0.667885237266306</v>
      </c>
      <c r="E2" s="3">
        <f>D2/B2</f>
        <v>-0.36124929897530245</v>
      </c>
      <c r="G2" s="7">
        <f t="array" ref="G2:H6">LINEST(B2:B101, A2:A101,TRUE,TRUE)</f>
        <v>1.2045988179282574E-2</v>
      </c>
      <c r="H2" s="9">
        <v>1.9401859598188229</v>
      </c>
    </row>
    <row r="3" spans="1:11" x14ac:dyDescent="0.2">
      <c r="A3" s="3">
        <v>10.048604705676647</v>
      </c>
      <c r="B3" s="3">
        <v>1.9847741409785395</v>
      </c>
      <c r="C3" s="3">
        <f t="shared" ref="C3:C66" si="0">$H$2+$G$2*A3</f>
        <v>2.061231333321687</v>
      </c>
      <c r="D3" s="3">
        <f t="shared" ref="D3:D66" si="1">B3-C3</f>
        <v>-7.6457192343147407E-2</v>
      </c>
      <c r="E3" s="3">
        <f t="shared" ref="E3:E66" si="2">D3/B3</f>
        <v>-3.8521860379263223E-2</v>
      </c>
      <c r="G3" s="10">
        <v>9.2260735335426888E-3</v>
      </c>
      <c r="H3" s="12">
        <v>0.28376441450158307</v>
      </c>
    </row>
    <row r="4" spans="1:11" x14ac:dyDescent="0.2">
      <c r="A4" s="3">
        <v>6.0010925137438544</v>
      </c>
      <c r="B4" s="3">
        <v>0.23830847327478694</v>
      </c>
      <c r="C4" s="3">
        <f t="shared" si="0"/>
        <v>2.0124750493021626</v>
      </c>
      <c r="D4" s="3">
        <f t="shared" si="1"/>
        <v>-1.7741665760273757</v>
      </c>
      <c r="E4" s="3">
        <f t="shared" si="2"/>
        <v>-7.4448321188379785</v>
      </c>
      <c r="G4" s="10">
        <v>1.7097608096887564E-2</v>
      </c>
      <c r="H4" s="12">
        <v>1.6447533492305495</v>
      </c>
    </row>
    <row r="5" spans="1:11" x14ac:dyDescent="0.2">
      <c r="A5" s="3">
        <v>24.19069195354647</v>
      </c>
      <c r="B5" s="3">
        <v>-1.7931082413400754</v>
      </c>
      <c r="C5" s="3">
        <f t="shared" si="0"/>
        <v>2.2315867491399097</v>
      </c>
      <c r="D5" s="3">
        <f t="shared" si="1"/>
        <v>-4.0246949904799854</v>
      </c>
      <c r="E5" s="3">
        <f t="shared" si="2"/>
        <v>2.2445354372316859</v>
      </c>
      <c r="G5" s="10">
        <v>1.7047120927752784</v>
      </c>
      <c r="H5" s="12">
        <v>98</v>
      </c>
    </row>
    <row r="6" spans="1:11" ht="17" thickBot="1" x14ac:dyDescent="0.25">
      <c r="A6" s="3">
        <v>6.0269861217904372</v>
      </c>
      <c r="B6" s="3">
        <v>2.7852893326675994</v>
      </c>
      <c r="C6" s="3">
        <f t="shared" si="0"/>
        <v>2.0127869633986109</v>
      </c>
      <c r="D6" s="3">
        <f t="shared" si="1"/>
        <v>0.77250236926898852</v>
      </c>
      <c r="E6" s="3">
        <f t="shared" si="2"/>
        <v>0.27735085192356929</v>
      </c>
      <c r="G6" s="13">
        <v>4.6116103030336717</v>
      </c>
      <c r="H6" s="15">
        <v>265.11093082090082</v>
      </c>
    </row>
    <row r="7" spans="1:11" x14ac:dyDescent="0.2">
      <c r="A7" s="3">
        <v>54.19388679397435</v>
      </c>
      <c r="B7" s="3">
        <v>7.3454818729788041E-2</v>
      </c>
      <c r="C7" s="3">
        <f t="shared" si="0"/>
        <v>2.593004879528416</v>
      </c>
      <c r="D7" s="3">
        <f t="shared" si="1"/>
        <v>-2.5195500607986281</v>
      </c>
      <c r="E7" s="3">
        <f t="shared" si="2"/>
        <v>-34.30067767326581</v>
      </c>
    </row>
    <row r="8" spans="1:11" x14ac:dyDescent="0.2">
      <c r="A8" s="3">
        <v>14.645101665708584</v>
      </c>
      <c r="B8" s="3">
        <v>3.0374471238644483</v>
      </c>
      <c r="C8" s="3">
        <f t="shared" si="0"/>
        <v>2.11660068136834</v>
      </c>
      <c r="D8" s="3">
        <f t="shared" si="1"/>
        <v>0.92084644249610825</v>
      </c>
      <c r="E8" s="3">
        <f t="shared" si="2"/>
        <v>0.30316460005550461</v>
      </c>
      <c r="G8" s="2" t="s">
        <v>12</v>
      </c>
      <c r="H8" s="2">
        <f>CORREL(A2:A101,B2:B101)</f>
        <v>0.1307578223162478</v>
      </c>
    </row>
    <row r="9" spans="1:11" x14ac:dyDescent="0.2">
      <c r="A9" s="3">
        <v>35.208952318169203</v>
      </c>
      <c r="B9" s="3">
        <v>0.53753219832657273</v>
      </c>
      <c r="C9" s="3">
        <f t="shared" si="0"/>
        <v>2.3643125832484131</v>
      </c>
      <c r="D9" s="3">
        <f t="shared" si="1"/>
        <v>-1.8267803849218405</v>
      </c>
      <c r="E9" s="3">
        <f t="shared" si="2"/>
        <v>-3.3984576005100942</v>
      </c>
      <c r="G9" s="2" t="s">
        <v>15</v>
      </c>
      <c r="H9" s="2">
        <f>G4</f>
        <v>1.7097608096887564E-2</v>
      </c>
    </row>
    <row r="10" spans="1:11" x14ac:dyDescent="0.2">
      <c r="A10" s="3">
        <v>23.059004096971144</v>
      </c>
      <c r="B10" s="3">
        <v>1.2953834627375485</v>
      </c>
      <c r="C10" s="3">
        <f t="shared" si="0"/>
        <v>2.2179544505969657</v>
      </c>
      <c r="D10" s="3">
        <f t="shared" si="1"/>
        <v>-0.92257098785941727</v>
      </c>
      <c r="E10" s="3">
        <f t="shared" si="2"/>
        <v>-0.71219913978964777</v>
      </c>
      <c r="G10" s="2" t="s">
        <v>20</v>
      </c>
      <c r="H10" s="2">
        <f>H8-H9</f>
        <v>0.11366021421936023</v>
      </c>
      <c r="I10" s="29" t="s">
        <v>33</v>
      </c>
    </row>
    <row r="11" spans="1:11" ht="17" thickBot="1" x14ac:dyDescent="0.25">
      <c r="A11" s="3">
        <v>11.736268174254173</v>
      </c>
      <c r="B11" s="3">
        <v>-0.24477439886250579</v>
      </c>
      <c r="C11" s="3">
        <f t="shared" si="0"/>
        <v>2.081560907514779</v>
      </c>
      <c r="D11" s="3">
        <f t="shared" si="1"/>
        <v>-2.3263353063772847</v>
      </c>
      <c r="E11" s="3">
        <f t="shared" si="2"/>
        <v>9.5039976287880883</v>
      </c>
    </row>
    <row r="12" spans="1:11" x14ac:dyDescent="0.2">
      <c r="A12" s="3">
        <v>10.496674873491218</v>
      </c>
      <c r="B12" s="3">
        <v>1.8307373358326733</v>
      </c>
      <c r="C12" s="3">
        <f t="shared" si="0"/>
        <v>2.0666287812666706</v>
      </c>
      <c r="D12" s="3">
        <f t="shared" si="1"/>
        <v>-0.23589144543399732</v>
      </c>
      <c r="E12" s="3">
        <f t="shared" si="2"/>
        <v>-0.12885051329698641</v>
      </c>
      <c r="G12" s="24" t="s">
        <v>22</v>
      </c>
      <c r="H12" s="8"/>
      <c r="I12" s="8"/>
      <c r="J12" s="8"/>
      <c r="K12" s="9"/>
    </row>
    <row r="13" spans="1:11" x14ac:dyDescent="0.2">
      <c r="A13" s="3">
        <v>13.456142163674883</v>
      </c>
      <c r="B13" s="3">
        <v>5.2055883747709206</v>
      </c>
      <c r="C13" s="3">
        <f t="shared" si="0"/>
        <v>2.1022784892611965</v>
      </c>
      <c r="D13" s="3">
        <f t="shared" si="1"/>
        <v>3.1033098855097241</v>
      </c>
      <c r="E13" s="3">
        <f t="shared" si="2"/>
        <v>0.59614968800645707</v>
      </c>
      <c r="G13" s="18" t="s">
        <v>23</v>
      </c>
      <c r="H13" s="3">
        <f>H2/H3</f>
        <v>6.8373124347767682</v>
      </c>
      <c r="I13" s="2" t="s">
        <v>24</v>
      </c>
      <c r="J13" s="3" t="s">
        <v>25</v>
      </c>
      <c r="K13" s="19">
        <f>_xlfn.T.INV.2T(0.05, H5)</f>
        <v>1.9844674545084788</v>
      </c>
    </row>
    <row r="14" spans="1:11" x14ac:dyDescent="0.2">
      <c r="A14" s="3">
        <v>3.1978118177386152</v>
      </c>
      <c r="B14" s="3">
        <v>2.6228285285183883</v>
      </c>
      <c r="C14" s="3">
        <f t="shared" si="0"/>
        <v>1.9787067631748725</v>
      </c>
      <c r="D14" s="3">
        <f t="shared" si="1"/>
        <v>0.64412176534351584</v>
      </c>
      <c r="E14" s="3">
        <f t="shared" si="2"/>
        <v>0.24558287297087403</v>
      </c>
      <c r="G14" s="18" t="s">
        <v>26</v>
      </c>
      <c r="H14" s="3">
        <f>G2/G3</f>
        <v>1.3056462356914551</v>
      </c>
      <c r="I14" s="25" t="s">
        <v>24</v>
      </c>
      <c r="K14" s="12"/>
    </row>
    <row r="15" spans="1:11" ht="17" thickBot="1" x14ac:dyDescent="0.25">
      <c r="A15" s="3">
        <v>3.9898954583997597</v>
      </c>
      <c r="B15" s="3">
        <v>1.1545864846052414</v>
      </c>
      <c r="C15" s="3">
        <f t="shared" si="0"/>
        <v>1.9882481933472795</v>
      </c>
      <c r="D15" s="3">
        <f t="shared" si="1"/>
        <v>-0.83366170874203815</v>
      </c>
      <c r="E15" s="3">
        <f t="shared" si="2"/>
        <v>-0.72204353667544541</v>
      </c>
      <c r="G15" s="13"/>
      <c r="H15" s="14"/>
      <c r="I15" s="38" t="s">
        <v>27</v>
      </c>
      <c r="J15" s="39"/>
      <c r="K15" s="15"/>
    </row>
    <row r="16" spans="1:11" ht="17" thickBot="1" x14ac:dyDescent="0.25">
      <c r="A16" s="3">
        <v>1.1176736207175839</v>
      </c>
      <c r="B16" s="3">
        <v>0.5180797308916737</v>
      </c>
      <c r="C16" s="3">
        <f t="shared" si="0"/>
        <v>1.9536494430422828</v>
      </c>
      <c r="D16" s="3">
        <f t="shared" si="1"/>
        <v>-1.4355697121506092</v>
      </c>
      <c r="E16" s="3">
        <f t="shared" si="2"/>
        <v>-2.7709435952644426</v>
      </c>
    </row>
    <row r="17" spans="1:12" x14ac:dyDescent="0.2">
      <c r="A17" s="3">
        <v>20.993546622019558</v>
      </c>
      <c r="B17" s="3">
        <v>1.7907317594037528</v>
      </c>
      <c r="C17" s="3">
        <f t="shared" si="0"/>
        <v>2.1930739742688883</v>
      </c>
      <c r="D17" s="3">
        <f t="shared" si="1"/>
        <v>-0.40234221486513544</v>
      </c>
      <c r="E17" s="3">
        <f t="shared" si="2"/>
        <v>-0.22468033682448366</v>
      </c>
      <c r="G17" s="24" t="s">
        <v>28</v>
      </c>
      <c r="H17" s="8"/>
      <c r="I17" s="8"/>
      <c r="J17" s="8"/>
      <c r="K17" s="8"/>
      <c r="L17" s="9"/>
    </row>
    <row r="18" spans="1:12" x14ac:dyDescent="0.2">
      <c r="A18" s="3">
        <v>32.669290330903436</v>
      </c>
      <c r="B18" s="3">
        <v>3.1515138852537636</v>
      </c>
      <c r="C18" s="3">
        <f t="shared" si="0"/>
        <v>2.3337198449704362</v>
      </c>
      <c r="D18" s="3">
        <f t="shared" si="1"/>
        <v>0.81779404028332747</v>
      </c>
      <c r="E18" s="3">
        <f t="shared" si="2"/>
        <v>0.25949244396791787</v>
      </c>
      <c r="G18" s="40" t="s">
        <v>29</v>
      </c>
      <c r="H18" s="41"/>
      <c r="I18" s="3">
        <f>G4*H5/(1-G4)</f>
        <v>1.7047120927752781</v>
      </c>
      <c r="J18" s="3" t="s">
        <v>32</v>
      </c>
      <c r="K18" s="3" t="s">
        <v>30</v>
      </c>
      <c r="L18" s="26">
        <f>_xlfn.F.INV(0.95, 1, H5)</f>
        <v>3.9381110780033723</v>
      </c>
    </row>
    <row r="19" spans="1:12" ht="17" thickBot="1" x14ac:dyDescent="0.25">
      <c r="A19" s="3">
        <v>13.882427838176335</v>
      </c>
      <c r="B19" s="3">
        <v>2.2724138187784266</v>
      </c>
      <c r="C19" s="3">
        <f t="shared" si="0"/>
        <v>2.1074135214572385</v>
      </c>
      <c r="D19" s="3">
        <f t="shared" si="1"/>
        <v>0.16500029732118815</v>
      </c>
      <c r="E19" s="3">
        <f t="shared" si="2"/>
        <v>7.2610145193487144E-2</v>
      </c>
      <c r="G19" s="13"/>
      <c r="H19" s="14"/>
      <c r="I19" s="14"/>
      <c r="J19" s="42" t="s">
        <v>44</v>
      </c>
      <c r="K19" s="14"/>
      <c r="L19" s="15"/>
    </row>
    <row r="20" spans="1:12" x14ac:dyDescent="0.2">
      <c r="A20" s="3">
        <v>25.319602488485767</v>
      </c>
      <c r="B20" s="3">
        <v>1.7940257279975849</v>
      </c>
      <c r="C20" s="3">
        <f t="shared" si="0"/>
        <v>2.2451855920992561</v>
      </c>
      <c r="D20" s="3">
        <f t="shared" si="1"/>
        <v>-0.45115986410167119</v>
      </c>
      <c r="E20" s="3">
        <f t="shared" si="2"/>
        <v>-0.25147903793176735</v>
      </c>
      <c r="J20" s="27"/>
    </row>
    <row r="21" spans="1:12" x14ac:dyDescent="0.2">
      <c r="A21" s="3">
        <v>22.699514514380404</v>
      </c>
      <c r="B21" s="3">
        <v>2.6105695005245124</v>
      </c>
      <c r="C21" s="3">
        <f t="shared" si="0"/>
        <v>2.2136240433345025</v>
      </c>
      <c r="D21" s="3">
        <f t="shared" si="1"/>
        <v>0.39694545719000995</v>
      </c>
      <c r="E21" s="3">
        <f t="shared" si="2"/>
        <v>0.152053204141953</v>
      </c>
      <c r="G21" s="2"/>
      <c r="H21" s="2">
        <f>SUM(E2:E101)/100</f>
        <v>-0.6930739208990534</v>
      </c>
      <c r="I21" s="28" t="s">
        <v>31</v>
      </c>
    </row>
    <row r="22" spans="1:12" ht="17" thickBot="1" x14ac:dyDescent="0.25">
      <c r="A22" s="3">
        <v>7.263643757853357</v>
      </c>
      <c r="B22" s="3">
        <v>2.8874065907023048</v>
      </c>
      <c r="C22" s="3">
        <f t="shared" si="0"/>
        <v>2.0276837266644443</v>
      </c>
      <c r="D22" s="3">
        <f t="shared" si="1"/>
        <v>0.85972286403786047</v>
      </c>
      <c r="E22" s="3">
        <f t="shared" si="2"/>
        <v>0.29774915206131392</v>
      </c>
    </row>
    <row r="23" spans="1:12" x14ac:dyDescent="0.2">
      <c r="A23" s="3">
        <v>14.730882438147024</v>
      </c>
      <c r="B23" s="3">
        <v>2.9582864115703797</v>
      </c>
      <c r="C23" s="3">
        <f t="shared" si="0"/>
        <v>2.1176339955391432</v>
      </c>
      <c r="D23" s="3">
        <f t="shared" si="1"/>
        <v>0.84065241603123653</v>
      </c>
      <c r="E23" s="3">
        <f t="shared" si="2"/>
        <v>0.28416870413334444</v>
      </c>
      <c r="G23" s="34" t="s">
        <v>13</v>
      </c>
      <c r="H23" s="35"/>
      <c r="I23" s="8"/>
      <c r="J23" s="36" t="s">
        <v>14</v>
      </c>
      <c r="K23" s="37"/>
    </row>
    <row r="24" spans="1:12" x14ac:dyDescent="0.2">
      <c r="A24" s="3">
        <v>3.8628288241349682</v>
      </c>
      <c r="B24" s="3">
        <v>1.9412531227791203</v>
      </c>
      <c r="C24" s="3">
        <f t="shared" si="0"/>
        <v>1.9867175501729448</v>
      </c>
      <c r="D24" s="3">
        <f t="shared" si="1"/>
        <v>-4.5464427393824502E-2</v>
      </c>
      <c r="E24" s="3">
        <f t="shared" si="2"/>
        <v>-2.3420143854675224E-2</v>
      </c>
      <c r="G24" s="18" t="s">
        <v>16</v>
      </c>
      <c r="H24" s="3" t="s">
        <v>17</v>
      </c>
      <c r="J24" s="3" t="s">
        <v>18</v>
      </c>
      <c r="K24" s="19" t="s">
        <v>19</v>
      </c>
    </row>
    <row r="25" spans="1:12" ht="17" thickBot="1" x14ac:dyDescent="0.25">
      <c r="A25" s="3">
        <v>6.8786702690579418</v>
      </c>
      <c r="B25" s="3">
        <v>2.5954150470076809</v>
      </c>
      <c r="C25" s="3">
        <f t="shared" si="0"/>
        <v>2.0230463405690773</v>
      </c>
      <c r="D25" s="3">
        <f t="shared" si="1"/>
        <v>0.5723687064386036</v>
      </c>
      <c r="E25" s="3">
        <f t="shared" si="2"/>
        <v>0.22053070359536592</v>
      </c>
      <c r="G25" s="21">
        <f>H2-H3*K13</f>
        <v>1.3770647144927775</v>
      </c>
      <c r="H25" s="22">
        <f>H2+H3*K13</f>
        <v>2.5033072051448686</v>
      </c>
      <c r="I25" s="14"/>
      <c r="J25" s="22">
        <f>G2-G3*K13</f>
        <v>-6.2628544809349342E-3</v>
      </c>
      <c r="K25" s="23">
        <f>G2+G3*K13</f>
        <v>3.035483083950008E-2</v>
      </c>
    </row>
    <row r="26" spans="1:12" x14ac:dyDescent="0.2">
      <c r="A26" s="3">
        <v>20.430459621025896</v>
      </c>
      <c r="B26" s="3">
        <v>3.6396094770970184</v>
      </c>
      <c r="C26" s="3">
        <f t="shared" si="0"/>
        <v>2.1862910349110107</v>
      </c>
      <c r="D26" s="3">
        <f t="shared" si="1"/>
        <v>1.4533184421860077</v>
      </c>
      <c r="E26" s="3">
        <f t="shared" si="2"/>
        <v>0.39930614845667073</v>
      </c>
    </row>
    <row r="27" spans="1:12" x14ac:dyDescent="0.2">
      <c r="A27" s="3">
        <v>13.354241996952652</v>
      </c>
      <c r="B27" s="3">
        <v>2.3058529840580326</v>
      </c>
      <c r="C27" s="3">
        <f t="shared" si="0"/>
        <v>2.1010510010573933</v>
      </c>
      <c r="D27" s="3">
        <f t="shared" si="1"/>
        <v>0.20480198300063934</v>
      </c>
      <c r="E27" s="3">
        <f t="shared" si="2"/>
        <v>8.8818317740366831E-2</v>
      </c>
    </row>
    <row r="28" spans="1:12" x14ac:dyDescent="0.2">
      <c r="A28" s="3">
        <v>8.468696482749257</v>
      </c>
      <c r="B28" s="3">
        <v>2.2465763624278936</v>
      </c>
      <c r="C28" s="3">
        <f t="shared" si="0"/>
        <v>2.0421997775439524</v>
      </c>
      <c r="D28" s="3">
        <f t="shared" si="1"/>
        <v>0.20437658488394117</v>
      </c>
      <c r="E28" s="3">
        <f t="shared" si="2"/>
        <v>9.097246294493623E-2</v>
      </c>
    </row>
    <row r="29" spans="1:12" x14ac:dyDescent="0.2">
      <c r="A29" s="3">
        <v>19.380803698217235</v>
      </c>
      <c r="B29" s="3">
        <v>0.52028538393267332</v>
      </c>
      <c r="C29" s="3">
        <f t="shared" si="0"/>
        <v>2.1736468920725436</v>
      </c>
      <c r="D29" s="3">
        <f t="shared" si="1"/>
        <v>-1.6533615081398703</v>
      </c>
      <c r="E29" s="3">
        <f t="shared" si="2"/>
        <v>-3.1777973381505196</v>
      </c>
    </row>
    <row r="30" spans="1:12" x14ac:dyDescent="0.2">
      <c r="A30" s="3">
        <v>61.966549040490264</v>
      </c>
      <c r="B30" s="3">
        <v>2.521779149382446</v>
      </c>
      <c r="C30" s="3">
        <f t="shared" si="0"/>
        <v>2.6866342770715024</v>
      </c>
      <c r="D30" s="3">
        <f t="shared" si="1"/>
        <v>-0.16485512768905641</v>
      </c>
      <c r="E30" s="3">
        <f t="shared" si="2"/>
        <v>-6.5372547683022711E-2</v>
      </c>
    </row>
    <row r="31" spans="1:12" x14ac:dyDescent="0.2">
      <c r="A31" s="3">
        <v>3.5582318450227937</v>
      </c>
      <c r="B31" s="3">
        <v>0.91786733974737666</v>
      </c>
      <c r="C31" s="3">
        <f t="shared" si="0"/>
        <v>1.9830483785631143</v>
      </c>
      <c r="D31" s="3">
        <f t="shared" si="1"/>
        <v>-1.0651810388157377</v>
      </c>
      <c r="E31" s="3">
        <f t="shared" si="2"/>
        <v>-1.1604956323088105</v>
      </c>
    </row>
    <row r="32" spans="1:12" x14ac:dyDescent="0.2">
      <c r="A32" s="3">
        <v>0.87681359643922385</v>
      </c>
      <c r="B32" s="3">
        <v>2.365175659858715</v>
      </c>
      <c r="C32" s="3">
        <f t="shared" si="0"/>
        <v>1.9507480460369639</v>
      </c>
      <c r="D32" s="3">
        <f t="shared" si="1"/>
        <v>0.41442761382175108</v>
      </c>
      <c r="E32" s="3">
        <f t="shared" si="2"/>
        <v>0.17522064887413358</v>
      </c>
    </row>
    <row r="33" spans="1:5" x14ac:dyDescent="0.2">
      <c r="A33" s="3">
        <v>28.508357231608709</v>
      </c>
      <c r="B33" s="3">
        <v>4.0513985889537754</v>
      </c>
      <c r="C33" s="3">
        <f t="shared" si="0"/>
        <v>2.2835972940415461</v>
      </c>
      <c r="D33" s="3">
        <f t="shared" si="1"/>
        <v>1.7678012949122293</v>
      </c>
      <c r="E33" s="3">
        <f t="shared" si="2"/>
        <v>0.43634346413906971</v>
      </c>
    </row>
    <row r="34" spans="1:5" x14ac:dyDescent="0.2">
      <c r="A34" s="3">
        <v>26.888394911751977</v>
      </c>
      <c r="B34" s="3">
        <v>0.19825861450793286</v>
      </c>
      <c r="C34" s="3">
        <f t="shared" si="0"/>
        <v>2.2640832470856691</v>
      </c>
      <c r="D34" s="3">
        <f t="shared" si="1"/>
        <v>-2.0658246325777361</v>
      </c>
      <c r="E34" s="3">
        <f t="shared" si="2"/>
        <v>-10.41984802377945</v>
      </c>
    </row>
    <row r="35" spans="1:5" x14ac:dyDescent="0.2">
      <c r="A35" s="3">
        <v>21.056952333907763</v>
      </c>
      <c r="B35" s="3">
        <v>0.12518114865413735</v>
      </c>
      <c r="C35" s="3">
        <f t="shared" si="0"/>
        <v>2.1938377587247926</v>
      </c>
      <c r="D35" s="3">
        <f t="shared" si="1"/>
        <v>-2.0686566100706552</v>
      </c>
      <c r="E35" s="3">
        <f t="shared" si="2"/>
        <v>-16.525304587083962</v>
      </c>
    </row>
    <row r="36" spans="1:5" x14ac:dyDescent="0.2">
      <c r="A36" s="3">
        <v>68.051084735325929</v>
      </c>
      <c r="B36" s="3">
        <v>4.1019870712811173</v>
      </c>
      <c r="C36" s="3">
        <f t="shared" si="0"/>
        <v>2.759928522127916</v>
      </c>
      <c r="D36" s="3">
        <f t="shared" si="1"/>
        <v>1.3420585491532013</v>
      </c>
      <c r="E36" s="3">
        <f t="shared" si="2"/>
        <v>0.32717278865875477</v>
      </c>
    </row>
    <row r="37" spans="1:5" x14ac:dyDescent="0.2">
      <c r="A37" s="3">
        <v>43.114333896006038</v>
      </c>
      <c r="B37" s="3">
        <v>1.9278741646430295</v>
      </c>
      <c r="C37" s="3">
        <f t="shared" si="0"/>
        <v>2.4595407162877536</v>
      </c>
      <c r="D37" s="3">
        <f t="shared" si="1"/>
        <v>-0.53166655164472409</v>
      </c>
      <c r="E37" s="3">
        <f t="shared" si="2"/>
        <v>-0.27577865889559705</v>
      </c>
    </row>
    <row r="38" spans="1:5" x14ac:dyDescent="0.2">
      <c r="A38" s="3">
        <v>60.573923077134928</v>
      </c>
      <c r="B38" s="3">
        <v>2.4807682220549099</v>
      </c>
      <c r="C38" s="3">
        <f t="shared" si="0"/>
        <v>2.6698587211787621</v>
      </c>
      <c r="D38" s="3">
        <f t="shared" si="1"/>
        <v>-0.18909049912385223</v>
      </c>
      <c r="E38" s="3">
        <f t="shared" si="2"/>
        <v>-7.6222557771729982E-2</v>
      </c>
    </row>
    <row r="39" spans="1:5" x14ac:dyDescent="0.2">
      <c r="A39" s="3">
        <v>13.396422770222074</v>
      </c>
      <c r="B39" s="3">
        <v>3.9785348992244098</v>
      </c>
      <c r="C39" s="3">
        <f t="shared" si="0"/>
        <v>2.1015591101535898</v>
      </c>
      <c r="D39" s="3">
        <f t="shared" si="1"/>
        <v>1.8769757890708201</v>
      </c>
      <c r="E39" s="3">
        <f t="shared" si="2"/>
        <v>0.47177562510177418</v>
      </c>
    </row>
    <row r="40" spans="1:5" x14ac:dyDescent="0.2">
      <c r="A40" s="3">
        <v>55.276825257945504</v>
      </c>
      <c r="B40" s="3">
        <v>0.85798470246868386</v>
      </c>
      <c r="C40" s="3">
        <f t="shared" si="0"/>
        <v>2.6060499434643027</v>
      </c>
      <c r="D40" s="3">
        <f t="shared" si="1"/>
        <v>-1.748065240995619</v>
      </c>
      <c r="E40" s="3">
        <f t="shared" si="2"/>
        <v>-2.0374084012988831</v>
      </c>
    </row>
    <row r="41" spans="1:5" x14ac:dyDescent="0.2">
      <c r="A41" s="3">
        <v>16.473294435000049</v>
      </c>
      <c r="B41" s="3">
        <v>-0.26293410216164126</v>
      </c>
      <c r="C41" s="3">
        <f t="shared" si="0"/>
        <v>2.1386230698566751</v>
      </c>
      <c r="D41" s="3">
        <f t="shared" si="1"/>
        <v>-2.4015571720183164</v>
      </c>
      <c r="E41" s="3">
        <f t="shared" si="2"/>
        <v>9.133684646740635</v>
      </c>
    </row>
    <row r="42" spans="1:5" x14ac:dyDescent="0.2">
      <c r="A42" s="3">
        <v>50.570785318236879</v>
      </c>
      <c r="B42" s="3">
        <v>1.9576318604179868</v>
      </c>
      <c r="C42" s="3">
        <f t="shared" si="0"/>
        <v>2.5493610419793411</v>
      </c>
      <c r="D42" s="3">
        <f t="shared" si="1"/>
        <v>-0.59172918156135434</v>
      </c>
      <c r="E42" s="3">
        <f t="shared" si="2"/>
        <v>-0.30226785409745549</v>
      </c>
    </row>
    <row r="43" spans="1:5" x14ac:dyDescent="0.2">
      <c r="A43" s="3">
        <v>33.50518064983715</v>
      </c>
      <c r="B43" s="3">
        <v>0.85274858984848734</v>
      </c>
      <c r="C43" s="3">
        <f t="shared" si="0"/>
        <v>2.3437889698714884</v>
      </c>
      <c r="D43" s="3">
        <f t="shared" si="1"/>
        <v>-1.491040380023001</v>
      </c>
      <c r="E43" s="3">
        <f t="shared" si="2"/>
        <v>-1.7485111060552121</v>
      </c>
    </row>
    <row r="44" spans="1:5" x14ac:dyDescent="0.2">
      <c r="A44" s="3">
        <v>13.421789432420365</v>
      </c>
      <c r="B44" s="3">
        <v>1.029704386659235</v>
      </c>
      <c r="C44" s="3">
        <f t="shared" si="0"/>
        <v>2.1018646766665783</v>
      </c>
      <c r="D44" s="3">
        <f t="shared" si="1"/>
        <v>-1.0721602900073433</v>
      </c>
      <c r="E44" s="3">
        <f t="shared" si="2"/>
        <v>-1.0412311571147637</v>
      </c>
    </row>
    <row r="45" spans="1:5" x14ac:dyDescent="0.2">
      <c r="A45" s="3">
        <v>15.938246609463446</v>
      </c>
      <c r="B45" s="3">
        <v>3.2205267856762214</v>
      </c>
      <c r="C45" s="3">
        <f t="shared" si="0"/>
        <v>2.1321778900749102</v>
      </c>
      <c r="D45" s="3">
        <f t="shared" si="1"/>
        <v>1.0883488956013112</v>
      </c>
      <c r="E45" s="3">
        <f t="shared" si="2"/>
        <v>0.33794126490172571</v>
      </c>
    </row>
    <row r="46" spans="1:5" x14ac:dyDescent="0.2">
      <c r="A46" s="3">
        <v>29.825631735180856</v>
      </c>
      <c r="B46" s="3">
        <v>3.6970755662150507</v>
      </c>
      <c r="C46" s="3">
        <f t="shared" si="0"/>
        <v>2.2994651671404469</v>
      </c>
      <c r="D46" s="3">
        <f t="shared" si="1"/>
        <v>1.3976103990746038</v>
      </c>
      <c r="E46" s="3">
        <f t="shared" si="2"/>
        <v>0.37803133153305635</v>
      </c>
    </row>
    <row r="47" spans="1:5" x14ac:dyDescent="0.2">
      <c r="A47" s="3">
        <v>19.421907272068623</v>
      </c>
      <c r="B47" s="3">
        <v>-1.0285350717321526</v>
      </c>
      <c r="C47" s="3">
        <f t="shared" si="0"/>
        <v>2.1741420252372836</v>
      </c>
      <c r="D47" s="3">
        <f t="shared" si="1"/>
        <v>-3.2026770969694365</v>
      </c>
      <c r="E47" s="3">
        <f t="shared" si="2"/>
        <v>3.1138239083824515</v>
      </c>
    </row>
    <row r="48" spans="1:5" x14ac:dyDescent="0.2">
      <c r="A48" s="3">
        <v>18.541778499656818</v>
      </c>
      <c r="B48" s="3">
        <v>4.9365442160305975</v>
      </c>
      <c r="C48" s="3">
        <f t="shared" si="0"/>
        <v>2.1635400044485649</v>
      </c>
      <c r="D48" s="3">
        <f t="shared" si="1"/>
        <v>2.7730042115820326</v>
      </c>
      <c r="E48" s="3">
        <f t="shared" si="2"/>
        <v>0.56172984384038693</v>
      </c>
    </row>
    <row r="49" spans="1:5" x14ac:dyDescent="0.2">
      <c r="A49" s="3">
        <v>7.8087351449968967</v>
      </c>
      <c r="B49" s="3">
        <v>-0.80542030551852617</v>
      </c>
      <c r="C49" s="3">
        <f t="shared" si="0"/>
        <v>2.0342498910706039</v>
      </c>
      <c r="D49" s="3">
        <f t="shared" si="1"/>
        <v>-2.8396701965891302</v>
      </c>
      <c r="E49" s="3">
        <f t="shared" si="2"/>
        <v>3.5256997832466648</v>
      </c>
    </row>
    <row r="50" spans="1:5" x14ac:dyDescent="0.2">
      <c r="A50" s="3">
        <v>15.237466809927209</v>
      </c>
      <c r="B50" s="3">
        <v>3.7911045403518853</v>
      </c>
      <c r="C50" s="3">
        <f t="shared" si="0"/>
        <v>2.1237363048934168</v>
      </c>
      <c r="D50" s="3">
        <f t="shared" si="1"/>
        <v>1.6673682354584685</v>
      </c>
      <c r="E50" s="3">
        <f t="shared" si="2"/>
        <v>0.43981067198524298</v>
      </c>
    </row>
    <row r="51" spans="1:5" x14ac:dyDescent="0.2">
      <c r="A51" s="3">
        <v>6.2621134775742497</v>
      </c>
      <c r="B51" s="3">
        <v>4.5314879913914661</v>
      </c>
      <c r="C51" s="3">
        <f t="shared" si="0"/>
        <v>2.0156193047470086</v>
      </c>
      <c r="D51" s="3">
        <f t="shared" si="1"/>
        <v>2.5158686866444575</v>
      </c>
      <c r="E51" s="3">
        <f t="shared" si="2"/>
        <v>0.55519703272388454</v>
      </c>
    </row>
    <row r="52" spans="1:5" x14ac:dyDescent="0.2">
      <c r="A52" s="3">
        <v>17.980634372650364</v>
      </c>
      <c r="B52" s="3">
        <v>1.4365723557169188</v>
      </c>
      <c r="C52" s="3">
        <f t="shared" si="0"/>
        <v>2.1567804689277712</v>
      </c>
      <c r="D52" s="3">
        <f t="shared" si="1"/>
        <v>-0.72020811321085243</v>
      </c>
      <c r="E52" s="3">
        <f t="shared" si="2"/>
        <v>-0.501337861852029</v>
      </c>
    </row>
    <row r="53" spans="1:5" x14ac:dyDescent="0.2">
      <c r="A53" s="3">
        <v>38.521221545792052</v>
      </c>
      <c r="B53" s="3">
        <v>6.0397688184685627</v>
      </c>
      <c r="C53" s="3">
        <f t="shared" si="0"/>
        <v>2.404212139210959</v>
      </c>
      <c r="D53" s="3">
        <f t="shared" si="1"/>
        <v>3.6355566792576037</v>
      </c>
      <c r="E53" s="3">
        <f t="shared" si="2"/>
        <v>0.6019363966615251</v>
      </c>
    </row>
    <row r="54" spans="1:5" x14ac:dyDescent="0.2">
      <c r="A54" s="3">
        <v>40.196866959624593</v>
      </c>
      <c r="B54" s="3">
        <v>2.541596907632492</v>
      </c>
      <c r="C54" s="3">
        <f t="shared" si="0"/>
        <v>2.424396944058655</v>
      </c>
      <c r="D54" s="3">
        <f t="shared" si="1"/>
        <v>0.117199963573837</v>
      </c>
      <c r="E54" s="3">
        <f t="shared" si="2"/>
        <v>4.6112726696307338E-2</v>
      </c>
    </row>
    <row r="55" spans="1:5" x14ac:dyDescent="0.2">
      <c r="A55" s="3">
        <v>35.5192221136749</v>
      </c>
      <c r="B55" s="3">
        <v>2.401867462148338</v>
      </c>
      <c r="C55" s="3">
        <f t="shared" si="0"/>
        <v>2.368050089537463</v>
      </c>
      <c r="D55" s="3">
        <f t="shared" si="1"/>
        <v>3.3817372610875029E-2</v>
      </c>
      <c r="E55" s="3">
        <f t="shared" si="2"/>
        <v>1.4079616441711258E-2</v>
      </c>
    </row>
    <row r="56" spans="1:5" x14ac:dyDescent="0.2">
      <c r="A56" s="3">
        <v>66.091013389534965</v>
      </c>
      <c r="B56" s="3">
        <v>0.64616030210956688</v>
      </c>
      <c r="C56" s="3">
        <f t="shared" si="0"/>
        <v>2.7363175258659673</v>
      </c>
      <c r="D56" s="3">
        <f t="shared" si="1"/>
        <v>-2.0901572237564006</v>
      </c>
      <c r="E56" s="3">
        <f t="shared" si="2"/>
        <v>-3.2347348126037936</v>
      </c>
    </row>
    <row r="57" spans="1:5" x14ac:dyDescent="0.2">
      <c r="A57" s="3">
        <v>3.6113370898208483</v>
      </c>
      <c r="B57" s="3">
        <v>1.5809269220666511</v>
      </c>
      <c r="C57" s="3">
        <f t="shared" si="0"/>
        <v>1.9836880837142097</v>
      </c>
      <c r="D57" s="3">
        <f t="shared" si="1"/>
        <v>-0.4027611616475586</v>
      </c>
      <c r="E57" s="3">
        <f t="shared" si="2"/>
        <v>-0.25476266867607839</v>
      </c>
    </row>
    <row r="58" spans="1:5" x14ac:dyDescent="0.2">
      <c r="A58" s="3">
        <v>25.611803608753949</v>
      </c>
      <c r="B58" s="3">
        <v>2.2118043571822059</v>
      </c>
      <c r="C58" s="3">
        <f t="shared" si="0"/>
        <v>2.2487054433399796</v>
      </c>
      <c r="D58" s="3">
        <f t="shared" si="1"/>
        <v>-3.6901086157773655E-2</v>
      </c>
      <c r="E58" s="3">
        <f t="shared" si="2"/>
        <v>-1.6683702624035381E-2</v>
      </c>
    </row>
    <row r="59" spans="1:5" x14ac:dyDescent="0.2">
      <c r="A59" s="3">
        <v>8.4348575132493497</v>
      </c>
      <c r="B59" s="3">
        <v>3.7419300388775976</v>
      </c>
      <c r="C59" s="3">
        <f t="shared" si="0"/>
        <v>2.0417921537173576</v>
      </c>
      <c r="D59" s="3">
        <f t="shared" si="1"/>
        <v>1.70013788516024</v>
      </c>
      <c r="E59" s="3">
        <f t="shared" si="2"/>
        <v>0.4543478545820705</v>
      </c>
    </row>
    <row r="60" spans="1:5" x14ac:dyDescent="0.2">
      <c r="A60" s="3">
        <v>60.274253084802027</v>
      </c>
      <c r="B60" s="3">
        <v>4.3030023933836823</v>
      </c>
      <c r="C60" s="3">
        <f t="shared" si="0"/>
        <v>2.6662488999934344</v>
      </c>
      <c r="D60" s="3">
        <f t="shared" si="1"/>
        <v>1.6367534933902479</v>
      </c>
      <c r="E60" s="3">
        <f t="shared" si="2"/>
        <v>0.38037475784511021</v>
      </c>
    </row>
    <row r="61" spans="1:5" x14ac:dyDescent="0.2">
      <c r="A61" s="3">
        <v>21.949355406587955</v>
      </c>
      <c r="B61" s="3">
        <v>3.9978459839943854</v>
      </c>
      <c r="C61" s="3">
        <f t="shared" si="0"/>
        <v>2.2045876355894536</v>
      </c>
      <c r="D61" s="3">
        <f t="shared" si="1"/>
        <v>1.7932583484049318</v>
      </c>
      <c r="E61" s="3">
        <f t="shared" si="2"/>
        <v>0.44855613637552533</v>
      </c>
    </row>
    <row r="62" spans="1:5" x14ac:dyDescent="0.2">
      <c r="A62" s="3">
        <v>24.759114654624209</v>
      </c>
      <c r="B62" s="3">
        <v>-0.46253373469960313</v>
      </c>
      <c r="C62" s="3">
        <f t="shared" si="0"/>
        <v>2.2384339622779281</v>
      </c>
      <c r="D62" s="3">
        <f t="shared" si="1"/>
        <v>-2.7009676969775311</v>
      </c>
      <c r="E62" s="3">
        <f t="shared" si="2"/>
        <v>5.8395042228253899</v>
      </c>
    </row>
    <row r="63" spans="1:5" x14ac:dyDescent="0.2">
      <c r="A63" s="3">
        <v>28.993420307953294</v>
      </c>
      <c r="B63" s="3">
        <v>4.0141152565483447</v>
      </c>
      <c r="C63" s="3">
        <f t="shared" si="0"/>
        <v>2.2894403581253995</v>
      </c>
      <c r="D63" s="3">
        <f t="shared" si="1"/>
        <v>1.7246748984229452</v>
      </c>
      <c r="E63" s="3">
        <f t="shared" si="2"/>
        <v>0.42965256057594065</v>
      </c>
    </row>
    <row r="64" spans="1:5" x14ac:dyDescent="0.2">
      <c r="A64" s="3">
        <v>9.0674771555878415</v>
      </c>
      <c r="B64" s="3">
        <v>1.3798700819488885</v>
      </c>
      <c r="C64" s="3">
        <f t="shared" si="0"/>
        <v>2.0494126824509489</v>
      </c>
      <c r="D64" s="3">
        <f t="shared" si="1"/>
        <v>-0.66954260050206038</v>
      </c>
      <c r="E64" s="3">
        <f t="shared" si="2"/>
        <v>-0.48522147792089082</v>
      </c>
    </row>
    <row r="65" spans="1:5" x14ac:dyDescent="0.2">
      <c r="A65" s="3">
        <v>3.5926421786636937</v>
      </c>
      <c r="B65" s="3">
        <v>2.2778248113928372</v>
      </c>
      <c r="C65" s="3">
        <f t="shared" si="0"/>
        <v>1.9834628850353977</v>
      </c>
      <c r="D65" s="3">
        <f t="shared" si="1"/>
        <v>0.29436192635743952</v>
      </c>
      <c r="E65" s="3">
        <f t="shared" si="2"/>
        <v>0.12922939678466494</v>
      </c>
    </row>
    <row r="66" spans="1:5" x14ac:dyDescent="0.2">
      <c r="A66" s="3">
        <v>5.4651387065978492</v>
      </c>
      <c r="B66" s="3">
        <v>1.8416840577029541</v>
      </c>
      <c r="C66" s="3">
        <f t="shared" si="0"/>
        <v>2.0060189560766402</v>
      </c>
      <c r="D66" s="3">
        <f t="shared" si="1"/>
        <v>-0.16433489837368609</v>
      </c>
      <c r="E66" s="3">
        <f t="shared" si="2"/>
        <v>-8.9230776411592161E-2</v>
      </c>
    </row>
    <row r="67" spans="1:5" x14ac:dyDescent="0.2">
      <c r="A67" s="3">
        <v>71.838247297792904</v>
      </c>
      <c r="B67" s="3">
        <v>4.0220781890490835</v>
      </c>
      <c r="C67" s="3">
        <f t="shared" ref="C67:C101" si="3">$H$2+$G$2*A67</f>
        <v>2.8055486375884144</v>
      </c>
      <c r="D67" s="3">
        <f t="shared" ref="D67:D101" si="4">B67-C67</f>
        <v>1.2165295514606691</v>
      </c>
      <c r="E67" s="3">
        <f t="shared" ref="E67:E101" si="5">D67/B67</f>
        <v>0.30246292943108749</v>
      </c>
    </row>
    <row r="68" spans="1:5" x14ac:dyDescent="0.2">
      <c r="A68" s="3">
        <v>45.213933419967923</v>
      </c>
      <c r="B68" s="3">
        <v>6.2425383275305837</v>
      </c>
      <c r="C68" s="3">
        <f t="shared" si="3"/>
        <v>2.484832467334626</v>
      </c>
      <c r="D68" s="3">
        <f t="shared" si="4"/>
        <v>3.7577058601959576</v>
      </c>
      <c r="E68" s="3">
        <f t="shared" si="5"/>
        <v>0.60195158812624006</v>
      </c>
    </row>
    <row r="69" spans="1:5" x14ac:dyDescent="0.2">
      <c r="A69" s="3">
        <v>16.630760103067253</v>
      </c>
      <c r="B69" s="3">
        <v>0.4143428791186986</v>
      </c>
      <c r="C69" s="3">
        <f t="shared" si="3"/>
        <v>2.1405198994328551</v>
      </c>
      <c r="D69" s="3">
        <f t="shared" si="4"/>
        <v>-1.7261770203141564</v>
      </c>
      <c r="E69" s="3">
        <f t="shared" si="5"/>
        <v>-4.1660593371019443</v>
      </c>
    </row>
    <row r="70" spans="1:5" x14ac:dyDescent="0.2">
      <c r="A70" s="3">
        <v>30.622264525153778</v>
      </c>
      <c r="B70" s="3">
        <v>1.7868373914081934</v>
      </c>
      <c r="C70" s="3">
        <f t="shared" si="3"/>
        <v>2.3090613963116895</v>
      </c>
      <c r="D70" s="3">
        <f t="shared" si="4"/>
        <v>-0.52222400490349608</v>
      </c>
      <c r="E70" s="3">
        <f t="shared" si="5"/>
        <v>-0.29226162795481642</v>
      </c>
    </row>
    <row r="71" spans="1:5" x14ac:dyDescent="0.2">
      <c r="A71" s="3">
        <v>23.272444103564577</v>
      </c>
      <c r="B71" s="3">
        <v>-5.6588599752664732E-2</v>
      </c>
      <c r="C71" s="3">
        <f t="shared" si="3"/>
        <v>2.2205255463933762</v>
      </c>
      <c r="D71" s="3">
        <f t="shared" si="4"/>
        <v>-2.2771141461460411</v>
      </c>
      <c r="E71" s="3">
        <f t="shared" si="5"/>
        <v>40.239803707792092</v>
      </c>
    </row>
    <row r="72" spans="1:5" x14ac:dyDescent="0.2">
      <c r="A72" s="3">
        <v>26.672650360913487</v>
      </c>
      <c r="B72" s="3">
        <v>3.2165045873470857</v>
      </c>
      <c r="C72" s="3">
        <f t="shared" si="3"/>
        <v>2.2614843907765239</v>
      </c>
      <c r="D72" s="3">
        <f t="shared" si="4"/>
        <v>0.95502019657056181</v>
      </c>
      <c r="E72" s="3">
        <f t="shared" si="5"/>
        <v>0.29691243106798892</v>
      </c>
    </row>
    <row r="73" spans="1:5" x14ac:dyDescent="0.2">
      <c r="A73" s="3">
        <v>12.754746586422685</v>
      </c>
      <c r="B73" s="3">
        <v>2.7752859642066765</v>
      </c>
      <c r="C73" s="3">
        <f t="shared" si="3"/>
        <v>2.0938294864286151</v>
      </c>
      <c r="D73" s="3">
        <f t="shared" si="4"/>
        <v>0.6814564777780614</v>
      </c>
      <c r="E73" s="3">
        <f t="shared" si="5"/>
        <v>0.24554459849072083</v>
      </c>
    </row>
    <row r="74" spans="1:5" x14ac:dyDescent="0.2">
      <c r="A74" s="3">
        <v>47.592562492471899</v>
      </c>
      <c r="B74" s="3">
        <v>3.3611308622868701</v>
      </c>
      <c r="C74" s="3">
        <f t="shared" si="3"/>
        <v>2.5134854050249067</v>
      </c>
      <c r="D74" s="3">
        <f t="shared" si="4"/>
        <v>0.84764545726196339</v>
      </c>
      <c r="E74" s="3">
        <f t="shared" si="5"/>
        <v>0.25219055490307102</v>
      </c>
    </row>
    <row r="75" spans="1:5" x14ac:dyDescent="0.2">
      <c r="A75" s="3">
        <v>27.430787257360418</v>
      </c>
      <c r="B75" s="3">
        <v>4.7554679488782341</v>
      </c>
      <c r="C75" s="3">
        <f t="shared" si="3"/>
        <v>2.2706168988694015</v>
      </c>
      <c r="D75" s="3">
        <f t="shared" si="4"/>
        <v>2.4848510500088326</v>
      </c>
      <c r="E75" s="3">
        <f t="shared" si="5"/>
        <v>0.52252503364994463</v>
      </c>
    </row>
    <row r="76" spans="1:5" x14ac:dyDescent="0.2">
      <c r="A76" s="3">
        <v>46.538561283801826</v>
      </c>
      <c r="B76" s="3">
        <v>-0.94573391837090925</v>
      </c>
      <c r="C76" s="3">
        <f t="shared" si="3"/>
        <v>2.5007889189243171</v>
      </c>
      <c r="D76" s="3">
        <f t="shared" si="4"/>
        <v>-3.4465228372952263</v>
      </c>
      <c r="E76" s="3">
        <f t="shared" si="5"/>
        <v>3.6442838417301302</v>
      </c>
    </row>
    <row r="77" spans="1:5" x14ac:dyDescent="0.2">
      <c r="A77" s="3">
        <v>5.9726446536132931</v>
      </c>
      <c r="B77" s="3">
        <v>5.0092792601395546</v>
      </c>
      <c r="C77" s="3">
        <f t="shared" si="3"/>
        <v>2.0121323667153037</v>
      </c>
      <c r="D77" s="3">
        <f t="shared" si="4"/>
        <v>2.9971468934242509</v>
      </c>
      <c r="E77" s="3">
        <f t="shared" si="5"/>
        <v>0.5983189871791561</v>
      </c>
    </row>
    <row r="78" spans="1:5" x14ac:dyDescent="0.2">
      <c r="A78" s="3">
        <v>16.683900382806765</v>
      </c>
      <c r="B78" s="3">
        <v>1.4364102975795827</v>
      </c>
      <c r="C78" s="3">
        <f t="shared" si="3"/>
        <v>2.141160026614441</v>
      </c>
      <c r="D78" s="3">
        <f t="shared" si="4"/>
        <v>-0.70474972903485833</v>
      </c>
      <c r="E78" s="3">
        <f t="shared" si="5"/>
        <v>-0.49063260700817446</v>
      </c>
    </row>
    <row r="79" spans="1:5" x14ac:dyDescent="0.2">
      <c r="A79" s="3">
        <v>6.891079917667212</v>
      </c>
      <c r="B79" s="3">
        <v>5.4248853355862572</v>
      </c>
      <c r="C79" s="3">
        <f t="shared" si="3"/>
        <v>2.0231958270495336</v>
      </c>
      <c r="D79" s="3">
        <f t="shared" si="4"/>
        <v>3.4016895085367236</v>
      </c>
      <c r="E79" s="3">
        <f t="shared" si="5"/>
        <v>0.62705279431848293</v>
      </c>
    </row>
    <row r="80" spans="1:5" x14ac:dyDescent="0.2">
      <c r="A80" s="3">
        <v>18.432134705654057</v>
      </c>
      <c r="B80" s="3">
        <v>2.1366105434784886</v>
      </c>
      <c r="C80" s="3">
        <f t="shared" si="3"/>
        <v>2.1622192366020756</v>
      </c>
      <c r="D80" s="3">
        <f t="shared" si="4"/>
        <v>-2.5608693123587045E-2</v>
      </c>
      <c r="E80" s="3">
        <f t="shared" si="5"/>
        <v>-1.1985662619587683E-2</v>
      </c>
    </row>
    <row r="81" spans="1:5" x14ac:dyDescent="0.2">
      <c r="A81" s="3">
        <v>58.730668931202857</v>
      </c>
      <c r="B81" s="3">
        <v>2.0652464331288938</v>
      </c>
      <c r="C81" s="3">
        <f t="shared" si="3"/>
        <v>2.6476549035254511</v>
      </c>
      <c r="D81" s="3">
        <f t="shared" si="4"/>
        <v>-0.5824084703965573</v>
      </c>
      <c r="E81" s="3">
        <f t="shared" si="5"/>
        <v>-0.2820043463356553</v>
      </c>
    </row>
    <row r="82" spans="1:5" x14ac:dyDescent="0.2">
      <c r="A82" s="3">
        <v>16.231324721867676</v>
      </c>
      <c r="B82" s="3">
        <v>3.1002239296617642</v>
      </c>
      <c r="C82" s="3">
        <f t="shared" si="3"/>
        <v>2.1357083055525381</v>
      </c>
      <c r="D82" s="3">
        <f t="shared" si="4"/>
        <v>0.96451562410922609</v>
      </c>
      <c r="E82" s="3">
        <f t="shared" si="5"/>
        <v>0.31111159903034979</v>
      </c>
    </row>
    <row r="83" spans="1:5" x14ac:dyDescent="0.2">
      <c r="A83" s="3">
        <v>36.399914077682084</v>
      </c>
      <c r="B83" s="3">
        <v>0.49900671200664998</v>
      </c>
      <c r="C83" s="3">
        <f t="shared" si="3"/>
        <v>2.3786588945254827</v>
      </c>
      <c r="D83" s="3">
        <f t="shared" si="4"/>
        <v>-1.8796521825188328</v>
      </c>
      <c r="E83" s="3">
        <f t="shared" si="5"/>
        <v>-3.766787374382619</v>
      </c>
    </row>
    <row r="84" spans="1:5" x14ac:dyDescent="0.2">
      <c r="A84" s="3">
        <v>25.725390658868925</v>
      </c>
      <c r="B84" s="3">
        <v>3.2784193032568467</v>
      </c>
      <c r="C84" s="3">
        <f t="shared" si="3"/>
        <v>2.2500737116029841</v>
      </c>
      <c r="D84" s="3">
        <f t="shared" si="4"/>
        <v>1.0283455916538626</v>
      </c>
      <c r="E84" s="3">
        <f t="shared" si="5"/>
        <v>0.31367116177978932</v>
      </c>
    </row>
    <row r="85" spans="1:5" x14ac:dyDescent="0.2">
      <c r="A85" s="3">
        <v>36.581424022257764</v>
      </c>
      <c r="B85" s="3">
        <v>4.4316336631458562</v>
      </c>
      <c r="C85" s="3">
        <f t="shared" si="3"/>
        <v>2.3808453611722635</v>
      </c>
      <c r="D85" s="3">
        <f t="shared" si="4"/>
        <v>2.0507883019735926</v>
      </c>
      <c r="E85" s="3">
        <f t="shared" si="5"/>
        <v>0.46276124288617582</v>
      </c>
    </row>
    <row r="86" spans="1:5" x14ac:dyDescent="0.2">
      <c r="A86" s="3">
        <v>11.41259599483328</v>
      </c>
      <c r="B86" s="3">
        <v>4.6533338297736933E-2</v>
      </c>
      <c r="C86" s="3">
        <f t="shared" si="3"/>
        <v>2.0776619562675123</v>
      </c>
      <c r="D86" s="3">
        <f t="shared" si="4"/>
        <v>-2.0311286179697752</v>
      </c>
      <c r="E86" s="3">
        <f t="shared" si="5"/>
        <v>-43.648891144965532</v>
      </c>
    </row>
    <row r="87" spans="1:5" x14ac:dyDescent="0.2">
      <c r="A87" s="3">
        <v>18.153085135734013</v>
      </c>
      <c r="B87" s="3">
        <v>2.0707827375436016</v>
      </c>
      <c r="C87" s="3">
        <f t="shared" si="3"/>
        <v>2.1588578087813852</v>
      </c>
      <c r="D87" s="3">
        <f t="shared" si="4"/>
        <v>-8.8075071237783575E-2</v>
      </c>
      <c r="E87" s="3">
        <f t="shared" si="5"/>
        <v>-4.2532260695904656E-2</v>
      </c>
    </row>
    <row r="88" spans="1:5" x14ac:dyDescent="0.2">
      <c r="A88" s="3">
        <v>73.681401193751043</v>
      </c>
      <c r="B88" s="3">
        <v>5.7951807925744179</v>
      </c>
      <c r="C88" s="3">
        <f t="shared" si="3"/>
        <v>2.827751247631725</v>
      </c>
      <c r="D88" s="3">
        <f t="shared" si="4"/>
        <v>2.9674295449426928</v>
      </c>
      <c r="E88" s="3">
        <f t="shared" si="5"/>
        <v>0.51205124588088291</v>
      </c>
    </row>
    <row r="89" spans="1:5" x14ac:dyDescent="0.2">
      <c r="A89" s="3">
        <v>24.852893691712328</v>
      </c>
      <c r="B89" s="3">
        <v>0.14570254649744607</v>
      </c>
      <c r="C89" s="3">
        <f t="shared" si="3"/>
        <v>2.2395636234501559</v>
      </c>
      <c r="D89" s="3">
        <f t="shared" si="4"/>
        <v>-2.09386107695271</v>
      </c>
      <c r="E89" s="3">
        <f t="shared" si="5"/>
        <v>-14.370792599629766</v>
      </c>
    </row>
    <row r="90" spans="1:5" x14ac:dyDescent="0.2">
      <c r="A90" s="3">
        <v>39.571863158285566</v>
      </c>
      <c r="B90" s="3">
        <v>3.6206278847669431</v>
      </c>
      <c r="C90" s="3">
        <f t="shared" si="3"/>
        <v>2.4168681556557186</v>
      </c>
      <c r="D90" s="3">
        <f t="shared" si="4"/>
        <v>1.2037597291112245</v>
      </c>
      <c r="E90" s="3">
        <f t="shared" si="5"/>
        <v>0.33247264491769485</v>
      </c>
    </row>
    <row r="91" spans="1:5" x14ac:dyDescent="0.2">
      <c r="A91" s="3">
        <v>57.370023831754345</v>
      </c>
      <c r="B91" s="3">
        <v>2.8334711040764495</v>
      </c>
      <c r="C91" s="3">
        <f t="shared" si="3"/>
        <v>2.6312645887412955</v>
      </c>
      <c r="D91" s="3">
        <f t="shared" si="4"/>
        <v>0.20220651533515399</v>
      </c>
      <c r="E91" s="3">
        <f t="shared" si="5"/>
        <v>7.1363535362772582E-2</v>
      </c>
    </row>
    <row r="92" spans="1:5" x14ac:dyDescent="0.2">
      <c r="A92" s="3">
        <v>30.756696756549154</v>
      </c>
      <c r="B92" s="3">
        <v>2.9155394462256443</v>
      </c>
      <c r="C92" s="3">
        <f t="shared" si="3"/>
        <v>2.3106807653819925</v>
      </c>
      <c r="D92" s="3">
        <f t="shared" si="4"/>
        <v>0.6048586808436518</v>
      </c>
      <c r="E92" s="3">
        <f t="shared" si="5"/>
        <v>0.20746029748514661</v>
      </c>
    </row>
    <row r="93" spans="1:5" x14ac:dyDescent="0.2">
      <c r="A93" s="3">
        <v>35.024722426297906</v>
      </c>
      <c r="B93" s="3">
        <v>2.2608359607239534</v>
      </c>
      <c r="C93" s="3">
        <f t="shared" si="3"/>
        <v>2.3620933521486607</v>
      </c>
      <c r="D93" s="3">
        <f t="shared" si="4"/>
        <v>-0.10125739142470724</v>
      </c>
      <c r="E93" s="3">
        <f t="shared" si="5"/>
        <v>-4.4787588831647525E-2</v>
      </c>
    </row>
    <row r="94" spans="1:5" x14ac:dyDescent="0.2">
      <c r="A94" s="3">
        <v>24.973063672981695</v>
      </c>
      <c r="B94" s="3">
        <v>1.8809051001630579</v>
      </c>
      <c r="C94" s="3">
        <f t="shared" si="3"/>
        <v>2.2410111896240315</v>
      </c>
      <c r="D94" s="3">
        <f t="shared" si="4"/>
        <v>-0.36010608946097356</v>
      </c>
      <c r="E94" s="3">
        <f t="shared" si="5"/>
        <v>-0.19145361955249923</v>
      </c>
    </row>
    <row r="95" spans="1:5" x14ac:dyDescent="0.2">
      <c r="A95" s="3">
        <v>9.8338613927993581</v>
      </c>
      <c r="B95" s="3">
        <v>2.3724689784054158</v>
      </c>
      <c r="C95" s="3">
        <f t="shared" si="3"/>
        <v>2.058644537913187</v>
      </c>
      <c r="D95" s="3">
        <f t="shared" si="4"/>
        <v>0.3138244404922288</v>
      </c>
      <c r="E95" s="3">
        <f t="shared" si="5"/>
        <v>0.13227757384762792</v>
      </c>
    </row>
    <row r="96" spans="1:5" x14ac:dyDescent="0.2">
      <c r="A96" s="3">
        <v>8.7042130660419748</v>
      </c>
      <c r="B96" s="3">
        <v>3.1525087438853023</v>
      </c>
      <c r="C96" s="3">
        <f t="shared" si="3"/>
        <v>2.0450368075223215</v>
      </c>
      <c r="D96" s="3">
        <f t="shared" si="4"/>
        <v>1.1074719363629808</v>
      </c>
      <c r="E96" s="3">
        <f t="shared" si="5"/>
        <v>0.351298608928862</v>
      </c>
    </row>
    <row r="97" spans="1:5" x14ac:dyDescent="0.2">
      <c r="A97" s="3">
        <v>20.749701250746774</v>
      </c>
      <c r="B97" s="3">
        <v>2.5447568728071159</v>
      </c>
      <c r="C97" s="3">
        <f t="shared" si="3"/>
        <v>2.1901366158089632</v>
      </c>
      <c r="D97" s="3">
        <f t="shared" si="4"/>
        <v>0.35462025699815269</v>
      </c>
      <c r="E97" s="3">
        <f t="shared" si="5"/>
        <v>0.13935329570678076</v>
      </c>
    </row>
    <row r="98" spans="1:5" x14ac:dyDescent="0.2">
      <c r="A98" s="3">
        <v>38.089090110401202</v>
      </c>
      <c r="B98" s="3">
        <v>1.6238621587604545</v>
      </c>
      <c r="C98" s="3">
        <f t="shared" si="3"/>
        <v>2.3990066890483446</v>
      </c>
      <c r="D98" s="3">
        <f t="shared" si="4"/>
        <v>-0.7751445302878901</v>
      </c>
      <c r="E98" s="3">
        <f t="shared" si="5"/>
        <v>-0.47734626126122831</v>
      </c>
    </row>
    <row r="99" spans="1:5" x14ac:dyDescent="0.2">
      <c r="A99" s="3">
        <v>16.563015676826911</v>
      </c>
      <c r="B99" s="3">
        <v>2.2268432532630325</v>
      </c>
      <c r="C99" s="3">
        <f t="shared" si="3"/>
        <v>2.139703850875152</v>
      </c>
      <c r="D99" s="3">
        <f t="shared" si="4"/>
        <v>8.7139402387880427E-2</v>
      </c>
      <c r="E99" s="3">
        <f t="shared" si="5"/>
        <v>3.913135882383887E-2</v>
      </c>
    </row>
    <row r="100" spans="1:5" x14ac:dyDescent="0.2">
      <c r="A100" s="3">
        <v>38.796891994983881</v>
      </c>
      <c r="B100" s="3">
        <v>0.65470421743726437</v>
      </c>
      <c r="C100" s="3">
        <f t="shared" si="3"/>
        <v>2.4075328621833014</v>
      </c>
      <c r="D100" s="3">
        <f t="shared" si="4"/>
        <v>-1.7528286447460371</v>
      </c>
      <c r="E100" s="3">
        <f t="shared" si="5"/>
        <v>-2.6772832648111025</v>
      </c>
    </row>
    <row r="101" spans="1:5" x14ac:dyDescent="0.2">
      <c r="A101" s="3">
        <v>12.077036078893945</v>
      </c>
      <c r="B101" s="3">
        <v>1.9034721991557508</v>
      </c>
      <c r="C101" s="3">
        <f t="shared" si="3"/>
        <v>2.0856657936659486</v>
      </c>
      <c r="D101" s="3">
        <f t="shared" si="4"/>
        <v>-0.18219359451019779</v>
      </c>
      <c r="E101" s="3">
        <f t="shared" si="5"/>
        <v>-9.571644628747733E-2</v>
      </c>
    </row>
  </sheetData>
  <mergeCells count="4">
    <mergeCell ref="I15:J15"/>
    <mergeCell ref="G18:H18"/>
    <mergeCell ref="G23:H23"/>
    <mergeCell ref="J23:K2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C71C-E531-E546-8E06-BFC36E3D38A5}">
  <dimension ref="A1:L101"/>
  <sheetViews>
    <sheetView zoomScale="88" workbookViewId="0">
      <selection activeCell="Q23" sqref="Q23"/>
    </sheetView>
  </sheetViews>
  <sheetFormatPr baseColWidth="10" defaultRowHeight="16" x14ac:dyDescent="0.2"/>
  <cols>
    <col min="10" max="10" width="12" customWidth="1"/>
  </cols>
  <sheetData>
    <row r="1" spans="1:11" ht="17" thickBot="1" x14ac:dyDescent="0.25">
      <c r="A1" s="3" t="s">
        <v>1</v>
      </c>
      <c r="B1" s="3" t="s">
        <v>3</v>
      </c>
      <c r="C1" s="3" t="s">
        <v>9</v>
      </c>
      <c r="D1" s="6" t="s">
        <v>10</v>
      </c>
      <c r="E1" s="6" t="s">
        <v>11</v>
      </c>
    </row>
    <row r="2" spans="1:11" x14ac:dyDescent="0.2">
      <c r="A2" s="3">
        <v>331.09915008313294</v>
      </c>
      <c r="B2" s="3">
        <v>1.8488208535235591</v>
      </c>
      <c r="C2" s="3">
        <f>$H$2+$G$2*A2</f>
        <v>2.5370200908347256</v>
      </c>
      <c r="D2" s="3">
        <f>B2-C2</f>
        <v>-0.6881992373111665</v>
      </c>
      <c r="E2" s="3">
        <f>D2/B2</f>
        <v>-0.37223684274199309</v>
      </c>
      <c r="G2" s="7">
        <f t="array" ref="G2:H6">LINEST(B2:B101,A2:A101,TRUE,TRUE)</f>
        <v>1.6142734320991644E-3</v>
      </c>
      <c r="H2" s="9">
        <v>2.0025355294649101</v>
      </c>
    </row>
    <row r="3" spans="1:11" x14ac:dyDescent="0.2">
      <c r="A3" s="3">
        <v>31.853608885807812</v>
      </c>
      <c r="B3" s="3">
        <v>1.9847741409785395</v>
      </c>
      <c r="C3" s="3">
        <f t="shared" ref="C3:C66" si="0">$H$2+$G$2*A3</f>
        <v>2.0539559640057474</v>
      </c>
      <c r="D3" s="3">
        <f t="shared" ref="D3:D66" si="1">B3-C3</f>
        <v>-6.9181823027207878E-2</v>
      </c>
      <c r="E3" s="3">
        <f t="shared" ref="E3:E66" si="2">D3/B3</f>
        <v>-3.4856269838894435E-2</v>
      </c>
      <c r="G3" s="10">
        <v>1.0871100248106833E-3</v>
      </c>
      <c r="H3" s="12">
        <v>0.23009681427033921</v>
      </c>
    </row>
    <row r="4" spans="1:11" x14ac:dyDescent="0.2">
      <c r="A4" s="3">
        <v>14.700952791237489</v>
      </c>
      <c r="B4" s="3">
        <v>0.23830847327478694</v>
      </c>
      <c r="C4" s="3">
        <f t="shared" si="0"/>
        <v>2.026266886982349</v>
      </c>
      <c r="D4" s="3">
        <f t="shared" si="1"/>
        <v>-1.7879584137075621</v>
      </c>
      <c r="E4" s="3">
        <f t="shared" si="2"/>
        <v>-7.5027060059501807</v>
      </c>
      <c r="G4" s="10">
        <v>2.200482076329913E-2</v>
      </c>
      <c r="H4" s="12">
        <v>1.6406424356140368</v>
      </c>
    </row>
    <row r="5" spans="1:11" x14ac:dyDescent="0.2">
      <c r="A5" s="3">
        <v>118.97958142581746</v>
      </c>
      <c r="B5" s="3">
        <v>-1.7931082413400754</v>
      </c>
      <c r="C5" s="3">
        <f t="shared" si="0"/>
        <v>2.1946011067228866</v>
      </c>
      <c r="D5" s="3">
        <f t="shared" si="1"/>
        <v>-3.9877093480629622</v>
      </c>
      <c r="E5" s="3">
        <f t="shared" si="2"/>
        <v>2.2239088840965655</v>
      </c>
      <c r="G5" s="10">
        <v>2.2049929085400852</v>
      </c>
      <c r="H5" s="12">
        <v>98</v>
      </c>
    </row>
    <row r="6" spans="1:11" ht="17" thickBot="1" x14ac:dyDescent="0.25">
      <c r="A6" s="3">
        <v>14.796203206224169</v>
      </c>
      <c r="B6" s="3">
        <v>2.7852893326675994</v>
      </c>
      <c r="C6" s="3">
        <f t="shared" si="0"/>
        <v>2.0264206471966584</v>
      </c>
      <c r="D6" s="3">
        <f t="shared" si="1"/>
        <v>0.758868685470941</v>
      </c>
      <c r="E6" s="3">
        <f t="shared" si="2"/>
        <v>0.2724559623197701</v>
      </c>
      <c r="G6" s="13">
        <v>5.9351961732537575</v>
      </c>
      <c r="H6" s="15">
        <v>263.78734495068073</v>
      </c>
    </row>
    <row r="7" spans="1:11" x14ac:dyDescent="0.2">
      <c r="A7" s="3">
        <v>398.95641225664662</v>
      </c>
      <c r="B7" s="3">
        <v>7.3454818729788041E-2</v>
      </c>
      <c r="C7" s="3">
        <f t="shared" si="0"/>
        <v>2.6465602663364161</v>
      </c>
      <c r="D7" s="3">
        <f t="shared" si="1"/>
        <v>-2.5731054476066282</v>
      </c>
      <c r="E7" s="3">
        <f t="shared" si="2"/>
        <v>-35.029770573283848</v>
      </c>
    </row>
    <row r="8" spans="1:11" x14ac:dyDescent="0.2">
      <c r="A8" s="3">
        <v>56.045221037571771</v>
      </c>
      <c r="B8" s="3">
        <v>3.0374471238644483</v>
      </c>
      <c r="C8" s="3">
        <f t="shared" si="0"/>
        <v>2.0930078407819872</v>
      </c>
      <c r="D8" s="3">
        <f t="shared" si="1"/>
        <v>0.94443928308246106</v>
      </c>
      <c r="E8" s="3">
        <f t="shared" si="2"/>
        <v>0.31093192558390309</v>
      </c>
      <c r="G8" s="2" t="s">
        <v>12</v>
      </c>
      <c r="H8" s="2">
        <f>CORREL(A2:A101,B2:B101)</f>
        <v>0.14834021964153518</v>
      </c>
    </row>
    <row r="9" spans="1:11" x14ac:dyDescent="0.2">
      <c r="A9" s="3">
        <v>208.91982506415479</v>
      </c>
      <c r="B9" s="3">
        <v>0.53753219832657273</v>
      </c>
      <c r="C9" s="3">
        <f t="shared" si="0"/>
        <v>2.3397892525047803</v>
      </c>
      <c r="D9" s="3">
        <f t="shared" si="1"/>
        <v>-1.8022570541782077</v>
      </c>
      <c r="E9" s="3">
        <f t="shared" si="2"/>
        <v>-3.3528355320647472</v>
      </c>
      <c r="G9" s="2" t="s">
        <v>15</v>
      </c>
      <c r="H9" s="2">
        <f>G4</f>
        <v>2.200482076329913E-2</v>
      </c>
    </row>
    <row r="10" spans="1:11" x14ac:dyDescent="0.2">
      <c r="A10" s="3">
        <v>110.72885770960383</v>
      </c>
      <c r="B10" s="3">
        <v>1.2953834627375485</v>
      </c>
      <c r="C10" s="3">
        <f t="shared" si="0"/>
        <v>2.1812821826322124</v>
      </c>
      <c r="D10" s="3">
        <f t="shared" si="1"/>
        <v>-0.88589871989466396</v>
      </c>
      <c r="E10" s="3">
        <f t="shared" si="2"/>
        <v>-0.68388916902064212</v>
      </c>
      <c r="G10" s="2" t="s">
        <v>20</v>
      </c>
      <c r="H10" s="2">
        <f>H8-H9</f>
        <v>0.12633539887823605</v>
      </c>
      <c r="I10" s="29" t="s">
        <v>33</v>
      </c>
    </row>
    <row r="11" spans="1:11" ht="17" thickBot="1" x14ac:dyDescent="0.25">
      <c r="A11" s="3">
        <v>40.206385919175652</v>
      </c>
      <c r="B11" s="3">
        <v>-0.24477439886250579</v>
      </c>
      <c r="C11" s="3">
        <f t="shared" si="0"/>
        <v>2.0674396300549613</v>
      </c>
      <c r="D11" s="3">
        <f t="shared" si="1"/>
        <v>-2.3122140289174671</v>
      </c>
      <c r="E11" s="3">
        <f t="shared" si="2"/>
        <v>9.4463066385315866</v>
      </c>
    </row>
    <row r="12" spans="1:11" x14ac:dyDescent="0.2">
      <c r="A12" s="3">
        <v>34.007727984226534</v>
      </c>
      <c r="B12" s="3">
        <v>1.8307373358326733</v>
      </c>
      <c r="C12" s="3">
        <f t="shared" si="0"/>
        <v>2.0574333012359021</v>
      </c>
      <c r="D12" s="3">
        <f t="shared" si="1"/>
        <v>-0.22669596540322878</v>
      </c>
      <c r="E12" s="3">
        <f t="shared" si="2"/>
        <v>-0.1238276845979769</v>
      </c>
      <c r="G12" s="24" t="s">
        <v>22</v>
      </c>
      <c r="H12" s="8"/>
      <c r="I12" s="8"/>
      <c r="J12" s="8"/>
      <c r="K12" s="9"/>
    </row>
    <row r="13" spans="1:11" x14ac:dyDescent="0.2">
      <c r="A13" s="3">
        <v>49.360647744690837</v>
      </c>
      <c r="B13" s="3">
        <v>5.2055883747709206</v>
      </c>
      <c r="C13" s="3">
        <f t="shared" si="0"/>
        <v>2.0822171117103698</v>
      </c>
      <c r="D13" s="3">
        <f t="shared" si="1"/>
        <v>3.1233712630605508</v>
      </c>
      <c r="E13" s="3">
        <f t="shared" si="2"/>
        <v>0.60000350358051491</v>
      </c>
      <c r="G13" s="18" t="s">
        <v>23</v>
      </c>
      <c r="H13" s="3">
        <f>H2/H3</f>
        <v>8.7030128418559691</v>
      </c>
      <c r="I13" s="2" t="s">
        <v>24</v>
      </c>
      <c r="J13" s="3" t="s">
        <v>25</v>
      </c>
      <c r="K13" s="19">
        <f>_xlfn.T.INV.2T(0.05, H5)</f>
        <v>1.9844674545084788</v>
      </c>
    </row>
    <row r="14" spans="1:11" x14ac:dyDescent="0.2">
      <c r="A14" s="3">
        <v>5.7184635171182459</v>
      </c>
      <c r="B14" s="3">
        <v>2.6228285285183883</v>
      </c>
      <c r="C14" s="3">
        <f t="shared" si="0"/>
        <v>2.0117666931930223</v>
      </c>
      <c r="D14" s="3">
        <f t="shared" si="1"/>
        <v>0.61106183532536607</v>
      </c>
      <c r="E14" s="3">
        <f t="shared" si="2"/>
        <v>0.23297818697684719</v>
      </c>
      <c r="G14" s="18" t="s">
        <v>26</v>
      </c>
      <c r="H14" s="3">
        <f>G2/G3</f>
        <v>1.4849218526710624</v>
      </c>
      <c r="I14" s="25" t="s">
        <v>24</v>
      </c>
      <c r="K14" s="12"/>
    </row>
    <row r="15" spans="1:11" ht="17" thickBot="1" x14ac:dyDescent="0.25">
      <c r="A15" s="3">
        <v>7.969705527347192</v>
      </c>
      <c r="B15" s="3">
        <v>1.1545864846052414</v>
      </c>
      <c r="C15" s="3">
        <f t="shared" si="0"/>
        <v>2.0154008133593604</v>
      </c>
      <c r="D15" s="3">
        <f t="shared" si="1"/>
        <v>-0.86081432875411901</v>
      </c>
      <c r="E15" s="3">
        <f t="shared" si="2"/>
        <v>-0.74556071825874137</v>
      </c>
      <c r="G15" s="13"/>
      <c r="H15" s="14"/>
      <c r="I15" s="38" t="s">
        <v>43</v>
      </c>
      <c r="J15" s="39"/>
      <c r="K15" s="15"/>
    </row>
    <row r="16" spans="1:11" ht="17" thickBot="1" x14ac:dyDescent="0.25">
      <c r="A16" s="3">
        <v>1.1816054931110693</v>
      </c>
      <c r="B16" s="3">
        <v>0.5180797308916737</v>
      </c>
      <c r="C16" s="3">
        <f t="shared" si="0"/>
        <v>2.0044429638196619</v>
      </c>
      <c r="D16" s="3">
        <f t="shared" si="1"/>
        <v>-1.4863632329279883</v>
      </c>
      <c r="E16" s="3">
        <f t="shared" si="2"/>
        <v>-2.8689854945102549</v>
      </c>
    </row>
    <row r="17" spans="1:12" x14ac:dyDescent="0.2">
      <c r="A17" s="3">
        <v>96.189733362592392</v>
      </c>
      <c r="B17" s="3">
        <v>1.7907317594037528</v>
      </c>
      <c r="C17" s="3">
        <f t="shared" si="0"/>
        <v>2.1578120604728457</v>
      </c>
      <c r="D17" s="3">
        <f t="shared" si="1"/>
        <v>-0.36708030106909284</v>
      </c>
      <c r="E17" s="3">
        <f t="shared" si="2"/>
        <v>-0.20498899354491648</v>
      </c>
      <c r="G17" s="24" t="s">
        <v>28</v>
      </c>
      <c r="H17" s="8"/>
      <c r="I17" s="8"/>
      <c r="J17" s="8"/>
      <c r="K17" s="8"/>
      <c r="L17" s="9"/>
    </row>
    <row r="18" spans="1:12" x14ac:dyDescent="0.2">
      <c r="A18" s="3">
        <v>186.72804519233804</v>
      </c>
      <c r="B18" s="3">
        <v>3.1515138852537636</v>
      </c>
      <c r="C18" s="3">
        <f t="shared" si="0"/>
        <v>2.3039656518467133</v>
      </c>
      <c r="D18" s="3">
        <f t="shared" si="1"/>
        <v>0.84754823340705032</v>
      </c>
      <c r="E18" s="3">
        <f t="shared" si="2"/>
        <v>0.26893368211792118</v>
      </c>
      <c r="G18" s="40" t="s">
        <v>29</v>
      </c>
      <c r="H18" s="41"/>
      <c r="I18" s="3">
        <f>G4*H5/(1-G4)</f>
        <v>2.2049929085400848</v>
      </c>
      <c r="J18" s="3" t="s">
        <v>32</v>
      </c>
      <c r="K18" s="3" t="s">
        <v>30</v>
      </c>
      <c r="L18" s="26">
        <f>_xlfn.F.INV(0.95, 1, H5)</f>
        <v>3.9381110780033723</v>
      </c>
    </row>
    <row r="19" spans="1:12" ht="17" thickBot="1" x14ac:dyDescent="0.25">
      <c r="A19" s="3">
        <v>51.724718641849847</v>
      </c>
      <c r="B19" s="3">
        <v>2.2724138187784266</v>
      </c>
      <c r="C19" s="3">
        <f t="shared" si="0"/>
        <v>2.0860333685512527</v>
      </c>
      <c r="D19" s="3">
        <f t="shared" si="1"/>
        <v>0.18638045022717398</v>
      </c>
      <c r="E19" s="3">
        <f t="shared" si="2"/>
        <v>8.2018710098922851E-2</v>
      </c>
      <c r="G19" s="13"/>
      <c r="H19" s="14"/>
      <c r="I19" s="14"/>
      <c r="J19" s="42" t="s">
        <v>44</v>
      </c>
      <c r="K19" s="14"/>
      <c r="L19" s="15"/>
    </row>
    <row r="20" spans="1:12" x14ac:dyDescent="0.2">
      <c r="A20" s="3">
        <v>127.40466334968035</v>
      </c>
      <c r="B20" s="3">
        <v>1.7940257279975849</v>
      </c>
      <c r="C20" s="3">
        <f t="shared" si="0"/>
        <v>2.2082014926358373</v>
      </c>
      <c r="D20" s="3">
        <f t="shared" si="1"/>
        <v>-0.41417576463825245</v>
      </c>
      <c r="E20" s="3">
        <f t="shared" si="2"/>
        <v>-0.23086389351870545</v>
      </c>
      <c r="J20" s="27"/>
    </row>
    <row r="21" spans="1:12" x14ac:dyDescent="0.2">
      <c r="A21" s="3">
        <v>108.14958399548303</v>
      </c>
      <c r="B21" s="3">
        <v>2.6105695005245124</v>
      </c>
      <c r="C21" s="3">
        <f t="shared" si="0"/>
        <v>2.1771185296013953</v>
      </c>
      <c r="D21" s="3">
        <f t="shared" si="1"/>
        <v>0.43345097092311713</v>
      </c>
      <c r="E21" s="3">
        <f t="shared" si="2"/>
        <v>0.1660369397696666</v>
      </c>
      <c r="G21" s="2"/>
      <c r="H21" s="2">
        <f>SUM(E2:E101)/100</f>
        <v>-0.70103660051342231</v>
      </c>
      <c r="I21" s="28" t="s">
        <v>31</v>
      </c>
    </row>
    <row r="22" spans="1:12" ht="17" thickBot="1" x14ac:dyDescent="0.25">
      <c r="A22" s="3">
        <v>19.576353756895273</v>
      </c>
      <c r="B22" s="3">
        <v>2.8874065907023048</v>
      </c>
      <c r="C22" s="3">
        <f t="shared" si="0"/>
        <v>2.0341371172320408</v>
      </c>
      <c r="D22" s="3">
        <f t="shared" si="1"/>
        <v>0.85326947347026394</v>
      </c>
      <c r="E22" s="3">
        <f t="shared" si="2"/>
        <v>0.29551413930336806</v>
      </c>
    </row>
    <row r="23" spans="1:12" x14ac:dyDescent="0.2">
      <c r="A23" s="3">
        <v>56.538352000237879</v>
      </c>
      <c r="B23" s="3">
        <v>2.9582864115703797</v>
      </c>
      <c r="C23" s="3">
        <f t="shared" si="0"/>
        <v>2.0938038889935648</v>
      </c>
      <c r="D23" s="3">
        <f t="shared" si="1"/>
        <v>0.8644825225768149</v>
      </c>
      <c r="E23" s="3">
        <f t="shared" si="2"/>
        <v>0.2922240791816747</v>
      </c>
      <c r="G23" s="34" t="s">
        <v>13</v>
      </c>
      <c r="H23" s="35"/>
      <c r="I23" s="8"/>
      <c r="J23" s="36" t="s">
        <v>14</v>
      </c>
      <c r="K23" s="37"/>
    </row>
    <row r="24" spans="1:12" x14ac:dyDescent="0.2">
      <c r="A24" s="3">
        <v>7.5920348874916002</v>
      </c>
      <c r="B24" s="3">
        <v>1.9412531227791203</v>
      </c>
      <c r="C24" s="3">
        <f t="shared" si="0"/>
        <v>2.0147911496793576</v>
      </c>
      <c r="D24" s="3">
        <f t="shared" si="1"/>
        <v>-7.3538026900237252E-2</v>
      </c>
      <c r="E24" s="3">
        <f t="shared" si="2"/>
        <v>-3.7881730124384484E-2</v>
      </c>
      <c r="G24" s="18" t="s">
        <v>16</v>
      </c>
      <c r="H24" s="3" t="s">
        <v>17</v>
      </c>
      <c r="J24" s="3" t="s">
        <v>18</v>
      </c>
      <c r="K24" s="19" t="s">
        <v>19</v>
      </c>
    </row>
    <row r="25" spans="1:12" ht="17" thickBot="1" x14ac:dyDescent="0.25">
      <c r="A25" s="3">
        <v>18.040839294336145</v>
      </c>
      <c r="B25" s="3">
        <v>2.5954150470076809</v>
      </c>
      <c r="C25" s="3">
        <f t="shared" si="0"/>
        <v>2.0316583770305274</v>
      </c>
      <c r="D25" s="3">
        <f t="shared" si="1"/>
        <v>0.56375666997715346</v>
      </c>
      <c r="E25" s="3">
        <f t="shared" si="2"/>
        <v>0.21721253046872896</v>
      </c>
      <c r="G25" s="21">
        <f>H2-H3*K13</f>
        <v>1.5459158901593399</v>
      </c>
      <c r="H25" s="22">
        <f>H2+H3*K13</f>
        <v>2.4591551687704802</v>
      </c>
      <c r="I25" s="14"/>
      <c r="J25" s="22">
        <f>G2-G3*K13</f>
        <v>-5.4306103160754174E-4</v>
      </c>
      <c r="K25" s="23">
        <f>G2+G3*K13</f>
        <v>3.7716078958058706E-3</v>
      </c>
    </row>
    <row r="26" spans="1:12" x14ac:dyDescent="0.2">
      <c r="A26" s="3">
        <v>92.345812230850484</v>
      </c>
      <c r="B26" s="3">
        <v>3.6396094770970184</v>
      </c>
      <c r="C26" s="3">
        <f t="shared" si="0"/>
        <v>2.1516069207147899</v>
      </c>
      <c r="D26" s="3">
        <f t="shared" si="1"/>
        <v>1.4880025563822286</v>
      </c>
      <c r="E26" s="3">
        <f t="shared" si="2"/>
        <v>0.408835773658077</v>
      </c>
    </row>
    <row r="27" spans="1:12" x14ac:dyDescent="0.2">
      <c r="A27" s="3">
        <v>48.801015908106542</v>
      </c>
      <c r="B27" s="3">
        <v>2.3058529840580326</v>
      </c>
      <c r="C27" s="3">
        <f t="shared" si="0"/>
        <v>2.0813137129048154</v>
      </c>
      <c r="D27" s="3">
        <f t="shared" si="1"/>
        <v>0.22453927115321726</v>
      </c>
      <c r="E27" s="3">
        <f t="shared" si="2"/>
        <v>9.7377964989794924E-2</v>
      </c>
    </row>
    <row r="28" spans="1:12" x14ac:dyDescent="0.2">
      <c r="A28" s="3">
        <v>24.64477469304941</v>
      </c>
      <c r="B28" s="3">
        <v>2.2465763624278936</v>
      </c>
      <c r="C28" s="3">
        <f t="shared" si="0"/>
        <v>2.0423189344919694</v>
      </c>
      <c r="D28" s="3">
        <f t="shared" si="1"/>
        <v>0.20425742793592416</v>
      </c>
      <c r="E28" s="3">
        <f t="shared" si="2"/>
        <v>9.09194235958138E-2</v>
      </c>
    </row>
    <row r="29" spans="1:12" x14ac:dyDescent="0.2">
      <c r="A29" s="3">
        <v>85.321341287470631</v>
      </c>
      <c r="B29" s="3">
        <v>0.52028538393267332</v>
      </c>
      <c r="C29" s="3">
        <f t="shared" si="0"/>
        <v>2.1402675038963395</v>
      </c>
      <c r="D29" s="3">
        <f t="shared" si="1"/>
        <v>-1.6199821199636661</v>
      </c>
      <c r="E29" s="3">
        <f t="shared" si="2"/>
        <v>-3.1136414167907844</v>
      </c>
    </row>
    <row r="30" spans="1:12" x14ac:dyDescent="0.2">
      <c r="A30" s="3">
        <v>487.7934518065079</v>
      </c>
      <c r="B30" s="3">
        <v>2.521779149382446</v>
      </c>
      <c r="C30" s="3">
        <f t="shared" si="0"/>
        <v>2.7899675390681002</v>
      </c>
      <c r="D30" s="3">
        <f t="shared" si="1"/>
        <v>-0.26818838968565428</v>
      </c>
      <c r="E30" s="3">
        <f t="shared" si="2"/>
        <v>-0.10634888061126624</v>
      </c>
    </row>
    <row r="31" spans="1:12" x14ac:dyDescent="0.2">
      <c r="A31" s="3">
        <v>6.7119909652328893</v>
      </c>
      <c r="B31" s="3">
        <v>0.91786733974737666</v>
      </c>
      <c r="C31" s="3">
        <f t="shared" si="0"/>
        <v>2.0133705181565751</v>
      </c>
      <c r="D31" s="3">
        <f t="shared" si="1"/>
        <v>-1.0955031784091984</v>
      </c>
      <c r="E31" s="3">
        <f t="shared" si="2"/>
        <v>-1.1935310594129127</v>
      </c>
    </row>
    <row r="32" spans="1:12" x14ac:dyDescent="0.2">
      <c r="A32" s="3">
        <v>0.82103356768046754</v>
      </c>
      <c r="B32" s="3">
        <v>2.365175659858715</v>
      </c>
      <c r="C32" s="3">
        <f t="shared" si="0"/>
        <v>2.0038609021400782</v>
      </c>
      <c r="D32" s="3">
        <f t="shared" si="1"/>
        <v>0.36131475771863686</v>
      </c>
      <c r="E32" s="3">
        <f t="shared" si="2"/>
        <v>0.15276444952939358</v>
      </c>
    </row>
    <row r="33" spans="1:5" x14ac:dyDescent="0.2">
      <c r="A33" s="3">
        <v>152.21529310916853</v>
      </c>
      <c r="B33" s="3">
        <v>4.0513985889537754</v>
      </c>
      <c r="C33" s="3">
        <f t="shared" si="0"/>
        <v>2.2482526330902277</v>
      </c>
      <c r="D33" s="3">
        <f t="shared" si="1"/>
        <v>1.8031459558635476</v>
      </c>
      <c r="E33" s="3">
        <f t="shared" si="2"/>
        <v>0.44506752823083456</v>
      </c>
    </row>
    <row r="34" spans="1:5" x14ac:dyDescent="0.2">
      <c r="A34" s="3">
        <v>139.42713937120027</v>
      </c>
      <c r="B34" s="3">
        <v>0.19825861450793286</v>
      </c>
      <c r="C34" s="3">
        <f t="shared" si="0"/>
        <v>2.2276090562654263</v>
      </c>
      <c r="D34" s="3">
        <f t="shared" si="1"/>
        <v>-2.0293504417574932</v>
      </c>
      <c r="E34" s="3">
        <f t="shared" si="2"/>
        <v>-10.235875231924883</v>
      </c>
    </row>
    <row r="35" spans="1:5" x14ac:dyDescent="0.2">
      <c r="A35" s="3">
        <v>96.625837472665779</v>
      </c>
      <c r="B35" s="3">
        <v>0.12518114865413735</v>
      </c>
      <c r="C35" s="3">
        <f t="shared" si="0"/>
        <v>2.1585160517513664</v>
      </c>
      <c r="D35" s="3">
        <f t="shared" si="1"/>
        <v>-2.033334903097229</v>
      </c>
      <c r="E35" s="3">
        <f t="shared" si="2"/>
        <v>-16.243139841407945</v>
      </c>
    </row>
    <row r="36" spans="1:5" x14ac:dyDescent="0.2">
      <c r="A36" s="3">
        <v>561.374367022927</v>
      </c>
      <c r="B36" s="3">
        <v>4.1019870712811173</v>
      </c>
      <c r="C36" s="3">
        <f t="shared" si="0"/>
        <v>2.9087472556115066</v>
      </c>
      <c r="D36" s="3">
        <f t="shared" si="1"/>
        <v>1.1932398156696107</v>
      </c>
      <c r="E36" s="3">
        <f t="shared" si="2"/>
        <v>0.29089311958678177</v>
      </c>
    </row>
    <row r="37" spans="1:5" x14ac:dyDescent="0.2">
      <c r="A37" s="3">
        <v>283.09521001718957</v>
      </c>
      <c r="B37" s="3">
        <v>1.9278741646430295</v>
      </c>
      <c r="C37" s="3">
        <f t="shared" si="0"/>
        <v>2.4595286057501924</v>
      </c>
      <c r="D37" s="3">
        <f t="shared" si="1"/>
        <v>-0.53165444110716287</v>
      </c>
      <c r="E37" s="3">
        <f t="shared" si="2"/>
        <v>-0.2757723770864503</v>
      </c>
    </row>
    <row r="38" spans="1:5" x14ac:dyDescent="0.2">
      <c r="A38" s="3">
        <v>471.44230618600932</v>
      </c>
      <c r="B38" s="3">
        <v>2.4807682220549099</v>
      </c>
      <c r="C38" s="3">
        <f t="shared" si="0"/>
        <v>2.7635723191085444</v>
      </c>
      <c r="D38" s="3">
        <f t="shared" si="1"/>
        <v>-0.28280409705363452</v>
      </c>
      <c r="E38" s="3">
        <f t="shared" si="2"/>
        <v>-0.11399859710367366</v>
      </c>
    </row>
    <row r="39" spans="1:5" x14ac:dyDescent="0.2">
      <c r="A39" s="3">
        <v>49.032413077878196</v>
      </c>
      <c r="B39" s="3">
        <v>3.9785348992244098</v>
      </c>
      <c r="C39" s="3">
        <f t="shared" si="0"/>
        <v>2.0816872512082405</v>
      </c>
      <c r="D39" s="3">
        <f t="shared" si="1"/>
        <v>1.8968476480161693</v>
      </c>
      <c r="E39" s="3">
        <f t="shared" si="2"/>
        <v>0.47677039313792313</v>
      </c>
    </row>
    <row r="40" spans="1:5" x14ac:dyDescent="0.2">
      <c r="A40" s="3">
        <v>410.97427504219473</v>
      </c>
      <c r="B40" s="3">
        <v>0.85798470246868386</v>
      </c>
      <c r="C40" s="3">
        <f t="shared" si="0"/>
        <v>2.6659603829417398</v>
      </c>
      <c r="D40" s="3">
        <f t="shared" si="1"/>
        <v>-1.807975680473056</v>
      </c>
      <c r="E40" s="3">
        <f t="shared" si="2"/>
        <v>-2.1072353333001836</v>
      </c>
    </row>
    <row r="41" spans="1:5" x14ac:dyDescent="0.2">
      <c r="A41" s="3">
        <v>66.860664919717337</v>
      </c>
      <c r="B41" s="3">
        <v>-0.26293410216164126</v>
      </c>
      <c r="C41" s="3">
        <f t="shared" si="0"/>
        <v>2.1104669244972944</v>
      </c>
      <c r="D41" s="3">
        <f t="shared" si="1"/>
        <v>-2.3734010266589358</v>
      </c>
      <c r="E41" s="3">
        <f t="shared" si="2"/>
        <v>9.0266002285236659</v>
      </c>
    </row>
    <row r="42" spans="1:5" x14ac:dyDescent="0.2">
      <c r="A42" s="3">
        <v>359.62472833247796</v>
      </c>
      <c r="B42" s="3">
        <v>1.9576318604179868</v>
      </c>
      <c r="C42" s="3">
        <f t="shared" si="0"/>
        <v>2.5830681739379089</v>
      </c>
      <c r="D42" s="3">
        <f t="shared" si="1"/>
        <v>-0.62543631351992213</v>
      </c>
      <c r="E42" s="3">
        <f t="shared" si="2"/>
        <v>-0.31948617417085823</v>
      </c>
    </row>
    <row r="43" spans="1:5" x14ac:dyDescent="0.2">
      <c r="A43" s="3">
        <v>193.9402476287764</v>
      </c>
      <c r="B43" s="3">
        <v>0.85274858984848734</v>
      </c>
      <c r="C43" s="3">
        <f t="shared" si="0"/>
        <v>2.315608118626777</v>
      </c>
      <c r="D43" s="3">
        <f t="shared" si="1"/>
        <v>-1.4628595287782895</v>
      </c>
      <c r="E43" s="3">
        <f t="shared" si="2"/>
        <v>-1.715464025614166</v>
      </c>
    </row>
    <row r="44" spans="1:5" x14ac:dyDescent="0.2">
      <c r="A44" s="3">
        <v>49.171746236348532</v>
      </c>
      <c r="B44" s="3">
        <v>1.029704386659235</v>
      </c>
      <c r="C44" s="3">
        <f t="shared" si="0"/>
        <v>2.0819121730241696</v>
      </c>
      <c r="D44" s="3">
        <f t="shared" si="1"/>
        <v>-1.0522077863649346</v>
      </c>
      <c r="E44" s="3">
        <f t="shared" si="2"/>
        <v>-1.0218542331151075</v>
      </c>
    </row>
    <row r="45" spans="1:5" x14ac:dyDescent="0.2">
      <c r="A45" s="3">
        <v>63.62983740095666</v>
      </c>
      <c r="B45" s="3">
        <v>3.2205267856762214</v>
      </c>
      <c r="C45" s="3">
        <f t="shared" si="0"/>
        <v>2.1052514854700641</v>
      </c>
      <c r="D45" s="3">
        <f t="shared" si="1"/>
        <v>1.1152753002061573</v>
      </c>
      <c r="E45" s="3">
        <f t="shared" si="2"/>
        <v>0.34630213453479486</v>
      </c>
    </row>
    <row r="46" spans="1:5" x14ac:dyDescent="0.2">
      <c r="A46" s="3">
        <v>162.88626943270742</v>
      </c>
      <c r="B46" s="3">
        <v>3.6970755662150507</v>
      </c>
      <c r="C46" s="3">
        <f t="shared" si="0"/>
        <v>2.2654785066638761</v>
      </c>
      <c r="D46" s="3">
        <f t="shared" si="1"/>
        <v>1.4315970595511747</v>
      </c>
      <c r="E46" s="3">
        <f t="shared" si="2"/>
        <v>0.38722418135932196</v>
      </c>
    </row>
    <row r="47" spans="1:5" x14ac:dyDescent="0.2">
      <c r="A47" s="3">
        <v>85.592914456185625</v>
      </c>
      <c r="B47" s="3">
        <v>-1.0285350717321526</v>
      </c>
      <c r="C47" s="3">
        <f t="shared" si="0"/>
        <v>2.1407058972474671</v>
      </c>
      <c r="D47" s="3">
        <f t="shared" si="1"/>
        <v>-3.1692409689796195</v>
      </c>
      <c r="E47" s="3">
        <f t="shared" si="2"/>
        <v>3.0813154126502571</v>
      </c>
    </row>
    <row r="48" spans="1:5" x14ac:dyDescent="0.2">
      <c r="A48" s="3">
        <v>79.841205023051799</v>
      </c>
      <c r="B48" s="3">
        <v>4.9365442160305975</v>
      </c>
      <c r="C48" s="3">
        <f t="shared" si="0"/>
        <v>2.1314210655204051</v>
      </c>
      <c r="D48" s="3">
        <f t="shared" si="1"/>
        <v>2.8051231505101923</v>
      </c>
      <c r="E48" s="3">
        <f t="shared" si="2"/>
        <v>0.56823620487405468</v>
      </c>
    </row>
    <row r="49" spans="1:5" x14ac:dyDescent="0.2">
      <c r="A49" s="3">
        <v>21.820818610122977</v>
      </c>
      <c r="B49" s="3">
        <v>-0.80542030551852617</v>
      </c>
      <c r="C49" s="3">
        <f t="shared" si="0"/>
        <v>2.0377602972138869</v>
      </c>
      <c r="D49" s="3">
        <f t="shared" si="1"/>
        <v>-2.8431806027324131</v>
      </c>
      <c r="E49" s="3">
        <f t="shared" si="2"/>
        <v>3.5300582605773583</v>
      </c>
    </row>
    <row r="50" spans="1:5" x14ac:dyDescent="0.2">
      <c r="A50" s="3">
        <v>59.479753357183725</v>
      </c>
      <c r="B50" s="3">
        <v>3.7911045403518853</v>
      </c>
      <c r="C50" s="3">
        <f t="shared" si="0"/>
        <v>2.0985521150572231</v>
      </c>
      <c r="D50" s="3">
        <f t="shared" si="1"/>
        <v>1.6925524252946622</v>
      </c>
      <c r="E50" s="3">
        <f t="shared" si="2"/>
        <v>0.44645364095856921</v>
      </c>
    </row>
    <row r="51" spans="1:5" x14ac:dyDescent="0.2">
      <c r="A51" s="3">
        <v>15.670447544249491</v>
      </c>
      <c r="B51" s="3">
        <v>4.5314879913914661</v>
      </c>
      <c r="C51" s="3">
        <f t="shared" si="0"/>
        <v>2.0278319166046956</v>
      </c>
      <c r="D51" s="3">
        <f t="shared" si="1"/>
        <v>2.5036560747867704</v>
      </c>
      <c r="E51" s="3">
        <f t="shared" si="2"/>
        <v>0.55250197717460636</v>
      </c>
    </row>
    <row r="52" spans="1:5" x14ac:dyDescent="0.2">
      <c r="A52" s="3">
        <v>76.244323424368673</v>
      </c>
      <c r="B52" s="3">
        <v>1.4365723557169188</v>
      </c>
      <c r="C52" s="3">
        <f t="shared" si="0"/>
        <v>2.1256147151172442</v>
      </c>
      <c r="D52" s="3">
        <f t="shared" si="1"/>
        <v>-0.68904235940032543</v>
      </c>
      <c r="E52" s="3">
        <f t="shared" si="2"/>
        <v>-0.47964333760025624</v>
      </c>
    </row>
    <row r="53" spans="1:5" x14ac:dyDescent="0.2">
      <c r="A53" s="3">
        <v>239.08375924390114</v>
      </c>
      <c r="B53" s="3">
        <v>6.0397688184685627</v>
      </c>
      <c r="C53" s="3">
        <f t="shared" si="0"/>
        <v>2.3884820900587327</v>
      </c>
      <c r="D53" s="3">
        <f t="shared" si="1"/>
        <v>3.65128672840983</v>
      </c>
      <c r="E53" s="3">
        <f t="shared" si="2"/>
        <v>0.6045408091191885</v>
      </c>
    </row>
    <row r="54" spans="1:5" x14ac:dyDescent="0.2">
      <c r="A54" s="3">
        <v>254.85215288097339</v>
      </c>
      <c r="B54" s="3">
        <v>2.541596907632492</v>
      </c>
      <c r="C54" s="3">
        <f t="shared" si="0"/>
        <v>2.4139365889739399</v>
      </c>
      <c r="D54" s="3">
        <f t="shared" si="1"/>
        <v>0.1276603186585521</v>
      </c>
      <c r="E54" s="3">
        <f t="shared" si="2"/>
        <v>5.0228389197037628E-2</v>
      </c>
    </row>
    <row r="55" spans="1:5" x14ac:dyDescent="0.2">
      <c r="A55" s="3">
        <v>211.68747805202582</v>
      </c>
      <c r="B55" s="3">
        <v>2.401867462148338</v>
      </c>
      <c r="C55" s="3">
        <f t="shared" si="0"/>
        <v>2.3442570011923705</v>
      </c>
      <c r="D55" s="3">
        <f t="shared" si="1"/>
        <v>5.7610460955967557E-2</v>
      </c>
      <c r="E55" s="3">
        <f t="shared" si="2"/>
        <v>2.3985695240834885E-2</v>
      </c>
    </row>
    <row r="56" spans="1:5" x14ac:dyDescent="0.2">
      <c r="A56" s="3">
        <v>537.29601138375051</v>
      </c>
      <c r="B56" s="3">
        <v>0.64616030210956688</v>
      </c>
      <c r="C56" s="3">
        <f t="shared" si="0"/>
        <v>2.8698782058145489</v>
      </c>
      <c r="D56" s="3">
        <f t="shared" si="1"/>
        <v>-2.2237179037049821</v>
      </c>
      <c r="E56" s="3">
        <f t="shared" si="2"/>
        <v>-3.4414337997011692</v>
      </c>
    </row>
    <row r="57" spans="1:5" x14ac:dyDescent="0.2">
      <c r="A57" s="3">
        <v>6.8628110588247155</v>
      </c>
      <c r="B57" s="3">
        <v>1.5809269220666511</v>
      </c>
      <c r="C57" s="3">
        <f t="shared" si="0"/>
        <v>2.013613983026687</v>
      </c>
      <c r="D57" s="3">
        <f t="shared" si="1"/>
        <v>-0.43268706096003595</v>
      </c>
      <c r="E57" s="3">
        <f t="shared" si="2"/>
        <v>-0.2736920062025448</v>
      </c>
    </row>
    <row r="58" spans="1:5" x14ac:dyDescent="0.2">
      <c r="A58" s="3">
        <v>129.61648637776483</v>
      </c>
      <c r="B58" s="3">
        <v>2.2118043571822059</v>
      </c>
      <c r="C58" s="3">
        <f t="shared" si="0"/>
        <v>2.2117719797865791</v>
      </c>
      <c r="D58" s="3">
        <f t="shared" si="1"/>
        <v>3.2377395626781436E-5</v>
      </c>
      <c r="E58" s="3">
        <f t="shared" si="2"/>
        <v>1.4638453677715683E-5</v>
      </c>
    </row>
    <row r="59" spans="1:5" x14ac:dyDescent="0.2">
      <c r="A59" s="3">
        <v>24.497210043658168</v>
      </c>
      <c r="B59" s="3">
        <v>3.7419300388775976</v>
      </c>
      <c r="C59" s="3">
        <f t="shared" si="0"/>
        <v>2.0420807247989403</v>
      </c>
      <c r="D59" s="3">
        <f t="shared" si="1"/>
        <v>1.6998493140786572</v>
      </c>
      <c r="E59" s="3">
        <f t="shared" si="2"/>
        <v>0.45427073633598236</v>
      </c>
    </row>
    <row r="60" spans="1:5" x14ac:dyDescent="0.2">
      <c r="A60" s="3">
        <v>467.9481729845246</v>
      </c>
      <c r="B60" s="3">
        <v>4.3030023933836823</v>
      </c>
      <c r="C60" s="3">
        <f t="shared" si="0"/>
        <v>2.7579318327131723</v>
      </c>
      <c r="D60" s="3">
        <f t="shared" si="1"/>
        <v>1.54507056067051</v>
      </c>
      <c r="E60" s="3">
        <f t="shared" si="2"/>
        <v>0.35906802260817194</v>
      </c>
    </row>
    <row r="61" spans="1:5" x14ac:dyDescent="0.2">
      <c r="A61" s="3">
        <v>102.83303555865804</v>
      </c>
      <c r="B61" s="3">
        <v>3.9978459839943854</v>
      </c>
      <c r="C61" s="3">
        <f t="shared" si="0"/>
        <v>2.1685361667093606</v>
      </c>
      <c r="D61" s="3">
        <f t="shared" si="1"/>
        <v>1.8293098172850248</v>
      </c>
      <c r="E61" s="3">
        <f t="shared" si="2"/>
        <v>0.45757385967562925</v>
      </c>
    </row>
    <row r="62" spans="1:5" x14ac:dyDescent="0.2">
      <c r="A62" s="3">
        <v>123.19771885505395</v>
      </c>
      <c r="B62" s="3">
        <v>-0.46253373469960313</v>
      </c>
      <c r="C62" s="3">
        <f t="shared" si="0"/>
        <v>2.2014103339078459</v>
      </c>
      <c r="D62" s="3">
        <f t="shared" si="1"/>
        <v>-2.6639440686074489</v>
      </c>
      <c r="E62" s="3">
        <f t="shared" si="2"/>
        <v>5.7594589729494485</v>
      </c>
    </row>
    <row r="63" spans="1:5" x14ac:dyDescent="0.2">
      <c r="A63" s="3">
        <v>156.11663333263223</v>
      </c>
      <c r="B63" s="3">
        <v>4.0141152565483447</v>
      </c>
      <c r="C63" s="3">
        <f t="shared" si="0"/>
        <v>2.2545504629625452</v>
      </c>
      <c r="D63" s="3">
        <f t="shared" si="1"/>
        <v>1.7595647935857994</v>
      </c>
      <c r="E63" s="3">
        <f t="shared" si="2"/>
        <v>0.43834436261274995</v>
      </c>
    </row>
    <row r="64" spans="1:5" x14ac:dyDescent="0.2">
      <c r="A64" s="3">
        <v>27.304215636761654</v>
      </c>
      <c r="B64" s="3">
        <v>1.3798700819488885</v>
      </c>
      <c r="C64" s="3">
        <f t="shared" si="0"/>
        <v>2.046611999351641</v>
      </c>
      <c r="D64" s="3">
        <f t="shared" si="1"/>
        <v>-0.66674191740275246</v>
      </c>
      <c r="E64" s="3">
        <f t="shared" si="2"/>
        <v>-0.48319180633372782</v>
      </c>
    </row>
    <row r="65" spans="1:5" x14ac:dyDescent="0.2">
      <c r="A65" s="3">
        <v>6.8095897228457254</v>
      </c>
      <c r="B65" s="3">
        <v>2.2778248113928372</v>
      </c>
      <c r="C65" s="3">
        <f t="shared" si="0"/>
        <v>2.0135280692379953</v>
      </c>
      <c r="D65" s="3">
        <f t="shared" si="1"/>
        <v>0.26429674215484189</v>
      </c>
      <c r="E65" s="3">
        <f t="shared" si="2"/>
        <v>0.1160303201690171</v>
      </c>
    </row>
    <row r="66" spans="1:5" x14ac:dyDescent="0.2">
      <c r="A66" s="3">
        <v>12.776202403993748</v>
      </c>
      <c r="B66" s="3">
        <v>1.8416840577029541</v>
      </c>
      <c r="C66" s="3">
        <f t="shared" si="0"/>
        <v>2.0231598135687987</v>
      </c>
      <c r="D66" s="3">
        <f t="shared" si="1"/>
        <v>-0.18147575586584463</v>
      </c>
      <c r="E66" s="3">
        <f t="shared" si="2"/>
        <v>-9.8537941460051959E-2</v>
      </c>
    </row>
    <row r="67" spans="1:5" x14ac:dyDescent="0.2">
      <c r="A67" s="3">
        <v>608.88263988514962</v>
      </c>
      <c r="B67" s="3">
        <v>4.0220781890490835</v>
      </c>
      <c r="C67" s="3">
        <f t="shared" ref="C67:C101" si="3">$H$2+$G$2*A67</f>
        <v>2.9854385982979101</v>
      </c>
      <c r="D67" s="3">
        <f t="shared" ref="D67:D101" si="4">B67-C67</f>
        <v>1.0366395907511734</v>
      </c>
      <c r="E67" s="3">
        <f t="shared" ref="E67:E101" si="5">D67/B67</f>
        <v>0.25773730445460585</v>
      </c>
    </row>
    <row r="68" spans="1:5" x14ac:dyDescent="0.2">
      <c r="A68" s="3">
        <v>304.02439693404358</v>
      </c>
      <c r="B68" s="3">
        <v>6.2425383275305837</v>
      </c>
      <c r="C68" s="3">
        <f t="shared" si="3"/>
        <v>2.4933140361455073</v>
      </c>
      <c r="D68" s="3">
        <f t="shared" si="4"/>
        <v>3.7492242913850764</v>
      </c>
      <c r="E68" s="3">
        <f t="shared" si="5"/>
        <v>0.60059291504072998</v>
      </c>
    </row>
    <row r="69" spans="1:5" x14ac:dyDescent="0.2">
      <c r="A69" s="3">
        <v>67.821618316496981</v>
      </c>
      <c r="B69" s="3">
        <v>0.4143428791186986</v>
      </c>
      <c r="C69" s="3">
        <f t="shared" si="3"/>
        <v>2.1120181660352011</v>
      </c>
      <c r="D69" s="3">
        <f t="shared" si="4"/>
        <v>-1.6976752869165024</v>
      </c>
      <c r="E69" s="3">
        <f t="shared" si="5"/>
        <v>-4.0972715412110698</v>
      </c>
    </row>
    <row r="70" spans="1:5" x14ac:dyDescent="0.2">
      <c r="A70" s="3">
        <v>169.45561173785092</v>
      </c>
      <c r="B70" s="3">
        <v>1.7868373914081934</v>
      </c>
      <c r="C70" s="3">
        <f t="shared" si="3"/>
        <v>2.2760832214134341</v>
      </c>
      <c r="D70" s="3">
        <f t="shared" si="4"/>
        <v>-0.48924583000524069</v>
      </c>
      <c r="E70" s="3">
        <f t="shared" si="5"/>
        <v>-0.27380545782046212</v>
      </c>
    </row>
    <row r="71" spans="1:5" x14ac:dyDescent="0.2">
      <c r="A71" s="3">
        <v>112.26981158893879</v>
      </c>
      <c r="B71" s="3">
        <v>-5.6588599752664732E-2</v>
      </c>
      <c r="C71" s="3">
        <f t="shared" si="3"/>
        <v>2.183769703539713</v>
      </c>
      <c r="D71" s="3">
        <f t="shared" si="4"/>
        <v>-2.240358303292378</v>
      </c>
      <c r="E71" s="3">
        <f t="shared" si="5"/>
        <v>39.59027636457607</v>
      </c>
    </row>
    <row r="72" spans="1:5" x14ac:dyDescent="0.2">
      <c r="A72" s="3">
        <v>137.7524266281294</v>
      </c>
      <c r="B72" s="3">
        <v>3.2165045873470857</v>
      </c>
      <c r="C72" s="3">
        <f t="shared" si="3"/>
        <v>2.2249056119778889</v>
      </c>
      <c r="D72" s="3">
        <f t="shared" si="4"/>
        <v>0.99159897536919672</v>
      </c>
      <c r="E72" s="3">
        <f t="shared" si="5"/>
        <v>0.30828464516105336</v>
      </c>
    </row>
    <row r="73" spans="1:5" x14ac:dyDescent="0.2">
      <c r="A73" s="3">
        <v>45.552031653358959</v>
      </c>
      <c r="B73" s="3">
        <v>2.7752859642066765</v>
      </c>
      <c r="C73" s="3">
        <f t="shared" si="3"/>
        <v>2.0760689639410677</v>
      </c>
      <c r="D73" s="3">
        <f t="shared" si="4"/>
        <v>0.69921700026560885</v>
      </c>
      <c r="E73" s="3">
        <f t="shared" si="5"/>
        <v>0.25194412730202453</v>
      </c>
    </row>
    <row r="74" spans="1:5" x14ac:dyDescent="0.2">
      <c r="A74" s="3">
        <v>328.32853832345552</v>
      </c>
      <c r="B74" s="3">
        <v>3.3611308622868701</v>
      </c>
      <c r="C74" s="3">
        <f t="shared" si="3"/>
        <v>2.5325475658804164</v>
      </c>
      <c r="D74" s="3">
        <f t="shared" si="4"/>
        <v>0.82858329640645367</v>
      </c>
      <c r="E74" s="3">
        <f t="shared" si="5"/>
        <v>0.24651920152930204</v>
      </c>
    </row>
    <row r="75" spans="1:5" x14ac:dyDescent="0.2">
      <c r="A75" s="3">
        <v>143.66712730088369</v>
      </c>
      <c r="B75" s="3">
        <v>4.7554679488782341</v>
      </c>
      <c r="C75" s="3">
        <f t="shared" si="3"/>
        <v>2.2344535561327352</v>
      </c>
      <c r="D75" s="3">
        <f t="shared" si="4"/>
        <v>2.5210143927454989</v>
      </c>
      <c r="E75" s="3">
        <f t="shared" si="5"/>
        <v>0.53012961497094735</v>
      </c>
    </row>
    <row r="76" spans="1:5" x14ac:dyDescent="0.2">
      <c r="A76" s="3">
        <v>317.48223556243261</v>
      </c>
      <c r="B76" s="3">
        <v>-0.94573391837090925</v>
      </c>
      <c r="C76" s="3">
        <f t="shared" si="3"/>
        <v>2.5150386674967935</v>
      </c>
      <c r="D76" s="3">
        <f t="shared" si="4"/>
        <v>-3.4607725858677028</v>
      </c>
      <c r="E76" s="3">
        <f t="shared" si="5"/>
        <v>3.6593512389077869</v>
      </c>
    </row>
    <row r="77" spans="1:5" x14ac:dyDescent="0.2">
      <c r="A77" s="3">
        <v>14.596543145189793</v>
      </c>
      <c r="B77" s="3">
        <v>5.0092792601395546</v>
      </c>
      <c r="C77" s="3">
        <f t="shared" si="3"/>
        <v>2.0260983412646794</v>
      </c>
      <c r="D77" s="3">
        <f t="shared" si="4"/>
        <v>2.9831809188748752</v>
      </c>
      <c r="E77" s="3">
        <f t="shared" si="5"/>
        <v>0.59553096642325465</v>
      </c>
    </row>
    <row r="78" spans="1:5" x14ac:dyDescent="0.2">
      <c r="A78" s="3">
        <v>68.146943547846732</v>
      </c>
      <c r="B78" s="3">
        <v>1.4364102975795827</v>
      </c>
      <c r="C78" s="3">
        <f t="shared" si="3"/>
        <v>2.1125433299129606</v>
      </c>
      <c r="D78" s="3">
        <f t="shared" si="4"/>
        <v>-0.67613303233337785</v>
      </c>
      <c r="E78" s="3">
        <f t="shared" si="5"/>
        <v>-0.47071023750852597</v>
      </c>
    </row>
    <row r="79" spans="1:5" x14ac:dyDescent="0.2">
      <c r="A79" s="3">
        <v>18.08968189287862</v>
      </c>
      <c r="B79" s="3">
        <v>5.4248853355862572</v>
      </c>
      <c r="C79" s="3">
        <f t="shared" si="3"/>
        <v>2.0317372223397094</v>
      </c>
      <c r="D79" s="3">
        <f t="shared" si="4"/>
        <v>3.3931481132465477</v>
      </c>
      <c r="E79" s="3">
        <f t="shared" si="5"/>
        <v>0.62547831029498735</v>
      </c>
    </row>
    <row r="80" spans="1:5" x14ac:dyDescent="0.2">
      <c r="A80" s="3">
        <v>79.134061014913456</v>
      </c>
      <c r="B80" s="3">
        <v>2.1366105434784886</v>
      </c>
      <c r="C80" s="3">
        <f t="shared" si="3"/>
        <v>2.130279541735399</v>
      </c>
      <c r="D80" s="3">
        <f t="shared" si="4"/>
        <v>6.3310017430895371E-3</v>
      </c>
      <c r="E80" s="3">
        <f t="shared" si="5"/>
        <v>2.9631051678619957E-3</v>
      </c>
    </row>
    <row r="81" spans="1:5" x14ac:dyDescent="0.2">
      <c r="A81" s="3">
        <v>450.08798645847253</v>
      </c>
      <c r="B81" s="3">
        <v>2.0652464331288938</v>
      </c>
      <c r="C81" s="3">
        <f t="shared" si="3"/>
        <v>2.729100608111831</v>
      </c>
      <c r="D81" s="3">
        <f t="shared" si="4"/>
        <v>-0.6638541749829372</v>
      </c>
      <c r="E81" s="3">
        <f t="shared" si="5"/>
        <v>-0.32144065925206977</v>
      </c>
    </row>
    <row r="82" spans="1:5" x14ac:dyDescent="0.2">
      <c r="A82" s="3">
        <v>65.392952976099778</v>
      </c>
      <c r="B82" s="3">
        <v>3.1002239296617642</v>
      </c>
      <c r="C82" s="3">
        <f t="shared" si="3"/>
        <v>2.1080976361007377</v>
      </c>
      <c r="D82" s="3">
        <f t="shared" si="4"/>
        <v>0.99212629356102644</v>
      </c>
      <c r="E82" s="3">
        <f t="shared" si="5"/>
        <v>0.32001762326544841</v>
      </c>
    </row>
    <row r="83" spans="1:5" x14ac:dyDescent="0.2">
      <c r="A83" s="3">
        <v>219.6092039735656</v>
      </c>
      <c r="B83" s="3">
        <v>0.49900671200664998</v>
      </c>
      <c r="C83" s="3">
        <f t="shared" si="3"/>
        <v>2.3570448328838833</v>
      </c>
      <c r="D83" s="3">
        <f t="shared" si="4"/>
        <v>-1.8580381208772334</v>
      </c>
      <c r="E83" s="3">
        <f t="shared" si="5"/>
        <v>-3.7234732042090695</v>
      </c>
    </row>
    <row r="84" spans="1:5" x14ac:dyDescent="0.2">
      <c r="A84" s="3">
        <v>130.47970551183241</v>
      </c>
      <c r="B84" s="3">
        <v>3.2784193032568467</v>
      </c>
      <c r="C84" s="3">
        <f t="shared" si="3"/>
        <v>2.2131654515007839</v>
      </c>
      <c r="D84" s="3">
        <f t="shared" si="4"/>
        <v>1.0652538517560628</v>
      </c>
      <c r="E84" s="3">
        <f t="shared" si="5"/>
        <v>0.3249291055289415</v>
      </c>
    </row>
    <row r="85" spans="1:5" x14ac:dyDescent="0.2">
      <c r="A85" s="3">
        <v>221.25388803749391</v>
      </c>
      <c r="B85" s="3">
        <v>4.4316336631458562</v>
      </c>
      <c r="C85" s="3">
        <f t="shared" si="3"/>
        <v>2.3596998026724796</v>
      </c>
      <c r="D85" s="3">
        <f t="shared" si="4"/>
        <v>2.0719338604733766</v>
      </c>
      <c r="E85" s="3">
        <f t="shared" si="5"/>
        <v>0.46753274705531184</v>
      </c>
    </row>
    <row r="86" spans="1:5" x14ac:dyDescent="0.2">
      <c r="A86" s="3">
        <v>38.554641155181358</v>
      </c>
      <c r="B86" s="3">
        <v>4.6533338297736933E-2</v>
      </c>
      <c r="C86" s="3">
        <f t="shared" si="3"/>
        <v>2.0647732623658364</v>
      </c>
      <c r="D86" s="3">
        <f t="shared" si="4"/>
        <v>-2.0182399240680993</v>
      </c>
      <c r="E86" s="3">
        <f t="shared" si="5"/>
        <v>-43.371913511871398</v>
      </c>
    </row>
    <row r="87" spans="1:5" x14ac:dyDescent="0.2">
      <c r="A87" s="3">
        <v>77.34382866568528</v>
      </c>
      <c r="B87" s="3">
        <v>2.0707827375436016</v>
      </c>
      <c r="C87" s="3">
        <f t="shared" si="3"/>
        <v>2.1273896172167555</v>
      </c>
      <c r="D87" s="3">
        <f t="shared" si="4"/>
        <v>-5.6606879673153809E-2</v>
      </c>
      <c r="E87" s="3">
        <f t="shared" si="5"/>
        <v>-2.7335982016298759E-2</v>
      </c>
    </row>
    <row r="88" spans="1:5" x14ac:dyDescent="0.2">
      <c r="A88" s="3">
        <v>632.46546200228283</v>
      </c>
      <c r="B88" s="3">
        <v>5.7951807925744179</v>
      </c>
      <c r="C88" s="3">
        <f t="shared" si="3"/>
        <v>3.0235077214955188</v>
      </c>
      <c r="D88" s="3">
        <f t="shared" si="4"/>
        <v>2.771673071078899</v>
      </c>
      <c r="E88" s="3">
        <f t="shared" si="5"/>
        <v>0.47827206264735478</v>
      </c>
    </row>
    <row r="89" spans="1:5" x14ac:dyDescent="0.2">
      <c r="A89" s="3">
        <v>123.89832730302025</v>
      </c>
      <c r="B89" s="3">
        <v>0.14570254649744607</v>
      </c>
      <c r="C89" s="3">
        <f t="shared" si="3"/>
        <v>2.2025413075117024</v>
      </c>
      <c r="D89" s="3">
        <f t="shared" si="4"/>
        <v>-2.0568387610142564</v>
      </c>
      <c r="E89" s="3">
        <f t="shared" si="5"/>
        <v>-14.116697411670216</v>
      </c>
    </row>
    <row r="90" spans="1:5" x14ac:dyDescent="0.2">
      <c r="A90" s="3">
        <v>248.9314379913092</v>
      </c>
      <c r="B90" s="3">
        <v>3.6206278847669431</v>
      </c>
      <c r="C90" s="3">
        <f t="shared" si="3"/>
        <v>2.4043789362285213</v>
      </c>
      <c r="D90" s="3">
        <f t="shared" si="4"/>
        <v>1.2162489485384218</v>
      </c>
      <c r="E90" s="3">
        <f t="shared" si="5"/>
        <v>0.33592210722773869</v>
      </c>
    </row>
    <row r="91" spans="1:5" x14ac:dyDescent="0.2">
      <c r="A91" s="3">
        <v>434.53778416458249</v>
      </c>
      <c r="B91" s="3">
        <v>2.8334711040764495</v>
      </c>
      <c r="C91" s="3">
        <f t="shared" si="3"/>
        <v>2.7039983296850365</v>
      </c>
      <c r="D91" s="3">
        <f t="shared" si="4"/>
        <v>0.12947277439141303</v>
      </c>
      <c r="E91" s="3">
        <f t="shared" si="5"/>
        <v>4.5694051442819912E-2</v>
      </c>
    </row>
    <row r="92" spans="1:5" x14ac:dyDescent="0.2">
      <c r="A92" s="3">
        <v>170.57270478592972</v>
      </c>
      <c r="B92" s="3">
        <v>2.9155394462256443</v>
      </c>
      <c r="C92" s="3">
        <f t="shared" si="3"/>
        <v>2.2778865150421304</v>
      </c>
      <c r="D92" s="3">
        <f t="shared" si="4"/>
        <v>0.63765293118351396</v>
      </c>
      <c r="E92" s="3">
        <f t="shared" si="5"/>
        <v>0.21870838757095096</v>
      </c>
    </row>
    <row r="93" spans="1:5" x14ac:dyDescent="0.2">
      <c r="A93" s="3">
        <v>207.28222091530938</v>
      </c>
      <c r="B93" s="3">
        <v>2.2608359607239534</v>
      </c>
      <c r="C93" s="3">
        <f t="shared" si="3"/>
        <v>2.3371457116350038</v>
      </c>
      <c r="D93" s="3">
        <f t="shared" si="4"/>
        <v>-7.6309750911050411E-2</v>
      </c>
      <c r="E93" s="3">
        <f t="shared" si="5"/>
        <v>-3.3752891513020203E-2</v>
      </c>
    </row>
    <row r="94" spans="1:5" x14ac:dyDescent="0.2">
      <c r="A94" s="3">
        <v>124.79803197456719</v>
      </c>
      <c r="B94" s="3">
        <v>1.8809051001630579</v>
      </c>
      <c r="C94" s="3">
        <f t="shared" si="3"/>
        <v>2.2039936768597159</v>
      </c>
      <c r="D94" s="3">
        <f t="shared" si="4"/>
        <v>-0.32308857669665803</v>
      </c>
      <c r="E94" s="3">
        <f t="shared" si="5"/>
        <v>-0.17177292818688678</v>
      </c>
    </row>
    <row r="95" spans="1:5" x14ac:dyDescent="0.2">
      <c r="A95" s="3">
        <v>30.837994311886341</v>
      </c>
      <c r="B95" s="3">
        <v>2.3724689784054158</v>
      </c>
      <c r="C95" s="3">
        <f t="shared" si="3"/>
        <v>2.0523164843818136</v>
      </c>
      <c r="D95" s="3">
        <f t="shared" si="4"/>
        <v>0.32015249402360224</v>
      </c>
      <c r="E95" s="3">
        <f t="shared" si="5"/>
        <v>0.13494485994872024</v>
      </c>
    </row>
    <row r="96" spans="1:5" x14ac:dyDescent="0.2">
      <c r="A96" s="3">
        <v>25.679955690265274</v>
      </c>
      <c r="B96" s="3">
        <v>3.1525087438853023</v>
      </c>
      <c r="C96" s="3">
        <f t="shared" si="3"/>
        <v>2.043989999673189</v>
      </c>
      <c r="D96" s="3">
        <f t="shared" si="4"/>
        <v>1.1085187442121134</v>
      </c>
      <c r="E96" s="3">
        <f t="shared" si="5"/>
        <v>0.35163066442312924</v>
      </c>
    </row>
    <row r="97" spans="1:5" x14ac:dyDescent="0.2">
      <c r="A97" s="3">
        <v>94.5187070895483</v>
      </c>
      <c r="B97" s="3">
        <v>2.5447568728071159</v>
      </c>
      <c r="C97" s="3">
        <f t="shared" si="3"/>
        <v>2.1551145671559309</v>
      </c>
      <c r="D97" s="3">
        <f t="shared" si="4"/>
        <v>0.38964230565118507</v>
      </c>
      <c r="E97" s="3">
        <f t="shared" si="5"/>
        <v>0.15311572976375204</v>
      </c>
    </row>
    <row r="98" spans="1:5" x14ac:dyDescent="0.2">
      <c r="A98" s="3">
        <v>235.07199724513424</v>
      </c>
      <c r="B98" s="3">
        <v>1.6238621587604545</v>
      </c>
      <c r="C98" s="3">
        <f t="shared" si="3"/>
        <v>2.3820060092482183</v>
      </c>
      <c r="D98" s="3">
        <f t="shared" si="4"/>
        <v>-0.75814385048776378</v>
      </c>
      <c r="E98" s="3">
        <f t="shared" si="5"/>
        <v>-0.46687697376141768</v>
      </c>
    </row>
    <row r="99" spans="1:5" x14ac:dyDescent="0.2">
      <c r="A99" s="3">
        <v>67.407639534185037</v>
      </c>
      <c r="B99" s="3">
        <v>2.2268432532630325</v>
      </c>
      <c r="C99" s="3">
        <f t="shared" si="3"/>
        <v>2.1113498910854624</v>
      </c>
      <c r="D99" s="3">
        <f t="shared" si="4"/>
        <v>0.11549336217757</v>
      </c>
      <c r="E99" s="3">
        <f t="shared" si="5"/>
        <v>5.186416332103104E-2</v>
      </c>
    </row>
    <row r="100" spans="1:5" x14ac:dyDescent="0.2">
      <c r="A100" s="3">
        <v>241.65478761891745</v>
      </c>
      <c r="B100" s="3">
        <v>0.65470421743726437</v>
      </c>
      <c r="C100" s="3">
        <f t="shared" si="3"/>
        <v>2.3926324328576944</v>
      </c>
      <c r="D100" s="3">
        <f t="shared" si="4"/>
        <v>-1.7379282154204301</v>
      </c>
      <c r="E100" s="3">
        <f t="shared" si="5"/>
        <v>-2.6545242403100349</v>
      </c>
    </row>
    <row r="101" spans="1:5" x14ac:dyDescent="0.2">
      <c r="A101" s="3">
        <v>41.970152338602119</v>
      </c>
      <c r="B101" s="3">
        <v>1.9034721991557508</v>
      </c>
      <c r="C101" s="3">
        <f t="shared" si="3"/>
        <v>2.0702868313262699</v>
      </c>
      <c r="D101" s="3">
        <f t="shared" si="4"/>
        <v>-0.16681463217051906</v>
      </c>
      <c r="E101" s="3">
        <f t="shared" si="5"/>
        <v>-8.7637020516772746E-2</v>
      </c>
    </row>
  </sheetData>
  <mergeCells count="4">
    <mergeCell ref="I15:J15"/>
    <mergeCell ref="G18:H18"/>
    <mergeCell ref="G23:H23"/>
    <mergeCell ref="J23:K2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D2221-94D1-A442-B5DC-616E382C8892}">
  <dimension ref="A1:V113"/>
  <sheetViews>
    <sheetView tabSelected="1" zoomScale="69" zoomScaleNormal="125" workbookViewId="0">
      <selection activeCell="V26" sqref="V26"/>
    </sheetView>
  </sheetViews>
  <sheetFormatPr baseColWidth="10" defaultRowHeight="16" x14ac:dyDescent="0.2"/>
  <cols>
    <col min="3" max="3" width="10.83203125" style="1"/>
    <col min="6" max="6" width="10.83203125" style="1"/>
    <col min="7" max="7" width="12.83203125" style="1" customWidth="1"/>
    <col min="8" max="8" width="10.83203125" style="16"/>
    <col min="9" max="9" width="13.1640625" bestFit="1" customWidth="1"/>
    <col min="10" max="10" width="13.1640625" customWidth="1"/>
  </cols>
  <sheetData>
    <row r="1" spans="1:22" ht="17" thickBot="1" x14ac:dyDescent="0.25">
      <c r="A1" s="3" t="s">
        <v>3</v>
      </c>
      <c r="B1" s="3" t="s">
        <v>4</v>
      </c>
      <c r="C1" s="6" t="s">
        <v>5</v>
      </c>
      <c r="D1" s="3" t="s">
        <v>1</v>
      </c>
      <c r="E1" s="6" t="s">
        <v>6</v>
      </c>
      <c r="F1" s="6" t="s">
        <v>7</v>
      </c>
      <c r="G1" s="17" t="s">
        <v>9</v>
      </c>
      <c r="H1" s="6" t="s">
        <v>8</v>
      </c>
      <c r="I1" s="6" t="s">
        <v>10</v>
      </c>
      <c r="J1" s="4"/>
    </row>
    <row r="2" spans="1:22" ht="17" thickBot="1" x14ac:dyDescent="0.25">
      <c r="A2" s="2">
        <v>6.3523247833870053</v>
      </c>
      <c r="B2" s="3">
        <f t="shared" ref="B2:B66" si="0">LN(A2)</f>
        <v>1.8488208535235591</v>
      </c>
      <c r="C2" s="3">
        <f t="shared" ref="C2:C66" si="1">LN(D2)</f>
        <v>1.9341392925335819</v>
      </c>
      <c r="D2" s="2">
        <v>6.9180870429522949</v>
      </c>
      <c r="E2" s="3">
        <f t="shared" ref="E2:E33" si="2">D2^2</f>
        <v>47.859928333864431</v>
      </c>
      <c r="F2" s="3">
        <f t="shared" ref="F2:F33" si="3">D2^3</f>
        <v>331.09915008313294</v>
      </c>
      <c r="G2" s="3">
        <f>$O$2*(D2^$N$2)*EXP(($M$2*D2)+($L$2*E2)+($K$2*F2))</f>
        <v>3.6761935471976677</v>
      </c>
      <c r="H2" s="3">
        <f>LN(G2)</f>
        <v>1.3018778546845624</v>
      </c>
      <c r="I2" s="2">
        <f t="shared" ref="I2:I33" si="4">A2-G2</f>
        <v>2.6761312361893377</v>
      </c>
      <c r="K2" s="7">
        <f t="array" ref="K2:O6">LINEST(B2:B101,C2:F101,TRUE,TRUE)</f>
        <v>2.4331648682164749E-2</v>
      </c>
      <c r="L2" s="8">
        <v>-0.27527693895860633</v>
      </c>
      <c r="M2" s="8">
        <v>0.63612825250259042</v>
      </c>
      <c r="N2" s="8">
        <v>0.98329189754564572</v>
      </c>
      <c r="O2" s="9">
        <v>1.1250304591117972</v>
      </c>
      <c r="Q2" s="32" t="s">
        <v>37</v>
      </c>
    </row>
    <row r="3" spans="1:22" x14ac:dyDescent="0.2">
      <c r="A3" s="2">
        <v>7.2774035325802586</v>
      </c>
      <c r="B3" s="3">
        <f t="shared" si="0"/>
        <v>1.9847741409785395</v>
      </c>
      <c r="C3" s="3">
        <f t="shared" si="1"/>
        <v>1.1537168948052616</v>
      </c>
      <c r="D3" s="2">
        <v>3.1699534232661284</v>
      </c>
      <c r="E3" s="3">
        <f t="shared" si="2"/>
        <v>10.048604705676647</v>
      </c>
      <c r="F3" s="3">
        <f t="shared" si="3"/>
        <v>31.853608885807812</v>
      </c>
      <c r="G3" s="3">
        <f t="shared" ref="G3:G66" si="5">$O$2*(D3^$N$2)*EXP(($M$2*D3)+($L$2*E3)+($K$2*F3))</f>
        <v>3.5881946497036585</v>
      </c>
      <c r="H3" s="3">
        <f t="shared" ref="H3:H66" si="6">LN(G3)</f>
        <v>1.2776491929211755</v>
      </c>
      <c r="I3" s="2">
        <f t="shared" si="4"/>
        <v>3.6892088828766001</v>
      </c>
      <c r="K3" s="10">
        <v>5.3480775151315163E-2</v>
      </c>
      <c r="L3" s="11">
        <v>1.0208391848859879</v>
      </c>
      <c r="M3" s="11">
        <v>7.7852055951341601</v>
      </c>
      <c r="N3" s="11">
        <v>8.6915314074161127</v>
      </c>
      <c r="O3" s="12">
        <v>6.3761769187357658</v>
      </c>
      <c r="Q3" s="31"/>
      <c r="R3" s="31" t="s">
        <v>4</v>
      </c>
      <c r="S3" s="31" t="s">
        <v>5</v>
      </c>
      <c r="T3" s="31" t="s">
        <v>1</v>
      </c>
      <c r="U3" s="31" t="s">
        <v>6</v>
      </c>
      <c r="V3" s="31" t="s">
        <v>7</v>
      </c>
    </row>
    <row r="4" spans="1:22" x14ac:dyDescent="0.2">
      <c r="A4" s="2">
        <v>1.2691006160730756</v>
      </c>
      <c r="B4" s="3">
        <f t="shared" si="0"/>
        <v>0.23830847327478694</v>
      </c>
      <c r="C4" s="3">
        <f t="shared" si="1"/>
        <v>0.89597076913822782</v>
      </c>
      <c r="D4" s="2">
        <v>2.4497127410665631</v>
      </c>
      <c r="E4" s="3">
        <f t="shared" si="2"/>
        <v>6.0010925137438544</v>
      </c>
      <c r="F4" s="3">
        <f t="shared" si="3"/>
        <v>14.700952791237489</v>
      </c>
      <c r="G4" s="3">
        <f t="shared" si="5"/>
        <v>3.5355837988900536</v>
      </c>
      <c r="H4" s="3">
        <f t="shared" si="6"/>
        <v>1.2628784339139369</v>
      </c>
      <c r="I4" s="2">
        <f t="shared" si="4"/>
        <v>-2.266483182816978</v>
      </c>
      <c r="K4" s="10">
        <v>4.2242536868856741E-2</v>
      </c>
      <c r="L4" s="11">
        <v>1.6490149427561611</v>
      </c>
      <c r="M4" s="11" t="e">
        <v>#N/A</v>
      </c>
      <c r="N4" s="11" t="e">
        <v>#N/A</v>
      </c>
      <c r="O4" s="12" t="e">
        <v>#N/A</v>
      </c>
      <c r="Q4" s="5" t="s">
        <v>4</v>
      </c>
      <c r="R4" s="5">
        <v>1</v>
      </c>
      <c r="S4" s="5"/>
      <c r="T4" s="5"/>
      <c r="U4" s="5"/>
      <c r="V4" s="5"/>
    </row>
    <row r="5" spans="1:22" x14ac:dyDescent="0.2">
      <c r="A5" s="2">
        <v>0.16644202284537965</v>
      </c>
      <c r="B5" s="3">
        <f t="shared" si="0"/>
        <v>-1.7931082413400754</v>
      </c>
      <c r="C5" s="3">
        <f t="shared" si="1"/>
        <v>1.5929839645774007</v>
      </c>
      <c r="D5" s="2">
        <v>4.9184033947559112</v>
      </c>
      <c r="E5" s="3">
        <f t="shared" si="2"/>
        <v>24.19069195354647</v>
      </c>
      <c r="F5" s="3">
        <f t="shared" si="3"/>
        <v>118.97958142581746</v>
      </c>
      <c r="G5" s="3">
        <f t="shared" si="5"/>
        <v>2.8540625496355103</v>
      </c>
      <c r="H5" s="3">
        <f t="shared" si="6"/>
        <v>1.0487434352950393</v>
      </c>
      <c r="I5" s="2">
        <f t="shared" si="4"/>
        <v>-2.6876205267901305</v>
      </c>
      <c r="K5" s="10">
        <v>1.0475097185413147</v>
      </c>
      <c r="L5" s="11">
        <v>95</v>
      </c>
      <c r="M5" s="11" t="e">
        <v>#N/A</v>
      </c>
      <c r="N5" s="11" t="e">
        <v>#N/A</v>
      </c>
      <c r="O5" s="12" t="e">
        <v>#N/A</v>
      </c>
      <c r="Q5" s="5" t="s">
        <v>5</v>
      </c>
      <c r="R5" s="5">
        <v>9.2421739981552453E-2</v>
      </c>
      <c r="S5" s="5">
        <v>1</v>
      </c>
      <c r="T5" s="5"/>
      <c r="U5" s="5"/>
      <c r="V5" s="5"/>
    </row>
    <row r="6" spans="1:22" ht="17" thickBot="1" x14ac:dyDescent="0.25">
      <c r="A6" s="2">
        <v>16.204505691419822</v>
      </c>
      <c r="B6" s="3">
        <f t="shared" si="0"/>
        <v>2.7852893326675994</v>
      </c>
      <c r="C6" s="3">
        <f t="shared" si="1"/>
        <v>0.89812353591267835</v>
      </c>
      <c r="D6" s="2">
        <v>2.4549920818182769</v>
      </c>
      <c r="E6" s="3">
        <f t="shared" si="2"/>
        <v>6.0269861217904372</v>
      </c>
      <c r="F6" s="3">
        <f t="shared" si="3"/>
        <v>14.796203206224169</v>
      </c>
      <c r="G6" s="3">
        <f t="shared" si="5"/>
        <v>3.5379351157353223</v>
      </c>
      <c r="H6" s="3">
        <f t="shared" si="6"/>
        <v>1.2635432563199425</v>
      </c>
      <c r="I6" s="2">
        <f t="shared" si="4"/>
        <v>12.666570575684499</v>
      </c>
      <c r="K6" s="13">
        <v>11.393764387789531</v>
      </c>
      <c r="L6" s="14">
        <v>258.32877673614496</v>
      </c>
      <c r="M6" s="14" t="e">
        <v>#N/A</v>
      </c>
      <c r="N6" s="14" t="e">
        <v>#N/A</v>
      </c>
      <c r="O6" s="15" t="e">
        <v>#N/A</v>
      </c>
      <c r="Q6" s="5" t="s">
        <v>1</v>
      </c>
      <c r="R6" s="5">
        <v>0.1108212685034087</v>
      </c>
      <c r="S6" s="5">
        <v>0.96113722751192143</v>
      </c>
      <c r="T6" s="5">
        <v>1</v>
      </c>
      <c r="U6" s="5"/>
      <c r="V6" s="5"/>
    </row>
    <row r="7" spans="1:22" x14ac:dyDescent="0.2">
      <c r="A7" s="2">
        <v>1.0762199105908181</v>
      </c>
      <c r="B7" s="3">
        <f t="shared" si="0"/>
        <v>7.3454818729788041E-2</v>
      </c>
      <c r="C7" s="3">
        <f t="shared" si="1"/>
        <v>1.996284056152642</v>
      </c>
      <c r="D7" s="2">
        <v>7.3616497331762769</v>
      </c>
      <c r="E7" s="3">
        <f t="shared" si="2"/>
        <v>54.19388679397435</v>
      </c>
      <c r="F7" s="3">
        <f t="shared" si="3"/>
        <v>398.95641225664662</v>
      </c>
      <c r="G7" s="3">
        <f t="shared" si="5"/>
        <v>4.7238938304643598</v>
      </c>
      <c r="H7" s="3">
        <f t="shared" si="6"/>
        <v>1.5526334235830601</v>
      </c>
      <c r="I7" s="2">
        <f t="shared" si="4"/>
        <v>-3.6476739198735419</v>
      </c>
      <c r="Q7" s="5" t="s">
        <v>6</v>
      </c>
      <c r="R7" s="5">
        <v>0.1307578223162478</v>
      </c>
      <c r="S7" s="5">
        <v>0.88661690615367628</v>
      </c>
      <c r="T7" s="5">
        <v>0.97798254152518416</v>
      </c>
      <c r="U7" s="5">
        <v>1</v>
      </c>
      <c r="V7" s="5"/>
    </row>
    <row r="8" spans="1:22" ht="17" thickBot="1" x14ac:dyDescent="0.25">
      <c r="A8" s="2">
        <v>20.851942802178943</v>
      </c>
      <c r="B8" s="3">
        <f t="shared" si="0"/>
        <v>3.0374471238644483</v>
      </c>
      <c r="C8" s="3">
        <f t="shared" si="1"/>
        <v>1.3420529611318492</v>
      </c>
      <c r="D8" s="2">
        <v>3.8268919067186342</v>
      </c>
      <c r="E8" s="3">
        <f t="shared" si="2"/>
        <v>14.645101665708584</v>
      </c>
      <c r="F8" s="3">
        <f t="shared" si="3"/>
        <v>56.045221037571771</v>
      </c>
      <c r="G8" s="3">
        <f t="shared" si="5"/>
        <v>3.3335834792251875</v>
      </c>
      <c r="H8" s="3">
        <f t="shared" si="6"/>
        <v>1.2040478452778496</v>
      </c>
      <c r="I8" s="2">
        <f t="shared" si="4"/>
        <v>17.518359322953756</v>
      </c>
      <c r="Q8" s="30" t="s">
        <v>7</v>
      </c>
      <c r="R8" s="30">
        <v>0.14834021964153518</v>
      </c>
      <c r="S8" s="30">
        <v>0.80994413317683767</v>
      </c>
      <c r="T8" s="30">
        <v>0.9327963155521336</v>
      </c>
      <c r="U8" s="30">
        <v>0.98676071170139057</v>
      </c>
      <c r="V8" s="30">
        <v>1</v>
      </c>
    </row>
    <row r="9" spans="1:22" x14ac:dyDescent="0.2">
      <c r="A9" s="2">
        <v>1.7117773185626695</v>
      </c>
      <c r="B9" s="3">
        <f t="shared" si="0"/>
        <v>0.53753219832657273</v>
      </c>
      <c r="C9" s="3">
        <f t="shared" si="1"/>
        <v>1.7806501887445412</v>
      </c>
      <c r="D9" s="2">
        <v>5.9337131981727262</v>
      </c>
      <c r="E9" s="3">
        <f t="shared" si="2"/>
        <v>35.208952318169203</v>
      </c>
      <c r="F9" s="3">
        <f t="shared" si="3"/>
        <v>208.91982506415479</v>
      </c>
      <c r="G9" s="3">
        <f t="shared" si="5"/>
        <v>2.8135943349747872</v>
      </c>
      <c r="H9" s="3">
        <f t="shared" si="6"/>
        <v>1.034462788731902</v>
      </c>
      <c r="I9" s="2">
        <f t="shared" si="4"/>
        <v>-1.1018170164121177</v>
      </c>
    </row>
    <row r="10" spans="1:22" x14ac:dyDescent="0.2">
      <c r="A10" s="2">
        <v>3.6523962635145337</v>
      </c>
      <c r="B10" s="3">
        <f t="shared" si="0"/>
        <v>1.2953834627375485</v>
      </c>
      <c r="C10" s="3">
        <f t="shared" si="1"/>
        <v>1.56902816321979</v>
      </c>
      <c r="D10" s="2">
        <v>4.8019791853954494</v>
      </c>
      <c r="E10" s="3">
        <f t="shared" si="2"/>
        <v>23.059004096971144</v>
      </c>
      <c r="F10" s="3">
        <f t="shared" si="3"/>
        <v>110.72885770960383</v>
      </c>
      <c r="G10" s="3">
        <f t="shared" si="5"/>
        <v>2.8918632548773036</v>
      </c>
      <c r="H10" s="3">
        <f t="shared" si="6"/>
        <v>1.0619010192495881</v>
      </c>
      <c r="I10" s="2">
        <f t="shared" si="4"/>
        <v>0.76053300863723017</v>
      </c>
    </row>
    <row r="11" spans="1:22" ht="17" thickBot="1" x14ac:dyDescent="0.25">
      <c r="A11" s="2">
        <v>0.78288113719573083</v>
      </c>
      <c r="B11" s="3">
        <f t="shared" si="0"/>
        <v>-0.24477439886250579</v>
      </c>
      <c r="C11" s="3">
        <f t="shared" si="1"/>
        <v>1.2313419455732992</v>
      </c>
      <c r="D11" s="2">
        <v>3.4258237220052892</v>
      </c>
      <c r="E11" s="3">
        <f t="shared" si="2"/>
        <v>11.736268174254173</v>
      </c>
      <c r="F11" s="3">
        <f t="shared" si="3"/>
        <v>40.206385919175652</v>
      </c>
      <c r="G11" s="3">
        <f t="shared" si="5"/>
        <v>3.5092614599447955</v>
      </c>
      <c r="H11" s="3">
        <f t="shared" si="6"/>
        <v>1.2554056050662894</v>
      </c>
      <c r="I11" s="2">
        <f t="shared" si="4"/>
        <v>-2.7263803227490646</v>
      </c>
    </row>
    <row r="12" spans="1:22" x14ac:dyDescent="0.2">
      <c r="A12" s="2">
        <v>6.2384848215217206</v>
      </c>
      <c r="B12" s="3">
        <f t="shared" si="0"/>
        <v>1.8307373358326733</v>
      </c>
      <c r="C12" s="3">
        <f t="shared" si="1"/>
        <v>1.1755292641475314</v>
      </c>
      <c r="D12" s="2">
        <v>3.2398572304179112</v>
      </c>
      <c r="E12" s="3">
        <f t="shared" si="2"/>
        <v>10.496674873491218</v>
      </c>
      <c r="F12" s="3">
        <f t="shared" si="3"/>
        <v>34.007727984226534</v>
      </c>
      <c r="G12" s="3">
        <f t="shared" si="5"/>
        <v>3.5702470337844803</v>
      </c>
      <c r="H12" s="3">
        <f t="shared" si="6"/>
        <v>1.272634790536046</v>
      </c>
      <c r="I12" s="2">
        <f t="shared" si="4"/>
        <v>2.6682377877372403</v>
      </c>
      <c r="K12" s="31" t="s">
        <v>34</v>
      </c>
      <c r="L12" s="31" t="s">
        <v>36</v>
      </c>
    </row>
    <row r="13" spans="1:22" x14ac:dyDescent="0.2">
      <c r="A13" s="2">
        <v>182.28809493837878</v>
      </c>
      <c r="B13" s="3">
        <f t="shared" si="0"/>
        <v>5.2055883747709206</v>
      </c>
      <c r="C13" s="3">
        <f t="shared" si="1"/>
        <v>1.2997178341258455</v>
      </c>
      <c r="D13" s="2">
        <v>3.6682614633740167</v>
      </c>
      <c r="E13" s="3">
        <f t="shared" si="2"/>
        <v>13.456142163674883</v>
      </c>
      <c r="F13" s="3">
        <f t="shared" si="3"/>
        <v>49.360647744690837</v>
      </c>
      <c r="G13" s="3">
        <f t="shared" si="5"/>
        <v>3.4081076452159458</v>
      </c>
      <c r="H13" s="3">
        <f t="shared" si="6"/>
        <v>1.2261571945057836</v>
      </c>
      <c r="I13" s="2">
        <f t="shared" si="4"/>
        <v>178.87998729316283</v>
      </c>
      <c r="K13" s="43">
        <v>-8</v>
      </c>
      <c r="L13" s="5">
        <f t="array" ref="L13:L23">FREQUENCY(I2:I101, K13:K23)</f>
        <v>0</v>
      </c>
    </row>
    <row r="14" spans="1:22" x14ac:dyDescent="0.2">
      <c r="A14" s="2">
        <v>13.774630469635502</v>
      </c>
      <c r="B14" s="3">
        <f t="shared" si="0"/>
        <v>2.6228285285183883</v>
      </c>
      <c r="C14" s="3">
        <f t="shared" si="1"/>
        <v>0.58123338447319284</v>
      </c>
      <c r="D14" s="2">
        <v>1.7882426618718767</v>
      </c>
      <c r="E14" s="3">
        <f t="shared" si="2"/>
        <v>3.1978118177386152</v>
      </c>
      <c r="F14" s="3">
        <f t="shared" si="3"/>
        <v>5.7184635171182459</v>
      </c>
      <c r="G14" s="3">
        <f t="shared" si="5"/>
        <v>2.9616296192549201</v>
      </c>
      <c r="H14" s="3">
        <f t="shared" si="6"/>
        <v>1.0857396638861265</v>
      </c>
      <c r="I14" s="2">
        <f t="shared" si="4"/>
        <v>10.813000850380583</v>
      </c>
      <c r="K14" s="43">
        <f>K13+52</f>
        <v>44</v>
      </c>
      <c r="L14" s="5">
        <v>84</v>
      </c>
    </row>
    <row r="15" spans="1:22" x14ac:dyDescent="0.2">
      <c r="A15" s="2">
        <v>3.1727111813147646</v>
      </c>
      <c r="B15" s="3">
        <f t="shared" si="0"/>
        <v>1.1545864846052414</v>
      </c>
      <c r="C15" s="3">
        <f t="shared" si="1"/>
        <v>0.69188251482810326</v>
      </c>
      <c r="D15" s="2">
        <v>1.9974722672417156</v>
      </c>
      <c r="E15" s="3">
        <f t="shared" si="2"/>
        <v>3.9898954583997597</v>
      </c>
      <c r="F15" s="3">
        <f t="shared" si="3"/>
        <v>7.969705527347192</v>
      </c>
      <c r="G15" s="3">
        <f t="shared" si="5"/>
        <v>3.2039069602514356</v>
      </c>
      <c r="H15" s="3">
        <f t="shared" si="6"/>
        <v>1.1643709901613364</v>
      </c>
      <c r="I15" s="2">
        <f t="shared" si="4"/>
        <v>-3.1195778936671026E-2</v>
      </c>
      <c r="K15" s="43">
        <f t="shared" ref="K15:K23" si="7">K14+52</f>
        <v>96</v>
      </c>
      <c r="L15" s="5">
        <v>8</v>
      </c>
    </row>
    <row r="16" spans="1:22" x14ac:dyDescent="0.2">
      <c r="A16" s="2">
        <v>1.6788008031622448</v>
      </c>
      <c r="B16" s="3">
        <f t="shared" si="0"/>
        <v>0.5180797308916737</v>
      </c>
      <c r="C16" s="3">
        <f t="shared" si="1"/>
        <v>5.5624700366513159E-2</v>
      </c>
      <c r="D16" s="2">
        <v>1.0572008421854306</v>
      </c>
      <c r="E16" s="3">
        <f t="shared" si="2"/>
        <v>1.1176736207175839</v>
      </c>
      <c r="F16" s="3">
        <f t="shared" si="3"/>
        <v>1.1816054931110693</v>
      </c>
      <c r="G16" s="3">
        <f t="shared" si="5"/>
        <v>1.7613866852711215</v>
      </c>
      <c r="H16" s="3">
        <f t="shared" si="6"/>
        <v>0.56610138818676781</v>
      </c>
      <c r="I16" s="2">
        <f t="shared" si="4"/>
        <v>-8.258588210887674E-2</v>
      </c>
      <c r="K16" s="43">
        <f t="shared" si="7"/>
        <v>148</v>
      </c>
      <c r="L16" s="5">
        <v>3</v>
      </c>
    </row>
    <row r="17" spans="1:12" x14ac:dyDescent="0.2">
      <c r="A17" s="2">
        <v>5.9938369085314607</v>
      </c>
      <c r="B17" s="3">
        <f t="shared" si="0"/>
        <v>1.7907317594037528</v>
      </c>
      <c r="C17" s="3">
        <f t="shared" si="1"/>
        <v>1.5221075433913034</v>
      </c>
      <c r="D17" s="2">
        <v>4.5818715195888631</v>
      </c>
      <c r="E17" s="3">
        <f t="shared" si="2"/>
        <v>20.993546622019558</v>
      </c>
      <c r="F17" s="3">
        <f t="shared" si="3"/>
        <v>96.189733362592392</v>
      </c>
      <c r="G17" s="3">
        <f t="shared" si="5"/>
        <v>2.9759389261358846</v>
      </c>
      <c r="H17" s="3">
        <f t="shared" si="6"/>
        <v>1.0905595946285045</v>
      </c>
      <c r="I17" s="2">
        <f t="shared" si="4"/>
        <v>3.0178979823955761</v>
      </c>
      <c r="K17" s="43">
        <f t="shared" si="7"/>
        <v>200</v>
      </c>
      <c r="L17" s="5">
        <v>1</v>
      </c>
    </row>
    <row r="18" spans="1:12" x14ac:dyDescent="0.2">
      <c r="A18" s="2">
        <v>23.371419459855257</v>
      </c>
      <c r="B18" s="3">
        <f t="shared" si="0"/>
        <v>3.1515138852537636</v>
      </c>
      <c r="C18" s="3">
        <f t="shared" si="1"/>
        <v>1.7432177515147154</v>
      </c>
      <c r="D18" s="2">
        <v>5.7157055846941098</v>
      </c>
      <c r="E18" s="3">
        <f t="shared" si="2"/>
        <v>32.669290330903436</v>
      </c>
      <c r="F18" s="3">
        <f t="shared" si="3"/>
        <v>186.72804519233804</v>
      </c>
      <c r="G18" s="3">
        <f t="shared" si="5"/>
        <v>2.7679936970488108</v>
      </c>
      <c r="H18" s="3">
        <f t="shared" si="6"/>
        <v>1.0181227606750889</v>
      </c>
      <c r="I18" s="2">
        <f t="shared" si="4"/>
        <v>20.603425762806445</v>
      </c>
      <c r="K18" s="43">
        <f t="shared" si="7"/>
        <v>252</v>
      </c>
      <c r="L18" s="5">
        <v>1</v>
      </c>
    </row>
    <row r="19" spans="1:12" x14ac:dyDescent="0.2">
      <c r="A19" s="2">
        <v>9.7027933548407628</v>
      </c>
      <c r="B19" s="3">
        <f t="shared" si="0"/>
        <v>2.2724138187784266</v>
      </c>
      <c r="C19" s="3">
        <f t="shared" si="1"/>
        <v>1.3153119280388561</v>
      </c>
      <c r="D19" s="2">
        <v>3.7259130207475772</v>
      </c>
      <c r="E19" s="3">
        <f t="shared" si="2"/>
        <v>13.882427838176335</v>
      </c>
      <c r="F19" s="3">
        <f t="shared" si="3"/>
        <v>51.724718641849847</v>
      </c>
      <c r="G19" s="3">
        <f t="shared" si="5"/>
        <v>3.3815684897433469</v>
      </c>
      <c r="H19" s="3">
        <f t="shared" si="6"/>
        <v>1.2183396520768475</v>
      </c>
      <c r="I19" s="2">
        <f t="shared" si="4"/>
        <v>6.3212248650974159</v>
      </c>
      <c r="K19" s="43">
        <f t="shared" si="7"/>
        <v>304</v>
      </c>
      <c r="L19" s="5">
        <v>0</v>
      </c>
    </row>
    <row r="20" spans="1:12" x14ac:dyDescent="0.2">
      <c r="A20" s="2">
        <v>6.0136129720495521</v>
      </c>
      <c r="B20" s="3">
        <f t="shared" si="0"/>
        <v>1.7940257279975849</v>
      </c>
      <c r="C20" s="3">
        <f t="shared" si="1"/>
        <v>1.6157894488229279</v>
      </c>
      <c r="D20" s="2">
        <v>5.0318587508480173</v>
      </c>
      <c r="E20" s="3">
        <f t="shared" si="2"/>
        <v>25.319602488485767</v>
      </c>
      <c r="F20" s="3">
        <f t="shared" si="3"/>
        <v>127.40466334968035</v>
      </c>
      <c r="G20" s="3">
        <f t="shared" si="5"/>
        <v>2.8223592189418136</v>
      </c>
      <c r="H20" s="3">
        <f t="shared" si="6"/>
        <v>1.0375731376548769</v>
      </c>
      <c r="I20" s="2">
        <f t="shared" si="4"/>
        <v>3.1912537531077385</v>
      </c>
      <c r="K20" s="43">
        <f t="shared" si="7"/>
        <v>356</v>
      </c>
      <c r="L20" s="5">
        <v>1</v>
      </c>
    </row>
    <row r="21" spans="1:12" x14ac:dyDescent="0.2">
      <c r="A21" s="2">
        <v>13.606797724138458</v>
      </c>
      <c r="B21" s="3">
        <f t="shared" si="0"/>
        <v>2.6105695005245124</v>
      </c>
      <c r="C21" s="3">
        <f t="shared" si="1"/>
        <v>1.5611717686134754</v>
      </c>
      <c r="D21" s="2">
        <v>4.7644007508164554</v>
      </c>
      <c r="E21" s="3">
        <f t="shared" si="2"/>
        <v>22.699514514380404</v>
      </c>
      <c r="F21" s="3">
        <f t="shared" si="3"/>
        <v>108.14958399548303</v>
      </c>
      <c r="G21" s="3">
        <f t="shared" si="5"/>
        <v>2.905113314293791</v>
      </c>
      <c r="H21" s="3">
        <f t="shared" si="6"/>
        <v>1.0664723961847158</v>
      </c>
      <c r="I21" s="2">
        <f t="shared" si="4"/>
        <v>10.701684409844667</v>
      </c>
      <c r="K21" s="43">
        <f t="shared" si="7"/>
        <v>408</v>
      </c>
      <c r="L21" s="5">
        <v>0</v>
      </c>
    </row>
    <row r="22" spans="1:12" x14ac:dyDescent="0.2">
      <c r="A22" s="2">
        <v>17.946706042305674</v>
      </c>
      <c r="B22" s="3">
        <f t="shared" si="0"/>
        <v>2.8874065907023048</v>
      </c>
      <c r="C22" s="3">
        <f t="shared" si="1"/>
        <v>0.99144079897532422</v>
      </c>
      <c r="D22" s="2">
        <v>2.6951147949305159</v>
      </c>
      <c r="E22" s="3">
        <f t="shared" si="2"/>
        <v>7.263643757853357</v>
      </c>
      <c r="F22" s="3">
        <f t="shared" si="3"/>
        <v>19.576353756895273</v>
      </c>
      <c r="G22" s="3">
        <f t="shared" si="5"/>
        <v>3.6108233535693488</v>
      </c>
      <c r="H22" s="3">
        <f t="shared" si="6"/>
        <v>1.2839358221204458</v>
      </c>
      <c r="I22" s="2">
        <f t="shared" si="4"/>
        <v>14.335882688736326</v>
      </c>
      <c r="K22" s="43">
        <f t="shared" si="7"/>
        <v>460</v>
      </c>
      <c r="L22" s="5">
        <v>1</v>
      </c>
    </row>
    <row r="23" spans="1:12" x14ac:dyDescent="0.2">
      <c r="A23" s="2">
        <v>19.264931291350891</v>
      </c>
      <c r="B23" s="3">
        <f t="shared" si="0"/>
        <v>2.9582864115703797</v>
      </c>
      <c r="C23" s="3">
        <f t="shared" si="1"/>
        <v>1.3449730681128882</v>
      </c>
      <c r="D23" s="2">
        <v>3.838083172385276</v>
      </c>
      <c r="E23" s="3">
        <f t="shared" si="2"/>
        <v>14.730882438147024</v>
      </c>
      <c r="F23" s="3">
        <f t="shared" si="3"/>
        <v>56.538352000237879</v>
      </c>
      <c r="G23" s="3">
        <f t="shared" si="5"/>
        <v>3.3281728641528163</v>
      </c>
      <c r="H23" s="3">
        <f t="shared" si="6"/>
        <v>1.2024234639636155</v>
      </c>
      <c r="I23" s="2">
        <f t="shared" si="4"/>
        <v>15.936758427198075</v>
      </c>
      <c r="K23" s="43">
        <f t="shared" si="7"/>
        <v>512</v>
      </c>
      <c r="L23" s="5">
        <v>1</v>
      </c>
    </row>
    <row r="24" spans="1:12" ht="17" thickBot="1" x14ac:dyDescent="0.25">
      <c r="A24" s="2">
        <v>6.9674766059971844</v>
      </c>
      <c r="B24" s="3">
        <f t="shared" si="0"/>
        <v>1.9412531227791203</v>
      </c>
      <c r="C24" s="3">
        <f t="shared" si="1"/>
        <v>0.67569988553121452</v>
      </c>
      <c r="D24" s="2">
        <v>1.9654080553755162</v>
      </c>
      <c r="E24" s="3">
        <f t="shared" si="2"/>
        <v>3.8628288241349682</v>
      </c>
      <c r="F24" s="3">
        <f t="shared" si="3"/>
        <v>7.5920348874916002</v>
      </c>
      <c r="G24" s="3">
        <f t="shared" si="5"/>
        <v>3.1703784183172181</v>
      </c>
      <c r="H24" s="3">
        <f t="shared" si="6"/>
        <v>1.153850955628053</v>
      </c>
      <c r="I24" s="2">
        <f t="shared" si="4"/>
        <v>3.7970981876799663</v>
      </c>
      <c r="K24" s="30" t="s">
        <v>35</v>
      </c>
      <c r="L24" s="30">
        <v>0</v>
      </c>
    </row>
    <row r="25" spans="1:12" x14ac:dyDescent="0.2">
      <c r="A25" s="2">
        <v>13.402148728939974</v>
      </c>
      <c r="B25" s="3">
        <f t="shared" si="0"/>
        <v>2.5954150470076809</v>
      </c>
      <c r="C25" s="3">
        <f t="shared" si="1"/>
        <v>0.96421267920951648</v>
      </c>
      <c r="D25" s="2">
        <v>2.6227219198874177</v>
      </c>
      <c r="E25" s="3">
        <f t="shared" si="2"/>
        <v>6.8786702690579418</v>
      </c>
      <c r="F25" s="3">
        <f t="shared" si="3"/>
        <v>18.040839294336145</v>
      </c>
      <c r="G25" s="3">
        <f t="shared" si="5"/>
        <v>3.5956479256541982</v>
      </c>
      <c r="H25" s="3">
        <f t="shared" si="6"/>
        <v>1.2797242046009656</v>
      </c>
      <c r="I25" s="2">
        <f t="shared" si="4"/>
        <v>9.8065008032857754</v>
      </c>
    </row>
    <row r="26" spans="1:12" x14ac:dyDescent="0.2">
      <c r="A26" s="2">
        <v>38.076963895020583</v>
      </c>
      <c r="B26" s="3">
        <f t="shared" si="0"/>
        <v>3.6396094770970184</v>
      </c>
      <c r="C26" s="3">
        <f t="shared" si="1"/>
        <v>1.5085134529672823</v>
      </c>
      <c r="D26" s="2">
        <v>4.5200065952414157</v>
      </c>
      <c r="E26" s="3">
        <f t="shared" si="2"/>
        <v>20.430459621025896</v>
      </c>
      <c r="F26" s="3">
        <f t="shared" si="3"/>
        <v>92.345812230850484</v>
      </c>
      <c r="G26" s="3">
        <f t="shared" si="5"/>
        <v>3.0021074846131555</v>
      </c>
      <c r="H26" s="3">
        <f t="shared" si="6"/>
        <v>1.0993145369051389</v>
      </c>
      <c r="I26" s="2">
        <f t="shared" si="4"/>
        <v>35.074856410407428</v>
      </c>
    </row>
    <row r="27" spans="1:12" x14ac:dyDescent="0.2">
      <c r="A27" s="2">
        <v>10.032732364411075</v>
      </c>
      <c r="B27" s="3">
        <f t="shared" si="0"/>
        <v>2.3058529840580326</v>
      </c>
      <c r="C27" s="3">
        <f t="shared" si="1"/>
        <v>1.295917043477161</v>
      </c>
      <c r="D27" s="2">
        <v>3.6543456318406244</v>
      </c>
      <c r="E27" s="3">
        <f t="shared" si="2"/>
        <v>13.354241996952652</v>
      </c>
      <c r="F27" s="3">
        <f t="shared" si="3"/>
        <v>48.801015908106542</v>
      </c>
      <c r="G27" s="3">
        <f t="shared" si="5"/>
        <v>3.4143995659323219</v>
      </c>
      <c r="H27" s="3">
        <f t="shared" si="6"/>
        <v>1.2280016549967516</v>
      </c>
      <c r="I27" s="2">
        <f t="shared" si="4"/>
        <v>6.618332798478753</v>
      </c>
    </row>
    <row r="28" spans="1:12" x14ac:dyDescent="0.2">
      <c r="A28" s="2">
        <v>9.4553088083445651</v>
      </c>
      <c r="B28" s="3">
        <f t="shared" si="0"/>
        <v>2.2465763624278936</v>
      </c>
      <c r="C28" s="3">
        <f t="shared" si="1"/>
        <v>1.0681882993399228</v>
      </c>
      <c r="D28" s="2">
        <v>2.9101024866401626</v>
      </c>
      <c r="E28" s="3">
        <f t="shared" si="2"/>
        <v>8.468696482749257</v>
      </c>
      <c r="F28" s="3">
        <f t="shared" si="3"/>
        <v>24.64477469304941</v>
      </c>
      <c r="G28" s="3">
        <f t="shared" si="5"/>
        <v>3.6246603023585626</v>
      </c>
      <c r="H28" s="3">
        <f t="shared" si="6"/>
        <v>1.2877605742214209</v>
      </c>
      <c r="I28" s="2">
        <f t="shared" si="4"/>
        <v>5.8306485059860025</v>
      </c>
    </row>
    <row r="29" spans="1:12" x14ac:dyDescent="0.2">
      <c r="A29" s="2">
        <v>1.6825077418664598</v>
      </c>
      <c r="B29" s="3">
        <f t="shared" si="0"/>
        <v>0.52028538393267332</v>
      </c>
      <c r="C29" s="3">
        <f t="shared" si="1"/>
        <v>1.4821415380494942</v>
      </c>
      <c r="D29" s="2">
        <v>4.4023634218698069</v>
      </c>
      <c r="E29" s="3">
        <f t="shared" si="2"/>
        <v>19.380803698217235</v>
      </c>
      <c r="F29" s="3">
        <f t="shared" si="3"/>
        <v>85.321341287470631</v>
      </c>
      <c r="G29" s="3">
        <f t="shared" si="5"/>
        <v>3.0543787309941495</v>
      </c>
      <c r="H29" s="3">
        <f t="shared" si="6"/>
        <v>1.1165762105661197</v>
      </c>
      <c r="I29" s="2">
        <f t="shared" si="4"/>
        <v>-1.3718709891276897</v>
      </c>
    </row>
    <row r="30" spans="1:12" x14ac:dyDescent="0.2">
      <c r="A30" s="2">
        <v>12.450728675896237</v>
      </c>
      <c r="B30" s="3">
        <f t="shared" si="0"/>
        <v>2.521779149382446</v>
      </c>
      <c r="C30" s="3">
        <f t="shared" si="1"/>
        <v>2.0632973539202735</v>
      </c>
      <c r="D30" s="2">
        <v>7.8718834493715839</v>
      </c>
      <c r="E30" s="3">
        <f t="shared" si="2"/>
        <v>61.966549040490264</v>
      </c>
      <c r="F30" s="3">
        <f t="shared" si="3"/>
        <v>487.7934518065079</v>
      </c>
      <c r="G30" s="3">
        <f t="shared" si="5"/>
        <v>7.1350417622688536</v>
      </c>
      <c r="H30" s="3">
        <f t="shared" si="6"/>
        <v>1.9650181040677812</v>
      </c>
      <c r="I30" s="2">
        <f t="shared" si="4"/>
        <v>5.315686913627383</v>
      </c>
    </row>
    <row r="31" spans="1:12" x14ac:dyDescent="0.2">
      <c r="A31" s="2">
        <v>2.5039446284320812</v>
      </c>
      <c r="B31" s="3">
        <f t="shared" si="0"/>
        <v>0.91786733974737666</v>
      </c>
      <c r="C31" s="3">
        <f t="shared" si="1"/>
        <v>0.63463187436738433</v>
      </c>
      <c r="D31" s="2">
        <v>1.8863276080847657</v>
      </c>
      <c r="E31" s="3">
        <f t="shared" si="2"/>
        <v>3.5582318450227937</v>
      </c>
      <c r="F31" s="3">
        <f t="shared" si="3"/>
        <v>6.7119909652328893</v>
      </c>
      <c r="G31" s="3">
        <f t="shared" si="5"/>
        <v>3.0820637174550845</v>
      </c>
      <c r="H31" s="3">
        <f t="shared" si="6"/>
        <v>1.1255994107449208</v>
      </c>
      <c r="I31" s="2">
        <f t="shared" si="4"/>
        <v>-0.57811908902300324</v>
      </c>
    </row>
    <row r="32" spans="1:12" x14ac:dyDescent="0.2">
      <c r="A32" s="2">
        <v>10.64590871209275</v>
      </c>
      <c r="B32" s="3">
        <f t="shared" si="0"/>
        <v>2.365175659858715</v>
      </c>
      <c r="C32" s="3">
        <f t="shared" si="1"/>
        <v>-6.5730428010407779E-2</v>
      </c>
      <c r="D32" s="2">
        <v>0.93638325296815506</v>
      </c>
      <c r="E32" s="3">
        <f t="shared" si="2"/>
        <v>0.87681359643922385</v>
      </c>
      <c r="F32" s="3">
        <f t="shared" si="3"/>
        <v>0.82103356768046754</v>
      </c>
      <c r="G32" s="3">
        <f t="shared" si="5"/>
        <v>1.5333398926214412</v>
      </c>
      <c r="H32" s="3">
        <f t="shared" si="6"/>
        <v>0.427448292614382</v>
      </c>
      <c r="I32" s="2">
        <f t="shared" si="4"/>
        <v>9.1125688194713081</v>
      </c>
    </row>
    <row r="33" spans="1:9" x14ac:dyDescent="0.2">
      <c r="A33" s="2">
        <v>57.477788657202773</v>
      </c>
      <c r="B33" s="3">
        <f t="shared" si="0"/>
        <v>4.0513985889537754</v>
      </c>
      <c r="C33" s="3">
        <f t="shared" si="1"/>
        <v>1.6750986402430355</v>
      </c>
      <c r="D33" s="2">
        <v>5.3393217950980167</v>
      </c>
      <c r="E33" s="3">
        <f t="shared" si="2"/>
        <v>28.508357231608709</v>
      </c>
      <c r="F33" s="3">
        <f t="shared" si="3"/>
        <v>152.21529310916853</v>
      </c>
      <c r="G33" s="3">
        <f t="shared" si="5"/>
        <v>2.7659113869338272</v>
      </c>
      <c r="H33" s="3">
        <f t="shared" si="6"/>
        <v>1.0173701961906392</v>
      </c>
      <c r="I33" s="2">
        <f t="shared" si="4"/>
        <v>54.711877270268943</v>
      </c>
    </row>
    <row r="34" spans="1:9" x14ac:dyDescent="0.2">
      <c r="A34" s="2">
        <v>1.2192776759478183</v>
      </c>
      <c r="B34" s="3">
        <f t="shared" si="0"/>
        <v>0.19825861450793286</v>
      </c>
      <c r="C34" s="3">
        <f t="shared" si="1"/>
        <v>1.6458473888005853</v>
      </c>
      <c r="D34" s="2">
        <v>5.1854020974030526</v>
      </c>
      <c r="E34" s="3">
        <f t="shared" ref="E34:E65" si="8">D34^2</f>
        <v>26.888394911751977</v>
      </c>
      <c r="F34" s="3">
        <f t="shared" ref="F34:F65" si="9">D34^3</f>
        <v>139.42713937120027</v>
      </c>
      <c r="G34" s="3">
        <f t="shared" si="5"/>
        <v>2.7884235880017507</v>
      </c>
      <c r="H34" s="3">
        <f t="shared" si="6"/>
        <v>1.0254764139264707</v>
      </c>
      <c r="I34" s="2">
        <f t="shared" ref="I34:I65" si="10">A34-G34</f>
        <v>-1.5691459120539324</v>
      </c>
    </row>
    <row r="35" spans="1:9" x14ac:dyDescent="0.2">
      <c r="A35" s="2">
        <v>1.1333537399771996</v>
      </c>
      <c r="B35" s="3">
        <f t="shared" si="0"/>
        <v>0.12518114865413735</v>
      </c>
      <c r="C35" s="3">
        <f t="shared" si="1"/>
        <v>1.5236153913720811</v>
      </c>
      <c r="D35" s="2">
        <v>4.5887854966110329</v>
      </c>
      <c r="E35" s="3">
        <f t="shared" si="8"/>
        <v>21.056952333907763</v>
      </c>
      <c r="F35" s="3">
        <f t="shared" si="9"/>
        <v>96.625837472665779</v>
      </c>
      <c r="G35" s="3">
        <f t="shared" si="5"/>
        <v>2.9730769516002451</v>
      </c>
      <c r="H35" s="3">
        <f t="shared" si="6"/>
        <v>1.0895974271657671</v>
      </c>
      <c r="I35" s="2">
        <f t="shared" si="10"/>
        <v>-1.8397232116230455</v>
      </c>
    </row>
    <row r="36" spans="1:9" x14ac:dyDescent="0.2">
      <c r="A36" s="2">
        <v>60.460307254256747</v>
      </c>
      <c r="B36" s="3">
        <f t="shared" si="0"/>
        <v>4.1019870712811173</v>
      </c>
      <c r="C36" s="3">
        <f t="shared" si="1"/>
        <v>2.1101293346198657</v>
      </c>
      <c r="D36" s="2">
        <v>8.2493081367667394</v>
      </c>
      <c r="E36" s="3">
        <f t="shared" si="8"/>
        <v>68.051084735325929</v>
      </c>
      <c r="F36" s="3">
        <f t="shared" si="9"/>
        <v>561.374367022927</v>
      </c>
      <c r="G36" s="3">
        <f t="shared" si="5"/>
        <v>10.660770927536007</v>
      </c>
      <c r="H36" s="3">
        <f t="shared" si="6"/>
        <v>2.3665707357790442</v>
      </c>
      <c r="I36" s="2">
        <f t="shared" si="10"/>
        <v>49.799536326720741</v>
      </c>
    </row>
    <row r="37" spans="1:9" x14ac:dyDescent="0.2">
      <c r="A37" s="2">
        <v>6.8748798335466548</v>
      </c>
      <c r="B37" s="3">
        <f t="shared" si="0"/>
        <v>1.9278741646430295</v>
      </c>
      <c r="C37" s="3">
        <f t="shared" si="1"/>
        <v>1.8819277574063711</v>
      </c>
      <c r="D37" s="2">
        <v>6.5661506147823046</v>
      </c>
      <c r="E37" s="3">
        <f t="shared" si="8"/>
        <v>43.114333896006038</v>
      </c>
      <c r="F37" s="3">
        <f t="shared" si="9"/>
        <v>283.09521001718957</v>
      </c>
      <c r="G37" s="3">
        <f t="shared" si="5"/>
        <v>3.205921843009877</v>
      </c>
      <c r="H37" s="3">
        <f t="shared" si="6"/>
        <v>1.1649996755401972</v>
      </c>
      <c r="I37" s="2">
        <f t="shared" si="10"/>
        <v>3.6689579905367777</v>
      </c>
    </row>
    <row r="38" spans="1:9" x14ac:dyDescent="0.2">
      <c r="A38" s="2">
        <v>11.950441485099804</v>
      </c>
      <c r="B38" s="3">
        <f t="shared" si="0"/>
        <v>2.4807682220549099</v>
      </c>
      <c r="C38" s="3">
        <f t="shared" si="1"/>
        <v>2.0519322441029404</v>
      </c>
      <c r="D38" s="2">
        <v>7.7829250977466646</v>
      </c>
      <c r="E38" s="3">
        <f t="shared" si="8"/>
        <v>60.573923077134928</v>
      </c>
      <c r="F38" s="3">
        <f t="shared" si="9"/>
        <v>471.44230618600932</v>
      </c>
      <c r="G38" s="3">
        <f t="shared" si="5"/>
        <v>6.5716270117815174</v>
      </c>
      <c r="H38" s="3">
        <f t="shared" si="6"/>
        <v>1.8827614444228615</v>
      </c>
      <c r="I38" s="2">
        <f t="shared" si="10"/>
        <v>5.3788144733182861</v>
      </c>
    </row>
    <row r="39" spans="1:9" x14ac:dyDescent="0.2">
      <c r="A39" s="2">
        <v>53.438683788796496</v>
      </c>
      <c r="B39" s="3">
        <f t="shared" si="0"/>
        <v>3.9785348992244098</v>
      </c>
      <c r="C39" s="3">
        <f t="shared" si="1"/>
        <v>1.2974938569356349</v>
      </c>
      <c r="D39" s="2">
        <v>3.6601123985776822</v>
      </c>
      <c r="E39" s="3">
        <f t="shared" si="8"/>
        <v>13.396422770222074</v>
      </c>
      <c r="F39" s="3">
        <f t="shared" si="9"/>
        <v>49.032413077878196</v>
      </c>
      <c r="G39" s="3">
        <f t="shared" si="5"/>
        <v>3.4117979371225569</v>
      </c>
      <c r="H39" s="3">
        <f t="shared" si="6"/>
        <v>1.2272394066338621</v>
      </c>
      <c r="I39" s="2">
        <f t="shared" si="10"/>
        <v>50.026885851673939</v>
      </c>
    </row>
    <row r="40" spans="1:9" x14ac:dyDescent="0.2">
      <c r="A40" s="2">
        <v>2.3584030174704971</v>
      </c>
      <c r="B40" s="3">
        <f t="shared" si="0"/>
        <v>0.85798470246868386</v>
      </c>
      <c r="C40" s="3">
        <f t="shared" si="1"/>
        <v>2.006176873799705</v>
      </c>
      <c r="D40" s="2">
        <v>7.4348386168057141</v>
      </c>
      <c r="E40" s="3">
        <f t="shared" si="8"/>
        <v>55.276825257945504</v>
      </c>
      <c r="F40" s="3">
        <f t="shared" si="9"/>
        <v>410.97427504219473</v>
      </c>
      <c r="G40" s="3">
        <f t="shared" si="5"/>
        <v>4.9690312293232264</v>
      </c>
      <c r="H40" s="3">
        <f t="shared" si="6"/>
        <v>1.603224897431029</v>
      </c>
      <c r="I40" s="2">
        <f t="shared" si="10"/>
        <v>-2.6106282118527293</v>
      </c>
    </row>
    <row r="41" spans="1:9" x14ac:dyDescent="0.2">
      <c r="A41" s="2">
        <v>0.76879255740962604</v>
      </c>
      <c r="B41" s="3">
        <f t="shared" si="0"/>
        <v>-0.26293410216164126</v>
      </c>
      <c r="C41" s="3">
        <f t="shared" si="1"/>
        <v>1.400870275299297</v>
      </c>
      <c r="D41" s="2">
        <v>4.0587306433169532</v>
      </c>
      <c r="E41" s="3">
        <f t="shared" si="8"/>
        <v>16.473294435000049</v>
      </c>
      <c r="F41" s="3">
        <f t="shared" si="9"/>
        <v>66.860664919717337</v>
      </c>
      <c r="G41" s="3">
        <f t="shared" si="5"/>
        <v>3.2196088455301632</v>
      </c>
      <c r="H41" s="3">
        <f t="shared" si="6"/>
        <v>1.1692598756340165</v>
      </c>
      <c r="I41" s="2">
        <f t="shared" si="10"/>
        <v>-2.4508162881205373</v>
      </c>
    </row>
    <row r="42" spans="1:9" x14ac:dyDescent="0.2">
      <c r="A42" s="2">
        <v>7.0825347588383325</v>
      </c>
      <c r="B42" s="3">
        <f t="shared" si="0"/>
        <v>1.9576318604179868</v>
      </c>
      <c r="C42" s="3">
        <f t="shared" si="1"/>
        <v>1.961687022150842</v>
      </c>
      <c r="D42" s="2">
        <v>7.1113138953527342</v>
      </c>
      <c r="E42" s="3">
        <f t="shared" si="8"/>
        <v>50.570785318236879</v>
      </c>
      <c r="F42" s="3">
        <f t="shared" si="9"/>
        <v>359.62472833247796</v>
      </c>
      <c r="G42" s="3">
        <f t="shared" si="5"/>
        <v>4.0540659256434033</v>
      </c>
      <c r="H42" s="3">
        <f t="shared" si="6"/>
        <v>1.3997203097731166</v>
      </c>
      <c r="I42" s="2">
        <f t="shared" si="10"/>
        <v>3.0284688331949292</v>
      </c>
    </row>
    <row r="43" spans="1:9" x14ac:dyDescent="0.2">
      <c r="A43" s="2">
        <v>2.3460864273339248</v>
      </c>
      <c r="B43" s="3">
        <f t="shared" si="0"/>
        <v>0.85274858984848734</v>
      </c>
      <c r="C43" s="3">
        <f t="shared" si="1"/>
        <v>1.7558500365691578</v>
      </c>
      <c r="D43" s="2">
        <v>5.7883659740756848</v>
      </c>
      <c r="E43" s="3">
        <f t="shared" si="8"/>
        <v>33.50518064983715</v>
      </c>
      <c r="F43" s="3">
        <f t="shared" si="9"/>
        <v>193.9402476287764</v>
      </c>
      <c r="G43" s="3">
        <f t="shared" si="5"/>
        <v>2.7791600960943978</v>
      </c>
      <c r="H43" s="3">
        <f t="shared" si="6"/>
        <v>1.0221487583469329</v>
      </c>
      <c r="I43" s="2">
        <f t="shared" si="10"/>
        <v>-0.43307366876047304</v>
      </c>
    </row>
    <row r="44" spans="1:9" x14ac:dyDescent="0.2">
      <c r="A44" s="2">
        <v>2.8002379246466385</v>
      </c>
      <c r="B44" s="3">
        <f t="shared" si="0"/>
        <v>1.029704386659235</v>
      </c>
      <c r="C44" s="3">
        <f t="shared" si="1"/>
        <v>1.2984397316856602</v>
      </c>
      <c r="D44" s="2">
        <v>3.6635760443070327</v>
      </c>
      <c r="E44" s="3">
        <f t="shared" si="8"/>
        <v>13.421789432420365</v>
      </c>
      <c r="F44" s="3">
        <f t="shared" si="9"/>
        <v>49.171746236348532</v>
      </c>
      <c r="G44" s="3">
        <f t="shared" si="5"/>
        <v>3.4102314021356941</v>
      </c>
      <c r="H44" s="3">
        <f t="shared" si="6"/>
        <v>1.226780148856889</v>
      </c>
      <c r="I44" s="2">
        <f t="shared" si="10"/>
        <v>-0.60999347748905564</v>
      </c>
    </row>
    <row r="45" spans="1:9" x14ac:dyDescent="0.2">
      <c r="A45" s="2">
        <v>25.041308109853031</v>
      </c>
      <c r="B45" s="3">
        <f t="shared" si="0"/>
        <v>3.2205267856762214</v>
      </c>
      <c r="C45" s="3">
        <f t="shared" si="1"/>
        <v>1.3843608339526912</v>
      </c>
      <c r="D45" s="2">
        <v>3.9922733635691139</v>
      </c>
      <c r="E45" s="3">
        <f t="shared" si="8"/>
        <v>15.938246609463446</v>
      </c>
      <c r="F45" s="3">
        <f t="shared" si="9"/>
        <v>63.62983740095666</v>
      </c>
      <c r="G45" s="3">
        <f t="shared" si="5"/>
        <v>3.252506370220432</v>
      </c>
      <c r="H45" s="3">
        <f t="shared" si="6"/>
        <v>1.179425889963845</v>
      </c>
      <c r="I45" s="2">
        <f t="shared" si="10"/>
        <v>21.7888017396326</v>
      </c>
    </row>
    <row r="46" spans="1:9" x14ac:dyDescent="0.2">
      <c r="A46" s="2">
        <v>40.329191687210177</v>
      </c>
      <c r="B46" s="3">
        <f t="shared" si="0"/>
        <v>3.6970755662150507</v>
      </c>
      <c r="C46" s="3">
        <f t="shared" si="1"/>
        <v>1.6976840745785855</v>
      </c>
      <c r="D46" s="2">
        <v>5.4612848062686545</v>
      </c>
      <c r="E46" s="3">
        <f t="shared" si="8"/>
        <v>29.825631735180856</v>
      </c>
      <c r="F46" s="3">
        <f t="shared" si="9"/>
        <v>162.88626943270742</v>
      </c>
      <c r="G46" s="3">
        <f t="shared" si="5"/>
        <v>2.7571279547549294</v>
      </c>
      <c r="H46" s="3">
        <f t="shared" si="6"/>
        <v>1.014189541829754</v>
      </c>
      <c r="I46" s="2">
        <f t="shared" si="10"/>
        <v>37.572063732455248</v>
      </c>
    </row>
    <row r="47" spans="1:9" x14ac:dyDescent="0.2">
      <c r="A47" s="2">
        <v>0.35753033341574503</v>
      </c>
      <c r="B47" s="3">
        <f t="shared" si="0"/>
        <v>-1.0285350717321526</v>
      </c>
      <c r="C47" s="3">
        <f t="shared" si="1"/>
        <v>1.4832008348923644</v>
      </c>
      <c r="D47" s="2">
        <v>4.407029302383707</v>
      </c>
      <c r="E47" s="3">
        <f t="shared" si="8"/>
        <v>19.421907272068623</v>
      </c>
      <c r="F47" s="3">
        <f t="shared" si="9"/>
        <v>85.592914456185625</v>
      </c>
      <c r="G47" s="3">
        <f t="shared" si="5"/>
        <v>3.0522495127458136</v>
      </c>
      <c r="H47" s="3">
        <f t="shared" si="6"/>
        <v>1.1158788639291095</v>
      </c>
      <c r="I47" s="2">
        <f t="shared" si="10"/>
        <v>-2.6947191793300687</v>
      </c>
    </row>
    <row r="48" spans="1:9" x14ac:dyDescent="0.2">
      <c r="A48" s="2">
        <v>139.28806741071435</v>
      </c>
      <c r="B48" s="3">
        <f t="shared" si="0"/>
        <v>4.9365442160305975</v>
      </c>
      <c r="C48" s="3">
        <f t="shared" si="1"/>
        <v>1.4600132416211355</v>
      </c>
      <c r="D48" s="2">
        <v>4.3060165466074114</v>
      </c>
      <c r="E48" s="3">
        <f t="shared" si="8"/>
        <v>18.541778499656818</v>
      </c>
      <c r="F48" s="3">
        <f t="shared" si="9"/>
        <v>79.841205023051799</v>
      </c>
      <c r="G48" s="3">
        <f t="shared" si="5"/>
        <v>3.0992253855547758</v>
      </c>
      <c r="H48" s="3">
        <f t="shared" si="6"/>
        <v>1.1311522046394928</v>
      </c>
      <c r="I48" s="2">
        <f t="shared" si="10"/>
        <v>136.18884202515957</v>
      </c>
    </row>
    <row r="49" spans="1:9" x14ac:dyDescent="0.2">
      <c r="A49" s="2">
        <v>0.44690005252157033</v>
      </c>
      <c r="B49" s="3">
        <f t="shared" si="0"/>
        <v>-0.80542030551852617</v>
      </c>
      <c r="C49" s="3">
        <f t="shared" si="1"/>
        <v>1.0276214987351531</v>
      </c>
      <c r="D49" s="2">
        <v>2.7944114129807187</v>
      </c>
      <c r="E49" s="3">
        <f t="shared" si="8"/>
        <v>7.8087351449968967</v>
      </c>
      <c r="F49" s="3">
        <f t="shared" si="9"/>
        <v>21.820818610122977</v>
      </c>
      <c r="G49" s="3">
        <f t="shared" si="5"/>
        <v>3.6227660524416927</v>
      </c>
      <c r="H49" s="3">
        <f t="shared" si="6"/>
        <v>1.2872378369441391</v>
      </c>
      <c r="I49" s="2">
        <f t="shared" si="10"/>
        <v>-3.1758659999201222</v>
      </c>
    </row>
    <row r="50" spans="1:9" x14ac:dyDescent="0.2">
      <c r="A50" s="2">
        <v>44.305310262471671</v>
      </c>
      <c r="B50" s="3">
        <f t="shared" si="0"/>
        <v>3.7911045403518853</v>
      </c>
      <c r="C50" s="3">
        <f t="shared" si="1"/>
        <v>1.3618786583107028</v>
      </c>
      <c r="D50" s="2">
        <v>3.9035197975579949</v>
      </c>
      <c r="E50" s="3">
        <f t="shared" si="8"/>
        <v>15.237466809927209</v>
      </c>
      <c r="F50" s="3">
        <f t="shared" si="9"/>
        <v>59.479753357183725</v>
      </c>
      <c r="G50" s="3">
        <f t="shared" si="5"/>
        <v>3.2962677023152724</v>
      </c>
      <c r="H50" s="3">
        <f t="shared" si="6"/>
        <v>1.1927908291116736</v>
      </c>
      <c r="I50" s="2">
        <f t="shared" si="10"/>
        <v>41.009042560156402</v>
      </c>
    </row>
    <row r="51" spans="1:9" x14ac:dyDescent="0.2">
      <c r="A51" s="2">
        <v>92.896687762656725</v>
      </c>
      <c r="B51" s="3">
        <f t="shared" si="0"/>
        <v>4.5314879913914661</v>
      </c>
      <c r="C51" s="3">
        <f t="shared" si="1"/>
        <v>0.91725887217919599</v>
      </c>
      <c r="D51" s="2">
        <v>2.5024215227603541</v>
      </c>
      <c r="E51" s="3">
        <f t="shared" si="8"/>
        <v>6.2621134775742497</v>
      </c>
      <c r="F51" s="3">
        <f t="shared" si="9"/>
        <v>15.670447544249491</v>
      </c>
      <c r="G51" s="3">
        <f t="shared" si="5"/>
        <v>3.5575665299952819</v>
      </c>
      <c r="H51" s="3">
        <f t="shared" si="6"/>
        <v>1.2690767521408837</v>
      </c>
      <c r="I51" s="2">
        <f t="shared" si="10"/>
        <v>89.339121232661441</v>
      </c>
    </row>
    <row r="52" spans="1:9" x14ac:dyDescent="0.2">
      <c r="A52" s="2">
        <v>4.2062535387449262</v>
      </c>
      <c r="B52" s="3">
        <f t="shared" si="0"/>
        <v>1.4365723557169188</v>
      </c>
      <c r="C52" s="3">
        <f t="shared" si="1"/>
        <v>1.4446476552742293</v>
      </c>
      <c r="D52" s="2">
        <v>4.2403578118656879</v>
      </c>
      <c r="E52" s="3">
        <f t="shared" si="8"/>
        <v>17.980634372650364</v>
      </c>
      <c r="F52" s="3">
        <f t="shared" si="9"/>
        <v>76.244323424368673</v>
      </c>
      <c r="G52" s="3">
        <f t="shared" si="5"/>
        <v>3.1306102389734081</v>
      </c>
      <c r="H52" s="3">
        <f t="shared" si="6"/>
        <v>1.1412279500771936</v>
      </c>
      <c r="I52" s="2">
        <f t="shared" si="10"/>
        <v>1.0756432997715182</v>
      </c>
    </row>
    <row r="53" spans="1:9" x14ac:dyDescent="0.2">
      <c r="A53" s="2">
        <v>419.79597459153604</v>
      </c>
      <c r="B53" s="3">
        <f t="shared" si="0"/>
        <v>6.0397688184685627</v>
      </c>
      <c r="C53" s="3">
        <f t="shared" si="1"/>
        <v>1.8256046492077407</v>
      </c>
      <c r="D53" s="2">
        <v>6.2065466683005015</v>
      </c>
      <c r="E53" s="3">
        <f t="shared" si="8"/>
        <v>38.521221545792052</v>
      </c>
      <c r="F53" s="3">
        <f t="shared" si="9"/>
        <v>239.08375924390114</v>
      </c>
      <c r="G53" s="3">
        <f t="shared" si="5"/>
        <v>2.9281479944877686</v>
      </c>
      <c r="H53" s="3">
        <f t="shared" si="6"/>
        <v>1.0743701393872265</v>
      </c>
      <c r="I53" s="2">
        <f t="shared" si="10"/>
        <v>416.86782659704829</v>
      </c>
    </row>
    <row r="54" spans="1:9" x14ac:dyDescent="0.2">
      <c r="A54" s="2">
        <v>12.699935410097165</v>
      </c>
      <c r="B54" s="3">
        <f t="shared" si="0"/>
        <v>2.541596907632492</v>
      </c>
      <c r="C54" s="3">
        <f t="shared" si="1"/>
        <v>1.8468945281300178</v>
      </c>
      <c r="D54" s="2">
        <v>6.340099917164129</v>
      </c>
      <c r="E54" s="3">
        <f t="shared" si="8"/>
        <v>40.196866959624593</v>
      </c>
      <c r="F54" s="3">
        <f t="shared" si="9"/>
        <v>254.85215288097339</v>
      </c>
      <c r="G54" s="3">
        <f t="shared" si="5"/>
        <v>3.0121851342596448</v>
      </c>
      <c r="H54" s="3">
        <f t="shared" si="6"/>
        <v>1.1026657736063681</v>
      </c>
      <c r="I54" s="2">
        <f t="shared" si="10"/>
        <v>9.6877502758375194</v>
      </c>
    </row>
    <row r="55" spans="1:9" x14ac:dyDescent="0.2">
      <c r="A55" s="2">
        <v>11.043780978452087</v>
      </c>
      <c r="B55" s="3">
        <f t="shared" si="0"/>
        <v>2.401867462148338</v>
      </c>
      <c r="C55" s="3">
        <f t="shared" si="1"/>
        <v>1.7850370089656578</v>
      </c>
      <c r="D55" s="2">
        <v>5.9598005095535624</v>
      </c>
      <c r="E55" s="3">
        <f t="shared" si="8"/>
        <v>35.5192221136749</v>
      </c>
      <c r="F55" s="3">
        <f t="shared" si="9"/>
        <v>211.68747805202582</v>
      </c>
      <c r="G55" s="3">
        <f t="shared" si="5"/>
        <v>2.8215958522219715</v>
      </c>
      <c r="H55" s="3">
        <f t="shared" si="6"/>
        <v>1.0373026299293999</v>
      </c>
      <c r="I55" s="2">
        <f t="shared" si="10"/>
        <v>8.2221851262301158</v>
      </c>
    </row>
    <row r="56" spans="1:9" x14ac:dyDescent="0.2">
      <c r="A56" s="2">
        <v>1.9081998335552746</v>
      </c>
      <c r="B56" s="3">
        <f t="shared" si="0"/>
        <v>0.64616030210956688</v>
      </c>
      <c r="C56" s="3">
        <f t="shared" si="1"/>
        <v>2.0955163914212052</v>
      </c>
      <c r="D56" s="2">
        <v>8.12963796177511</v>
      </c>
      <c r="E56" s="3">
        <f t="shared" si="8"/>
        <v>66.091013389534965</v>
      </c>
      <c r="F56" s="3">
        <f t="shared" si="9"/>
        <v>537.29601138375051</v>
      </c>
      <c r="G56" s="3">
        <f t="shared" si="5"/>
        <v>9.2977526255671119</v>
      </c>
      <c r="H56" s="3">
        <f t="shared" si="6"/>
        <v>2.2297727177915529</v>
      </c>
      <c r="I56" s="2">
        <f t="shared" si="10"/>
        <v>-7.3895527920118376</v>
      </c>
    </row>
    <row r="57" spans="1:9" x14ac:dyDescent="0.2">
      <c r="A57" s="2">
        <v>4.8594580632074802</v>
      </c>
      <c r="B57" s="3">
        <f t="shared" si="0"/>
        <v>1.5809269220666511</v>
      </c>
      <c r="C57" s="3">
        <f t="shared" si="1"/>
        <v>0.64203904438056281</v>
      </c>
      <c r="D57" s="2">
        <v>1.9003518331669134</v>
      </c>
      <c r="E57" s="3">
        <f t="shared" si="8"/>
        <v>3.6113370898208483</v>
      </c>
      <c r="F57" s="3">
        <f t="shared" si="9"/>
        <v>6.8628110588247155</v>
      </c>
      <c r="G57" s="3">
        <f t="shared" si="5"/>
        <v>3.0983046633246616</v>
      </c>
      <c r="H57" s="3">
        <f t="shared" si="6"/>
        <v>1.1308550790976635</v>
      </c>
      <c r="I57" s="2">
        <f t="shared" si="10"/>
        <v>1.7611533998828186</v>
      </c>
    </row>
    <row r="58" spans="1:9" x14ac:dyDescent="0.2">
      <c r="A58" s="2">
        <v>9.1321792493550387</v>
      </c>
      <c r="B58" s="3">
        <f t="shared" si="0"/>
        <v>2.2118043571822059</v>
      </c>
      <c r="C58" s="3">
        <f t="shared" si="1"/>
        <v>1.6215266618442272</v>
      </c>
      <c r="D58" s="2">
        <v>5.0608105683530527</v>
      </c>
      <c r="E58" s="3">
        <f t="shared" si="8"/>
        <v>25.611803608753949</v>
      </c>
      <c r="F58" s="3">
        <f t="shared" si="9"/>
        <v>129.61648637776483</v>
      </c>
      <c r="G58" s="3">
        <f t="shared" si="5"/>
        <v>2.8151417983207292</v>
      </c>
      <c r="H58" s="3">
        <f t="shared" si="6"/>
        <v>1.0350126327282392</v>
      </c>
      <c r="I58" s="2">
        <f t="shared" si="10"/>
        <v>6.3170374510343095</v>
      </c>
    </row>
    <row r="59" spans="1:9" x14ac:dyDescent="0.2">
      <c r="A59" s="2">
        <v>42.179319381712858</v>
      </c>
      <c r="B59" s="3">
        <f t="shared" si="0"/>
        <v>3.7419300388775976</v>
      </c>
      <c r="C59" s="3">
        <f t="shared" si="1"/>
        <v>1.0661864117657631</v>
      </c>
      <c r="D59" s="2">
        <v>2.9042826159396662</v>
      </c>
      <c r="E59" s="3">
        <f t="shared" si="8"/>
        <v>8.4348575132493497</v>
      </c>
      <c r="F59" s="3">
        <f t="shared" si="9"/>
        <v>24.497210043658168</v>
      </c>
      <c r="G59" s="3">
        <f t="shared" si="5"/>
        <v>3.6248559404302951</v>
      </c>
      <c r="H59" s="3">
        <f t="shared" si="6"/>
        <v>1.2878145469460076</v>
      </c>
      <c r="I59" s="2">
        <f t="shared" si="10"/>
        <v>38.554463441282564</v>
      </c>
    </row>
    <row r="60" spans="1:9" x14ac:dyDescent="0.2">
      <c r="A60" s="2">
        <v>73.921401983729737</v>
      </c>
      <c r="B60" s="3">
        <f t="shared" si="0"/>
        <v>4.3030023933836823</v>
      </c>
      <c r="C60" s="3">
        <f t="shared" si="1"/>
        <v>2.0494525160997656</v>
      </c>
      <c r="D60" s="2">
        <v>7.763649469470014</v>
      </c>
      <c r="E60" s="3">
        <f t="shared" si="8"/>
        <v>60.274253084802027</v>
      </c>
      <c r="F60" s="3">
        <f t="shared" si="9"/>
        <v>467.9481729845246</v>
      </c>
      <c r="G60" s="3">
        <f t="shared" si="5"/>
        <v>6.4593945656680196</v>
      </c>
      <c r="H60" s="3">
        <f t="shared" si="6"/>
        <v>1.8655355929176447</v>
      </c>
      <c r="I60" s="2">
        <f t="shared" si="10"/>
        <v>67.462007418061717</v>
      </c>
    </row>
    <row r="61" spans="1:9" x14ac:dyDescent="0.2">
      <c r="A61" s="2">
        <v>54.48067131503845</v>
      </c>
      <c r="B61" s="3">
        <f t="shared" si="0"/>
        <v>3.9978459839943854</v>
      </c>
      <c r="C61" s="3">
        <f t="shared" si="1"/>
        <v>1.5443688863237579</v>
      </c>
      <c r="D61" s="2">
        <v>4.6850139174380212</v>
      </c>
      <c r="E61" s="3">
        <f t="shared" si="8"/>
        <v>21.949355406587955</v>
      </c>
      <c r="F61" s="3">
        <f t="shared" si="9"/>
        <v>102.83303555865804</v>
      </c>
      <c r="G61" s="3">
        <f t="shared" si="5"/>
        <v>2.9346587129896777</v>
      </c>
      <c r="H61" s="3">
        <f t="shared" si="6"/>
        <v>1.0765911647435724</v>
      </c>
      <c r="I61" s="2">
        <f t="shared" si="10"/>
        <v>51.546012602048769</v>
      </c>
    </row>
    <row r="62" spans="1:9" x14ac:dyDescent="0.2">
      <c r="A62" s="2">
        <v>0.62968616487968865</v>
      </c>
      <c r="B62" s="3">
        <f t="shared" si="0"/>
        <v>-0.46253373469960313</v>
      </c>
      <c r="C62" s="3">
        <f t="shared" si="1"/>
        <v>1.6045968450470336</v>
      </c>
      <c r="D62" s="2">
        <v>4.9758531584668182</v>
      </c>
      <c r="E62" s="3">
        <f t="shared" si="8"/>
        <v>24.759114654624209</v>
      </c>
      <c r="F62" s="3">
        <f t="shared" si="9"/>
        <v>123.19771885505395</v>
      </c>
      <c r="G62" s="3">
        <f t="shared" si="5"/>
        <v>2.8373436534908074</v>
      </c>
      <c r="H62" s="3">
        <f t="shared" si="6"/>
        <v>1.0428682811981098</v>
      </c>
      <c r="I62" s="2">
        <f t="shared" si="10"/>
        <v>-2.2076574886111189</v>
      </c>
    </row>
    <row r="63" spans="1:9" x14ac:dyDescent="0.2">
      <c r="A63" s="2">
        <v>55.374281690295007</v>
      </c>
      <c r="B63" s="3">
        <f t="shared" si="0"/>
        <v>4.0141152565483447</v>
      </c>
      <c r="C63" s="3">
        <f t="shared" si="1"/>
        <v>1.6835344591556609</v>
      </c>
      <c r="D63" s="2">
        <v>5.3845538634090468</v>
      </c>
      <c r="E63" s="3">
        <f t="shared" si="8"/>
        <v>28.993420307953294</v>
      </c>
      <c r="F63" s="3">
        <f t="shared" si="9"/>
        <v>156.11663333263223</v>
      </c>
      <c r="G63" s="3">
        <f t="shared" si="5"/>
        <v>2.7616762325079955</v>
      </c>
      <c r="H63" s="3">
        <f t="shared" si="6"/>
        <v>1.0158378259972947</v>
      </c>
      <c r="I63" s="2">
        <f t="shared" si="10"/>
        <v>52.612605457787012</v>
      </c>
    </row>
    <row r="64" spans="1:9" x14ac:dyDescent="0.2">
      <c r="A64" s="2">
        <v>3.9743852495660779</v>
      </c>
      <c r="B64" s="3">
        <f t="shared" si="0"/>
        <v>1.3798700819488885</v>
      </c>
      <c r="C64" s="3">
        <f t="shared" si="1"/>
        <v>1.1023470363995123</v>
      </c>
      <c r="D64" s="2">
        <v>3.011225191776238</v>
      </c>
      <c r="E64" s="3">
        <f t="shared" si="8"/>
        <v>9.0674771555878415</v>
      </c>
      <c r="F64" s="3">
        <f t="shared" si="9"/>
        <v>27.304215636761654</v>
      </c>
      <c r="G64" s="3">
        <f t="shared" si="5"/>
        <v>3.6166698276256199</v>
      </c>
      <c r="H64" s="3">
        <f t="shared" si="6"/>
        <v>1.2855536653158441</v>
      </c>
      <c r="I64" s="2">
        <f t="shared" si="10"/>
        <v>0.35771542194045791</v>
      </c>
    </row>
    <row r="65" spans="1:9" x14ac:dyDescent="0.2">
      <c r="A65" s="2">
        <v>9.7554373978405753</v>
      </c>
      <c r="B65" s="3">
        <f t="shared" si="0"/>
        <v>2.2778248113928372</v>
      </c>
      <c r="C65" s="3">
        <f t="shared" si="1"/>
        <v>0.6394439573561268</v>
      </c>
      <c r="D65" s="2">
        <v>1.8954266481886588</v>
      </c>
      <c r="E65" s="3">
        <f t="shared" si="8"/>
        <v>3.5926421786636937</v>
      </c>
      <c r="F65" s="3">
        <f t="shared" si="9"/>
        <v>6.8095897228457254</v>
      </c>
      <c r="G65" s="3">
        <f t="shared" si="5"/>
        <v>3.0926292429859314</v>
      </c>
      <c r="H65" s="3">
        <f t="shared" si="6"/>
        <v>1.1290216168076488</v>
      </c>
      <c r="I65" s="2">
        <f t="shared" si="10"/>
        <v>6.6628081548546438</v>
      </c>
    </row>
    <row r="66" spans="1:9" x14ac:dyDescent="0.2">
      <c r="A66" s="2">
        <v>6.3071509284510752</v>
      </c>
      <c r="B66" s="3">
        <f t="shared" si="0"/>
        <v>1.8416840577029541</v>
      </c>
      <c r="C66" s="3">
        <f t="shared" si="1"/>
        <v>0.84919475110131681</v>
      </c>
      <c r="D66" s="2">
        <v>2.3377636122152832</v>
      </c>
      <c r="E66" s="3">
        <f t="shared" ref="E66:E97" si="11">D66^2</f>
        <v>5.4651387065978492</v>
      </c>
      <c r="F66" s="3">
        <f t="shared" ref="F66:F101" si="12">D66^3</f>
        <v>12.776202403993748</v>
      </c>
      <c r="G66" s="3">
        <f t="shared" si="5"/>
        <v>3.4777075402250821</v>
      </c>
      <c r="H66" s="3">
        <f t="shared" si="6"/>
        <v>1.24637332390453</v>
      </c>
      <c r="I66" s="2">
        <f t="shared" ref="I66:I101" si="13">A66-G66</f>
        <v>2.8294433882259931</v>
      </c>
    </row>
    <row r="67" spans="1:9" x14ac:dyDescent="0.2">
      <c r="A67" s="2">
        <v>55.816983621223308</v>
      </c>
      <c r="B67" s="3">
        <f t="shared" ref="B67:B101" si="14">LN(A67)</f>
        <v>4.0220781890490835</v>
      </c>
      <c r="C67" s="3">
        <f t="shared" ref="C67:C101" si="15">LN(D67)</f>
        <v>2.1372085131969438</v>
      </c>
      <c r="D67" s="2">
        <v>8.4757446456221714</v>
      </c>
      <c r="E67" s="3">
        <f t="shared" si="11"/>
        <v>71.838247297792904</v>
      </c>
      <c r="F67" s="3">
        <f t="shared" si="12"/>
        <v>608.88263988514962</v>
      </c>
      <c r="G67" s="3">
        <f t="shared" ref="G67:G101" si="16">$O$2*(D67^$N$2)*EXP(($M$2*D67)+($L$2*E67)+($K$2*F67))</f>
        <v>14.163613134644111</v>
      </c>
      <c r="H67" s="3">
        <f t="shared" ref="H67:H101" si="17">LN(G67)</f>
        <v>2.6506762205925503</v>
      </c>
      <c r="I67" s="2">
        <f t="shared" si="13"/>
        <v>41.653370486579199</v>
      </c>
    </row>
    <row r="68" spans="1:9" x14ac:dyDescent="0.2">
      <c r="A68" s="2">
        <v>514.16196742032105</v>
      </c>
      <c r="B68" s="3">
        <f t="shared" si="14"/>
        <v>6.2425383275305837</v>
      </c>
      <c r="C68" s="3">
        <f t="shared" si="15"/>
        <v>1.9057026504195427</v>
      </c>
      <c r="D68" s="2">
        <v>6.724130681357102</v>
      </c>
      <c r="E68" s="3">
        <f t="shared" si="11"/>
        <v>45.213933419967923</v>
      </c>
      <c r="F68" s="3">
        <f t="shared" si="12"/>
        <v>304.02439693404358</v>
      </c>
      <c r="G68" s="3">
        <f t="shared" si="16"/>
        <v>3.3876728548115254</v>
      </c>
      <c r="H68" s="3">
        <f t="shared" si="17"/>
        <v>1.2201432121546083</v>
      </c>
      <c r="I68" s="2">
        <f t="shared" si="13"/>
        <v>510.77429456550954</v>
      </c>
    </row>
    <row r="69" spans="1:9" x14ac:dyDescent="0.2">
      <c r="A69" s="2">
        <v>1.5133759429432911</v>
      </c>
      <c r="B69" s="3">
        <f t="shared" si="14"/>
        <v>0.4143428791186986</v>
      </c>
      <c r="C69" s="3">
        <f t="shared" si="15"/>
        <v>1.405626999449588</v>
      </c>
      <c r="D69" s="2">
        <v>4.0780828955610078</v>
      </c>
      <c r="E69" s="3">
        <f t="shared" si="11"/>
        <v>16.630760103067253</v>
      </c>
      <c r="F69" s="3">
        <f t="shared" si="12"/>
        <v>67.821618316496981</v>
      </c>
      <c r="G69" s="3">
        <f t="shared" si="16"/>
        <v>3.2100372829659767</v>
      </c>
      <c r="H69" s="3">
        <f t="shared" si="17"/>
        <v>1.1662825517056206</v>
      </c>
      <c r="I69" s="2">
        <f t="shared" si="13"/>
        <v>-1.6966613400226855</v>
      </c>
    </row>
    <row r="70" spans="1:9" x14ac:dyDescent="0.2">
      <c r="A70" s="2">
        <v>5.9705400945311737</v>
      </c>
      <c r="B70" s="3">
        <f t="shared" si="14"/>
        <v>1.7868373914081934</v>
      </c>
      <c r="C70" s="3">
        <f t="shared" si="15"/>
        <v>1.7108636716239225</v>
      </c>
      <c r="D70" s="2">
        <v>5.5337387474612294</v>
      </c>
      <c r="E70" s="3">
        <f t="shared" si="11"/>
        <v>30.622264525153778</v>
      </c>
      <c r="F70" s="3">
        <f t="shared" si="12"/>
        <v>169.45561173785092</v>
      </c>
      <c r="G70" s="3">
        <f t="shared" si="16"/>
        <v>2.756018938766625</v>
      </c>
      <c r="H70" s="3">
        <f t="shared" si="17"/>
        <v>1.0137872249589424</v>
      </c>
      <c r="I70" s="2">
        <f t="shared" si="13"/>
        <v>3.2145211557645488</v>
      </c>
    </row>
    <row r="71" spans="1:9" x14ac:dyDescent="0.2">
      <c r="A71" s="2">
        <v>0.94498275554760558</v>
      </c>
      <c r="B71" s="3">
        <f t="shared" si="14"/>
        <v>-5.6588599752664732E-2</v>
      </c>
      <c r="C71" s="3">
        <f t="shared" si="15"/>
        <v>1.5736350020911043</v>
      </c>
      <c r="D71" s="2">
        <v>4.8241521642216654</v>
      </c>
      <c r="E71" s="3">
        <f t="shared" si="11"/>
        <v>23.272444103564577</v>
      </c>
      <c r="F71" s="3">
        <f t="shared" si="12"/>
        <v>112.26981158893879</v>
      </c>
      <c r="G71" s="3">
        <f t="shared" si="16"/>
        <v>2.8842779219662211</v>
      </c>
      <c r="H71" s="3">
        <f t="shared" si="17"/>
        <v>1.0592745816195994</v>
      </c>
      <c r="I71" s="2">
        <f t="shared" si="13"/>
        <v>-1.9392951664186155</v>
      </c>
    </row>
    <row r="72" spans="1:9" x14ac:dyDescent="0.2">
      <c r="A72" s="2">
        <v>24.940789291043494</v>
      </c>
      <c r="B72" s="3">
        <f t="shared" si="14"/>
        <v>3.2165045873470857</v>
      </c>
      <c r="C72" s="3">
        <f t="shared" si="15"/>
        <v>1.6418193546843429</v>
      </c>
      <c r="D72" s="2">
        <v>5.1645571311501133</v>
      </c>
      <c r="E72" s="3">
        <f t="shared" si="11"/>
        <v>26.672650360913487</v>
      </c>
      <c r="F72" s="3">
        <f t="shared" si="12"/>
        <v>137.7524266281294</v>
      </c>
      <c r="G72" s="3">
        <f t="shared" si="16"/>
        <v>2.7923864429050513</v>
      </c>
      <c r="H72" s="3">
        <f t="shared" si="17"/>
        <v>1.0268965861048489</v>
      </c>
      <c r="I72" s="2">
        <f t="shared" si="13"/>
        <v>22.148402848138442</v>
      </c>
    </row>
    <row r="73" spans="1:9" x14ac:dyDescent="0.2">
      <c r="A73" s="2">
        <v>16.043214124746765</v>
      </c>
      <c r="B73" s="3">
        <f t="shared" si="14"/>
        <v>2.7752859642066765</v>
      </c>
      <c r="C73" s="3">
        <f t="shared" si="15"/>
        <v>1.2729517418065019</v>
      </c>
      <c r="D73" s="2">
        <v>3.5713788074667585</v>
      </c>
      <c r="E73" s="3">
        <f t="shared" si="11"/>
        <v>12.754746586422685</v>
      </c>
      <c r="F73" s="3">
        <f t="shared" si="12"/>
        <v>45.552031653358959</v>
      </c>
      <c r="G73" s="3">
        <f t="shared" si="16"/>
        <v>3.4508364019371949</v>
      </c>
      <c r="H73" s="3">
        <f t="shared" si="17"/>
        <v>1.2386166370046836</v>
      </c>
      <c r="I73" s="2">
        <f t="shared" si="13"/>
        <v>12.592377722809569</v>
      </c>
    </row>
    <row r="74" spans="1:9" x14ac:dyDescent="0.2">
      <c r="A74" s="2">
        <v>28.821765904939994</v>
      </c>
      <c r="B74" s="3">
        <f t="shared" si="14"/>
        <v>3.3611308622868701</v>
      </c>
      <c r="C74" s="3">
        <f t="shared" si="15"/>
        <v>1.9313382494354467</v>
      </c>
      <c r="D74" s="2">
        <v>6.8987362967772512</v>
      </c>
      <c r="E74" s="3">
        <f t="shared" si="11"/>
        <v>47.592562492471899</v>
      </c>
      <c r="F74" s="3">
        <f t="shared" si="12"/>
        <v>328.32853832345552</v>
      </c>
      <c r="G74" s="3">
        <f t="shared" si="16"/>
        <v>3.6437018396551681</v>
      </c>
      <c r="H74" s="3">
        <f t="shared" si="17"/>
        <v>1.2930001537820217</v>
      </c>
      <c r="I74" s="2">
        <f t="shared" si="13"/>
        <v>25.178064065284826</v>
      </c>
    </row>
    <row r="75" spans="1:9" x14ac:dyDescent="0.2">
      <c r="A75" s="2">
        <v>116.21802453610802</v>
      </c>
      <c r="B75" s="3">
        <f t="shared" si="14"/>
        <v>4.7554679488782341</v>
      </c>
      <c r="C75" s="3">
        <f t="shared" si="15"/>
        <v>1.65583300256705</v>
      </c>
      <c r="D75" s="2">
        <v>5.2374409072905461</v>
      </c>
      <c r="E75" s="3">
        <f t="shared" si="11"/>
        <v>27.430787257360418</v>
      </c>
      <c r="F75" s="3">
        <f t="shared" si="12"/>
        <v>143.66712730088369</v>
      </c>
      <c r="G75" s="3">
        <f t="shared" si="16"/>
        <v>2.7794590886396908</v>
      </c>
      <c r="H75" s="3">
        <f t="shared" si="17"/>
        <v>1.0222563363391084</v>
      </c>
      <c r="I75" s="2">
        <f t="shared" si="13"/>
        <v>113.43856544746832</v>
      </c>
    </row>
    <row r="76" spans="1:9" x14ac:dyDescent="0.2">
      <c r="A76" s="2">
        <v>0.38839441647710604</v>
      </c>
      <c r="B76" s="3">
        <f t="shared" si="14"/>
        <v>-0.94573391837090925</v>
      </c>
      <c r="C76" s="3">
        <f t="shared" si="15"/>
        <v>1.9201406219276558</v>
      </c>
      <c r="D76" s="2">
        <v>6.8219177130629349</v>
      </c>
      <c r="E76" s="3">
        <f t="shared" si="11"/>
        <v>46.538561283801826</v>
      </c>
      <c r="F76" s="3">
        <f t="shared" si="12"/>
        <v>317.48223556243261</v>
      </c>
      <c r="G76" s="3">
        <f t="shared" si="16"/>
        <v>3.5231551729116597</v>
      </c>
      <c r="H76" s="3">
        <f t="shared" si="17"/>
        <v>1.2593569440637309</v>
      </c>
      <c r="I76" s="2">
        <f t="shared" si="13"/>
        <v>-3.1347607564345537</v>
      </c>
    </row>
    <row r="77" spans="1:9" x14ac:dyDescent="0.2">
      <c r="A77" s="2">
        <v>149.796732756285</v>
      </c>
      <c r="B77" s="3">
        <f t="shared" si="14"/>
        <v>5.0092792601395546</v>
      </c>
      <c r="C77" s="3">
        <f t="shared" si="15"/>
        <v>0.89359490993407664</v>
      </c>
      <c r="D77" s="2">
        <v>2.4438994769861737</v>
      </c>
      <c r="E77" s="3">
        <f t="shared" si="11"/>
        <v>5.9726446536132931</v>
      </c>
      <c r="F77" s="3">
        <f t="shared" si="12"/>
        <v>14.596543145189793</v>
      </c>
      <c r="G77" s="3">
        <f t="shared" si="16"/>
        <v>3.532955844633431</v>
      </c>
      <c r="H77" s="3">
        <f t="shared" si="17"/>
        <v>1.2621348703179938</v>
      </c>
      <c r="I77" s="2">
        <f t="shared" si="13"/>
        <v>146.26377691165158</v>
      </c>
    </row>
    <row r="78" spans="1:9" x14ac:dyDescent="0.2">
      <c r="A78" s="2">
        <v>4.2055719363623725</v>
      </c>
      <c r="B78" s="3">
        <f t="shared" si="14"/>
        <v>1.4364102975795827</v>
      </c>
      <c r="C78" s="3">
        <f t="shared" si="15"/>
        <v>1.4072221027474672</v>
      </c>
      <c r="D78" s="2">
        <v>4.0845930498406773</v>
      </c>
      <c r="E78" s="3">
        <f t="shared" si="11"/>
        <v>16.683900382806765</v>
      </c>
      <c r="F78" s="3">
        <f t="shared" si="12"/>
        <v>68.146943547846732</v>
      </c>
      <c r="G78" s="3">
        <f t="shared" si="16"/>
        <v>3.206819713631138</v>
      </c>
      <c r="H78" s="3">
        <f t="shared" si="17"/>
        <v>1.165279702614171</v>
      </c>
      <c r="I78" s="2">
        <f t="shared" si="13"/>
        <v>0.99875222273123443</v>
      </c>
    </row>
    <row r="79" spans="1:9" x14ac:dyDescent="0.2">
      <c r="A79" s="2">
        <v>226.98531768464704</v>
      </c>
      <c r="B79" s="3">
        <f t="shared" si="14"/>
        <v>5.4248853355862572</v>
      </c>
      <c r="C79" s="3">
        <f t="shared" si="15"/>
        <v>0.96511390485273618</v>
      </c>
      <c r="D79" s="2">
        <v>2.6250866495541079</v>
      </c>
      <c r="E79" s="3">
        <f t="shared" si="11"/>
        <v>6.891079917667212</v>
      </c>
      <c r="F79" s="3">
        <f t="shared" si="12"/>
        <v>18.08968189287862</v>
      </c>
      <c r="G79" s="3">
        <f t="shared" si="16"/>
        <v>3.5962332372217403</v>
      </c>
      <c r="H79" s="3">
        <f t="shared" si="17"/>
        <v>1.2798869746900643</v>
      </c>
      <c r="I79" s="2">
        <f t="shared" si="13"/>
        <v>223.38908444742529</v>
      </c>
    </row>
    <row r="80" spans="1:9" x14ac:dyDescent="0.2">
      <c r="A80" s="2">
        <v>8.4706779220073489</v>
      </c>
      <c r="B80" s="3">
        <f t="shared" si="14"/>
        <v>2.1366105434784886</v>
      </c>
      <c r="C80" s="3">
        <f t="shared" si="15"/>
        <v>1.4570477963681181</v>
      </c>
      <c r="D80" s="2">
        <v>4.2932662048438202</v>
      </c>
      <c r="E80" s="3">
        <f t="shared" si="11"/>
        <v>18.432134705654057</v>
      </c>
      <c r="F80" s="3">
        <f t="shared" si="12"/>
        <v>79.134061014913456</v>
      </c>
      <c r="G80" s="3">
        <f t="shared" si="16"/>
        <v>3.1052737698410198</v>
      </c>
      <c r="H80" s="3">
        <f t="shared" si="17"/>
        <v>1.1331018821398697</v>
      </c>
      <c r="I80" s="2">
        <f t="shared" si="13"/>
        <v>5.3654041521663292</v>
      </c>
    </row>
    <row r="81" spans="1:9" x14ac:dyDescent="0.2">
      <c r="A81" s="2">
        <v>7.8872413357420079</v>
      </c>
      <c r="B81" s="3">
        <f t="shared" si="14"/>
        <v>2.0652464331288938</v>
      </c>
      <c r="C81" s="3">
        <f t="shared" si="15"/>
        <v>2.0364810297050084</v>
      </c>
      <c r="D81" s="2">
        <v>7.6635937347436975</v>
      </c>
      <c r="E81" s="3">
        <f t="shared" si="11"/>
        <v>58.730668931202857</v>
      </c>
      <c r="F81" s="3">
        <f t="shared" si="12"/>
        <v>450.08798645847253</v>
      </c>
      <c r="G81" s="3">
        <f t="shared" si="16"/>
        <v>5.9267612049996572</v>
      </c>
      <c r="H81" s="3">
        <f t="shared" si="17"/>
        <v>1.7794778926402008</v>
      </c>
      <c r="I81" s="2">
        <f t="shared" si="13"/>
        <v>1.9604801307423507</v>
      </c>
    </row>
    <row r="82" spans="1:9" x14ac:dyDescent="0.2">
      <c r="A82" s="2">
        <v>22.202922617757999</v>
      </c>
      <c r="B82" s="3">
        <f t="shared" si="14"/>
        <v>3.1002239296617642</v>
      </c>
      <c r="C82" s="3">
        <f t="shared" si="15"/>
        <v>1.3934714999994644</v>
      </c>
      <c r="D82" s="2">
        <v>4.0288118250754374</v>
      </c>
      <c r="E82" s="3">
        <f t="shared" si="11"/>
        <v>16.231324721867676</v>
      </c>
      <c r="F82" s="3">
        <f t="shared" si="12"/>
        <v>65.392952976099778</v>
      </c>
      <c r="G82" s="3">
        <f t="shared" si="16"/>
        <v>3.2344191007850305</v>
      </c>
      <c r="H82" s="3">
        <f t="shared" si="17"/>
        <v>1.1738493448380645</v>
      </c>
      <c r="I82" s="2">
        <f t="shared" si="13"/>
        <v>18.968503516972969</v>
      </c>
    </row>
    <row r="83" spans="1:9" x14ac:dyDescent="0.2">
      <c r="A83" s="2">
        <v>1.6470844287198825</v>
      </c>
      <c r="B83" s="3">
        <f t="shared" si="14"/>
        <v>0.49900671200664998</v>
      </c>
      <c r="C83" s="3">
        <f t="shared" si="15"/>
        <v>1.7972832070683347</v>
      </c>
      <c r="D83" s="2">
        <v>6.0332341308523807</v>
      </c>
      <c r="E83" s="3">
        <f t="shared" si="11"/>
        <v>36.399914077682084</v>
      </c>
      <c r="F83" s="3">
        <f t="shared" si="12"/>
        <v>219.6092039735656</v>
      </c>
      <c r="G83" s="3">
        <f t="shared" si="16"/>
        <v>2.8473020094280113</v>
      </c>
      <c r="H83" s="3">
        <f t="shared" si="17"/>
        <v>1.0463718825532176</v>
      </c>
      <c r="I83" s="2">
        <f t="shared" si="13"/>
        <v>-1.2002175807081288</v>
      </c>
    </row>
    <row r="84" spans="1:9" x14ac:dyDescent="0.2">
      <c r="A84" s="2">
        <v>26.533797646175742</v>
      </c>
      <c r="B84" s="3">
        <f t="shared" si="14"/>
        <v>3.2784193032568467</v>
      </c>
      <c r="C84" s="3">
        <f t="shared" si="15"/>
        <v>1.6237392337833354</v>
      </c>
      <c r="D84" s="2">
        <v>5.0720203724816528</v>
      </c>
      <c r="E84" s="3">
        <f t="shared" si="11"/>
        <v>25.725390658868925</v>
      </c>
      <c r="F84" s="3">
        <f t="shared" si="12"/>
        <v>130.47970551183241</v>
      </c>
      <c r="G84" s="3">
        <f t="shared" si="16"/>
        <v>2.812446539423183</v>
      </c>
      <c r="H84" s="3">
        <f t="shared" si="17"/>
        <v>1.0340547591447897</v>
      </c>
      <c r="I84" s="2">
        <f t="shared" si="13"/>
        <v>23.721351106752557</v>
      </c>
    </row>
    <row r="85" spans="1:9" x14ac:dyDescent="0.2">
      <c r="A85" s="2">
        <v>84.068644634272175</v>
      </c>
      <c r="B85" s="3">
        <f t="shared" si="14"/>
        <v>4.4316336631458562</v>
      </c>
      <c r="C85" s="3">
        <f t="shared" si="15"/>
        <v>1.7997702855948181</v>
      </c>
      <c r="D85" s="2">
        <v>6.0482579328479176</v>
      </c>
      <c r="E85" s="3">
        <f t="shared" si="11"/>
        <v>36.581424022257764</v>
      </c>
      <c r="F85" s="3">
        <f t="shared" si="12"/>
        <v>221.25388803749391</v>
      </c>
      <c r="G85" s="3">
        <f t="shared" si="16"/>
        <v>2.8531591228040192</v>
      </c>
      <c r="H85" s="3">
        <f t="shared" si="17"/>
        <v>1.0484268445295537</v>
      </c>
      <c r="I85" s="2">
        <f t="shared" si="13"/>
        <v>81.21548551146816</v>
      </c>
    </row>
    <row r="86" spans="1:9" x14ac:dyDescent="0.2">
      <c r="A86" s="2">
        <v>1.0476330047873812</v>
      </c>
      <c r="B86" s="3">
        <f t="shared" si="14"/>
        <v>4.6533338297736933E-2</v>
      </c>
      <c r="C86" s="3">
        <f t="shared" si="15"/>
        <v>1.2173588286310608</v>
      </c>
      <c r="D86" s="2">
        <v>3.3782533941125967</v>
      </c>
      <c r="E86" s="3">
        <f t="shared" si="11"/>
        <v>11.41259599483328</v>
      </c>
      <c r="F86" s="3">
        <f t="shared" si="12"/>
        <v>38.554641155181358</v>
      </c>
      <c r="G86" s="3">
        <f t="shared" si="16"/>
        <v>3.5264972695098034</v>
      </c>
      <c r="H86" s="3">
        <f t="shared" si="17"/>
        <v>1.260305103388129</v>
      </c>
      <c r="I86" s="2">
        <f t="shared" si="13"/>
        <v>-2.4788642647224224</v>
      </c>
    </row>
    <row r="87" spans="1:9" x14ac:dyDescent="0.2">
      <c r="A87" s="2">
        <v>7.9310286027464043</v>
      </c>
      <c r="B87" s="3">
        <f t="shared" si="14"/>
        <v>2.0707827375436016</v>
      </c>
      <c r="C87" s="3">
        <f t="shared" si="15"/>
        <v>1.4494202630980784</v>
      </c>
      <c r="D87" s="2">
        <v>4.2606437466343055</v>
      </c>
      <c r="E87" s="3">
        <f t="shared" si="11"/>
        <v>18.153085135734013</v>
      </c>
      <c r="F87" s="3">
        <f t="shared" si="12"/>
        <v>77.34382866568528</v>
      </c>
      <c r="G87" s="3">
        <f t="shared" si="16"/>
        <v>3.120852900436804</v>
      </c>
      <c r="H87" s="3">
        <f t="shared" si="17"/>
        <v>1.1381063299884606</v>
      </c>
      <c r="I87" s="2">
        <f t="shared" si="13"/>
        <v>4.8101757023095999</v>
      </c>
    </row>
    <row r="88" spans="1:9" x14ac:dyDescent="0.2">
      <c r="A88" s="2">
        <v>328.71160722786038</v>
      </c>
      <c r="B88" s="3">
        <f t="shared" si="14"/>
        <v>5.7951807925744179</v>
      </c>
      <c r="C88" s="3">
        <f t="shared" si="15"/>
        <v>2.1498752045269169</v>
      </c>
      <c r="D88" s="2">
        <v>8.5837871125599943</v>
      </c>
      <c r="E88" s="3">
        <f t="shared" si="11"/>
        <v>73.681401193751043</v>
      </c>
      <c r="F88" s="3">
        <f t="shared" si="12"/>
        <v>632.46546200228283</v>
      </c>
      <c r="G88" s="3">
        <f t="shared" si="16"/>
        <v>16.416572147395165</v>
      </c>
      <c r="H88" s="3">
        <f t="shared" si="17"/>
        <v>2.7982913214143372</v>
      </c>
      <c r="I88" s="2">
        <f t="shared" si="13"/>
        <v>312.2950350804652</v>
      </c>
    </row>
    <row r="89" spans="1:9" x14ac:dyDescent="0.2">
      <c r="A89" s="2">
        <v>1.1568520271799843</v>
      </c>
      <c r="B89" s="3">
        <f t="shared" si="14"/>
        <v>0.14570254649744607</v>
      </c>
      <c r="C89" s="3">
        <f t="shared" si="15"/>
        <v>1.6064870960549305</v>
      </c>
      <c r="D89" s="2">
        <v>4.9852676650017829</v>
      </c>
      <c r="E89" s="3">
        <f t="shared" si="11"/>
        <v>24.852893691712328</v>
      </c>
      <c r="F89" s="3">
        <f t="shared" si="12"/>
        <v>123.89832730302025</v>
      </c>
      <c r="G89" s="3">
        <f t="shared" si="16"/>
        <v>2.8347323842677183</v>
      </c>
      <c r="H89" s="3">
        <f t="shared" si="17"/>
        <v>1.0419475356403332</v>
      </c>
      <c r="I89" s="2">
        <f t="shared" si="13"/>
        <v>-1.6778803570877341</v>
      </c>
    </row>
    <row r="90" spans="1:9" x14ac:dyDescent="0.2">
      <c r="A90" s="2">
        <v>37.36101887363241</v>
      </c>
      <c r="B90" s="3">
        <f t="shared" si="14"/>
        <v>3.6206278847669431</v>
      </c>
      <c r="C90" s="3">
        <f t="shared" si="15"/>
        <v>1.8390591697055332</v>
      </c>
      <c r="D90" s="2">
        <v>6.2906170729337489</v>
      </c>
      <c r="E90" s="3">
        <f t="shared" si="11"/>
        <v>39.571863158285566</v>
      </c>
      <c r="F90" s="3">
        <f t="shared" si="12"/>
        <v>248.9314379913092</v>
      </c>
      <c r="G90" s="3">
        <f t="shared" si="16"/>
        <v>2.9786562397217065</v>
      </c>
      <c r="H90" s="3">
        <f t="shared" si="17"/>
        <v>1.0914722725516066</v>
      </c>
      <c r="I90" s="2">
        <f t="shared" si="13"/>
        <v>34.382362633910702</v>
      </c>
    </row>
    <row r="91" spans="1:9" x14ac:dyDescent="0.2">
      <c r="A91" s="2">
        <v>17.004382485134432</v>
      </c>
      <c r="B91" s="3">
        <f t="shared" si="14"/>
        <v>2.8334711040764495</v>
      </c>
      <c r="C91" s="3">
        <f t="shared" si="15"/>
        <v>2.0247609670090809</v>
      </c>
      <c r="D91" s="2">
        <v>7.5743002205982268</v>
      </c>
      <c r="E91" s="3">
        <f t="shared" si="11"/>
        <v>57.370023831754345</v>
      </c>
      <c r="F91" s="3">
        <f t="shared" si="12"/>
        <v>434.53778416458249</v>
      </c>
      <c r="G91" s="3">
        <f t="shared" si="16"/>
        <v>5.5142942849129186</v>
      </c>
      <c r="H91" s="3">
        <f t="shared" si="17"/>
        <v>1.7073436816730834</v>
      </c>
      <c r="I91" s="2">
        <f t="shared" si="13"/>
        <v>11.490088200221514</v>
      </c>
    </row>
    <row r="92" spans="1:9" x14ac:dyDescent="0.2">
      <c r="A92" s="2">
        <v>18.458767229770736</v>
      </c>
      <c r="B92" s="3">
        <f t="shared" si="14"/>
        <v>2.9155394462256443</v>
      </c>
      <c r="C92" s="3">
        <f t="shared" si="15"/>
        <v>1.713053875621269</v>
      </c>
      <c r="D92" s="2">
        <v>5.5458720465359779</v>
      </c>
      <c r="E92" s="3">
        <f t="shared" si="11"/>
        <v>30.756696756549154</v>
      </c>
      <c r="F92" s="3">
        <f t="shared" si="12"/>
        <v>170.57270478592972</v>
      </c>
      <c r="G92" s="3">
        <f t="shared" si="16"/>
        <v>2.7561472802340692</v>
      </c>
      <c r="H92" s="3">
        <f t="shared" si="17"/>
        <v>1.0138337915762643</v>
      </c>
      <c r="I92" s="2">
        <f t="shared" si="13"/>
        <v>15.702619949536667</v>
      </c>
    </row>
    <row r="93" spans="1:9" x14ac:dyDescent="0.2">
      <c r="A93" s="2">
        <v>9.5911036023318879</v>
      </c>
      <c r="B93" s="3">
        <f t="shared" si="14"/>
        <v>2.2608359607239534</v>
      </c>
      <c r="C93" s="3">
        <f t="shared" si="15"/>
        <v>1.7780270835875955</v>
      </c>
      <c r="D93" s="2">
        <v>5.9181688406379473</v>
      </c>
      <c r="E93" s="3">
        <f t="shared" si="11"/>
        <v>35.024722426297906</v>
      </c>
      <c r="F93" s="3">
        <f t="shared" si="12"/>
        <v>207.28222091530938</v>
      </c>
      <c r="G93" s="3">
        <f t="shared" si="16"/>
        <v>2.8090994106862484</v>
      </c>
      <c r="H93" s="3">
        <f t="shared" si="17"/>
        <v>1.0328639375586373</v>
      </c>
      <c r="I93" s="2">
        <f t="shared" si="13"/>
        <v>6.7820041916456395</v>
      </c>
    </row>
    <row r="94" spans="1:9" x14ac:dyDescent="0.2">
      <c r="A94" s="2">
        <v>6.5594391256568185</v>
      </c>
      <c r="B94" s="3">
        <f t="shared" si="14"/>
        <v>1.8809051001630579</v>
      </c>
      <c r="C94" s="3">
        <f t="shared" si="15"/>
        <v>1.6088988954588104</v>
      </c>
      <c r="D94" s="2">
        <v>4.9973056413413115</v>
      </c>
      <c r="E94" s="3">
        <f t="shared" si="11"/>
        <v>24.973063672981695</v>
      </c>
      <c r="F94" s="3">
        <f t="shared" si="12"/>
        <v>124.79803197456719</v>
      </c>
      <c r="G94" s="3">
        <f t="shared" si="16"/>
        <v>2.8314473405945013</v>
      </c>
      <c r="H94" s="3">
        <f t="shared" si="17"/>
        <v>1.0407880086924441</v>
      </c>
      <c r="I94" s="2">
        <f t="shared" si="13"/>
        <v>3.7279917850623172</v>
      </c>
    </row>
    <row r="95" spans="1:9" x14ac:dyDescent="0.2">
      <c r="A95" s="2">
        <v>10.723836546377663</v>
      </c>
      <c r="B95" s="3">
        <f t="shared" si="14"/>
        <v>2.3724689784054158</v>
      </c>
      <c r="C95" s="3">
        <f t="shared" si="15"/>
        <v>1.1429158370992329</v>
      </c>
      <c r="D95" s="2">
        <v>3.1358988173726776</v>
      </c>
      <c r="E95" s="3">
        <f t="shared" si="11"/>
        <v>9.8338613927993581</v>
      </c>
      <c r="F95" s="3">
        <f t="shared" si="12"/>
        <v>30.837994311886341</v>
      </c>
      <c r="G95" s="3">
        <f t="shared" si="16"/>
        <v>3.5958047125461561</v>
      </c>
      <c r="H95" s="3">
        <f t="shared" si="17"/>
        <v>1.2797678082787955</v>
      </c>
      <c r="I95" s="2">
        <f t="shared" si="13"/>
        <v>7.128031833831507</v>
      </c>
    </row>
    <row r="96" spans="1:9" x14ac:dyDescent="0.2">
      <c r="A96" s="2">
        <v>23.394682287930173</v>
      </c>
      <c r="B96" s="3">
        <f t="shared" si="14"/>
        <v>3.1525087438853023</v>
      </c>
      <c r="C96" s="3">
        <f t="shared" si="15"/>
        <v>1.0819035844544374</v>
      </c>
      <c r="D96" s="2">
        <v>2.95029033588933</v>
      </c>
      <c r="E96" s="3">
        <f t="shared" si="11"/>
        <v>8.7042130660419748</v>
      </c>
      <c r="F96" s="3">
        <f t="shared" si="12"/>
        <v>25.679955690265274</v>
      </c>
      <c r="G96" s="3">
        <f t="shared" si="16"/>
        <v>3.6225083689734698</v>
      </c>
      <c r="H96" s="3">
        <f t="shared" si="17"/>
        <v>1.2871667054856617</v>
      </c>
      <c r="I96" s="2">
        <f t="shared" si="13"/>
        <v>19.772173918956703</v>
      </c>
    </row>
    <row r="97" spans="1:9" x14ac:dyDescent="0.2">
      <c r="A97" s="2">
        <v>12.740130237393563</v>
      </c>
      <c r="B97" s="3">
        <f t="shared" si="14"/>
        <v>2.5447568728071159</v>
      </c>
      <c r="C97" s="3">
        <f t="shared" si="15"/>
        <v>1.5162659245093446</v>
      </c>
      <c r="D97" s="2">
        <v>4.5551839974634145</v>
      </c>
      <c r="E97" s="3">
        <f t="shared" si="11"/>
        <v>20.749701250746774</v>
      </c>
      <c r="F97" s="3">
        <f t="shared" si="12"/>
        <v>94.5187070895483</v>
      </c>
      <c r="G97" s="3">
        <f t="shared" si="16"/>
        <v>2.9871061456325516</v>
      </c>
      <c r="H97" s="3">
        <f t="shared" si="17"/>
        <v>1.0943050744688598</v>
      </c>
      <c r="I97" s="2">
        <f t="shared" si="13"/>
        <v>9.7530240917610111</v>
      </c>
    </row>
    <row r="98" spans="1:9" x14ac:dyDescent="0.2">
      <c r="A98" s="2">
        <v>5.0726438887919674</v>
      </c>
      <c r="B98" s="3">
        <f t="shared" si="14"/>
        <v>1.6238621587604545</v>
      </c>
      <c r="C98" s="3">
        <f t="shared" si="15"/>
        <v>1.8199639461593198</v>
      </c>
      <c r="D98" s="2">
        <v>6.1716359346935885</v>
      </c>
      <c r="E98" s="3">
        <f t="shared" ref="E98:E101" si="18">D98^2</f>
        <v>38.089090110401202</v>
      </c>
      <c r="F98" s="3">
        <f t="shared" si="12"/>
        <v>235.07199724513424</v>
      </c>
      <c r="G98" s="3">
        <f t="shared" si="16"/>
        <v>2.909435316474831</v>
      </c>
      <c r="H98" s="3">
        <f t="shared" si="17"/>
        <v>1.0679590130320316</v>
      </c>
      <c r="I98" s="2">
        <f t="shared" si="13"/>
        <v>2.1632085723171364</v>
      </c>
    </row>
    <row r="99" spans="1:9" x14ac:dyDescent="0.2">
      <c r="A99" s="2">
        <v>9.2705550456785915</v>
      </c>
      <c r="B99" s="3">
        <f t="shared" si="14"/>
        <v>2.2268432532630325</v>
      </c>
      <c r="C99" s="3">
        <f t="shared" si="15"/>
        <v>1.4035861192331971</v>
      </c>
      <c r="D99" s="2">
        <v>4.0697685040831146</v>
      </c>
      <c r="E99" s="3">
        <f t="shared" si="18"/>
        <v>16.563015676826911</v>
      </c>
      <c r="F99" s="3">
        <f t="shared" si="12"/>
        <v>67.407639534185037</v>
      </c>
      <c r="G99" s="3">
        <f t="shared" si="16"/>
        <v>3.214148413354323</v>
      </c>
      <c r="H99" s="3">
        <f t="shared" si="17"/>
        <v>1.1675624433973917</v>
      </c>
      <c r="I99" s="2">
        <f t="shared" si="13"/>
        <v>6.0564066323242685</v>
      </c>
    </row>
    <row r="100" spans="1:9" x14ac:dyDescent="0.2">
      <c r="A100" s="2">
        <v>1.9245731779934234</v>
      </c>
      <c r="B100" s="3">
        <f t="shared" si="14"/>
        <v>0.65470421743726437</v>
      </c>
      <c r="C100" s="3">
        <f t="shared" si="15"/>
        <v>1.8291700700993643</v>
      </c>
      <c r="D100" s="2">
        <v>6.2287151158954028</v>
      </c>
      <c r="E100" s="3">
        <f t="shared" si="18"/>
        <v>38.796891994983881</v>
      </c>
      <c r="F100" s="3">
        <f t="shared" si="12"/>
        <v>241.65478761891745</v>
      </c>
      <c r="G100" s="3">
        <f t="shared" si="16"/>
        <v>2.9407057584841749</v>
      </c>
      <c r="H100" s="3">
        <f t="shared" si="17"/>
        <v>1.0786496064484434</v>
      </c>
      <c r="I100" s="2">
        <f t="shared" si="13"/>
        <v>-1.0161325804907515</v>
      </c>
    </row>
    <row r="101" spans="1:9" x14ac:dyDescent="0.2">
      <c r="A101" s="2">
        <v>6.7091495491344357</v>
      </c>
      <c r="B101" s="3">
        <f t="shared" si="14"/>
        <v>1.9034721991557508</v>
      </c>
      <c r="C101" s="3">
        <f t="shared" si="15"/>
        <v>1.2456529023470437</v>
      </c>
      <c r="D101" s="2">
        <v>3.4752030270034506</v>
      </c>
      <c r="E101" s="3">
        <f t="shared" si="18"/>
        <v>12.077036078893945</v>
      </c>
      <c r="F101" s="3">
        <f t="shared" si="12"/>
        <v>41.970152338602119</v>
      </c>
      <c r="G101" s="3">
        <f t="shared" si="16"/>
        <v>3.4903388496678365</v>
      </c>
      <c r="H101" s="3">
        <f t="shared" si="17"/>
        <v>1.2499988230966206</v>
      </c>
      <c r="I101" s="2">
        <f t="shared" si="13"/>
        <v>3.2188106994665993</v>
      </c>
    </row>
    <row r="102" spans="1:9" x14ac:dyDescent="0.2">
      <c r="D102" s="1"/>
      <c r="E102" s="16"/>
      <c r="F102"/>
      <c r="G102"/>
      <c r="H102"/>
    </row>
    <row r="103" spans="1:9" x14ac:dyDescent="0.2">
      <c r="D103" s="1"/>
      <c r="E103" s="16"/>
      <c r="F103"/>
      <c r="G103"/>
      <c r="H103"/>
    </row>
    <row r="104" spans="1:9" x14ac:dyDescent="0.2">
      <c r="D104" s="1"/>
      <c r="E104" s="16"/>
      <c r="F104"/>
      <c r="G104"/>
      <c r="H104"/>
    </row>
    <row r="105" spans="1:9" x14ac:dyDescent="0.2">
      <c r="D105" s="1"/>
      <c r="E105" s="16"/>
      <c r="F105"/>
      <c r="G105"/>
      <c r="H105"/>
    </row>
    <row r="106" spans="1:9" x14ac:dyDescent="0.2">
      <c r="D106" s="1"/>
      <c r="E106" s="16"/>
      <c r="F106"/>
      <c r="G106"/>
      <c r="H106"/>
    </row>
    <row r="107" spans="1:9" x14ac:dyDescent="0.2">
      <c r="D107" s="1"/>
      <c r="E107" s="16"/>
      <c r="F107"/>
      <c r="G107"/>
      <c r="H107"/>
    </row>
    <row r="108" spans="1:9" x14ac:dyDescent="0.2">
      <c r="D108" s="1"/>
      <c r="E108" s="16"/>
      <c r="F108"/>
      <c r="G108"/>
      <c r="H108"/>
    </row>
    <row r="109" spans="1:9" x14ac:dyDescent="0.2">
      <c r="D109" s="1"/>
      <c r="E109" s="16"/>
      <c r="F109"/>
      <c r="G109"/>
      <c r="H109"/>
    </row>
    <row r="110" spans="1:9" x14ac:dyDescent="0.2">
      <c r="D110" s="1"/>
      <c r="E110" s="16"/>
      <c r="F110"/>
      <c r="G110"/>
      <c r="H110"/>
    </row>
    <row r="111" spans="1:9" x14ac:dyDescent="0.2">
      <c r="D111" s="1"/>
      <c r="E111" s="16"/>
      <c r="F111"/>
      <c r="G111"/>
      <c r="H111"/>
    </row>
    <row r="112" spans="1:9" x14ac:dyDescent="0.2">
      <c r="D112" s="1"/>
      <c r="E112" s="16"/>
      <c r="F112"/>
      <c r="G112"/>
      <c r="H112"/>
    </row>
    <row r="113" spans="4:8" x14ac:dyDescent="0.2">
      <c r="D113" s="1"/>
      <c r="E113" s="16"/>
      <c r="F113"/>
      <c r="G113"/>
      <c r="H1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lnX&amp;lnY</vt:lpstr>
      <vt:lpstr>X&amp;lnY</vt:lpstr>
      <vt:lpstr>X^2&amp;lnY</vt:lpstr>
      <vt:lpstr>X^3&amp;lnY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 su</dc:creator>
  <cp:lastModifiedBy>zim su</cp:lastModifiedBy>
  <dcterms:created xsi:type="dcterms:W3CDTF">2019-11-13T06:24:25Z</dcterms:created>
  <dcterms:modified xsi:type="dcterms:W3CDTF">2019-11-13T13:05:33Z</dcterms:modified>
</cp:coreProperties>
</file>