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imai/Documents/SPBU/Econometrics report/finish-folder/Lab work No.7_1/"/>
    </mc:Choice>
  </mc:AlternateContent>
  <xr:revisionPtr revIDLastSave="0" documentId="13_ncr:1_{13A99793-E70F-F843-A873-1C507D451010}" xr6:coauthVersionLast="45" xr6:coauthVersionMax="45" xr10:uidLastSave="{00000000-0000-0000-0000-000000000000}"/>
  <bookViews>
    <workbookView xWindow="0" yWindow="460" windowWidth="28040" windowHeight="16260" xr2:uid="{1AD919B0-2E0B-FB42-BD73-42720F4B72C9}"/>
  </bookViews>
  <sheets>
    <sheet name="Data" sheetId="1" r:id="rId1"/>
    <sheet name="Prepare" sheetId="2" r:id="rId2"/>
    <sheet name="Ma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4" i="1" l="1"/>
  <c r="G35" i="1"/>
  <c r="G36" i="1"/>
  <c r="G33" i="1"/>
  <c r="E33" i="3"/>
  <c r="E34" i="3"/>
  <c r="E35" i="3"/>
  <c r="E32" i="3"/>
  <c r="E36" i="1"/>
  <c r="I36" i="1" s="1"/>
  <c r="F36" i="1"/>
  <c r="H36" i="1"/>
  <c r="E35" i="1"/>
  <c r="I35" i="1" s="1"/>
  <c r="F35" i="1"/>
  <c r="H35" i="1"/>
  <c r="E34" i="1"/>
  <c r="F34" i="1"/>
  <c r="H34" i="1"/>
  <c r="E33" i="1"/>
  <c r="F33" i="1"/>
  <c r="I33" i="1"/>
  <c r="H33" i="1"/>
  <c r="I34" i="1" l="1"/>
  <c r="E3" i="3"/>
  <c r="G3" i="3" s="1"/>
  <c r="E4" i="3"/>
  <c r="G4" i="3" s="1"/>
  <c r="E5" i="3"/>
  <c r="G5" i="3" s="1"/>
  <c r="E6" i="3"/>
  <c r="G6" i="3" s="1"/>
  <c r="E7" i="3"/>
  <c r="G7" i="3" s="1"/>
  <c r="E8" i="3"/>
  <c r="G8" i="3" s="1"/>
  <c r="E9" i="3"/>
  <c r="G9" i="3" s="1"/>
  <c r="E10" i="3"/>
  <c r="G10" i="3" s="1"/>
  <c r="E11" i="3"/>
  <c r="G11" i="3" s="1"/>
  <c r="E12" i="3"/>
  <c r="G12" i="3" s="1"/>
  <c r="E13" i="3"/>
  <c r="G13" i="3" s="1"/>
  <c r="E14" i="3"/>
  <c r="G14" i="3" s="1"/>
  <c r="E15" i="3"/>
  <c r="G15" i="3" s="1"/>
  <c r="E16" i="3"/>
  <c r="G16" i="3" s="1"/>
  <c r="E17" i="3"/>
  <c r="G17" i="3" s="1"/>
  <c r="E18" i="3"/>
  <c r="G18" i="3" s="1"/>
  <c r="E19" i="3"/>
  <c r="G19" i="3" s="1"/>
  <c r="E20" i="3"/>
  <c r="G20" i="3" s="1"/>
  <c r="E21" i="3"/>
  <c r="G21" i="3" s="1"/>
  <c r="E22" i="3"/>
  <c r="G22" i="3" s="1"/>
  <c r="E23" i="3"/>
  <c r="G23" i="3" s="1"/>
  <c r="E24" i="3"/>
  <c r="G24" i="3" s="1"/>
  <c r="E25" i="3"/>
  <c r="G25" i="3" s="1"/>
  <c r="E26" i="3"/>
  <c r="G26" i="3" s="1"/>
  <c r="E27" i="3"/>
  <c r="G27" i="3" s="1"/>
  <c r="E28" i="3"/>
  <c r="G28" i="3" s="1"/>
  <c r="E29" i="3"/>
  <c r="G29" i="3" s="1"/>
  <c r="E30" i="3"/>
  <c r="G30" i="3" s="1"/>
  <c r="E31" i="3"/>
  <c r="G31" i="3" s="1"/>
  <c r="E2" i="3"/>
  <c r="G2" i="3" s="1"/>
  <c r="H2" i="3" s="1"/>
  <c r="F2" i="2" a="1"/>
  <c r="F2" i="2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  <c r="E3" i="1"/>
  <c r="I3" i="1" s="1"/>
  <c r="E4" i="1"/>
  <c r="I4" i="1" s="1"/>
  <c r="E5" i="1"/>
  <c r="E6" i="1"/>
  <c r="I6" i="1" s="1"/>
  <c r="E7" i="1"/>
  <c r="I7" i="1" s="1"/>
  <c r="E8" i="1"/>
  <c r="I8" i="1" s="1"/>
  <c r="E9" i="1"/>
  <c r="E10" i="1"/>
  <c r="I10" i="1" s="1"/>
  <c r="E11" i="1"/>
  <c r="I11" i="1" s="1"/>
  <c r="E12" i="1"/>
  <c r="I12" i="1" s="1"/>
  <c r="E13" i="1"/>
  <c r="E14" i="1"/>
  <c r="I14" i="1" s="1"/>
  <c r="E15" i="1"/>
  <c r="I15" i="1" s="1"/>
  <c r="E16" i="1"/>
  <c r="I16" i="1" s="1"/>
  <c r="E17" i="1"/>
  <c r="E18" i="1"/>
  <c r="I18" i="1" s="1"/>
  <c r="E19" i="1"/>
  <c r="I19" i="1" s="1"/>
  <c r="E20" i="1"/>
  <c r="I20" i="1" s="1"/>
  <c r="E21" i="1"/>
  <c r="E22" i="1"/>
  <c r="I22" i="1" s="1"/>
  <c r="E23" i="1"/>
  <c r="I23" i="1" s="1"/>
  <c r="E24" i="1"/>
  <c r="I24" i="1" s="1"/>
  <c r="E25" i="1"/>
  <c r="E26" i="1"/>
  <c r="I26" i="1" s="1"/>
  <c r="E27" i="1"/>
  <c r="I27" i="1" s="1"/>
  <c r="E28" i="1"/>
  <c r="I28" i="1" s="1"/>
  <c r="E29" i="1"/>
  <c r="E30" i="1"/>
  <c r="I30" i="1" s="1"/>
  <c r="E31" i="1"/>
  <c r="I31" i="1" s="1"/>
  <c r="E2" i="1"/>
  <c r="I2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2" i="1"/>
  <c r="I29" i="1" l="1"/>
  <c r="I25" i="1"/>
  <c r="I21" i="1"/>
  <c r="I17" i="1"/>
  <c r="I13" i="1"/>
  <c r="I9" i="1"/>
  <c r="I5" i="1"/>
  <c r="G31" i="1"/>
  <c r="G27" i="1"/>
  <c r="G23" i="1"/>
  <c r="G19" i="1"/>
  <c r="G15" i="1"/>
  <c r="G11" i="1"/>
  <c r="G7" i="1"/>
  <c r="G3" i="1"/>
  <c r="I30" i="3"/>
  <c r="H30" i="3"/>
  <c r="I26" i="3"/>
  <c r="H26" i="3"/>
  <c r="I22" i="3"/>
  <c r="H22" i="3"/>
  <c r="I18" i="3"/>
  <c r="H18" i="3"/>
  <c r="I14" i="3"/>
  <c r="H14" i="3"/>
  <c r="I10" i="3"/>
  <c r="H10" i="3"/>
  <c r="I6" i="3"/>
  <c r="H6" i="3"/>
  <c r="G30" i="1"/>
  <c r="G26" i="1"/>
  <c r="G22" i="1"/>
  <c r="G18" i="1"/>
  <c r="G14" i="1"/>
  <c r="G10" i="1"/>
  <c r="G6" i="1"/>
  <c r="I29" i="3"/>
  <c r="H29" i="3"/>
  <c r="I25" i="3"/>
  <c r="H25" i="3"/>
  <c r="H21" i="3"/>
  <c r="I21" i="3"/>
  <c r="I17" i="3"/>
  <c r="H17" i="3"/>
  <c r="I13" i="3"/>
  <c r="H13" i="3"/>
  <c r="H9" i="3"/>
  <c r="I9" i="3"/>
  <c r="H5" i="3"/>
  <c r="I5" i="3"/>
  <c r="G29" i="1"/>
  <c r="G25" i="1"/>
  <c r="G21" i="1"/>
  <c r="G17" i="1"/>
  <c r="G13" i="1"/>
  <c r="G9" i="1"/>
  <c r="G5" i="1"/>
  <c r="H28" i="3"/>
  <c r="I28" i="3"/>
  <c r="H24" i="3"/>
  <c r="I24" i="3"/>
  <c r="H20" i="3"/>
  <c r="I20" i="3"/>
  <c r="H16" i="3"/>
  <c r="I16" i="3"/>
  <c r="H12" i="3"/>
  <c r="I12" i="3"/>
  <c r="H8" i="3"/>
  <c r="I8" i="3"/>
  <c r="H4" i="3"/>
  <c r="I4" i="3"/>
  <c r="G2" i="1"/>
  <c r="G28" i="1"/>
  <c r="G24" i="1"/>
  <c r="G20" i="1"/>
  <c r="G16" i="1"/>
  <c r="G12" i="1"/>
  <c r="G8" i="1"/>
  <c r="G4" i="1"/>
  <c r="H31" i="3"/>
  <c r="I31" i="3"/>
  <c r="H27" i="3"/>
  <c r="I27" i="3"/>
  <c r="H23" i="3"/>
  <c r="I23" i="3"/>
  <c r="H19" i="3"/>
  <c r="I19" i="3"/>
  <c r="H15" i="3"/>
  <c r="I15" i="3"/>
  <c r="H11" i="3"/>
  <c r="I11" i="3"/>
  <c r="H7" i="3"/>
  <c r="I7" i="3"/>
  <c r="H3" i="3"/>
  <c r="I3" i="3"/>
  <c r="G5" i="2"/>
  <c r="F5" i="2"/>
  <c r="G6" i="2"/>
  <c r="G4" i="2"/>
  <c r="G2" i="2"/>
  <c r="G3" i="2"/>
  <c r="F3" i="2"/>
  <c r="F6" i="2"/>
  <c r="F4" i="2"/>
  <c r="C35" i="2" l="1"/>
  <c r="C36" i="2"/>
  <c r="C33" i="2"/>
  <c r="C34" i="2"/>
  <c r="H32" i="3"/>
  <c r="I32" i="3"/>
  <c r="C3" i="2"/>
  <c r="C7" i="2"/>
  <c r="D7" i="2" s="1"/>
  <c r="C11" i="2"/>
  <c r="D11" i="2" s="1"/>
  <c r="C15" i="2"/>
  <c r="D15" i="2" s="1"/>
  <c r="C19" i="2"/>
  <c r="D19" i="2" s="1"/>
  <c r="C23" i="2"/>
  <c r="D23" i="2" s="1"/>
  <c r="C27" i="2"/>
  <c r="D27" i="2" s="1"/>
  <c r="C31" i="2"/>
  <c r="D31" i="2" s="1"/>
  <c r="C10" i="2"/>
  <c r="D10" i="2" s="1"/>
  <c r="C18" i="2"/>
  <c r="D18" i="2" s="1"/>
  <c r="C26" i="2"/>
  <c r="D26" i="2" s="1"/>
  <c r="C4" i="2"/>
  <c r="C8" i="2"/>
  <c r="D8" i="2" s="1"/>
  <c r="C12" i="2"/>
  <c r="D12" i="2" s="1"/>
  <c r="C16" i="2"/>
  <c r="D16" i="2" s="1"/>
  <c r="C20" i="2"/>
  <c r="D20" i="2" s="1"/>
  <c r="C24" i="2"/>
  <c r="D24" i="2" s="1"/>
  <c r="C28" i="2"/>
  <c r="D28" i="2" s="1"/>
  <c r="C2" i="2"/>
  <c r="C6" i="2"/>
  <c r="C14" i="2"/>
  <c r="D14" i="2" s="1"/>
  <c r="C22" i="2"/>
  <c r="D22" i="2" s="1"/>
  <c r="C30" i="2"/>
  <c r="D30" i="2" s="1"/>
  <c r="C5" i="2"/>
  <c r="C9" i="2"/>
  <c r="D9" i="2" s="1"/>
  <c r="C13" i="2"/>
  <c r="D13" i="2" s="1"/>
  <c r="C17" i="2"/>
  <c r="D17" i="2" s="1"/>
  <c r="C21" i="2"/>
  <c r="D21" i="2" s="1"/>
  <c r="C25" i="2"/>
  <c r="D25" i="2" s="1"/>
  <c r="C29" i="2"/>
  <c r="D29" i="2" s="1"/>
  <c r="G39" i="3" l="1"/>
  <c r="D5" i="2"/>
  <c r="G13" i="2"/>
  <c r="G14" i="2"/>
  <c r="D6" i="2"/>
  <c r="D4" i="2"/>
  <c r="G12" i="2"/>
  <c r="D2" i="2"/>
  <c r="G10" i="2"/>
  <c r="G11" i="2"/>
  <c r="D3" i="2"/>
</calcChain>
</file>

<file path=xl/sharedStrings.xml><?xml version="1.0" encoding="utf-8"?>
<sst xmlns="http://schemas.openxmlformats.org/spreadsheetml/2006/main" count="38" uniqueCount="32">
  <si>
    <t>𝜀</t>
  </si>
  <si>
    <t>𝛼=5,5</t>
  </si>
  <si>
    <t>β2=4,3</t>
  </si>
  <si>
    <t>β1=0,5</t>
  </si>
  <si>
    <t>β3=-5</t>
  </si>
  <si>
    <t>𝜀-(30)</t>
  </si>
  <si>
    <t>sin(2πt/5)</t>
  </si>
  <si>
    <t>cos(2πt/5)</t>
  </si>
  <si>
    <t>Y</t>
  </si>
  <si>
    <t>f1(t)</t>
  </si>
  <si>
    <t>f2(t)</t>
  </si>
  <si>
    <t>Ut</t>
  </si>
  <si>
    <t>Yt</t>
  </si>
  <si>
    <t>Yt-Ut</t>
  </si>
  <si>
    <t>T=5</t>
  </si>
  <si>
    <t>m=30/T=6</t>
  </si>
  <si>
    <t>S1</t>
  </si>
  <si>
    <t>S2</t>
  </si>
  <si>
    <t>S3</t>
  </si>
  <si>
    <t>S4</t>
  </si>
  <si>
    <t>S5</t>
  </si>
  <si>
    <t>St</t>
  </si>
  <si>
    <t>Y^t=Ut+St</t>
  </si>
  <si>
    <t>et</t>
  </si>
  <si>
    <t>et^2</t>
  </si>
  <si>
    <t>(ei-ei-1)^2</t>
  </si>
  <si>
    <t>D</t>
  </si>
  <si>
    <t>dL</t>
  </si>
  <si>
    <t>dU</t>
  </si>
  <si>
    <t>D&lt;dL</t>
  </si>
  <si>
    <t>postively correlated</t>
  </si>
  <si>
    <t>Durbin waston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</si>
</sst>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/>
    <xf numFmtId="0" fontId="0" fillId="3" borderId="1" xfId="0" applyFill="1" applyBorder="1" applyAlignment="1">
      <alignment horizontal="left"/>
    </xf>
    <xf numFmtId="0" fontId="0" fillId="0" borderId="9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Difference of Yt-Ut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Prepare!$A$2:$A$31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Prepare!$D$2:$D$31</c:f>
              <c:numCache>
                <c:formatCode>General</c:formatCode>
                <c:ptCount val="30"/>
                <c:pt idx="0">
                  <c:v>2.4641598452731195</c:v>
                </c:pt>
                <c:pt idx="1">
                  <c:v>4.1129160491718313</c:v>
                </c:pt>
                <c:pt idx="2">
                  <c:v>1.9294767779090467</c:v>
                </c:pt>
                <c:pt idx="3">
                  <c:v>-6.1759014471999993</c:v>
                </c:pt>
                <c:pt idx="4">
                  <c:v>-7.5200227637934356</c:v>
                </c:pt>
                <c:pt idx="5">
                  <c:v>3.5740547920471641</c:v>
                </c:pt>
                <c:pt idx="6">
                  <c:v>3.950005156344087</c:v>
                </c:pt>
                <c:pt idx="7">
                  <c:v>-1.9818583329094022</c:v>
                </c:pt>
                <c:pt idx="8">
                  <c:v>-6.8756498101355863</c:v>
                </c:pt>
                <c:pt idx="9">
                  <c:v>-5.8113709393905033</c:v>
                </c:pt>
                <c:pt idx="10">
                  <c:v>6.1260667333943282</c:v>
                </c:pt>
                <c:pt idx="11">
                  <c:v>11.145995223956827</c:v>
                </c:pt>
                <c:pt idx="12">
                  <c:v>1.9550526323500552</c:v>
                </c:pt>
                <c:pt idx="13">
                  <c:v>-7.7228647989552375</c:v>
                </c:pt>
                <c:pt idx="14">
                  <c:v>-4.6318588239658336</c:v>
                </c:pt>
                <c:pt idx="15">
                  <c:v>1.6404167895214581</c:v>
                </c:pt>
                <c:pt idx="16">
                  <c:v>4.0267386774071063</c:v>
                </c:pt>
                <c:pt idx="17">
                  <c:v>-0.84736786107609774</c:v>
                </c:pt>
                <c:pt idx="18">
                  <c:v>-5.1138762293591515</c:v>
                </c:pt>
                <c:pt idx="19">
                  <c:v>-3.2912968275310721</c:v>
                </c:pt>
                <c:pt idx="20">
                  <c:v>2.3794954612078687</c:v>
                </c:pt>
                <c:pt idx="21">
                  <c:v>7.0971042285152031</c:v>
                </c:pt>
                <c:pt idx="22">
                  <c:v>3.4323681344738901</c:v>
                </c:pt>
                <c:pt idx="23">
                  <c:v>-3.4443861064623995</c:v>
                </c:pt>
                <c:pt idx="24">
                  <c:v>-3.959325328225086</c:v>
                </c:pt>
                <c:pt idx="25">
                  <c:v>5.1843275970209852</c:v>
                </c:pt>
                <c:pt idx="26">
                  <c:v>7.3384860580292219</c:v>
                </c:pt>
                <c:pt idx="27">
                  <c:v>3.1304854042642702</c:v>
                </c:pt>
                <c:pt idx="28">
                  <c:v>-6.5190769640456736</c:v>
                </c:pt>
                <c:pt idx="29">
                  <c:v>-5.5922933278370159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EC-2A4C-9175-11205F9A89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391487"/>
        <c:axId val="818360959"/>
      </c:scatterChart>
      <c:valAx>
        <c:axId val="818391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8360959"/>
        <c:crosses val="autoZero"/>
        <c:crossBetween val="midCat"/>
      </c:valAx>
      <c:valAx>
        <c:axId val="81836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839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Ut&amp;f1(t)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22225" cap="sq">
              <a:solidFill>
                <a:schemeClr val="accent2"/>
              </a:solidFill>
              <a:miter lim="800000"/>
            </a:ln>
            <a:effectLst>
              <a:glow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>
                  <a:schemeClr val="accent2">
                    <a:satMod val="175000"/>
                    <a:alpha val="14000"/>
                  </a:schemeClr>
                </a:glow>
              </a:effectLst>
            </c:spPr>
          </c:marker>
          <c:xVal>
            <c:numRef>
              <c:f>Main!$A$2:$A$31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Main!$B$2:$B$31</c:f>
              <c:numCache>
                <c:formatCode>General</c:formatCode>
                <c:ptCount val="30"/>
                <c:pt idx="0">
                  <c:v>8.1403640571967522</c:v>
                </c:pt>
                <c:pt idx="1">
                  <c:v>8.5297417862079197</c:v>
                </c:pt>
                <c:pt idx="2">
                  <c:v>8.919119515219089</c:v>
                </c:pt>
                <c:pt idx="3">
                  <c:v>9.3084972442302565</c:v>
                </c:pt>
                <c:pt idx="4">
                  <c:v>9.697874973241424</c:v>
                </c:pt>
                <c:pt idx="5">
                  <c:v>10.087252702252592</c:v>
                </c:pt>
                <c:pt idx="6">
                  <c:v>10.476630431263761</c:v>
                </c:pt>
                <c:pt idx="7">
                  <c:v>10.866008160274928</c:v>
                </c:pt>
                <c:pt idx="8">
                  <c:v>11.255385889286096</c:v>
                </c:pt>
                <c:pt idx="9">
                  <c:v>11.644763618297263</c:v>
                </c:pt>
                <c:pt idx="10">
                  <c:v>12.034141347308431</c:v>
                </c:pt>
                <c:pt idx="11">
                  <c:v>12.4235190763196</c:v>
                </c:pt>
                <c:pt idx="12">
                  <c:v>12.812896805330768</c:v>
                </c:pt>
                <c:pt idx="13">
                  <c:v>13.202274534341935</c:v>
                </c:pt>
                <c:pt idx="14">
                  <c:v>13.591652263353105</c:v>
                </c:pt>
                <c:pt idx="15">
                  <c:v>13.98102999236427</c:v>
                </c:pt>
                <c:pt idx="16">
                  <c:v>14.37040772137544</c:v>
                </c:pt>
                <c:pt idx="17">
                  <c:v>14.759785450386607</c:v>
                </c:pt>
                <c:pt idx="18">
                  <c:v>15.149163179397775</c:v>
                </c:pt>
                <c:pt idx="19">
                  <c:v>15.538540908408944</c:v>
                </c:pt>
                <c:pt idx="20">
                  <c:v>15.927918637420111</c:v>
                </c:pt>
                <c:pt idx="21">
                  <c:v>16.317296366431279</c:v>
                </c:pt>
                <c:pt idx="22">
                  <c:v>16.706674095442445</c:v>
                </c:pt>
                <c:pt idx="23">
                  <c:v>17.096051824453614</c:v>
                </c:pt>
                <c:pt idx="24">
                  <c:v>17.485429553464783</c:v>
                </c:pt>
                <c:pt idx="25">
                  <c:v>17.874807282475949</c:v>
                </c:pt>
                <c:pt idx="26">
                  <c:v>18.264185011487118</c:v>
                </c:pt>
                <c:pt idx="27">
                  <c:v>18.653562740498288</c:v>
                </c:pt>
                <c:pt idx="28">
                  <c:v>19.042940469509453</c:v>
                </c:pt>
                <c:pt idx="29">
                  <c:v>19.432318198520623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9D5-D841-9C98-B97745490773}"/>
            </c:ext>
          </c:extLst>
        </c:ser>
        <c:ser>
          <c:idx val="0"/>
          <c:order val="1"/>
          <c:spPr>
            <a:ln w="22225" cap="rnd">
              <a:solidFill>
                <a:schemeClr val="accent1"/>
              </a:solidFill>
            </a:ln>
            <a:effectLst>
              <a:glow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>
                  <a:schemeClr val="accent1">
                    <a:satMod val="175000"/>
                    <a:alpha val="14000"/>
                  </a:schemeClr>
                </a:glow>
              </a:effectLst>
            </c:spPr>
          </c:marker>
          <c:xVal>
            <c:numRef>
              <c:f>Main!$A$2:$A$31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Main!$C$2:$C$31</c:f>
              <c:numCache>
                <c:formatCode>General</c:formatCode>
                <c:ptCount val="30"/>
                <c:pt idx="0">
                  <c:v>6</c:v>
                </c:pt>
                <c:pt idx="1">
                  <c:v>6.5</c:v>
                </c:pt>
                <c:pt idx="2">
                  <c:v>7</c:v>
                </c:pt>
                <c:pt idx="3">
                  <c:v>7.5</c:v>
                </c:pt>
                <c:pt idx="4">
                  <c:v>8</c:v>
                </c:pt>
                <c:pt idx="5">
                  <c:v>8.5</c:v>
                </c:pt>
                <c:pt idx="6">
                  <c:v>9</c:v>
                </c:pt>
                <c:pt idx="7">
                  <c:v>9.5</c:v>
                </c:pt>
                <c:pt idx="8">
                  <c:v>10</c:v>
                </c:pt>
                <c:pt idx="9">
                  <c:v>10.5</c:v>
                </c:pt>
                <c:pt idx="10">
                  <c:v>11</c:v>
                </c:pt>
                <c:pt idx="11">
                  <c:v>11.5</c:v>
                </c:pt>
                <c:pt idx="12">
                  <c:v>12</c:v>
                </c:pt>
                <c:pt idx="13">
                  <c:v>12.5</c:v>
                </c:pt>
                <c:pt idx="14">
                  <c:v>13</c:v>
                </c:pt>
                <c:pt idx="15">
                  <c:v>13.5</c:v>
                </c:pt>
                <c:pt idx="16">
                  <c:v>14</c:v>
                </c:pt>
                <c:pt idx="17">
                  <c:v>14.5</c:v>
                </c:pt>
                <c:pt idx="18">
                  <c:v>15</c:v>
                </c:pt>
                <c:pt idx="19">
                  <c:v>15.5</c:v>
                </c:pt>
                <c:pt idx="20">
                  <c:v>16</c:v>
                </c:pt>
                <c:pt idx="21">
                  <c:v>16.5</c:v>
                </c:pt>
                <c:pt idx="22">
                  <c:v>17</c:v>
                </c:pt>
                <c:pt idx="23">
                  <c:v>17.5</c:v>
                </c:pt>
                <c:pt idx="24">
                  <c:v>18</c:v>
                </c:pt>
                <c:pt idx="25">
                  <c:v>18.5</c:v>
                </c:pt>
                <c:pt idx="26">
                  <c:v>19</c:v>
                </c:pt>
                <c:pt idx="27">
                  <c:v>19.5</c:v>
                </c:pt>
                <c:pt idx="28">
                  <c:v>20</c:v>
                </c:pt>
                <c:pt idx="29">
                  <c:v>20.5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9D5-D841-9C98-B97745490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5768335"/>
        <c:axId val="819032671"/>
      </c:scatterChart>
      <c:valAx>
        <c:axId val="755768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9032671"/>
        <c:crosses val="autoZero"/>
        <c:crossBetween val="midCat"/>
      </c:valAx>
      <c:valAx>
        <c:axId val="819032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5768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St&amp;f2(t)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22225" cap="rnd">
              <a:solidFill>
                <a:schemeClr val="accent2"/>
              </a:solidFill>
            </a:ln>
            <a:effectLst>
              <a:glow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Main!$A$39:$A$43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Main!$C$39:$C$43</c:f>
              <c:numCache>
                <c:formatCode>General</c:formatCode>
                <c:ptCount val="5"/>
                <c:pt idx="0">
                  <c:v>2.5444580481944223</c:v>
                </c:pt>
                <c:pt idx="1">
                  <c:v>6.5725615567323707</c:v>
                </c:pt>
                <c:pt idx="2">
                  <c:v>1.5176083870171042</c:v>
                </c:pt>
                <c:pt idx="3">
                  <c:v>-5.6346279919438969</c:v>
                </c:pt>
                <c:pt idx="4">
                  <c:v>-5.0000000000000009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A36-4D41-9BBE-5E83A47F0644}"/>
            </c:ext>
          </c:extLst>
        </c:ser>
        <c:ser>
          <c:idx val="0"/>
          <c:order val="1"/>
          <c:spPr>
            <a:ln w="22225" cap="rnd">
              <a:solidFill>
                <a:schemeClr val="accent1"/>
              </a:solidFill>
            </a:ln>
            <a:effectLst>
              <a:glow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>
                  <a:schemeClr val="accent1">
                    <a:satMod val="175000"/>
                    <a:alpha val="14000"/>
                  </a:schemeClr>
                </a:glow>
              </a:effectLst>
            </c:spPr>
          </c:marker>
          <c:xVal>
            <c:numRef>
              <c:f>Main!$A$39:$A$43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Main!$B$39:$B$43</c:f>
              <c:numCache>
                <c:formatCode>General</c:formatCode>
                <c:ptCount val="5"/>
                <c:pt idx="0">
                  <c:v>3.5614202030774877</c:v>
                </c:pt>
                <c:pt idx="1">
                  <c:v>6.278540898904045</c:v>
                </c:pt>
                <c:pt idx="2">
                  <c:v>1.2696927925019601</c:v>
                </c:pt>
                <c:pt idx="3">
                  <c:v>-5.9752925593596746</c:v>
                </c:pt>
                <c:pt idx="4">
                  <c:v>-5.1343613351238231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A36-4D41-9BBE-5E83A47F0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267807"/>
        <c:axId val="774269439"/>
      </c:scatterChart>
      <c:valAx>
        <c:axId val="774267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4269439"/>
        <c:crosses val="autoZero"/>
        <c:crossBetween val="midCat"/>
      </c:valAx>
      <c:valAx>
        <c:axId val="77426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4267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Y^t&amp;Yt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22225" cap="sq">
              <a:solidFill>
                <a:schemeClr val="accent2"/>
              </a:solidFill>
              <a:miter lim="800000"/>
            </a:ln>
            <a:effectLst>
              <a:glow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Main!$A$2:$A$31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Main!$F$2:$F$31</c:f>
              <c:numCache>
                <c:formatCode>General</c:formatCode>
                <c:ptCount val="30"/>
                <c:pt idx="0">
                  <c:v>10.604523902469872</c:v>
                </c:pt>
                <c:pt idx="1">
                  <c:v>12.642657835379751</c:v>
                </c:pt>
                <c:pt idx="2">
                  <c:v>10.848596293128136</c:v>
                </c:pt>
                <c:pt idx="3">
                  <c:v>3.1325957970302567</c:v>
                </c:pt>
                <c:pt idx="4">
                  <c:v>2.1778522094479884</c:v>
                </c:pt>
                <c:pt idx="5">
                  <c:v>13.661307494299756</c:v>
                </c:pt>
                <c:pt idx="6">
                  <c:v>14.426635587607848</c:v>
                </c:pt>
                <c:pt idx="7">
                  <c:v>8.8841498273655262</c:v>
                </c:pt>
                <c:pt idx="8">
                  <c:v>4.3797360791505096</c:v>
                </c:pt>
                <c:pt idx="9">
                  <c:v>5.8333926789067601</c:v>
                </c:pt>
                <c:pt idx="10">
                  <c:v>18.160208080702759</c:v>
                </c:pt>
                <c:pt idx="11">
                  <c:v>23.569514300276428</c:v>
                </c:pt>
                <c:pt idx="12">
                  <c:v>14.767949437680823</c:v>
                </c:pt>
                <c:pt idx="13">
                  <c:v>5.4794097353866977</c:v>
                </c:pt>
                <c:pt idx="14">
                  <c:v>8.9597934393872709</c:v>
                </c:pt>
                <c:pt idx="15">
                  <c:v>15.621446781885728</c:v>
                </c:pt>
                <c:pt idx="16">
                  <c:v>18.397146398782546</c:v>
                </c:pt>
                <c:pt idx="17">
                  <c:v>13.912417589310509</c:v>
                </c:pt>
                <c:pt idx="18">
                  <c:v>10.035286950038623</c:v>
                </c:pt>
                <c:pt idx="19">
                  <c:v>12.247244080877872</c:v>
                </c:pt>
                <c:pt idx="20">
                  <c:v>18.30741409862798</c:v>
                </c:pt>
                <c:pt idx="21">
                  <c:v>23.414400594946482</c:v>
                </c:pt>
                <c:pt idx="22">
                  <c:v>20.139042229916335</c:v>
                </c:pt>
                <c:pt idx="23">
                  <c:v>13.651665717991214</c:v>
                </c:pt>
                <c:pt idx="24">
                  <c:v>13.526104225239697</c:v>
                </c:pt>
                <c:pt idx="25">
                  <c:v>23.059134879496934</c:v>
                </c:pt>
                <c:pt idx="26">
                  <c:v>25.60267106951634</c:v>
                </c:pt>
                <c:pt idx="27">
                  <c:v>21.784048144762558</c:v>
                </c:pt>
                <c:pt idx="28">
                  <c:v>12.52386350546378</c:v>
                </c:pt>
                <c:pt idx="29">
                  <c:v>13.840024870683607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05C-4A4E-8EFD-F581A9CCC66C}"/>
            </c:ext>
          </c:extLst>
        </c:ser>
        <c:ser>
          <c:idx val="0"/>
          <c:order val="1"/>
          <c:spPr>
            <a:ln w="22225" cap="rnd">
              <a:solidFill>
                <a:schemeClr val="accent1"/>
              </a:solidFill>
            </a:ln>
            <a:effectLst>
              <a:glow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>
                  <a:schemeClr val="accent1">
                    <a:satMod val="175000"/>
                    <a:alpha val="14000"/>
                  </a:schemeClr>
                </a:glow>
              </a:effectLst>
            </c:spPr>
          </c:marker>
          <c:xVal>
            <c:numRef>
              <c:f>Main!$A$2:$A$31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Main!$E$2:$E$31</c:f>
              <c:numCache>
                <c:formatCode>General</c:formatCode>
                <c:ptCount val="30"/>
                <c:pt idx="0">
                  <c:v>11.701784260274239</c:v>
                </c:pt>
                <c:pt idx="1">
                  <c:v>14.808282685111966</c:v>
                </c:pt>
                <c:pt idx="2">
                  <c:v>10.188812307721049</c:v>
                </c:pt>
                <c:pt idx="3">
                  <c:v>3.3332046848705819</c:v>
                </c:pt>
                <c:pt idx="4">
                  <c:v>4.5635136381176009</c:v>
                </c:pt>
                <c:pt idx="5">
                  <c:v>13.648672905330079</c:v>
                </c:pt>
                <c:pt idx="6">
                  <c:v>16.755171330167805</c:v>
                </c:pt>
                <c:pt idx="7">
                  <c:v>12.135700952776888</c:v>
                </c:pt>
                <c:pt idx="8">
                  <c:v>5.2800933299264212</c:v>
                </c:pt>
                <c:pt idx="9">
                  <c:v>6.5104022831734403</c:v>
                </c:pt>
                <c:pt idx="10">
                  <c:v>15.595561550385918</c:v>
                </c:pt>
                <c:pt idx="11">
                  <c:v>18.702059975223644</c:v>
                </c:pt>
                <c:pt idx="12">
                  <c:v>14.082589597832728</c:v>
                </c:pt>
                <c:pt idx="13">
                  <c:v>7.2269819749822606</c:v>
                </c:pt>
                <c:pt idx="14">
                  <c:v>8.4572909282292805</c:v>
                </c:pt>
                <c:pt idx="15">
                  <c:v>17.542450195441759</c:v>
                </c:pt>
                <c:pt idx="16">
                  <c:v>20.648948620279484</c:v>
                </c:pt>
                <c:pt idx="17">
                  <c:v>16.029478242888565</c:v>
                </c:pt>
                <c:pt idx="18">
                  <c:v>9.1738706200380999</c:v>
                </c:pt>
                <c:pt idx="19">
                  <c:v>10.40417957328512</c:v>
                </c:pt>
                <c:pt idx="20">
                  <c:v>19.489338840497599</c:v>
                </c:pt>
                <c:pt idx="21">
                  <c:v>22.595837265335323</c:v>
                </c:pt>
                <c:pt idx="22">
                  <c:v>17.976366887944405</c:v>
                </c:pt>
                <c:pt idx="23">
                  <c:v>11.120759265093939</c:v>
                </c:pt>
                <c:pt idx="24">
                  <c:v>12.351068218340959</c:v>
                </c:pt>
                <c:pt idx="25">
                  <c:v>21.436227485553438</c:v>
                </c:pt>
                <c:pt idx="26">
                  <c:v>24.542725910391162</c:v>
                </c:pt>
                <c:pt idx="27">
                  <c:v>19.923255533000248</c:v>
                </c:pt>
                <c:pt idx="28">
                  <c:v>13.067647910149779</c:v>
                </c:pt>
                <c:pt idx="29">
                  <c:v>14.297956863396799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05C-4A4E-8EFD-F581A9CCC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011727"/>
        <c:axId val="817822431"/>
      </c:scatterChart>
      <c:valAx>
        <c:axId val="821011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7822431"/>
        <c:crosses val="autoZero"/>
        <c:crossBetween val="midCat"/>
      </c:valAx>
      <c:valAx>
        <c:axId val="81782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21011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>
                  <a:schemeClr val="accent1">
                    <a:satMod val="175000"/>
                    <a:alpha val="14000"/>
                  </a:schemeClr>
                </a:glow>
              </a:effectLst>
            </c:spPr>
          </c:marker>
          <c:xVal>
            <c:numRef>
              <c:f>Main!$A$2:$A$31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Main!$G$2:$G$31</c:f>
              <c:numCache>
                <c:formatCode>General</c:formatCode>
                <c:ptCount val="30"/>
                <c:pt idx="0">
                  <c:v>-1.0972603578043678</c:v>
                </c:pt>
                <c:pt idx="1">
                  <c:v>-2.1656248497322146</c:v>
                </c:pt>
                <c:pt idx="2">
                  <c:v>0.6597839854070866</c:v>
                </c:pt>
                <c:pt idx="3">
                  <c:v>-0.20060888784032516</c:v>
                </c:pt>
                <c:pt idx="4">
                  <c:v>-2.3856614286696125</c:v>
                </c:pt>
                <c:pt idx="5">
                  <c:v>1.2634588969676841E-2</c:v>
                </c:pt>
                <c:pt idx="6">
                  <c:v>-2.3285357425599571</c:v>
                </c:pt>
                <c:pt idx="7">
                  <c:v>-3.2515511254113623</c:v>
                </c:pt>
                <c:pt idx="8">
                  <c:v>-0.90035725077591167</c:v>
                </c:pt>
                <c:pt idx="9">
                  <c:v>-0.67700960426668022</c:v>
                </c:pt>
                <c:pt idx="10">
                  <c:v>2.5646465303168409</c:v>
                </c:pt>
                <c:pt idx="11">
                  <c:v>4.8674543250527833</c:v>
                </c:pt>
                <c:pt idx="12">
                  <c:v>0.68535983984809512</c:v>
                </c:pt>
                <c:pt idx="13">
                  <c:v>-1.7475722395955628</c:v>
                </c:pt>
                <c:pt idx="14">
                  <c:v>0.50250251115799038</c:v>
                </c:pt>
                <c:pt idx="15">
                  <c:v>-1.921003413556031</c:v>
                </c:pt>
                <c:pt idx="16">
                  <c:v>-2.2518022214969378</c:v>
                </c:pt>
                <c:pt idx="17">
                  <c:v>-2.1170606535780561</c:v>
                </c:pt>
                <c:pt idx="18">
                  <c:v>0.86141633000052309</c:v>
                </c:pt>
                <c:pt idx="19">
                  <c:v>1.8430645075927519</c:v>
                </c:pt>
                <c:pt idx="20">
                  <c:v>-1.1819247418696186</c:v>
                </c:pt>
                <c:pt idx="21">
                  <c:v>0.81856332961115896</c:v>
                </c:pt>
                <c:pt idx="22">
                  <c:v>2.16267534197193</c:v>
                </c:pt>
                <c:pt idx="23">
                  <c:v>2.5309064528972751</c:v>
                </c:pt>
                <c:pt idx="24">
                  <c:v>1.175036006898738</c:v>
                </c:pt>
                <c:pt idx="25">
                  <c:v>1.6229073939434961</c:v>
                </c:pt>
                <c:pt idx="26">
                  <c:v>1.0599451591251778</c:v>
                </c:pt>
                <c:pt idx="27">
                  <c:v>1.8607926117623101</c:v>
                </c:pt>
                <c:pt idx="28">
                  <c:v>-0.54378440468599898</c:v>
                </c:pt>
                <c:pt idx="29">
                  <c:v>-0.45793199271319196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F6-544A-858C-E21F24204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489583"/>
        <c:axId val="819601583"/>
      </c:scatterChart>
      <c:valAx>
        <c:axId val="841489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9601583"/>
        <c:crosses val="autoZero"/>
        <c:crossBetween val="midCat"/>
      </c:valAx>
      <c:valAx>
        <c:axId val="8196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1489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t=31,</a:t>
            </a:r>
            <a:r>
              <a:rPr lang="en-GB" baseline="0"/>
              <a:t> 34, 37, 41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22225" cap="rnd">
              <a:solidFill>
                <a:schemeClr val="accent2"/>
              </a:solidFill>
            </a:ln>
            <a:effectLst>
              <a:glow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Main!$A$2:$A$35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34</c:v>
                </c:pt>
                <c:pt idx="32">
                  <c:v>37</c:v>
                </c:pt>
                <c:pt idx="33">
                  <c:v>41</c:v>
                </c:pt>
              </c:numCache>
            </c:numRef>
          </c:xVal>
          <c:yVal>
            <c:numRef>
              <c:f>Main!$F$2:$F$35</c:f>
              <c:numCache>
                <c:formatCode>General</c:formatCode>
                <c:ptCount val="34"/>
                <c:pt idx="0">
                  <c:v>10.604523902469872</c:v>
                </c:pt>
                <c:pt idx="1">
                  <c:v>12.642657835379751</c:v>
                </c:pt>
                <c:pt idx="2">
                  <c:v>10.848596293128136</c:v>
                </c:pt>
                <c:pt idx="3">
                  <c:v>3.1325957970302567</c:v>
                </c:pt>
                <c:pt idx="4">
                  <c:v>2.1778522094479884</c:v>
                </c:pt>
                <c:pt idx="5">
                  <c:v>13.661307494299756</c:v>
                </c:pt>
                <c:pt idx="6">
                  <c:v>14.426635587607848</c:v>
                </c:pt>
                <c:pt idx="7">
                  <c:v>8.8841498273655262</c:v>
                </c:pt>
                <c:pt idx="8">
                  <c:v>4.3797360791505096</c:v>
                </c:pt>
                <c:pt idx="9">
                  <c:v>5.8333926789067601</c:v>
                </c:pt>
                <c:pt idx="10">
                  <c:v>18.160208080702759</c:v>
                </c:pt>
                <c:pt idx="11">
                  <c:v>23.569514300276428</c:v>
                </c:pt>
                <c:pt idx="12">
                  <c:v>14.767949437680823</c:v>
                </c:pt>
                <c:pt idx="13">
                  <c:v>5.4794097353866977</c:v>
                </c:pt>
                <c:pt idx="14">
                  <c:v>8.9597934393872709</c:v>
                </c:pt>
                <c:pt idx="15">
                  <c:v>15.621446781885728</c:v>
                </c:pt>
                <c:pt idx="16">
                  <c:v>18.397146398782546</c:v>
                </c:pt>
                <c:pt idx="17">
                  <c:v>13.912417589310509</c:v>
                </c:pt>
                <c:pt idx="18">
                  <c:v>10.035286950038623</c:v>
                </c:pt>
                <c:pt idx="19">
                  <c:v>12.247244080877872</c:v>
                </c:pt>
                <c:pt idx="20">
                  <c:v>18.30741409862798</c:v>
                </c:pt>
                <c:pt idx="21">
                  <c:v>23.414400594946482</c:v>
                </c:pt>
                <c:pt idx="22">
                  <c:v>20.139042229916335</c:v>
                </c:pt>
                <c:pt idx="23">
                  <c:v>13.651665717991214</c:v>
                </c:pt>
                <c:pt idx="24">
                  <c:v>13.526104225239697</c:v>
                </c:pt>
                <c:pt idx="25">
                  <c:v>23.059134879496934</c:v>
                </c:pt>
                <c:pt idx="26">
                  <c:v>25.60267106951634</c:v>
                </c:pt>
                <c:pt idx="27">
                  <c:v>21.784048144762558</c:v>
                </c:pt>
                <c:pt idx="28">
                  <c:v>12.52386350546378</c:v>
                </c:pt>
                <c:pt idx="29">
                  <c:v>13.840024870683607</c:v>
                </c:pt>
                <c:pt idx="30">
                  <c:v>23.544458048194414</c:v>
                </c:pt>
                <c:pt idx="31">
                  <c:v>16.865372008056109</c:v>
                </c:pt>
                <c:pt idx="32">
                  <c:v>30.572561556732374</c:v>
                </c:pt>
                <c:pt idx="33">
                  <c:v>28.544458048194368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F7C-4542-A6E6-ACE47BDB3997}"/>
            </c:ext>
          </c:extLst>
        </c:ser>
        <c:ser>
          <c:idx val="0"/>
          <c:order val="1"/>
          <c:spPr>
            <a:ln w="22225" cap="rnd">
              <a:solidFill>
                <a:schemeClr val="accent1"/>
              </a:solidFill>
            </a:ln>
            <a:effectLst>
              <a:glow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>
                  <a:schemeClr val="accent1">
                    <a:satMod val="175000"/>
                    <a:alpha val="14000"/>
                  </a:schemeClr>
                </a:glow>
              </a:effectLst>
            </c:spPr>
          </c:marker>
          <c:xVal>
            <c:numRef>
              <c:f>Main!$A$2:$A$35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34</c:v>
                </c:pt>
                <c:pt idx="32">
                  <c:v>37</c:v>
                </c:pt>
                <c:pt idx="33">
                  <c:v>41</c:v>
                </c:pt>
              </c:numCache>
            </c:numRef>
          </c:xVal>
          <c:yVal>
            <c:numRef>
              <c:f>Main!$E$2:$E$35</c:f>
              <c:numCache>
                <c:formatCode>General</c:formatCode>
                <c:ptCount val="34"/>
                <c:pt idx="0">
                  <c:v>11.701784260274239</c:v>
                </c:pt>
                <c:pt idx="1">
                  <c:v>14.808282685111966</c:v>
                </c:pt>
                <c:pt idx="2">
                  <c:v>10.188812307721049</c:v>
                </c:pt>
                <c:pt idx="3">
                  <c:v>3.3332046848705819</c:v>
                </c:pt>
                <c:pt idx="4">
                  <c:v>4.5635136381176009</c:v>
                </c:pt>
                <c:pt idx="5">
                  <c:v>13.648672905330079</c:v>
                </c:pt>
                <c:pt idx="6">
                  <c:v>16.755171330167805</c:v>
                </c:pt>
                <c:pt idx="7">
                  <c:v>12.135700952776888</c:v>
                </c:pt>
                <c:pt idx="8">
                  <c:v>5.2800933299264212</c:v>
                </c:pt>
                <c:pt idx="9">
                  <c:v>6.5104022831734403</c:v>
                </c:pt>
                <c:pt idx="10">
                  <c:v>15.595561550385918</c:v>
                </c:pt>
                <c:pt idx="11">
                  <c:v>18.702059975223644</c:v>
                </c:pt>
                <c:pt idx="12">
                  <c:v>14.082589597832728</c:v>
                </c:pt>
                <c:pt idx="13">
                  <c:v>7.2269819749822606</c:v>
                </c:pt>
                <c:pt idx="14">
                  <c:v>8.4572909282292805</c:v>
                </c:pt>
                <c:pt idx="15">
                  <c:v>17.542450195441759</c:v>
                </c:pt>
                <c:pt idx="16">
                  <c:v>20.648948620279484</c:v>
                </c:pt>
                <c:pt idx="17">
                  <c:v>16.029478242888565</c:v>
                </c:pt>
                <c:pt idx="18">
                  <c:v>9.1738706200380999</c:v>
                </c:pt>
                <c:pt idx="19">
                  <c:v>10.40417957328512</c:v>
                </c:pt>
                <c:pt idx="20">
                  <c:v>19.489338840497599</c:v>
                </c:pt>
                <c:pt idx="21">
                  <c:v>22.595837265335323</c:v>
                </c:pt>
                <c:pt idx="22">
                  <c:v>17.976366887944405</c:v>
                </c:pt>
                <c:pt idx="23">
                  <c:v>11.120759265093939</c:v>
                </c:pt>
                <c:pt idx="24">
                  <c:v>12.351068218340959</c:v>
                </c:pt>
                <c:pt idx="25">
                  <c:v>21.436227485553438</c:v>
                </c:pt>
                <c:pt idx="26">
                  <c:v>24.542725910391162</c:v>
                </c:pt>
                <c:pt idx="27">
                  <c:v>19.923255533000248</c:v>
                </c:pt>
                <c:pt idx="28">
                  <c:v>13.067647910149779</c:v>
                </c:pt>
                <c:pt idx="29">
                  <c:v>14.297956863396799</c:v>
                </c:pt>
                <c:pt idx="30">
                  <c:v>23.383116130609281</c:v>
                </c:pt>
                <c:pt idx="31">
                  <c:v>15.014536555205618</c:v>
                </c:pt>
                <c:pt idx="32">
                  <c:v>28.436503200502841</c:v>
                </c:pt>
                <c:pt idx="33">
                  <c:v>27.27689342072096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F7C-4542-A6E6-ACE47BDB3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008511"/>
        <c:axId val="468768703"/>
      </c:scatterChart>
      <c:valAx>
        <c:axId val="469008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8768703"/>
        <c:crosses val="autoZero"/>
        <c:crossBetween val="midCat"/>
      </c:valAx>
      <c:valAx>
        <c:axId val="46876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9008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3841</xdr:colOff>
      <xdr:row>0</xdr:row>
      <xdr:rowOff>203827</xdr:rowOff>
    </xdr:from>
    <xdr:to>
      <xdr:col>12</xdr:col>
      <xdr:colOff>714179</xdr:colOff>
      <xdr:row>10</xdr:row>
      <xdr:rowOff>188148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4C9B6E-91C4-724C-8C5F-1F0E8A7866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6350</xdr:colOff>
      <xdr:row>0</xdr:row>
      <xdr:rowOff>190500</xdr:rowOff>
    </xdr:from>
    <xdr:to>
      <xdr:col>15</xdr:col>
      <xdr:colOff>812800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3194BB-0C90-2248-A97A-C1D24E75A5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806450</xdr:colOff>
      <xdr:row>0</xdr:row>
      <xdr:rowOff>190500</xdr:rowOff>
    </xdr:from>
    <xdr:to>
      <xdr:col>22</xdr:col>
      <xdr:colOff>812800</xdr:colOff>
      <xdr:row>14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BA4857-3576-2D45-9381-5293D08D7D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6350</xdr:colOff>
      <xdr:row>16</xdr:row>
      <xdr:rowOff>12700</xdr:rowOff>
    </xdr:from>
    <xdr:to>
      <xdr:col>15</xdr:col>
      <xdr:colOff>800100</xdr:colOff>
      <xdr:row>29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3E9756-4248-B842-97DA-0A0CBF0EC2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819150</xdr:colOff>
      <xdr:row>15</xdr:row>
      <xdr:rowOff>190500</xdr:rowOff>
    </xdr:from>
    <xdr:to>
      <xdr:col>22</xdr:col>
      <xdr:colOff>800100</xdr:colOff>
      <xdr:row>29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450E9D9-A397-8E40-BF2A-5F9250E1C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806450</xdr:colOff>
      <xdr:row>30</xdr:row>
      <xdr:rowOff>190500</xdr:rowOff>
    </xdr:from>
    <xdr:to>
      <xdr:col>15</xdr:col>
      <xdr:colOff>812800</xdr:colOff>
      <xdr:row>44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E0CAA4D-03AC-194E-AB0B-20D91D9D22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5514-BABE-1146-A28F-C61370FD04F5}">
  <dimension ref="A1:J101"/>
  <sheetViews>
    <sheetView tabSelected="1" zoomScale="58" workbookViewId="0">
      <selection activeCell="B4" sqref="B4:B7"/>
    </sheetView>
  </sheetViews>
  <sheetFormatPr baseColWidth="10" defaultRowHeight="16" x14ac:dyDescent="0.2"/>
  <sheetData>
    <row r="1" spans="1:9" x14ac:dyDescent="0.2">
      <c r="A1" s="2" t="s">
        <v>0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x14ac:dyDescent="0.2">
      <c r="A2" s="2">
        <f ca="1">_xlfn.NORM.INV(RAND(), 0, 2)</f>
        <v>-0.29362165257749384</v>
      </c>
      <c r="C2" s="2">
        <v>1</v>
      </c>
      <c r="D2" s="2">
        <v>2.0600658542754497</v>
      </c>
      <c r="E2" s="2">
        <f>SIN(2*PI()*C2/5)</f>
        <v>0.95105651629515353</v>
      </c>
      <c r="F2" s="2">
        <f>COS(2*PI()*C2/5)</f>
        <v>0.30901699437494745</v>
      </c>
      <c r="G2" s="2">
        <f>5.5+0.5*C2+4.3*E2-5*F2+D2</f>
        <v>10.604523902469872</v>
      </c>
      <c r="H2" s="2">
        <f>5.5+0.5*C2</f>
        <v>6</v>
      </c>
      <c r="I2" s="2">
        <f>4.3*E2-5*F2</f>
        <v>2.5444580481944223</v>
      </c>
    </row>
    <row r="3" spans="1:9" x14ac:dyDescent="0.2">
      <c r="A3" s="2">
        <f t="shared" ref="A3:A66" ca="1" si="0">_xlfn.NORM.INV(RAND(), 0, 2)</f>
        <v>-1.4790908806626013</v>
      </c>
      <c r="C3" s="2">
        <v>2</v>
      </c>
      <c r="D3" s="2">
        <v>-0.42990372135261984</v>
      </c>
      <c r="E3" s="2">
        <f t="shared" ref="E3:E36" si="1">SIN(2*PI()*C3/5)</f>
        <v>0.58778525229247325</v>
      </c>
      <c r="F3" s="2">
        <f t="shared" ref="F3:F36" si="2">COS(2*PI()*C3/5)</f>
        <v>-0.80901699437494734</v>
      </c>
      <c r="G3" s="2">
        <f t="shared" ref="G3:G31" si="3">5.5+0.5*C3+4.3*E3-5*F3+D3</f>
        <v>12.642657835379751</v>
      </c>
      <c r="H3" s="2">
        <f t="shared" ref="H3:H36" si="4">5.5+0.5*C3</f>
        <v>6.5</v>
      </c>
      <c r="I3" s="2">
        <f t="shared" ref="I3:I36" si="5">4.3*E3-5*F3</f>
        <v>6.5725615567323707</v>
      </c>
    </row>
    <row r="4" spans="1:9" x14ac:dyDescent="0.2">
      <c r="A4" s="2">
        <f t="shared" ca="1" si="0"/>
        <v>0.59458926838254944</v>
      </c>
      <c r="B4" s="3" t="s">
        <v>1</v>
      </c>
      <c r="C4" s="2">
        <v>3</v>
      </c>
      <c r="D4" s="2">
        <v>2.3309879061110319</v>
      </c>
      <c r="E4" s="2">
        <f t="shared" si="1"/>
        <v>-0.58778525229247303</v>
      </c>
      <c r="F4" s="2">
        <f t="shared" si="2"/>
        <v>-0.80901699437494756</v>
      </c>
      <c r="G4" s="2">
        <f t="shared" si="3"/>
        <v>10.848596293128136</v>
      </c>
      <c r="H4" s="2">
        <f t="shared" si="4"/>
        <v>7</v>
      </c>
      <c r="I4" s="2">
        <f t="shared" si="5"/>
        <v>1.5176083870171042</v>
      </c>
    </row>
    <row r="5" spans="1:9" x14ac:dyDescent="0.2">
      <c r="A5" s="2">
        <f t="shared" ca="1" si="0"/>
        <v>-0.48118089955161208</v>
      </c>
      <c r="B5" s="3" t="s">
        <v>3</v>
      </c>
      <c r="C5" s="2">
        <v>4</v>
      </c>
      <c r="D5" s="2">
        <v>1.2672237889741533</v>
      </c>
      <c r="E5" s="2">
        <f t="shared" si="1"/>
        <v>-0.95105651629515364</v>
      </c>
      <c r="F5" s="2">
        <f t="shared" si="2"/>
        <v>0.30901699437494723</v>
      </c>
      <c r="G5" s="2">
        <f t="shared" si="3"/>
        <v>3.1325957970302567</v>
      </c>
      <c r="H5" s="2">
        <f t="shared" si="4"/>
        <v>7.5</v>
      </c>
      <c r="I5" s="2">
        <f t="shared" si="5"/>
        <v>-5.6346279919438969</v>
      </c>
    </row>
    <row r="6" spans="1:9" x14ac:dyDescent="0.2">
      <c r="A6" s="2">
        <f t="shared" ca="1" si="0"/>
        <v>-1.9363679628921469</v>
      </c>
      <c r="B6" s="3" t="s">
        <v>2</v>
      </c>
      <c r="C6" s="2">
        <v>5</v>
      </c>
      <c r="D6" s="2">
        <v>-0.8221477905520107</v>
      </c>
      <c r="E6" s="2">
        <f t="shared" si="1"/>
        <v>-2.45029690981724E-16</v>
      </c>
      <c r="F6" s="2">
        <f t="shared" si="2"/>
        <v>1</v>
      </c>
      <c r="G6" s="2">
        <f t="shared" si="3"/>
        <v>2.1778522094479884</v>
      </c>
      <c r="H6" s="2">
        <f t="shared" si="4"/>
        <v>8</v>
      </c>
      <c r="I6" s="2">
        <f t="shared" si="5"/>
        <v>-5.0000000000000009</v>
      </c>
    </row>
    <row r="7" spans="1:9" x14ac:dyDescent="0.2">
      <c r="A7" s="2">
        <f t="shared" ca="1" si="0"/>
        <v>3.1328040777832098</v>
      </c>
      <c r="B7" s="3" t="s">
        <v>4</v>
      </c>
      <c r="C7" s="2">
        <v>6</v>
      </c>
      <c r="D7" s="2">
        <v>2.6168494461053347</v>
      </c>
      <c r="E7" s="2">
        <f t="shared" si="1"/>
        <v>0.95105651629515353</v>
      </c>
      <c r="F7" s="2">
        <f t="shared" si="2"/>
        <v>0.30901699437494773</v>
      </c>
      <c r="G7" s="2">
        <f t="shared" si="3"/>
        <v>13.661307494299756</v>
      </c>
      <c r="H7" s="2">
        <f t="shared" si="4"/>
        <v>8.5</v>
      </c>
      <c r="I7" s="2">
        <f t="shared" si="5"/>
        <v>2.544458048194421</v>
      </c>
    </row>
    <row r="8" spans="1:9" x14ac:dyDescent="0.2">
      <c r="A8" s="2">
        <f t="shared" ca="1" si="0"/>
        <v>-0.39675430224694436</v>
      </c>
      <c r="C8" s="2">
        <v>7</v>
      </c>
      <c r="D8" s="2">
        <v>-1.1459259691245227</v>
      </c>
      <c r="E8" s="2">
        <f t="shared" si="1"/>
        <v>0.58778525229247336</v>
      </c>
      <c r="F8" s="2">
        <f t="shared" si="2"/>
        <v>-0.80901699437494723</v>
      </c>
      <c r="G8" s="2">
        <f t="shared" si="3"/>
        <v>14.426635587607848</v>
      </c>
      <c r="H8" s="2">
        <f t="shared" si="4"/>
        <v>9</v>
      </c>
      <c r="I8" s="2">
        <f t="shared" si="5"/>
        <v>6.5725615567323716</v>
      </c>
    </row>
    <row r="9" spans="1:9" x14ac:dyDescent="0.2">
      <c r="A9" s="2">
        <f t="shared" ca="1" si="0"/>
        <v>3.6582014662995928</v>
      </c>
      <c r="C9" s="2">
        <v>8</v>
      </c>
      <c r="D9" s="2">
        <v>-2.1334585596515794</v>
      </c>
      <c r="E9" s="2">
        <f t="shared" si="1"/>
        <v>-0.5877852522924728</v>
      </c>
      <c r="F9" s="2">
        <f t="shared" si="2"/>
        <v>-0.80901699437494767</v>
      </c>
      <c r="G9" s="2">
        <f t="shared" si="3"/>
        <v>8.8841498273655262</v>
      </c>
      <c r="H9" s="2">
        <f t="shared" si="4"/>
        <v>9.5</v>
      </c>
      <c r="I9" s="2">
        <f t="shared" si="5"/>
        <v>1.5176083870171051</v>
      </c>
    </row>
    <row r="10" spans="1:9" x14ac:dyDescent="0.2">
      <c r="A10" s="2">
        <f t="shared" ca="1" si="0"/>
        <v>0.25410892809917629</v>
      </c>
      <c r="C10" s="2">
        <v>9</v>
      </c>
      <c r="D10" s="2">
        <v>1.4364071094405351E-2</v>
      </c>
      <c r="E10" s="2">
        <f t="shared" si="1"/>
        <v>-0.95105651629515375</v>
      </c>
      <c r="F10" s="2">
        <f t="shared" si="2"/>
        <v>0.30901699437494701</v>
      </c>
      <c r="G10" s="2">
        <f t="shared" si="3"/>
        <v>4.3797360791505096</v>
      </c>
      <c r="H10" s="2">
        <f t="shared" si="4"/>
        <v>10</v>
      </c>
      <c r="I10" s="2">
        <f t="shared" si="5"/>
        <v>-5.634627991943896</v>
      </c>
    </row>
    <row r="11" spans="1:9" x14ac:dyDescent="0.2">
      <c r="A11" s="2">
        <f t="shared" ca="1" si="0"/>
        <v>2.1257377585148927</v>
      </c>
      <c r="C11" s="2">
        <v>10</v>
      </c>
      <c r="D11" s="2">
        <v>0.33339267890676144</v>
      </c>
      <c r="E11" s="2">
        <f t="shared" si="1"/>
        <v>-4.90059381963448E-16</v>
      </c>
      <c r="F11" s="2">
        <f t="shared" si="2"/>
        <v>1</v>
      </c>
      <c r="G11" s="2">
        <f t="shared" si="3"/>
        <v>5.8333926789067601</v>
      </c>
      <c r="H11" s="2">
        <f t="shared" si="4"/>
        <v>10.5</v>
      </c>
      <c r="I11" s="2">
        <f t="shared" si="5"/>
        <v>-5.0000000000000018</v>
      </c>
    </row>
    <row r="12" spans="1:9" x14ac:dyDescent="0.2">
      <c r="A12" s="2">
        <f t="shared" ca="1" si="0"/>
        <v>0.30243578438743945</v>
      </c>
      <c r="C12" s="2">
        <v>11</v>
      </c>
      <c r="D12" s="2">
        <v>4.6157500325083518</v>
      </c>
      <c r="E12" s="2">
        <f t="shared" si="1"/>
        <v>0.95105651629515287</v>
      </c>
      <c r="F12" s="2">
        <f t="shared" si="2"/>
        <v>0.30901699437494962</v>
      </c>
      <c r="G12" s="2">
        <f t="shared" si="3"/>
        <v>18.160208080702759</v>
      </c>
      <c r="H12" s="2">
        <f t="shared" si="4"/>
        <v>11</v>
      </c>
      <c r="I12" s="2">
        <f t="shared" si="5"/>
        <v>2.544458048194409</v>
      </c>
    </row>
    <row r="13" spans="1:9" x14ac:dyDescent="0.2">
      <c r="A13" s="2">
        <f t="shared" ca="1" si="0"/>
        <v>2.1518311447839169</v>
      </c>
      <c r="C13" s="2">
        <v>12</v>
      </c>
      <c r="D13" s="2">
        <v>5.4969527435440577</v>
      </c>
      <c r="E13" s="2">
        <f t="shared" si="1"/>
        <v>0.58778525229247358</v>
      </c>
      <c r="F13" s="2">
        <f t="shared" si="2"/>
        <v>-0.80901699437494712</v>
      </c>
      <c r="G13" s="2">
        <f t="shared" si="3"/>
        <v>23.569514300276428</v>
      </c>
      <c r="H13" s="2">
        <f t="shared" si="4"/>
        <v>11.5</v>
      </c>
      <c r="I13" s="2">
        <f t="shared" si="5"/>
        <v>6.5725615567323716</v>
      </c>
    </row>
    <row r="14" spans="1:9" x14ac:dyDescent="0.2">
      <c r="A14" s="2">
        <f t="shared" ca="1" si="0"/>
        <v>1.5171104740963395</v>
      </c>
      <c r="C14" s="2">
        <v>13</v>
      </c>
      <c r="D14" s="2">
        <v>1.2503410506637165</v>
      </c>
      <c r="E14" s="2">
        <f t="shared" si="1"/>
        <v>-0.58778525229247258</v>
      </c>
      <c r="F14" s="2">
        <f t="shared" si="2"/>
        <v>-0.80901699437494778</v>
      </c>
      <c r="G14" s="2">
        <f t="shared" si="3"/>
        <v>14.767949437680823</v>
      </c>
      <c r="H14" s="2">
        <f t="shared" si="4"/>
        <v>12</v>
      </c>
      <c r="I14" s="2">
        <f t="shared" si="5"/>
        <v>1.5176083870171069</v>
      </c>
    </row>
    <row r="15" spans="1:9" x14ac:dyDescent="0.2">
      <c r="A15" s="2">
        <f t="shared" ca="1" si="0"/>
        <v>0.24216913313867214</v>
      </c>
      <c r="C15" s="2">
        <v>14</v>
      </c>
      <c r="D15" s="2">
        <v>-1.3859622726694074</v>
      </c>
      <c r="E15" s="2">
        <f t="shared" si="1"/>
        <v>-0.95105651629515375</v>
      </c>
      <c r="F15" s="2">
        <f t="shared" si="2"/>
        <v>0.30901699437494679</v>
      </c>
      <c r="G15" s="2">
        <f t="shared" si="3"/>
        <v>5.4794097353866977</v>
      </c>
      <c r="H15" s="2">
        <f t="shared" si="4"/>
        <v>12.5</v>
      </c>
      <c r="I15" s="2">
        <f t="shared" si="5"/>
        <v>-5.6346279919438951</v>
      </c>
    </row>
    <row r="16" spans="1:9" x14ac:dyDescent="0.2">
      <c r="A16" s="2">
        <f t="shared" ca="1" si="0"/>
        <v>4.4366900822084459</v>
      </c>
      <c r="C16" s="2">
        <v>15</v>
      </c>
      <c r="D16" s="2">
        <v>0.95979343938727513</v>
      </c>
      <c r="E16" s="2">
        <f t="shared" si="1"/>
        <v>-7.3508907294517201E-16</v>
      </c>
      <c r="F16" s="2">
        <f t="shared" si="2"/>
        <v>1</v>
      </c>
      <c r="G16" s="2">
        <f t="shared" si="3"/>
        <v>8.9597934393872709</v>
      </c>
      <c r="H16" s="2">
        <f t="shared" si="4"/>
        <v>13</v>
      </c>
      <c r="I16" s="2">
        <f t="shared" si="5"/>
        <v>-5.0000000000000036</v>
      </c>
    </row>
    <row r="17" spans="1:10" x14ac:dyDescent="0.2">
      <c r="A17" s="2">
        <f t="shared" ca="1" si="0"/>
        <v>-2.1483125712513074</v>
      </c>
      <c r="C17" s="2">
        <v>16</v>
      </c>
      <c r="D17" s="2">
        <v>-0.42301126630869001</v>
      </c>
      <c r="E17" s="2">
        <f t="shared" si="1"/>
        <v>0.95105651629515331</v>
      </c>
      <c r="F17" s="2">
        <f t="shared" si="2"/>
        <v>0.30901699437494817</v>
      </c>
      <c r="G17" s="2">
        <f t="shared" si="3"/>
        <v>15.621446781885728</v>
      </c>
      <c r="H17" s="2">
        <f t="shared" si="4"/>
        <v>13.5</v>
      </c>
      <c r="I17" s="2">
        <f t="shared" si="5"/>
        <v>2.5444580481944179</v>
      </c>
    </row>
    <row r="18" spans="1:10" x14ac:dyDescent="0.2">
      <c r="A18" s="2">
        <f t="shared" ca="1" si="0"/>
        <v>3.4564194765396836</v>
      </c>
      <c r="C18" s="2">
        <v>17</v>
      </c>
      <c r="D18" s="2">
        <v>-2.1754151579498266</v>
      </c>
      <c r="E18" s="2">
        <f t="shared" si="1"/>
        <v>0.5877852522924738</v>
      </c>
      <c r="F18" s="2">
        <f t="shared" si="2"/>
        <v>-0.8090169943749469</v>
      </c>
      <c r="G18" s="2">
        <f t="shared" si="3"/>
        <v>18.397146398782546</v>
      </c>
      <c r="H18" s="2">
        <f t="shared" si="4"/>
        <v>14</v>
      </c>
      <c r="I18" s="2">
        <f t="shared" si="5"/>
        <v>6.5725615567323716</v>
      </c>
    </row>
    <row r="19" spans="1:10" x14ac:dyDescent="0.2">
      <c r="A19" s="2">
        <f t="shared" ca="1" si="0"/>
        <v>1.7776396017994838</v>
      </c>
      <c r="C19" s="2">
        <v>18</v>
      </c>
      <c r="D19" s="2">
        <v>-2.1051907977065993</v>
      </c>
      <c r="E19" s="2">
        <f t="shared" si="1"/>
        <v>-0.58778525229247247</v>
      </c>
      <c r="F19" s="2">
        <f t="shared" si="2"/>
        <v>-0.8090169943749479</v>
      </c>
      <c r="G19" s="2">
        <f t="shared" si="3"/>
        <v>13.912417589310509</v>
      </c>
      <c r="H19" s="2">
        <f t="shared" si="4"/>
        <v>14.5</v>
      </c>
      <c r="I19" s="2">
        <f t="shared" si="5"/>
        <v>1.5176083870171082</v>
      </c>
    </row>
    <row r="20" spans="1:10" x14ac:dyDescent="0.2">
      <c r="A20" s="2">
        <f t="shared" ca="1" si="0"/>
        <v>1.678734957257211</v>
      </c>
      <c r="C20" s="2">
        <v>19</v>
      </c>
      <c r="D20" s="2">
        <v>0.66991494198251689</v>
      </c>
      <c r="E20" s="2">
        <f t="shared" si="1"/>
        <v>-0.95105651629515386</v>
      </c>
      <c r="F20" s="2">
        <f t="shared" si="2"/>
        <v>0.30901699437494656</v>
      </c>
      <c r="G20" s="2">
        <f t="shared" si="3"/>
        <v>10.035286950038623</v>
      </c>
      <c r="H20" s="2">
        <f t="shared" si="4"/>
        <v>15</v>
      </c>
      <c r="I20" s="2">
        <f t="shared" si="5"/>
        <v>-5.6346279919438942</v>
      </c>
    </row>
    <row r="21" spans="1:10" x14ac:dyDescent="0.2">
      <c r="A21" s="2">
        <f t="shared" ca="1" si="0"/>
        <v>0.94563517454166202</v>
      </c>
      <c r="C21" s="2">
        <v>20</v>
      </c>
      <c r="D21" s="2">
        <v>1.7472440808778755</v>
      </c>
      <c r="E21" s="2">
        <f t="shared" si="1"/>
        <v>-9.8011876392689601E-16</v>
      </c>
      <c r="F21" s="2">
        <f t="shared" si="2"/>
        <v>1</v>
      </c>
      <c r="G21" s="2">
        <f t="shared" si="3"/>
        <v>12.247244080877872</v>
      </c>
      <c r="H21" s="2">
        <f t="shared" si="4"/>
        <v>15.5</v>
      </c>
      <c r="I21" s="2">
        <f t="shared" si="5"/>
        <v>-5.0000000000000044</v>
      </c>
    </row>
    <row r="22" spans="1:10" x14ac:dyDescent="0.2">
      <c r="A22" s="2">
        <f t="shared" ca="1" si="0"/>
        <v>-1.9686594693762538</v>
      </c>
      <c r="C22" s="2">
        <v>21</v>
      </c>
      <c r="D22" s="2">
        <v>-0.23704394956643554</v>
      </c>
      <c r="E22" s="2">
        <f t="shared" si="1"/>
        <v>0.95105651629515331</v>
      </c>
      <c r="F22" s="2">
        <f t="shared" si="2"/>
        <v>0.30901699437494839</v>
      </c>
      <c r="G22" s="2">
        <f t="shared" si="3"/>
        <v>18.30741409862798</v>
      </c>
      <c r="H22" s="2">
        <f t="shared" si="4"/>
        <v>16</v>
      </c>
      <c r="I22" s="2">
        <f t="shared" si="5"/>
        <v>2.544458048194417</v>
      </c>
    </row>
    <row r="23" spans="1:10" x14ac:dyDescent="0.2">
      <c r="A23" s="2">
        <f t="shared" ca="1" si="0"/>
        <v>3.0476911311389356</v>
      </c>
      <c r="C23" s="2">
        <v>22</v>
      </c>
      <c r="D23" s="2">
        <v>0.34183903821410716</v>
      </c>
      <c r="E23" s="2">
        <f t="shared" si="1"/>
        <v>0.58778525229247691</v>
      </c>
      <c r="F23" s="2">
        <f t="shared" si="2"/>
        <v>-0.80901699437494468</v>
      </c>
      <c r="G23" s="2">
        <f t="shared" si="3"/>
        <v>23.414400594946482</v>
      </c>
      <c r="H23" s="2">
        <f t="shared" si="4"/>
        <v>16.5</v>
      </c>
      <c r="I23" s="2">
        <f t="shared" si="5"/>
        <v>6.5725615567323743</v>
      </c>
    </row>
    <row r="24" spans="1:10" x14ac:dyDescent="0.2">
      <c r="A24" s="2">
        <f t="shared" ca="1" si="0"/>
        <v>1.1506928576319035</v>
      </c>
      <c r="C24" s="2">
        <v>23</v>
      </c>
      <c r="D24" s="2">
        <v>1.6214338428992263</v>
      </c>
      <c r="E24" s="2">
        <f t="shared" si="1"/>
        <v>-0.58778525229247225</v>
      </c>
      <c r="F24" s="2">
        <f t="shared" si="2"/>
        <v>-0.80901699437494812</v>
      </c>
      <c r="G24" s="2">
        <f t="shared" si="3"/>
        <v>20.139042229916335</v>
      </c>
      <c r="H24" s="2">
        <f t="shared" si="4"/>
        <v>17</v>
      </c>
      <c r="I24" s="2">
        <f t="shared" si="5"/>
        <v>1.5176083870171104</v>
      </c>
    </row>
    <row r="25" spans="1:10" x14ac:dyDescent="0.2">
      <c r="A25" s="2">
        <f t="shared" ca="1" si="0"/>
        <v>-4.2275987759342444</v>
      </c>
      <c r="C25" s="2">
        <v>24</v>
      </c>
      <c r="D25" s="2">
        <v>1.7862937099351077</v>
      </c>
      <c r="E25" s="2">
        <f t="shared" si="1"/>
        <v>-0.95105651629515398</v>
      </c>
      <c r="F25" s="2">
        <f t="shared" si="2"/>
        <v>0.30901699437494629</v>
      </c>
      <c r="G25" s="2">
        <f t="shared" si="3"/>
        <v>13.651665717991214</v>
      </c>
      <c r="H25" s="2">
        <f t="shared" si="4"/>
        <v>17.5</v>
      </c>
      <c r="I25" s="2">
        <f t="shared" si="5"/>
        <v>-5.6346279919438942</v>
      </c>
    </row>
    <row r="26" spans="1:10" x14ac:dyDescent="0.2">
      <c r="A26" s="2">
        <f t="shared" ca="1" si="0"/>
        <v>-0.43354541671606756</v>
      </c>
      <c r="C26" s="2">
        <v>25</v>
      </c>
      <c r="D26" s="2">
        <v>0.52610422523970024</v>
      </c>
      <c r="E26" s="2">
        <f t="shared" si="1"/>
        <v>-1.22514845490862E-15</v>
      </c>
      <c r="F26" s="2">
        <f t="shared" si="2"/>
        <v>1</v>
      </c>
      <c r="G26" s="2">
        <f t="shared" si="3"/>
        <v>13.526104225239697</v>
      </c>
      <c r="H26" s="2">
        <f t="shared" si="4"/>
        <v>18</v>
      </c>
      <c r="I26" s="2">
        <f t="shared" si="5"/>
        <v>-5.0000000000000053</v>
      </c>
    </row>
    <row r="27" spans="1:10" x14ac:dyDescent="0.2">
      <c r="A27" s="2">
        <f t="shared" ca="1" si="0"/>
        <v>0.84202786950281039</v>
      </c>
      <c r="C27" s="2">
        <v>26</v>
      </c>
      <c r="D27" s="2">
        <v>2.014676831302519</v>
      </c>
      <c r="E27" s="2">
        <f t="shared" si="1"/>
        <v>0.9510565162951532</v>
      </c>
      <c r="F27" s="2">
        <f t="shared" si="2"/>
        <v>0.30901699437494862</v>
      </c>
      <c r="G27" s="2">
        <f t="shared" si="3"/>
        <v>23.059134879496934</v>
      </c>
      <c r="H27" s="2">
        <f t="shared" si="4"/>
        <v>18.5</v>
      </c>
      <c r="I27" s="2">
        <f t="shared" si="5"/>
        <v>2.5444580481944157</v>
      </c>
    </row>
    <row r="28" spans="1:10" x14ac:dyDescent="0.2">
      <c r="A28" s="2">
        <f t="shared" ca="1" si="0"/>
        <v>-1.9130120263788077</v>
      </c>
      <c r="C28" s="2">
        <v>27</v>
      </c>
      <c r="D28" s="2">
        <v>3.0109512783969554E-2</v>
      </c>
      <c r="E28" s="2">
        <f t="shared" si="1"/>
        <v>0.58778525229247425</v>
      </c>
      <c r="F28" s="2">
        <f t="shared" si="2"/>
        <v>-0.80901699437494667</v>
      </c>
      <c r="G28" s="2">
        <f t="shared" si="3"/>
        <v>25.60267106951634</v>
      </c>
      <c r="H28" s="2">
        <f t="shared" si="4"/>
        <v>19</v>
      </c>
      <c r="I28" s="2">
        <f t="shared" si="5"/>
        <v>6.5725615567323725</v>
      </c>
    </row>
    <row r="29" spans="1:10" x14ac:dyDescent="0.2">
      <c r="A29" s="2">
        <f t="shared" ca="1" si="0"/>
        <v>2.6853377938885266</v>
      </c>
      <c r="C29" s="2">
        <v>28</v>
      </c>
      <c r="D29" s="2">
        <v>0.76643975774544715</v>
      </c>
      <c r="E29" s="2">
        <f t="shared" si="1"/>
        <v>-0.58778525229247203</v>
      </c>
      <c r="F29" s="2">
        <f t="shared" si="2"/>
        <v>-0.80901699437494823</v>
      </c>
      <c r="G29" s="2">
        <f t="shared" si="3"/>
        <v>21.784048144762558</v>
      </c>
      <c r="H29" s="2">
        <f t="shared" si="4"/>
        <v>19.5</v>
      </c>
      <c r="I29" s="2">
        <f t="shared" si="5"/>
        <v>1.5176083870171113</v>
      </c>
    </row>
    <row r="30" spans="1:10" x14ac:dyDescent="0.2">
      <c r="A30" s="2">
        <f t="shared" ca="1" si="0"/>
        <v>3.5482509134675153</v>
      </c>
      <c r="C30" s="2">
        <v>29</v>
      </c>
      <c r="D30" s="2">
        <v>-1.8415085025923281</v>
      </c>
      <c r="E30" s="2">
        <f t="shared" si="1"/>
        <v>-0.95105651629515398</v>
      </c>
      <c r="F30" s="2">
        <f t="shared" si="2"/>
        <v>0.30901699437494606</v>
      </c>
      <c r="G30" s="2">
        <f t="shared" si="3"/>
        <v>12.52386350546378</v>
      </c>
      <c r="H30" s="2">
        <f t="shared" si="4"/>
        <v>20</v>
      </c>
      <c r="I30" s="2">
        <f t="shared" si="5"/>
        <v>-5.6346279919438924</v>
      </c>
    </row>
    <row r="31" spans="1:10" x14ac:dyDescent="0.2">
      <c r="A31" s="2">
        <f t="shared" ca="1" si="0"/>
        <v>-1.879544405570637</v>
      </c>
      <c r="C31" s="2">
        <v>30</v>
      </c>
      <c r="D31" s="2">
        <v>-1.6599751293163871</v>
      </c>
      <c r="E31" s="2">
        <f t="shared" si="1"/>
        <v>-1.470178145890344E-15</v>
      </c>
      <c r="F31" s="2">
        <f t="shared" si="2"/>
        <v>1</v>
      </c>
      <c r="G31" s="2">
        <f t="shared" si="3"/>
        <v>13.840024870683607</v>
      </c>
      <c r="H31" s="2">
        <f t="shared" si="4"/>
        <v>20.5</v>
      </c>
      <c r="I31" s="2">
        <f t="shared" si="5"/>
        <v>-5.0000000000000062</v>
      </c>
    </row>
    <row r="32" spans="1:10" x14ac:dyDescent="0.2">
      <c r="A32" s="2">
        <f t="shared" ca="1" si="0"/>
        <v>-0.28919126306360204</v>
      </c>
      <c r="C32" s="17"/>
      <c r="D32" s="17"/>
      <c r="E32" s="17"/>
      <c r="F32" s="17"/>
      <c r="G32" s="17"/>
      <c r="H32" s="17"/>
      <c r="I32" s="17"/>
      <c r="J32" s="18"/>
    </row>
    <row r="33" spans="1:9" x14ac:dyDescent="0.2">
      <c r="A33" s="2">
        <f t="shared" ca="1" si="0"/>
        <v>-2.0849580971182298</v>
      </c>
      <c r="C33" s="13">
        <v>31</v>
      </c>
      <c r="D33" s="2"/>
      <c r="E33" s="12">
        <f t="shared" si="1"/>
        <v>0.95105651629515309</v>
      </c>
      <c r="F33" s="12">
        <f t="shared" si="2"/>
        <v>0.30901699437494889</v>
      </c>
      <c r="G33" s="12">
        <f>5.5+0.5*C33+4.3*E33-5*F33</f>
        <v>23.544458048194414</v>
      </c>
      <c r="H33" s="12">
        <f t="shared" si="4"/>
        <v>21</v>
      </c>
      <c r="I33" s="12">
        <f t="shared" si="5"/>
        <v>2.5444580481944135</v>
      </c>
    </row>
    <row r="34" spans="1:9" x14ac:dyDescent="0.2">
      <c r="A34" s="2">
        <f t="shared" ca="1" si="0"/>
        <v>-0.83195546904278739</v>
      </c>
      <c r="C34" s="13">
        <v>34</v>
      </c>
      <c r="D34" s="2"/>
      <c r="E34" s="12">
        <f t="shared" si="1"/>
        <v>-0.95105651629515409</v>
      </c>
      <c r="F34" s="12">
        <f t="shared" si="2"/>
        <v>0.30901699437494584</v>
      </c>
      <c r="G34" s="12">
        <f t="shared" ref="G34:G36" si="6">5.5+0.5*C34+4.3*E34-5*F34</f>
        <v>16.865372008056109</v>
      </c>
      <c r="H34" s="12">
        <f t="shared" si="4"/>
        <v>22.5</v>
      </c>
      <c r="I34" s="12">
        <f t="shared" si="5"/>
        <v>-5.6346279919438915</v>
      </c>
    </row>
    <row r="35" spans="1:9" x14ac:dyDescent="0.2">
      <c r="A35" s="2">
        <f t="shared" ca="1" si="0"/>
        <v>0.6051623323821157</v>
      </c>
      <c r="C35" s="13">
        <v>37</v>
      </c>
      <c r="D35" s="2"/>
      <c r="E35" s="12">
        <f t="shared" si="1"/>
        <v>0.58778525229247458</v>
      </c>
      <c r="F35" s="12">
        <f t="shared" si="2"/>
        <v>-0.80901699437494634</v>
      </c>
      <c r="G35" s="12">
        <f t="shared" si="6"/>
        <v>30.572561556732374</v>
      </c>
      <c r="H35" s="12">
        <f t="shared" si="4"/>
        <v>24</v>
      </c>
      <c r="I35" s="12">
        <f t="shared" si="5"/>
        <v>6.5725615567323725</v>
      </c>
    </row>
    <row r="36" spans="1:9" x14ac:dyDescent="0.2">
      <c r="A36" s="2">
        <f t="shared" ca="1" si="0"/>
        <v>-0.17115614716554345</v>
      </c>
      <c r="C36" s="13">
        <v>41</v>
      </c>
      <c r="D36" s="2"/>
      <c r="E36" s="12">
        <f t="shared" si="1"/>
        <v>0.95105651629515076</v>
      </c>
      <c r="F36" s="12">
        <f t="shared" si="2"/>
        <v>0.30901699437495611</v>
      </c>
      <c r="G36" s="12">
        <f t="shared" si="6"/>
        <v>28.544458048194368</v>
      </c>
      <c r="H36" s="12">
        <f t="shared" si="4"/>
        <v>26</v>
      </c>
      <c r="I36" s="12">
        <f t="shared" si="5"/>
        <v>2.5444580481943673</v>
      </c>
    </row>
    <row r="37" spans="1:9" x14ac:dyDescent="0.2">
      <c r="A37" s="2">
        <f t="shared" ca="1" si="0"/>
        <v>1.7649834710352208</v>
      </c>
    </row>
    <row r="38" spans="1:9" x14ac:dyDescent="0.2">
      <c r="A38" s="2">
        <f t="shared" ca="1" si="0"/>
        <v>3.4564404947047893</v>
      </c>
    </row>
    <row r="39" spans="1:9" x14ac:dyDescent="0.2">
      <c r="A39" s="2">
        <f t="shared" ca="1" si="0"/>
        <v>-0.14632935561542104</v>
      </c>
    </row>
    <row r="40" spans="1:9" x14ac:dyDescent="0.2">
      <c r="A40" s="2">
        <f t="shared" ca="1" si="0"/>
        <v>-2.075500236939956</v>
      </c>
    </row>
    <row r="41" spans="1:9" x14ac:dyDescent="0.2">
      <c r="A41" s="2">
        <f t="shared" ca="1" si="0"/>
        <v>2.5401008581481106</v>
      </c>
    </row>
    <row r="42" spans="1:9" x14ac:dyDescent="0.2">
      <c r="A42" s="2">
        <f t="shared" ca="1" si="0"/>
        <v>0.95388272259435625</v>
      </c>
    </row>
    <row r="43" spans="1:9" x14ac:dyDescent="0.2">
      <c r="A43" s="2">
        <f t="shared" ca="1" si="0"/>
        <v>2.9991758156915509</v>
      </c>
    </row>
    <row r="44" spans="1:9" x14ac:dyDescent="0.2">
      <c r="A44" s="2">
        <f t="shared" ca="1" si="0"/>
        <v>0.47933194017254949</v>
      </c>
    </row>
    <row r="45" spans="1:9" x14ac:dyDescent="0.2">
      <c r="A45" s="2">
        <f t="shared" ca="1" si="0"/>
        <v>0.43216181306161905</v>
      </c>
    </row>
    <row r="46" spans="1:9" x14ac:dyDescent="0.2">
      <c r="A46" s="2">
        <f t="shared" ca="1" si="0"/>
        <v>4.4332523508251755</v>
      </c>
    </row>
    <row r="47" spans="1:9" x14ac:dyDescent="0.2">
      <c r="A47" s="2">
        <f t="shared" ca="1" si="0"/>
        <v>1.2757836173508621</v>
      </c>
    </row>
    <row r="48" spans="1:9" x14ac:dyDescent="0.2">
      <c r="A48" s="2">
        <f t="shared" ca="1" si="0"/>
        <v>0.53814456309152647</v>
      </c>
    </row>
    <row r="49" spans="1:1" x14ac:dyDescent="0.2">
      <c r="A49" s="2">
        <f t="shared" ca="1" si="0"/>
        <v>1.3019494440894974</v>
      </c>
    </row>
    <row r="50" spans="1:1" x14ac:dyDescent="0.2">
      <c r="A50" s="2">
        <f t="shared" ca="1" si="0"/>
        <v>1.2677912654913972</v>
      </c>
    </row>
    <row r="51" spans="1:1" x14ac:dyDescent="0.2">
      <c r="A51" s="2">
        <f t="shared" ca="1" si="0"/>
        <v>-1.6846519505045478E-2</v>
      </c>
    </row>
    <row r="52" spans="1:1" x14ac:dyDescent="0.2">
      <c r="A52" s="2">
        <f t="shared" ca="1" si="0"/>
        <v>-1.7245266444291236</v>
      </c>
    </row>
    <row r="53" spans="1:1" x14ac:dyDescent="0.2">
      <c r="A53" s="2">
        <f t="shared" ca="1" si="0"/>
        <v>2.5234672599442201</v>
      </c>
    </row>
    <row r="54" spans="1:1" x14ac:dyDescent="0.2">
      <c r="A54" s="2">
        <f t="shared" ca="1" si="0"/>
        <v>-0.22168425365486846</v>
      </c>
    </row>
    <row r="55" spans="1:1" x14ac:dyDescent="0.2">
      <c r="A55" s="2">
        <f t="shared" ca="1" si="0"/>
        <v>-0.51918147097046774</v>
      </c>
    </row>
    <row r="56" spans="1:1" x14ac:dyDescent="0.2">
      <c r="A56" s="2">
        <f t="shared" ca="1" si="0"/>
        <v>2.0706956707181154</v>
      </c>
    </row>
    <row r="57" spans="1:1" x14ac:dyDescent="0.2">
      <c r="A57" s="2">
        <f t="shared" ca="1" si="0"/>
        <v>-1.6575137541082945</v>
      </c>
    </row>
    <row r="58" spans="1:1" x14ac:dyDescent="0.2">
      <c r="A58" s="2">
        <f t="shared" ca="1" si="0"/>
        <v>1.8997587483850578</v>
      </c>
    </row>
    <row r="59" spans="1:1" x14ac:dyDescent="0.2">
      <c r="A59" s="2">
        <f t="shared" ca="1" si="0"/>
        <v>-1.7443834066183295</v>
      </c>
    </row>
    <row r="60" spans="1:1" x14ac:dyDescent="0.2">
      <c r="A60" s="2">
        <f t="shared" ca="1" si="0"/>
        <v>0.87877708470100124</v>
      </c>
    </row>
    <row r="61" spans="1:1" x14ac:dyDescent="0.2">
      <c r="A61" s="2">
        <f t="shared" ca="1" si="0"/>
        <v>0.14343578134605037</v>
      </c>
    </row>
    <row r="62" spans="1:1" x14ac:dyDescent="0.2">
      <c r="A62" s="2">
        <f t="shared" ca="1" si="0"/>
        <v>-1.160507020514371</v>
      </c>
    </row>
    <row r="63" spans="1:1" x14ac:dyDescent="0.2">
      <c r="A63" s="2">
        <f t="shared" ca="1" si="0"/>
        <v>-2.1563010965240568</v>
      </c>
    </row>
    <row r="64" spans="1:1" x14ac:dyDescent="0.2">
      <c r="A64" s="2">
        <f t="shared" ca="1" si="0"/>
        <v>-2.1203536372849783</v>
      </c>
    </row>
    <row r="65" spans="1:1" x14ac:dyDescent="0.2">
      <c r="A65" s="2">
        <f t="shared" ca="1" si="0"/>
        <v>4.6949167932539888</v>
      </c>
    </row>
    <row r="66" spans="1:1" x14ac:dyDescent="0.2">
      <c r="A66" s="2">
        <f t="shared" ca="1" si="0"/>
        <v>-0.68570107245131406</v>
      </c>
    </row>
    <row r="67" spans="1:1" x14ac:dyDescent="0.2">
      <c r="A67" s="2">
        <f t="shared" ref="A67:A101" ca="1" si="7">_xlfn.NORM.INV(RAND(), 0, 2)</f>
        <v>5.1570280202109799</v>
      </c>
    </row>
    <row r="68" spans="1:1" x14ac:dyDescent="0.2">
      <c r="A68" s="2">
        <f t="shared" ca="1" si="7"/>
        <v>-0.15611901480855375</v>
      </c>
    </row>
    <row r="69" spans="1:1" x14ac:dyDescent="0.2">
      <c r="A69" s="2">
        <f t="shared" ca="1" si="7"/>
        <v>-1.1404023278645528</v>
      </c>
    </row>
    <row r="70" spans="1:1" x14ac:dyDescent="0.2">
      <c r="A70" s="2">
        <f t="shared" ca="1" si="7"/>
        <v>-8.0452659193046588E-2</v>
      </c>
    </row>
    <row r="71" spans="1:1" x14ac:dyDescent="0.2">
      <c r="A71" s="2">
        <f t="shared" ca="1" si="7"/>
        <v>-1.9738465515494974</v>
      </c>
    </row>
    <row r="72" spans="1:1" x14ac:dyDescent="0.2">
      <c r="A72" s="2">
        <f t="shared" ca="1" si="7"/>
        <v>-1.8530398790530214</v>
      </c>
    </row>
    <row r="73" spans="1:1" x14ac:dyDescent="0.2">
      <c r="A73" s="2">
        <f t="shared" ca="1" si="7"/>
        <v>-3.7894671684307433</v>
      </c>
    </row>
    <row r="74" spans="1:1" x14ac:dyDescent="0.2">
      <c r="A74" s="2">
        <f t="shared" ca="1" si="7"/>
        <v>-3.1131832945884863</v>
      </c>
    </row>
    <row r="75" spans="1:1" x14ac:dyDescent="0.2">
      <c r="A75" s="2">
        <f t="shared" ca="1" si="7"/>
        <v>3.0470342028554436</v>
      </c>
    </row>
    <row r="76" spans="1:1" x14ac:dyDescent="0.2">
      <c r="A76" s="2">
        <f t="shared" ca="1" si="7"/>
        <v>-3.1891507337900227</v>
      </c>
    </row>
    <row r="77" spans="1:1" x14ac:dyDescent="0.2">
      <c r="A77" s="2">
        <f t="shared" ca="1" si="7"/>
        <v>-2.3308487464400756</v>
      </c>
    </row>
    <row r="78" spans="1:1" x14ac:dyDescent="0.2">
      <c r="A78" s="2">
        <f t="shared" ca="1" si="7"/>
        <v>0.43431719714105249</v>
      </c>
    </row>
    <row r="79" spans="1:1" x14ac:dyDescent="0.2">
      <c r="A79" s="2">
        <f t="shared" ca="1" si="7"/>
        <v>-0.75488098824827887</v>
      </c>
    </row>
    <row r="80" spans="1:1" x14ac:dyDescent="0.2">
      <c r="A80" s="2">
        <f t="shared" ca="1" si="7"/>
        <v>-1.4269593839850616</v>
      </c>
    </row>
    <row r="81" spans="1:1" x14ac:dyDescent="0.2">
      <c r="A81" s="2">
        <f t="shared" ca="1" si="7"/>
        <v>-1.0420066492057514</v>
      </c>
    </row>
    <row r="82" spans="1:1" x14ac:dyDescent="0.2">
      <c r="A82" s="2">
        <f t="shared" ca="1" si="7"/>
        <v>0.22603875714114388</v>
      </c>
    </row>
    <row r="83" spans="1:1" x14ac:dyDescent="0.2">
      <c r="A83" s="2">
        <f t="shared" ca="1" si="7"/>
        <v>1.4216709794494133</v>
      </c>
    </row>
    <row r="84" spans="1:1" x14ac:dyDescent="0.2">
      <c r="A84" s="2">
        <f t="shared" ca="1" si="7"/>
        <v>-2.9772362048545471</v>
      </c>
    </row>
    <row r="85" spans="1:1" x14ac:dyDescent="0.2">
      <c r="A85" s="2">
        <f t="shared" ca="1" si="7"/>
        <v>-2.5050883848968248</v>
      </c>
    </row>
    <row r="86" spans="1:1" x14ac:dyDescent="0.2">
      <c r="A86" s="2">
        <f t="shared" ca="1" si="7"/>
        <v>0.30692736158562706</v>
      </c>
    </row>
    <row r="87" spans="1:1" x14ac:dyDescent="0.2">
      <c r="A87" s="2">
        <f t="shared" ca="1" si="7"/>
        <v>0.51158663201767585</v>
      </c>
    </row>
    <row r="88" spans="1:1" x14ac:dyDescent="0.2">
      <c r="A88" s="2">
        <f t="shared" ca="1" si="7"/>
        <v>2.6713669088428496E-2</v>
      </c>
    </row>
    <row r="89" spans="1:1" x14ac:dyDescent="0.2">
      <c r="A89" s="2">
        <f t="shared" ca="1" si="7"/>
        <v>1.0023841571315573</v>
      </c>
    </row>
    <row r="90" spans="1:1" x14ac:dyDescent="0.2">
      <c r="A90" s="2">
        <f t="shared" ca="1" si="7"/>
        <v>-0.59635411776668912</v>
      </c>
    </row>
    <row r="91" spans="1:1" x14ac:dyDescent="0.2">
      <c r="A91" s="2">
        <f t="shared" ca="1" si="7"/>
        <v>1.1638168130515653E-3</v>
      </c>
    </row>
    <row r="92" spans="1:1" x14ac:dyDescent="0.2">
      <c r="A92" s="2">
        <f t="shared" ca="1" si="7"/>
        <v>-1.9815861193352555</v>
      </c>
    </row>
    <row r="93" spans="1:1" x14ac:dyDescent="0.2">
      <c r="A93" s="2">
        <f t="shared" ca="1" si="7"/>
        <v>-0.49183956773147414</v>
      </c>
    </row>
    <row r="94" spans="1:1" x14ac:dyDescent="0.2">
      <c r="A94" s="2">
        <f t="shared" ca="1" si="7"/>
        <v>0.16197005238670753</v>
      </c>
    </row>
    <row r="95" spans="1:1" x14ac:dyDescent="0.2">
      <c r="A95" s="2">
        <f t="shared" ca="1" si="7"/>
        <v>0.44017465110657544</v>
      </c>
    </row>
    <row r="96" spans="1:1" x14ac:dyDescent="0.2">
      <c r="A96" s="2">
        <f t="shared" ca="1" si="7"/>
        <v>-0.47131558521621725</v>
      </c>
    </row>
    <row r="97" spans="1:1" x14ac:dyDescent="0.2">
      <c r="A97" s="2">
        <f t="shared" ca="1" si="7"/>
        <v>-0.4684749518182732</v>
      </c>
    </row>
    <row r="98" spans="1:1" x14ac:dyDescent="0.2">
      <c r="A98" s="2">
        <f t="shared" ca="1" si="7"/>
        <v>-1.0788854816920022</v>
      </c>
    </row>
    <row r="99" spans="1:1" x14ac:dyDescent="0.2">
      <c r="A99" s="2">
        <f t="shared" ca="1" si="7"/>
        <v>1.4111855615653373</v>
      </c>
    </row>
    <row r="100" spans="1:1" x14ac:dyDescent="0.2">
      <c r="A100" s="2">
        <f t="shared" ca="1" si="7"/>
        <v>-0.22926653124643995</v>
      </c>
    </row>
    <row r="101" spans="1:1" x14ac:dyDescent="0.2">
      <c r="A101" s="2">
        <f t="shared" ca="1" si="7"/>
        <v>0.56602100212994655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F1A1-8978-344B-AA17-A75F0B844BFE}">
  <dimension ref="A1:G36"/>
  <sheetViews>
    <sheetView zoomScale="68" workbookViewId="0">
      <selection activeCell="D33" sqref="D33"/>
    </sheetView>
  </sheetViews>
  <sheetFormatPr baseColWidth="10" defaultRowHeight="16" x14ac:dyDescent="0.2"/>
  <sheetData>
    <row r="1" spans="1:7" ht="17" thickBot="1" x14ac:dyDescent="0.25">
      <c r="B1" s="2" t="s">
        <v>12</v>
      </c>
      <c r="C1" s="2" t="s">
        <v>11</v>
      </c>
      <c r="D1" s="2" t="s">
        <v>13</v>
      </c>
      <c r="E1" s="10"/>
    </row>
    <row r="2" spans="1:7" x14ac:dyDescent="0.2">
      <c r="A2" s="2">
        <v>1</v>
      </c>
      <c r="B2" s="2">
        <v>10.604523902469872</v>
      </c>
      <c r="C2" s="2">
        <f>$G$2+$F$2*A2</f>
        <v>8.1403640571967522</v>
      </c>
      <c r="D2" s="2">
        <f>B2-C2</f>
        <v>2.4641598452731195</v>
      </c>
      <c r="E2" s="10"/>
      <c r="F2" s="4">
        <f t="array" ref="F2:G6">LINEST(B2:B31,A2:A31,TRUE,TRUE)</f>
        <v>0.38937772901116791</v>
      </c>
      <c r="G2" s="5">
        <v>7.7509863281855846</v>
      </c>
    </row>
    <row r="3" spans="1:7" x14ac:dyDescent="0.2">
      <c r="A3" s="2">
        <v>2</v>
      </c>
      <c r="B3" s="2">
        <v>12.642657835379751</v>
      </c>
      <c r="C3" s="2">
        <f t="shared" ref="C3:C31" si="0">$G$2+$F$2*A3</f>
        <v>8.5297417862079197</v>
      </c>
      <c r="D3" s="2">
        <f t="shared" ref="D3:D31" si="1">B3-C3</f>
        <v>4.1129160491718313</v>
      </c>
      <c r="E3" s="10"/>
      <c r="F3" s="6">
        <v>0.11258755131876408</v>
      </c>
      <c r="G3" s="7">
        <v>1.9987593711394882</v>
      </c>
    </row>
    <row r="4" spans="1:7" x14ac:dyDescent="0.2">
      <c r="A4" s="2">
        <v>3</v>
      </c>
      <c r="B4" s="2">
        <v>10.848596293128136</v>
      </c>
      <c r="C4" s="2">
        <f t="shared" si="0"/>
        <v>8.919119515219089</v>
      </c>
      <c r="D4" s="2">
        <f t="shared" si="1"/>
        <v>1.9294767779090467</v>
      </c>
      <c r="E4" s="10"/>
      <c r="F4" s="6">
        <v>0.29931392575518539</v>
      </c>
      <c r="G4" s="7">
        <v>5.3375287081307219</v>
      </c>
    </row>
    <row r="5" spans="1:7" x14ac:dyDescent="0.2">
      <c r="A5" s="2">
        <v>4</v>
      </c>
      <c r="B5" s="2">
        <v>3.1325957970302567</v>
      </c>
      <c r="C5" s="2">
        <f t="shared" si="0"/>
        <v>9.3084972442302565</v>
      </c>
      <c r="D5" s="2">
        <f t="shared" si="1"/>
        <v>-6.1759014471999993</v>
      </c>
      <c r="E5" s="10"/>
      <c r="F5" s="6">
        <v>11.960834144132006</v>
      </c>
      <c r="G5" s="7">
        <v>28</v>
      </c>
    </row>
    <row r="6" spans="1:7" ht="17" thickBot="1" x14ac:dyDescent="0.25">
      <c r="A6" s="2">
        <v>5</v>
      </c>
      <c r="B6" s="2">
        <v>2.1778522094479884</v>
      </c>
      <c r="C6" s="2">
        <f t="shared" si="0"/>
        <v>9.697874973241424</v>
      </c>
      <c r="D6" s="2">
        <f t="shared" si="1"/>
        <v>-7.5200227637934356</v>
      </c>
      <c r="E6" s="10"/>
      <c r="F6" s="8">
        <v>340.75474812263815</v>
      </c>
      <c r="G6" s="9">
        <v>797.6979558833491</v>
      </c>
    </row>
    <row r="7" spans="1:7" x14ac:dyDescent="0.2">
      <c r="A7" s="2">
        <v>6</v>
      </c>
      <c r="B7" s="2">
        <v>13.661307494299756</v>
      </c>
      <c r="C7" s="2">
        <f t="shared" si="0"/>
        <v>10.087252702252592</v>
      </c>
      <c r="D7" s="2">
        <f t="shared" si="1"/>
        <v>3.5740547920471641</v>
      </c>
      <c r="E7" s="10"/>
    </row>
    <row r="8" spans="1:7" x14ac:dyDescent="0.2">
      <c r="A8" s="2">
        <v>7</v>
      </c>
      <c r="B8" s="2">
        <v>14.426635587607848</v>
      </c>
      <c r="C8" s="2">
        <f t="shared" si="0"/>
        <v>10.476630431263761</v>
      </c>
      <c r="D8" s="2">
        <f t="shared" si="1"/>
        <v>3.950005156344087</v>
      </c>
      <c r="E8" s="10"/>
    </row>
    <row r="9" spans="1:7" x14ac:dyDescent="0.2">
      <c r="A9" s="2">
        <v>8</v>
      </c>
      <c r="B9" s="2">
        <v>8.8841498273655262</v>
      </c>
      <c r="C9" s="2">
        <f t="shared" si="0"/>
        <v>10.866008160274928</v>
      </c>
      <c r="D9" s="2">
        <f t="shared" si="1"/>
        <v>-1.9818583329094022</v>
      </c>
      <c r="E9" s="10"/>
      <c r="F9" s="2" t="s">
        <v>14</v>
      </c>
      <c r="G9" s="2" t="s">
        <v>15</v>
      </c>
    </row>
    <row r="10" spans="1:7" x14ac:dyDescent="0.2">
      <c r="A10" s="2">
        <v>9</v>
      </c>
      <c r="B10" s="2">
        <v>4.3797360791505096</v>
      </c>
      <c r="C10" s="2">
        <f t="shared" si="0"/>
        <v>11.255385889286096</v>
      </c>
      <c r="D10" s="2">
        <f t="shared" si="1"/>
        <v>-6.8756498101355863</v>
      </c>
      <c r="E10" s="10"/>
      <c r="F10" s="2" t="s">
        <v>16</v>
      </c>
      <c r="G10" s="2">
        <f>(1/6)*(B2-C2+B7-C7+B12-C12+B17-C17+B22-C22+B27-C27)</f>
        <v>3.5614202030774877</v>
      </c>
    </row>
    <row r="11" spans="1:7" x14ac:dyDescent="0.2">
      <c r="A11" s="2">
        <v>10</v>
      </c>
      <c r="B11" s="2">
        <v>5.8333926789067601</v>
      </c>
      <c r="C11" s="2">
        <f t="shared" si="0"/>
        <v>11.644763618297263</v>
      </c>
      <c r="D11" s="2">
        <f t="shared" si="1"/>
        <v>-5.8113709393905033</v>
      </c>
      <c r="E11" s="10"/>
      <c r="F11" s="2" t="s">
        <v>17</v>
      </c>
      <c r="G11" s="2">
        <f>(1/6)*(B3-C3+B8-C8+B13-C13+B18-C18+B23-C23+B28-C28)</f>
        <v>6.278540898904045</v>
      </c>
    </row>
    <row r="12" spans="1:7" x14ac:dyDescent="0.2">
      <c r="A12" s="2">
        <v>11</v>
      </c>
      <c r="B12" s="2">
        <v>18.160208080702759</v>
      </c>
      <c r="C12" s="2">
        <f t="shared" si="0"/>
        <v>12.034141347308431</v>
      </c>
      <c r="D12" s="2">
        <f t="shared" si="1"/>
        <v>6.1260667333943282</v>
      </c>
      <c r="E12" s="10"/>
      <c r="F12" s="2" t="s">
        <v>18</v>
      </c>
      <c r="G12" s="2">
        <f>(1/6)*(B4-C4+B9-C9+B14-C14+B19-C19+B24-C24+B29-C29)</f>
        <v>1.2696927925019601</v>
      </c>
    </row>
    <row r="13" spans="1:7" x14ac:dyDescent="0.2">
      <c r="A13" s="2">
        <v>12</v>
      </c>
      <c r="B13" s="2">
        <v>23.569514300276428</v>
      </c>
      <c r="C13" s="2">
        <f t="shared" si="0"/>
        <v>12.4235190763196</v>
      </c>
      <c r="D13" s="2">
        <f t="shared" si="1"/>
        <v>11.145995223956827</v>
      </c>
      <c r="E13" s="10"/>
      <c r="F13" s="2" t="s">
        <v>19</v>
      </c>
      <c r="G13" s="2">
        <f>(1/6)*(B5-C5+B10-C10+B15-C15+B20-C20+B25-C25+B30-C30)</f>
        <v>-5.9752925593596746</v>
      </c>
    </row>
    <row r="14" spans="1:7" x14ac:dyDescent="0.2">
      <c r="A14" s="2">
        <v>13</v>
      </c>
      <c r="B14" s="2">
        <v>14.767949437680823</v>
      </c>
      <c r="C14" s="2">
        <f t="shared" si="0"/>
        <v>12.812896805330768</v>
      </c>
      <c r="D14" s="2">
        <f t="shared" si="1"/>
        <v>1.9550526323500552</v>
      </c>
      <c r="E14" s="10"/>
      <c r="F14" s="2" t="s">
        <v>20</v>
      </c>
      <c r="G14" s="2">
        <f>(1/6)*(B6-C6+B11-C11+B16-C16+B21-C21+B26-C26+B31-C31)</f>
        <v>-5.1343613351238231</v>
      </c>
    </row>
    <row r="15" spans="1:7" x14ac:dyDescent="0.2">
      <c r="A15" s="2">
        <v>14</v>
      </c>
      <c r="B15" s="2">
        <v>5.4794097353866977</v>
      </c>
      <c r="C15" s="2">
        <f t="shared" si="0"/>
        <v>13.202274534341935</v>
      </c>
      <c r="D15" s="2">
        <f t="shared" si="1"/>
        <v>-7.7228647989552375</v>
      </c>
      <c r="E15" s="10"/>
    </row>
    <row r="16" spans="1:7" x14ac:dyDescent="0.2">
      <c r="A16" s="2">
        <v>15</v>
      </c>
      <c r="B16" s="2">
        <v>8.9597934393872709</v>
      </c>
      <c r="C16" s="2">
        <f t="shared" si="0"/>
        <v>13.591652263353105</v>
      </c>
      <c r="D16" s="2">
        <f t="shared" si="1"/>
        <v>-4.6318588239658336</v>
      </c>
      <c r="E16" s="10"/>
    </row>
    <row r="17" spans="1:5" x14ac:dyDescent="0.2">
      <c r="A17" s="2">
        <v>16</v>
      </c>
      <c r="B17" s="2">
        <v>15.621446781885728</v>
      </c>
      <c r="C17" s="2">
        <f t="shared" si="0"/>
        <v>13.98102999236427</v>
      </c>
      <c r="D17" s="2">
        <f t="shared" si="1"/>
        <v>1.6404167895214581</v>
      </c>
      <c r="E17" s="10"/>
    </row>
    <row r="18" spans="1:5" x14ac:dyDescent="0.2">
      <c r="A18" s="2">
        <v>17</v>
      </c>
      <c r="B18" s="2">
        <v>18.397146398782546</v>
      </c>
      <c r="C18" s="2">
        <f t="shared" si="0"/>
        <v>14.37040772137544</v>
      </c>
      <c r="D18" s="2">
        <f t="shared" si="1"/>
        <v>4.0267386774071063</v>
      </c>
      <c r="E18" s="10"/>
    </row>
    <row r="19" spans="1:5" x14ac:dyDescent="0.2">
      <c r="A19" s="2">
        <v>18</v>
      </c>
      <c r="B19" s="2">
        <v>13.912417589310509</v>
      </c>
      <c r="C19" s="2">
        <f t="shared" si="0"/>
        <v>14.759785450386607</v>
      </c>
      <c r="D19" s="2">
        <f t="shared" si="1"/>
        <v>-0.84736786107609774</v>
      </c>
      <c r="E19" s="10"/>
    </row>
    <row r="20" spans="1:5" x14ac:dyDescent="0.2">
      <c r="A20" s="2">
        <v>19</v>
      </c>
      <c r="B20" s="2">
        <v>10.035286950038623</v>
      </c>
      <c r="C20" s="2">
        <f t="shared" si="0"/>
        <v>15.149163179397775</v>
      </c>
      <c r="D20" s="2">
        <f t="shared" si="1"/>
        <v>-5.1138762293591515</v>
      </c>
      <c r="E20" s="10"/>
    </row>
    <row r="21" spans="1:5" x14ac:dyDescent="0.2">
      <c r="A21" s="2">
        <v>20</v>
      </c>
      <c r="B21" s="2">
        <v>12.247244080877872</v>
      </c>
      <c r="C21" s="2">
        <f t="shared" si="0"/>
        <v>15.538540908408944</v>
      </c>
      <c r="D21" s="2">
        <f t="shared" si="1"/>
        <v>-3.2912968275310721</v>
      </c>
      <c r="E21" s="10"/>
    </row>
    <row r="22" spans="1:5" x14ac:dyDescent="0.2">
      <c r="A22" s="2">
        <v>21</v>
      </c>
      <c r="B22" s="2">
        <v>18.30741409862798</v>
      </c>
      <c r="C22" s="2">
        <f t="shared" si="0"/>
        <v>15.927918637420111</v>
      </c>
      <c r="D22" s="2">
        <f t="shared" si="1"/>
        <v>2.3794954612078687</v>
      </c>
      <c r="E22" s="10"/>
    </row>
    <row r="23" spans="1:5" x14ac:dyDescent="0.2">
      <c r="A23" s="2">
        <v>22</v>
      </c>
      <c r="B23" s="2">
        <v>23.414400594946482</v>
      </c>
      <c r="C23" s="2">
        <f t="shared" si="0"/>
        <v>16.317296366431279</v>
      </c>
      <c r="D23" s="2">
        <f t="shared" si="1"/>
        <v>7.0971042285152031</v>
      </c>
      <c r="E23" s="10"/>
    </row>
    <row r="24" spans="1:5" x14ac:dyDescent="0.2">
      <c r="A24" s="2">
        <v>23</v>
      </c>
      <c r="B24" s="2">
        <v>20.139042229916335</v>
      </c>
      <c r="C24" s="2">
        <f t="shared" si="0"/>
        <v>16.706674095442445</v>
      </c>
      <c r="D24" s="2">
        <f t="shared" si="1"/>
        <v>3.4323681344738901</v>
      </c>
      <c r="E24" s="10"/>
    </row>
    <row r="25" spans="1:5" x14ac:dyDescent="0.2">
      <c r="A25" s="2">
        <v>24</v>
      </c>
      <c r="B25" s="2">
        <v>13.651665717991214</v>
      </c>
      <c r="C25" s="2">
        <f t="shared" si="0"/>
        <v>17.096051824453614</v>
      </c>
      <c r="D25" s="2">
        <f t="shared" si="1"/>
        <v>-3.4443861064623995</v>
      </c>
      <c r="E25" s="10"/>
    </row>
    <row r="26" spans="1:5" x14ac:dyDescent="0.2">
      <c r="A26" s="2">
        <v>25</v>
      </c>
      <c r="B26" s="2">
        <v>13.526104225239697</v>
      </c>
      <c r="C26" s="2">
        <f t="shared" si="0"/>
        <v>17.485429553464783</v>
      </c>
      <c r="D26" s="2">
        <f t="shared" si="1"/>
        <v>-3.959325328225086</v>
      </c>
      <c r="E26" s="10"/>
    </row>
    <row r="27" spans="1:5" x14ac:dyDescent="0.2">
      <c r="A27" s="2">
        <v>26</v>
      </c>
      <c r="B27" s="2">
        <v>23.059134879496934</v>
      </c>
      <c r="C27" s="2">
        <f t="shared" si="0"/>
        <v>17.874807282475949</v>
      </c>
      <c r="D27" s="2">
        <f t="shared" si="1"/>
        <v>5.1843275970209852</v>
      </c>
      <c r="E27" s="10"/>
    </row>
    <row r="28" spans="1:5" x14ac:dyDescent="0.2">
      <c r="A28" s="2">
        <v>27</v>
      </c>
      <c r="B28" s="2">
        <v>25.60267106951634</v>
      </c>
      <c r="C28" s="2">
        <f t="shared" si="0"/>
        <v>18.264185011487118</v>
      </c>
      <c r="D28" s="2">
        <f t="shared" si="1"/>
        <v>7.3384860580292219</v>
      </c>
      <c r="E28" s="10"/>
    </row>
    <row r="29" spans="1:5" x14ac:dyDescent="0.2">
      <c r="A29" s="2">
        <v>28</v>
      </c>
      <c r="B29" s="2">
        <v>21.784048144762558</v>
      </c>
      <c r="C29" s="2">
        <f t="shared" si="0"/>
        <v>18.653562740498288</v>
      </c>
      <c r="D29" s="2">
        <f t="shared" si="1"/>
        <v>3.1304854042642702</v>
      </c>
      <c r="E29" s="10"/>
    </row>
    <row r="30" spans="1:5" x14ac:dyDescent="0.2">
      <c r="A30" s="2">
        <v>29</v>
      </c>
      <c r="B30" s="2">
        <v>12.52386350546378</v>
      </c>
      <c r="C30" s="2">
        <f t="shared" si="0"/>
        <v>19.042940469509453</v>
      </c>
      <c r="D30" s="2">
        <f t="shared" si="1"/>
        <v>-6.5190769640456736</v>
      </c>
      <c r="E30" s="10"/>
    </row>
    <row r="31" spans="1:5" x14ac:dyDescent="0.2">
      <c r="A31" s="2">
        <v>30</v>
      </c>
      <c r="B31" s="2">
        <v>13.840024870683607</v>
      </c>
      <c r="C31" s="2">
        <f t="shared" si="0"/>
        <v>19.432318198520623</v>
      </c>
      <c r="D31" s="2">
        <f t="shared" si="1"/>
        <v>-5.5922933278370159</v>
      </c>
      <c r="E31" s="10"/>
    </row>
    <row r="32" spans="1:5" x14ac:dyDescent="0.2">
      <c r="A32" s="17"/>
      <c r="B32" s="17"/>
      <c r="C32" s="17"/>
      <c r="D32" s="22"/>
      <c r="E32" s="10"/>
    </row>
    <row r="33" spans="1:4" x14ac:dyDescent="0.2">
      <c r="A33" s="13">
        <v>31</v>
      </c>
      <c r="B33" s="2">
        <v>23.544458048194414</v>
      </c>
      <c r="C33" s="12">
        <f>$G$2+$F$2*A33</f>
        <v>19.821695927531792</v>
      </c>
      <c r="D33" s="23"/>
    </row>
    <row r="34" spans="1:4" x14ac:dyDescent="0.2">
      <c r="A34" s="13">
        <v>34</v>
      </c>
      <c r="B34" s="2">
        <v>16.865372008056109</v>
      </c>
      <c r="C34" s="12">
        <f t="shared" ref="C34:C36" si="2">$G$2+$F$2*A34</f>
        <v>20.989829114565293</v>
      </c>
    </row>
    <row r="35" spans="1:4" x14ac:dyDescent="0.2">
      <c r="A35" s="13">
        <v>37</v>
      </c>
      <c r="B35" s="2">
        <v>30.572561556732374</v>
      </c>
      <c r="C35" s="12">
        <f t="shared" si="2"/>
        <v>22.157962301598797</v>
      </c>
    </row>
    <row r="36" spans="1:4" x14ac:dyDescent="0.2">
      <c r="A36" s="13">
        <v>41</v>
      </c>
      <c r="B36" s="2">
        <v>28.544458048194368</v>
      </c>
      <c r="C36" s="12">
        <f t="shared" si="2"/>
        <v>23.715473217643471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E7F4-F184-CD4C-8CC9-60573008820D}">
  <dimension ref="A1:J45"/>
  <sheetViews>
    <sheetView zoomScale="59" workbookViewId="0">
      <selection activeCell="Q37" sqref="Q37"/>
    </sheetView>
  </sheetViews>
  <sheetFormatPr baseColWidth="10" defaultRowHeight="16" x14ac:dyDescent="0.2"/>
  <cols>
    <col min="2" max="2" width="11.5" customWidth="1"/>
  </cols>
  <sheetData>
    <row r="1" spans="1:10" x14ac:dyDescent="0.2">
      <c r="B1" s="2" t="s">
        <v>11</v>
      </c>
      <c r="C1" s="2" t="s">
        <v>9</v>
      </c>
      <c r="D1" s="2" t="s">
        <v>21</v>
      </c>
      <c r="E1" s="12" t="s">
        <v>22</v>
      </c>
      <c r="F1" s="2" t="s">
        <v>12</v>
      </c>
      <c r="G1" s="14" t="s">
        <v>23</v>
      </c>
      <c r="H1" s="2" t="s">
        <v>24</v>
      </c>
      <c r="I1" s="2" t="s">
        <v>25</v>
      </c>
      <c r="J1" s="10"/>
    </row>
    <row r="2" spans="1:10" x14ac:dyDescent="0.2">
      <c r="A2" s="2">
        <v>1</v>
      </c>
      <c r="B2" s="2">
        <v>8.1403640571967522</v>
      </c>
      <c r="C2" s="2">
        <v>6</v>
      </c>
      <c r="D2" s="2">
        <v>3.5614202030774877</v>
      </c>
      <c r="E2" s="2">
        <f>B2+D2</f>
        <v>11.701784260274239</v>
      </c>
      <c r="F2" s="2">
        <v>10.604523902469872</v>
      </c>
      <c r="G2" s="14">
        <f>F2-E2</f>
        <v>-1.0972603578043678</v>
      </c>
      <c r="H2" s="2">
        <f>G2^2</f>
        <v>1.2039802928089693</v>
      </c>
      <c r="I2" s="10"/>
      <c r="J2" s="10"/>
    </row>
    <row r="3" spans="1:10" x14ac:dyDescent="0.2">
      <c r="A3" s="2">
        <v>2</v>
      </c>
      <c r="B3" s="2">
        <v>8.5297417862079197</v>
      </c>
      <c r="C3" s="2">
        <v>6.5</v>
      </c>
      <c r="D3" s="2">
        <v>6.278540898904045</v>
      </c>
      <c r="E3" s="2">
        <f t="shared" ref="E3:E31" si="0">B3+D3</f>
        <v>14.808282685111966</v>
      </c>
      <c r="F3" s="2">
        <v>12.642657835379751</v>
      </c>
      <c r="G3" s="14">
        <f t="shared" ref="G3:G31" si="1">F3-E3</f>
        <v>-2.1656248497322146</v>
      </c>
      <c r="H3" s="2">
        <f t="shared" ref="H3:H31" si="2">G3^2</f>
        <v>4.6899309897776771</v>
      </c>
      <c r="I3" s="2">
        <f>(G3-G2)^2</f>
        <v>1.1414026876122461</v>
      </c>
      <c r="J3" s="10"/>
    </row>
    <row r="4" spans="1:10" x14ac:dyDescent="0.2">
      <c r="A4" s="2">
        <v>3</v>
      </c>
      <c r="B4" s="2">
        <v>8.919119515219089</v>
      </c>
      <c r="C4" s="2">
        <v>7</v>
      </c>
      <c r="D4" s="2">
        <v>1.2696927925019601</v>
      </c>
      <c r="E4" s="2">
        <f t="shared" si="0"/>
        <v>10.188812307721049</v>
      </c>
      <c r="F4" s="2">
        <v>10.848596293128136</v>
      </c>
      <c r="G4" s="14">
        <f t="shared" si="1"/>
        <v>0.6597839854070866</v>
      </c>
      <c r="H4" s="2">
        <f t="shared" si="2"/>
        <v>0.43531490739965867</v>
      </c>
      <c r="I4" s="2">
        <f t="shared" ref="I4:I31" si="3">(G4-G3)^2</f>
        <v>7.9829350856832226</v>
      </c>
      <c r="J4" s="10"/>
    </row>
    <row r="5" spans="1:10" x14ac:dyDescent="0.2">
      <c r="A5" s="2">
        <v>4</v>
      </c>
      <c r="B5" s="2">
        <v>9.3084972442302565</v>
      </c>
      <c r="C5" s="2">
        <v>7.5</v>
      </c>
      <c r="D5" s="2">
        <v>-5.9752925593596746</v>
      </c>
      <c r="E5" s="2">
        <f t="shared" si="0"/>
        <v>3.3332046848705819</v>
      </c>
      <c r="F5" s="2">
        <v>3.1325957970302567</v>
      </c>
      <c r="G5" s="14">
        <f t="shared" si="1"/>
        <v>-0.20060888784032516</v>
      </c>
      <c r="H5" s="2">
        <f t="shared" si="2"/>
        <v>4.0243925880532161E-2</v>
      </c>
      <c r="I5" s="2">
        <f t="shared" si="3"/>
        <v>0.74027589633493673</v>
      </c>
      <c r="J5" s="10"/>
    </row>
    <row r="6" spans="1:10" x14ac:dyDescent="0.2">
      <c r="A6" s="2">
        <v>5</v>
      </c>
      <c r="B6" s="2">
        <v>9.697874973241424</v>
      </c>
      <c r="C6" s="2">
        <v>8</v>
      </c>
      <c r="D6" s="2">
        <v>-5.1343613351238231</v>
      </c>
      <c r="E6" s="2">
        <f t="shared" si="0"/>
        <v>4.5635136381176009</v>
      </c>
      <c r="F6" s="2">
        <v>2.1778522094479884</v>
      </c>
      <c r="G6" s="14">
        <f t="shared" si="1"/>
        <v>-2.3856614286696125</v>
      </c>
      <c r="H6" s="2">
        <f t="shared" si="2"/>
        <v>5.6913804522419369</v>
      </c>
      <c r="I6" s="2">
        <f t="shared" si="3"/>
        <v>4.7744546061845243</v>
      </c>
      <c r="J6" s="10"/>
    </row>
    <row r="7" spans="1:10" x14ac:dyDescent="0.2">
      <c r="A7" s="2">
        <v>6</v>
      </c>
      <c r="B7" s="2">
        <v>10.087252702252592</v>
      </c>
      <c r="C7" s="2">
        <v>8.5</v>
      </c>
      <c r="D7" s="2">
        <v>3.5614202030774877</v>
      </c>
      <c r="E7" s="2">
        <f t="shared" si="0"/>
        <v>13.648672905330079</v>
      </c>
      <c r="F7" s="2">
        <v>13.661307494299756</v>
      </c>
      <c r="G7" s="14">
        <f t="shared" si="1"/>
        <v>1.2634588969676841E-2</v>
      </c>
      <c r="H7" s="2">
        <f t="shared" si="2"/>
        <v>1.5963283843267969E-4</v>
      </c>
      <c r="I7" s="2">
        <f t="shared" si="3"/>
        <v>5.751823788224474</v>
      </c>
      <c r="J7" s="10"/>
    </row>
    <row r="8" spans="1:10" x14ac:dyDescent="0.2">
      <c r="A8" s="2">
        <v>7</v>
      </c>
      <c r="B8" s="2">
        <v>10.476630431263761</v>
      </c>
      <c r="C8" s="2">
        <v>9</v>
      </c>
      <c r="D8" s="2">
        <v>6.278540898904045</v>
      </c>
      <c r="E8" s="2">
        <f t="shared" si="0"/>
        <v>16.755171330167805</v>
      </c>
      <c r="F8" s="2">
        <v>14.426635587607848</v>
      </c>
      <c r="G8" s="14">
        <f t="shared" si="1"/>
        <v>-2.3285357425599571</v>
      </c>
      <c r="H8" s="2">
        <f t="shared" si="2"/>
        <v>5.4220787043792509</v>
      </c>
      <c r="I8" s="2">
        <f t="shared" si="3"/>
        <v>5.4810785212345765</v>
      </c>
      <c r="J8" s="10"/>
    </row>
    <row r="9" spans="1:10" x14ac:dyDescent="0.2">
      <c r="A9" s="2">
        <v>8</v>
      </c>
      <c r="B9" s="2">
        <v>10.866008160274928</v>
      </c>
      <c r="C9" s="2">
        <v>9.5</v>
      </c>
      <c r="D9" s="2">
        <v>1.2696927925019601</v>
      </c>
      <c r="E9" s="2">
        <f t="shared" si="0"/>
        <v>12.135700952776888</v>
      </c>
      <c r="F9" s="2">
        <v>8.8841498273655262</v>
      </c>
      <c r="G9" s="14">
        <f t="shared" si="1"/>
        <v>-3.2515511254113623</v>
      </c>
      <c r="H9" s="2">
        <f t="shared" si="2"/>
        <v>10.572584721163896</v>
      </c>
      <c r="I9" s="2">
        <f t="shared" si="3"/>
        <v>0.85195739698032602</v>
      </c>
      <c r="J9" s="10"/>
    </row>
    <row r="10" spans="1:10" x14ac:dyDescent="0.2">
      <c r="A10" s="2">
        <v>9</v>
      </c>
      <c r="B10" s="2">
        <v>11.255385889286096</v>
      </c>
      <c r="C10" s="2">
        <v>10</v>
      </c>
      <c r="D10" s="2">
        <v>-5.9752925593596746</v>
      </c>
      <c r="E10" s="2">
        <f t="shared" si="0"/>
        <v>5.2800933299264212</v>
      </c>
      <c r="F10" s="2">
        <v>4.3797360791505096</v>
      </c>
      <c r="G10" s="14">
        <f t="shared" si="1"/>
        <v>-0.90035725077591167</v>
      </c>
      <c r="H10" s="2">
        <f t="shared" si="2"/>
        <v>0.81064317902475791</v>
      </c>
      <c r="I10" s="2">
        <f t="shared" si="3"/>
        <v>5.5281126361232626</v>
      </c>
      <c r="J10" s="10"/>
    </row>
    <row r="11" spans="1:10" x14ac:dyDescent="0.2">
      <c r="A11" s="2">
        <v>10</v>
      </c>
      <c r="B11" s="2">
        <v>11.644763618297263</v>
      </c>
      <c r="C11" s="2">
        <v>10.5</v>
      </c>
      <c r="D11" s="2">
        <v>-5.1343613351238231</v>
      </c>
      <c r="E11" s="2">
        <f t="shared" si="0"/>
        <v>6.5104022831734403</v>
      </c>
      <c r="F11" s="2">
        <v>5.8333926789067601</v>
      </c>
      <c r="G11" s="14">
        <f t="shared" si="1"/>
        <v>-0.67700960426668022</v>
      </c>
      <c r="H11" s="2">
        <f t="shared" si="2"/>
        <v>0.45834200426932697</v>
      </c>
      <c r="I11" s="2">
        <f t="shared" si="3"/>
        <v>4.9884171201212607E-2</v>
      </c>
      <c r="J11" s="10"/>
    </row>
    <row r="12" spans="1:10" x14ac:dyDescent="0.2">
      <c r="A12" s="2">
        <v>11</v>
      </c>
      <c r="B12" s="2">
        <v>12.034141347308431</v>
      </c>
      <c r="C12" s="2">
        <v>11</v>
      </c>
      <c r="D12" s="2">
        <v>3.5614202030774877</v>
      </c>
      <c r="E12" s="2">
        <f t="shared" si="0"/>
        <v>15.595561550385918</v>
      </c>
      <c r="F12" s="2">
        <v>18.160208080702759</v>
      </c>
      <c r="G12" s="14">
        <f t="shared" si="1"/>
        <v>2.5646465303168409</v>
      </c>
      <c r="H12" s="2">
        <f t="shared" si="2"/>
        <v>6.5774118254662106</v>
      </c>
      <c r="I12" s="2">
        <f t="shared" si="3"/>
        <v>10.508334494882975</v>
      </c>
      <c r="J12" s="10"/>
    </row>
    <row r="13" spans="1:10" x14ac:dyDescent="0.2">
      <c r="A13" s="2">
        <v>12</v>
      </c>
      <c r="B13" s="2">
        <v>12.4235190763196</v>
      </c>
      <c r="C13" s="2">
        <v>11.5</v>
      </c>
      <c r="D13" s="2">
        <v>6.278540898904045</v>
      </c>
      <c r="E13" s="2">
        <f t="shared" si="0"/>
        <v>18.702059975223644</v>
      </c>
      <c r="F13" s="2">
        <v>23.569514300276428</v>
      </c>
      <c r="G13" s="14">
        <f t="shared" si="1"/>
        <v>4.8674543250527833</v>
      </c>
      <c r="H13" s="2">
        <f t="shared" si="2"/>
        <v>23.692111606475045</v>
      </c>
      <c r="I13" s="2">
        <f t="shared" si="3"/>
        <v>5.302923739496614</v>
      </c>
      <c r="J13" s="10"/>
    </row>
    <row r="14" spans="1:10" x14ac:dyDescent="0.2">
      <c r="A14" s="2">
        <v>13</v>
      </c>
      <c r="B14" s="2">
        <v>12.812896805330768</v>
      </c>
      <c r="C14" s="2">
        <v>12</v>
      </c>
      <c r="D14" s="2">
        <v>1.2696927925019601</v>
      </c>
      <c r="E14" s="2">
        <f t="shared" si="0"/>
        <v>14.082589597832728</v>
      </c>
      <c r="F14" s="2">
        <v>14.767949437680823</v>
      </c>
      <c r="G14" s="14">
        <f t="shared" si="1"/>
        <v>0.68535983984809512</v>
      </c>
      <c r="H14" s="2">
        <f t="shared" si="2"/>
        <v>0.46971811007660658</v>
      </c>
      <c r="I14" s="2">
        <f t="shared" si="3"/>
        <v>17.489914283179466</v>
      </c>
      <c r="J14" s="10"/>
    </row>
    <row r="15" spans="1:10" x14ac:dyDescent="0.2">
      <c r="A15" s="2">
        <v>14</v>
      </c>
      <c r="B15" s="2">
        <v>13.202274534341935</v>
      </c>
      <c r="C15" s="2">
        <v>12.5</v>
      </c>
      <c r="D15" s="2">
        <v>-5.9752925593596746</v>
      </c>
      <c r="E15" s="2">
        <f t="shared" si="0"/>
        <v>7.2269819749822606</v>
      </c>
      <c r="F15" s="2">
        <v>5.4794097353866977</v>
      </c>
      <c r="G15" s="14">
        <f t="shared" si="1"/>
        <v>-1.7475722395955628</v>
      </c>
      <c r="H15" s="2">
        <f t="shared" si="2"/>
        <v>3.0540087326050513</v>
      </c>
      <c r="I15" s="2">
        <f t="shared" si="3"/>
        <v>5.9191585031860416</v>
      </c>
      <c r="J15" s="10"/>
    </row>
    <row r="16" spans="1:10" x14ac:dyDescent="0.2">
      <c r="A16" s="2">
        <v>15</v>
      </c>
      <c r="B16" s="2">
        <v>13.591652263353105</v>
      </c>
      <c r="C16" s="2">
        <v>13</v>
      </c>
      <c r="D16" s="2">
        <v>-5.1343613351238231</v>
      </c>
      <c r="E16" s="2">
        <f t="shared" si="0"/>
        <v>8.4572909282292805</v>
      </c>
      <c r="F16" s="2">
        <v>8.9597934393872709</v>
      </c>
      <c r="G16" s="14">
        <f t="shared" si="1"/>
        <v>0.50250251115799038</v>
      </c>
      <c r="H16" s="2">
        <f t="shared" si="2"/>
        <v>0.25250877372008623</v>
      </c>
      <c r="I16" s="2">
        <f t="shared" si="3"/>
        <v>5.0628363839786648</v>
      </c>
      <c r="J16" s="10"/>
    </row>
    <row r="17" spans="1:10" x14ac:dyDescent="0.2">
      <c r="A17" s="2">
        <v>16</v>
      </c>
      <c r="B17" s="2">
        <v>13.98102999236427</v>
      </c>
      <c r="C17" s="2">
        <v>13.5</v>
      </c>
      <c r="D17" s="2">
        <v>3.5614202030774877</v>
      </c>
      <c r="E17" s="2">
        <f t="shared" si="0"/>
        <v>17.542450195441759</v>
      </c>
      <c r="F17" s="2">
        <v>15.621446781885728</v>
      </c>
      <c r="G17" s="14">
        <f t="shared" si="1"/>
        <v>-1.921003413556031</v>
      </c>
      <c r="H17" s="2">
        <f t="shared" si="2"/>
        <v>3.6902541148939236</v>
      </c>
      <c r="I17" s="2">
        <f t="shared" si="3"/>
        <v>5.8733809671239641</v>
      </c>
      <c r="J17" s="10"/>
    </row>
    <row r="18" spans="1:10" x14ac:dyDescent="0.2">
      <c r="A18" s="2">
        <v>17</v>
      </c>
      <c r="B18" s="2">
        <v>14.37040772137544</v>
      </c>
      <c r="C18" s="2">
        <v>14</v>
      </c>
      <c r="D18" s="2">
        <v>6.278540898904045</v>
      </c>
      <c r="E18" s="2">
        <f t="shared" si="0"/>
        <v>20.648948620279484</v>
      </c>
      <c r="F18" s="2">
        <v>18.397146398782546</v>
      </c>
      <c r="G18" s="14">
        <f t="shared" si="1"/>
        <v>-2.2518022214969378</v>
      </c>
      <c r="H18" s="2">
        <f t="shared" si="2"/>
        <v>5.0706132447385439</v>
      </c>
      <c r="I18" s="2">
        <f t="shared" si="3"/>
        <v>0.10942785133512492</v>
      </c>
      <c r="J18" s="10"/>
    </row>
    <row r="19" spans="1:10" x14ac:dyDescent="0.2">
      <c r="A19" s="2">
        <v>18</v>
      </c>
      <c r="B19" s="2">
        <v>14.759785450386607</v>
      </c>
      <c r="C19" s="2">
        <v>14.5</v>
      </c>
      <c r="D19" s="2">
        <v>1.2696927925019601</v>
      </c>
      <c r="E19" s="2">
        <f t="shared" si="0"/>
        <v>16.029478242888565</v>
      </c>
      <c r="F19" s="2">
        <v>13.912417589310509</v>
      </c>
      <c r="G19" s="14">
        <f t="shared" si="1"/>
        <v>-2.1170606535780561</v>
      </c>
      <c r="H19" s="2">
        <f t="shared" si="2"/>
        <v>4.4819458109283463</v>
      </c>
      <c r="I19" s="2">
        <f t="shared" si="3"/>
        <v>1.8155290125238609E-2</v>
      </c>
      <c r="J19" s="10"/>
    </row>
    <row r="20" spans="1:10" x14ac:dyDescent="0.2">
      <c r="A20" s="2">
        <v>19</v>
      </c>
      <c r="B20" s="2">
        <v>15.149163179397775</v>
      </c>
      <c r="C20" s="2">
        <v>15</v>
      </c>
      <c r="D20" s="2">
        <v>-5.9752925593596746</v>
      </c>
      <c r="E20" s="2">
        <f t="shared" si="0"/>
        <v>9.1738706200380999</v>
      </c>
      <c r="F20" s="2">
        <v>10.035286950038623</v>
      </c>
      <c r="G20" s="14">
        <f t="shared" si="1"/>
        <v>0.86141633000052309</v>
      </c>
      <c r="H20" s="2">
        <f t="shared" si="2"/>
        <v>0.74203809359157014</v>
      </c>
      <c r="I20" s="2">
        <f t="shared" si="3"/>
        <v>8.8713251417073522</v>
      </c>
      <c r="J20" s="10"/>
    </row>
    <row r="21" spans="1:10" x14ac:dyDescent="0.2">
      <c r="A21" s="2">
        <v>20</v>
      </c>
      <c r="B21" s="2">
        <v>15.538540908408944</v>
      </c>
      <c r="C21" s="2">
        <v>15.5</v>
      </c>
      <c r="D21" s="2">
        <v>-5.1343613351238231</v>
      </c>
      <c r="E21" s="2">
        <f t="shared" si="0"/>
        <v>10.40417957328512</v>
      </c>
      <c r="F21" s="2">
        <v>12.247244080877872</v>
      </c>
      <c r="G21" s="14">
        <f t="shared" si="1"/>
        <v>1.8430645075927519</v>
      </c>
      <c r="H21" s="2">
        <f t="shared" si="2"/>
        <v>3.396886779148113</v>
      </c>
      <c r="I21" s="2">
        <f t="shared" si="3"/>
        <v>0.96363314457014393</v>
      </c>
      <c r="J21" s="10"/>
    </row>
    <row r="22" spans="1:10" x14ac:dyDescent="0.2">
      <c r="A22" s="2">
        <v>21</v>
      </c>
      <c r="B22" s="2">
        <v>15.927918637420111</v>
      </c>
      <c r="C22" s="2">
        <v>16</v>
      </c>
      <c r="D22" s="2">
        <v>3.5614202030774877</v>
      </c>
      <c r="E22" s="2">
        <f t="shared" si="0"/>
        <v>19.489338840497599</v>
      </c>
      <c r="F22" s="2">
        <v>18.30741409862798</v>
      </c>
      <c r="G22" s="14">
        <f t="shared" si="1"/>
        <v>-1.1819247418696186</v>
      </c>
      <c r="H22" s="2">
        <f t="shared" si="2"/>
        <v>1.3969460954435646</v>
      </c>
      <c r="I22" s="2">
        <f t="shared" si="3"/>
        <v>9.1505599593629157</v>
      </c>
      <c r="J22" s="10"/>
    </row>
    <row r="23" spans="1:10" x14ac:dyDescent="0.2">
      <c r="A23" s="2">
        <v>22</v>
      </c>
      <c r="B23" s="2">
        <v>16.317296366431279</v>
      </c>
      <c r="C23" s="2">
        <v>16.5</v>
      </c>
      <c r="D23" s="2">
        <v>6.278540898904045</v>
      </c>
      <c r="E23" s="2">
        <f t="shared" si="0"/>
        <v>22.595837265335323</v>
      </c>
      <c r="F23" s="2">
        <v>23.414400594946482</v>
      </c>
      <c r="G23" s="14">
        <f t="shared" si="1"/>
        <v>0.81856332961115896</v>
      </c>
      <c r="H23" s="2">
        <f t="shared" si="2"/>
        <v>0.67004592458410683</v>
      </c>
      <c r="I23" s="2">
        <f t="shared" si="3"/>
        <v>4.0019525241368807</v>
      </c>
      <c r="J23" s="10"/>
    </row>
    <row r="24" spans="1:10" x14ac:dyDescent="0.2">
      <c r="A24" s="2">
        <v>23</v>
      </c>
      <c r="B24" s="2">
        <v>16.706674095442445</v>
      </c>
      <c r="C24" s="2">
        <v>17</v>
      </c>
      <c r="D24" s="2">
        <v>1.2696927925019601</v>
      </c>
      <c r="E24" s="2">
        <f t="shared" si="0"/>
        <v>17.976366887944405</v>
      </c>
      <c r="F24" s="2">
        <v>20.139042229916335</v>
      </c>
      <c r="G24" s="14">
        <f t="shared" si="1"/>
        <v>2.16267534197193</v>
      </c>
      <c r="H24" s="2">
        <f t="shared" si="2"/>
        <v>4.6771646347734048</v>
      </c>
      <c r="I24" s="2">
        <f t="shared" si="3"/>
        <v>1.8066371017725216</v>
      </c>
      <c r="J24" s="10"/>
    </row>
    <row r="25" spans="1:10" x14ac:dyDescent="0.2">
      <c r="A25" s="2">
        <v>24</v>
      </c>
      <c r="B25" s="2">
        <v>17.096051824453614</v>
      </c>
      <c r="C25" s="2">
        <v>17.5</v>
      </c>
      <c r="D25" s="2">
        <v>-5.9752925593596746</v>
      </c>
      <c r="E25" s="2">
        <f t="shared" si="0"/>
        <v>11.120759265093939</v>
      </c>
      <c r="F25" s="2">
        <v>13.651665717991214</v>
      </c>
      <c r="G25" s="14">
        <f t="shared" si="1"/>
        <v>2.5309064528972751</v>
      </c>
      <c r="H25" s="2">
        <f t="shared" si="2"/>
        <v>6.4054874733170672</v>
      </c>
      <c r="I25" s="2">
        <f t="shared" si="3"/>
        <v>0.13559415105331382</v>
      </c>
      <c r="J25" s="10"/>
    </row>
    <row r="26" spans="1:10" x14ac:dyDescent="0.2">
      <c r="A26" s="2">
        <v>25</v>
      </c>
      <c r="B26" s="2">
        <v>17.485429553464783</v>
      </c>
      <c r="C26" s="2">
        <v>18</v>
      </c>
      <c r="D26" s="2">
        <v>-5.1343613351238231</v>
      </c>
      <c r="E26" s="2">
        <f t="shared" si="0"/>
        <v>12.351068218340959</v>
      </c>
      <c r="F26" s="2">
        <v>13.526104225239697</v>
      </c>
      <c r="G26" s="14">
        <f t="shared" si="1"/>
        <v>1.175036006898738</v>
      </c>
      <c r="H26" s="2">
        <f t="shared" si="2"/>
        <v>1.3807096175085309</v>
      </c>
      <c r="I26" s="2">
        <f t="shared" si="3"/>
        <v>1.838384666332272</v>
      </c>
      <c r="J26" s="10"/>
    </row>
    <row r="27" spans="1:10" x14ac:dyDescent="0.2">
      <c r="A27" s="2">
        <v>26</v>
      </c>
      <c r="B27" s="2">
        <v>17.874807282475949</v>
      </c>
      <c r="C27" s="2">
        <v>18.5</v>
      </c>
      <c r="D27" s="2">
        <v>3.5614202030774877</v>
      </c>
      <c r="E27" s="2">
        <f t="shared" si="0"/>
        <v>21.436227485553438</v>
      </c>
      <c r="F27" s="2">
        <v>23.059134879496934</v>
      </c>
      <c r="G27" s="14">
        <f t="shared" si="1"/>
        <v>1.6229073939434961</v>
      </c>
      <c r="H27" s="2">
        <f t="shared" si="2"/>
        <v>2.6338284093164703</v>
      </c>
      <c r="I27" s="2">
        <f t="shared" si="3"/>
        <v>0.20058877933339556</v>
      </c>
      <c r="J27" s="10"/>
    </row>
    <row r="28" spans="1:10" x14ac:dyDescent="0.2">
      <c r="A28" s="2">
        <v>27</v>
      </c>
      <c r="B28" s="2">
        <v>18.264185011487118</v>
      </c>
      <c r="C28" s="2">
        <v>19</v>
      </c>
      <c r="D28" s="2">
        <v>6.278540898904045</v>
      </c>
      <c r="E28" s="2">
        <f t="shared" si="0"/>
        <v>24.542725910391162</v>
      </c>
      <c r="F28" s="2">
        <v>25.60267106951634</v>
      </c>
      <c r="G28" s="14">
        <f t="shared" si="1"/>
        <v>1.0599451591251778</v>
      </c>
      <c r="H28" s="2">
        <f t="shared" si="2"/>
        <v>1.1234837403528986</v>
      </c>
      <c r="I28" s="2">
        <f t="shared" si="3"/>
        <v>0.31692647783163536</v>
      </c>
      <c r="J28" s="10"/>
    </row>
    <row r="29" spans="1:10" x14ac:dyDescent="0.2">
      <c r="A29" s="2">
        <v>28</v>
      </c>
      <c r="B29" s="2">
        <v>18.653562740498288</v>
      </c>
      <c r="C29" s="2">
        <v>19.5</v>
      </c>
      <c r="D29" s="2">
        <v>1.2696927925019601</v>
      </c>
      <c r="E29" s="2">
        <f t="shared" si="0"/>
        <v>19.923255533000248</v>
      </c>
      <c r="F29" s="2">
        <v>21.784048144762558</v>
      </c>
      <c r="G29" s="14">
        <f t="shared" si="1"/>
        <v>1.8607926117623101</v>
      </c>
      <c r="H29" s="2">
        <f t="shared" si="2"/>
        <v>3.4625491439891993</v>
      </c>
      <c r="I29" s="2">
        <f t="shared" si="3"/>
        <v>0.64135664239538392</v>
      </c>
      <c r="J29" s="10"/>
    </row>
    <row r="30" spans="1:10" x14ac:dyDescent="0.2">
      <c r="A30" s="2">
        <v>29</v>
      </c>
      <c r="B30" s="2">
        <v>19.042940469509453</v>
      </c>
      <c r="C30" s="2">
        <v>20</v>
      </c>
      <c r="D30" s="2">
        <v>-5.9752925593596746</v>
      </c>
      <c r="E30" s="2">
        <f t="shared" si="0"/>
        <v>13.067647910149779</v>
      </c>
      <c r="F30" s="2">
        <v>12.52386350546378</v>
      </c>
      <c r="G30" s="14">
        <f t="shared" si="1"/>
        <v>-0.54378440468599898</v>
      </c>
      <c r="H30" s="2">
        <f t="shared" si="2"/>
        <v>0.29570147877970632</v>
      </c>
      <c r="I30" s="2">
        <f t="shared" si="3"/>
        <v>5.7819906280314521</v>
      </c>
      <c r="J30" s="10"/>
    </row>
    <row r="31" spans="1:10" x14ac:dyDescent="0.2">
      <c r="A31" s="2">
        <v>30</v>
      </c>
      <c r="B31" s="2">
        <v>19.432318198520623</v>
      </c>
      <c r="C31" s="2">
        <v>20.5</v>
      </c>
      <c r="D31" s="2">
        <v>-5.1343613351238231</v>
      </c>
      <c r="E31" s="2">
        <f t="shared" si="0"/>
        <v>14.297956863396799</v>
      </c>
      <c r="F31" s="2">
        <v>13.840024870683607</v>
      </c>
      <c r="G31" s="14">
        <f t="shared" si="1"/>
        <v>-0.45793199271319196</v>
      </c>
      <c r="H31" s="2">
        <f t="shared" si="2"/>
        <v>0.2097017099502749</v>
      </c>
      <c r="I31" s="2">
        <f t="shared" si="3"/>
        <v>7.370636641548578E-3</v>
      </c>
      <c r="J31" s="10"/>
    </row>
    <row r="32" spans="1:10" x14ac:dyDescent="0.2">
      <c r="A32" s="13">
        <v>31</v>
      </c>
      <c r="B32" s="2">
        <v>19.821695927531792</v>
      </c>
      <c r="C32" s="2">
        <v>21</v>
      </c>
      <c r="D32" s="2">
        <v>3.5614202030774877</v>
      </c>
      <c r="E32" s="2">
        <f>B32+D32</f>
        <v>23.383116130609281</v>
      </c>
      <c r="F32" s="2">
        <v>23.544458048194414</v>
      </c>
      <c r="H32" s="12">
        <f>SUM(H2:H31)</f>
        <v>103.00777412944315</v>
      </c>
      <c r="I32" s="12">
        <f>SUM(I3:I31)</f>
        <v>116.30237615605566</v>
      </c>
    </row>
    <row r="33" spans="1:9" x14ac:dyDescent="0.2">
      <c r="A33" s="13">
        <v>34</v>
      </c>
      <c r="B33" s="2">
        <v>20.989829114565293</v>
      </c>
      <c r="C33" s="2">
        <v>22.5</v>
      </c>
      <c r="D33" s="2">
        <v>-5.9752925593596746</v>
      </c>
      <c r="E33" s="2">
        <f t="shared" ref="E33:E35" si="4">B33+D33</f>
        <v>15.014536555205618</v>
      </c>
      <c r="F33" s="2">
        <v>16.865372008056109</v>
      </c>
    </row>
    <row r="34" spans="1:9" x14ac:dyDescent="0.2">
      <c r="A34" s="13">
        <v>37</v>
      </c>
      <c r="B34" s="2">
        <v>22.157962301598797</v>
      </c>
      <c r="C34" s="2">
        <v>24</v>
      </c>
      <c r="D34" s="2">
        <v>6.278540898904045</v>
      </c>
      <c r="E34" s="2">
        <f t="shared" si="4"/>
        <v>28.436503200502841</v>
      </c>
      <c r="F34" s="2">
        <v>30.572561556732374</v>
      </c>
    </row>
    <row r="35" spans="1:9" x14ac:dyDescent="0.2">
      <c r="A35" s="13">
        <v>41</v>
      </c>
      <c r="B35" s="2">
        <v>23.715473217643471</v>
      </c>
      <c r="C35" s="2">
        <v>26</v>
      </c>
      <c r="D35" s="2">
        <v>3.5614202030774877</v>
      </c>
      <c r="E35" s="2">
        <f t="shared" si="4"/>
        <v>27.27689342072096</v>
      </c>
      <c r="F35" s="2">
        <v>28.544458048194368</v>
      </c>
    </row>
    <row r="36" spans="1:9" x14ac:dyDescent="0.2">
      <c r="A36" s="11"/>
      <c r="B36" s="10"/>
      <c r="C36" s="10"/>
    </row>
    <row r="37" spans="1:9" x14ac:dyDescent="0.2">
      <c r="A37" s="11"/>
      <c r="B37" s="10"/>
      <c r="C37" s="10"/>
    </row>
    <row r="38" spans="1:9" x14ac:dyDescent="0.2">
      <c r="A38" s="2" t="s">
        <v>14</v>
      </c>
      <c r="B38" s="2" t="s">
        <v>15</v>
      </c>
      <c r="C38" s="2" t="s">
        <v>10</v>
      </c>
      <c r="F38" s="20" t="s">
        <v>31</v>
      </c>
      <c r="G38" s="21"/>
    </row>
    <row r="39" spans="1:9" x14ac:dyDescent="0.2">
      <c r="A39" s="2">
        <v>1</v>
      </c>
      <c r="B39" s="2">
        <v>3.5614202030774877</v>
      </c>
      <c r="C39" s="2">
        <v>2.5444580481944223</v>
      </c>
      <c r="F39" s="2" t="s">
        <v>26</v>
      </c>
      <c r="G39" s="15">
        <f>I32/H32</f>
        <v>1.1290640647171548</v>
      </c>
    </row>
    <row r="40" spans="1:9" x14ac:dyDescent="0.2">
      <c r="A40" s="2">
        <v>2</v>
      </c>
      <c r="B40" s="2">
        <v>6.278540898904045</v>
      </c>
      <c r="C40" s="2">
        <v>6.5725615567323707</v>
      </c>
      <c r="F40" s="2" t="s">
        <v>27</v>
      </c>
      <c r="G40" s="2">
        <v>1.1299999999999999</v>
      </c>
    </row>
    <row r="41" spans="1:9" x14ac:dyDescent="0.2">
      <c r="A41" s="2">
        <v>3</v>
      </c>
      <c r="B41" s="2">
        <v>1.2696927925019601</v>
      </c>
      <c r="C41" s="2">
        <v>1.5176083870171042</v>
      </c>
      <c r="G41" s="16" t="s">
        <v>28</v>
      </c>
      <c r="H41" s="16">
        <v>1.26</v>
      </c>
    </row>
    <row r="42" spans="1:9" x14ac:dyDescent="0.2">
      <c r="A42" s="2">
        <v>4</v>
      </c>
      <c r="B42" s="2">
        <v>-5.9752925593596746</v>
      </c>
      <c r="C42" s="2">
        <v>-5.6346279919438969</v>
      </c>
      <c r="G42" s="12" t="s">
        <v>29</v>
      </c>
      <c r="H42" s="19" t="s">
        <v>30</v>
      </c>
      <c r="I42" s="19"/>
    </row>
    <row r="43" spans="1:9" x14ac:dyDescent="0.2">
      <c r="A43" s="2">
        <v>5</v>
      </c>
      <c r="B43" s="2">
        <v>-5.1343613351238231</v>
      </c>
      <c r="C43" s="2">
        <v>-5.0000000000000009</v>
      </c>
      <c r="H43" s="1"/>
    </row>
    <row r="44" spans="1:9" x14ac:dyDescent="0.2">
      <c r="H44" s="1"/>
    </row>
    <row r="45" spans="1:9" x14ac:dyDescent="0.2">
      <c r="H45" s="1"/>
    </row>
  </sheetData>
  <mergeCells count="2">
    <mergeCell ref="H42:I42"/>
    <mergeCell ref="F38:G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Prepare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 su</dc:creator>
  <cp:lastModifiedBy>zim su</cp:lastModifiedBy>
  <dcterms:created xsi:type="dcterms:W3CDTF">2019-11-13T14:12:18Z</dcterms:created>
  <dcterms:modified xsi:type="dcterms:W3CDTF">2019-11-13T16:02:54Z</dcterms:modified>
</cp:coreProperties>
</file>